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AF18" i="9" l="1"/>
  <c r="W92" i="6"/>
  <c r="AE47" i="8" l="1"/>
  <c r="AJ39" i="8" l="1"/>
  <c r="AE31" i="8" l="1"/>
  <c r="AE35" i="8"/>
  <c r="U44" i="6"/>
  <c r="AB34" i="8" l="1"/>
  <c r="AA9" i="6" l="1"/>
  <c r="T23" i="6"/>
  <c r="U29" i="1" l="1"/>
  <c r="AA40" i="6" l="1"/>
  <c r="Y58" i="8" l="1"/>
  <c r="BC50" i="9" l="1"/>
  <c r="BA50" i="9"/>
  <c r="AZ50" i="9"/>
  <c r="BB50" i="9" s="1"/>
  <c r="BD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X21" i="1" l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143" i="6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E64" i="8"/>
  <c r="AH64" i="8"/>
  <c r="AK64" i="8"/>
  <c r="AN64" i="8"/>
  <c r="AQ64" i="8"/>
  <c r="AT64" i="8"/>
  <c r="AW64" i="8"/>
  <c r="V64" i="8"/>
  <c r="Y63" i="8"/>
  <c r="AB63" i="8"/>
  <c r="AE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J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Z77" i="9" s="1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G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AJ53" i="6"/>
  <c r="AM53" i="6"/>
  <c r="AP53" i="6"/>
  <c r="AA31" i="9" l="1"/>
  <c r="AA72" i="6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H35" i="8"/>
  <c r="AK35" i="8"/>
  <c r="AN35" i="8"/>
  <c r="AQ35" i="8"/>
  <c r="S34" i="8"/>
  <c r="V34" i="8"/>
  <c r="Y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AW82" i="8" s="1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E139" i="8" l="1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N31" i="10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J110" i="4" s="1"/>
  <c r="AM9" i="4"/>
  <c r="AM14" i="4"/>
  <c r="AM15" i="4"/>
  <c r="AM7" i="4"/>
  <c r="AM110" i="4" s="1"/>
  <c r="AP9" i="4"/>
  <c r="AP14" i="4"/>
  <c r="AP15" i="4"/>
  <c r="AP7" i="4"/>
  <c r="AP110" i="4" s="1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H47" i="1" s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E191" i="6" s="1"/>
  <c r="E192" i="6"/>
  <c r="L52" i="6"/>
  <c r="E193" i="6" s="1"/>
  <c r="L53" i="6"/>
  <c r="E194" i="6" s="1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AA110" i="4" l="1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43" i="6" s="1"/>
  <c r="AD134" i="6"/>
  <c r="AD135" i="6"/>
  <c r="AD136" i="6"/>
  <c r="AD137" i="6"/>
  <c r="AD138" i="6"/>
  <c r="AD139" i="6"/>
  <c r="AD140" i="6"/>
  <c r="AD141" i="6"/>
  <c r="AD142" i="6"/>
  <c r="AG143" i="6" l="1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7" i="9" s="1"/>
  <c r="U73" i="9"/>
  <c r="U74" i="9"/>
  <c r="U75" i="9"/>
  <c r="U76" i="9"/>
  <c r="R76" i="9"/>
  <c r="R77" i="9" s="1"/>
  <c r="O72" i="9"/>
  <c r="O77" i="9" s="1"/>
  <c r="O73" i="9"/>
  <c r="O74" i="9"/>
  <c r="O75" i="9"/>
  <c r="O76" i="9"/>
  <c r="L72" i="9"/>
  <c r="L73" i="9"/>
  <c r="L74" i="9"/>
  <c r="L75" i="9"/>
  <c r="L76" i="9"/>
  <c r="H72" i="9"/>
  <c r="H77" i="9" s="1"/>
  <c r="H73" i="9"/>
  <c r="H74" i="9"/>
  <c r="H75" i="9"/>
  <c r="H76" i="9"/>
  <c r="AA77" i="9" l="1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P47" i="10" s="1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D47" i="10" l="1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<sst xmlns="http://schemas.openxmlformats.org/spreadsheetml/2006/main" count="1272" uniqueCount="442">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</sst>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2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55" fillId="0" borderId="1" xfId="0" applyNumberFormat="1" applyFont="1" applyFill="1" applyBorder="1"/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37" fillId="27" borderId="6" xfId="0" applyFont="1" applyFill="1" applyBorder="1" applyAlignment="1">
      <alignment horizontal="center" vertical="center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41" fontId="37" fillId="0" borderId="88" xfId="0" applyNumberFormat="1" applyFont="1" applyFill="1" applyBorder="1" applyAlignment="1">
      <alignment horizontal="center" vertic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8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23" fillId="3" borderId="88" xfId="1" applyNumberFormat="1" applyFont="1" applyFill="1" applyBorder="1" applyAlignment="1">
      <alignment horizontal="center" vertical="center" wrapText="1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opLeftCell="L1" zoomScale="90" zoomScaleNormal="90" workbookViewId="0">
      <pane ySplit="6" topLeftCell="A23" activePane="bottomLeft" state="frozen"/>
      <selection pane="bottomLeft" activeCell="AA24" sqref="AA24"/>
    </sheetView>
  </sheetViews>
  <sheetFormatPr defaultRowHeight="11.25" x14ac:dyDescent="0.2"/>
  <cols>
    <col min="1" max="1" width="6" style="94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9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3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3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3" customWidth="1"/>
    <col min="28" max="28" width="12.5703125" style="2" customWidth="1"/>
    <col min="29" max="29" width="12.140625" style="2" customWidth="1"/>
    <col min="30" max="30" width="12.140625" style="223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3" customWidth="1"/>
    <col min="37" max="37" width="13.28515625" style="2" customWidth="1"/>
    <col min="38" max="38" width="13" style="2" customWidth="1"/>
    <col min="39" max="39" width="12.7109375" style="223" customWidth="1"/>
    <col min="40" max="40" width="14.140625" style="2" customWidth="1"/>
    <col min="41" max="41" width="13" style="2" customWidth="1"/>
    <col min="42" max="42" width="13.140625" style="223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8" bestFit="1" customWidth="1"/>
    <col min="54" max="16384" width="9.140625" style="2"/>
  </cols>
  <sheetData>
    <row r="1" spans="1:54" x14ac:dyDescent="0.2">
      <c r="C1" s="37" t="s">
        <v>0</v>
      </c>
      <c r="D1" s="37"/>
      <c r="E1" s="39"/>
      <c r="F1" s="37"/>
    </row>
    <row r="2" spans="1:54" x14ac:dyDescent="0.2">
      <c r="C2" s="37" t="s">
        <v>178</v>
      </c>
      <c r="D2" s="37"/>
      <c r="E2" s="39"/>
      <c r="F2" s="37"/>
    </row>
    <row r="3" spans="1:54" x14ac:dyDescent="0.2">
      <c r="C3" s="2" t="s">
        <v>64</v>
      </c>
    </row>
    <row r="4" spans="1:54" ht="12" thickBot="1" x14ac:dyDescent="0.25"/>
    <row r="5" spans="1:54" s="67" customFormat="1" ht="15.75" customHeight="1" thickTop="1" x14ac:dyDescent="0.25">
      <c r="A5" s="387" t="s">
        <v>1</v>
      </c>
      <c r="B5" s="384" t="s">
        <v>2</v>
      </c>
      <c r="C5" s="384" t="s">
        <v>3</v>
      </c>
      <c r="D5" s="384" t="s">
        <v>4</v>
      </c>
      <c r="E5" s="389" t="s">
        <v>5</v>
      </c>
      <c r="F5" s="394" t="s">
        <v>6</v>
      </c>
      <c r="G5" s="394"/>
      <c r="H5" s="384" t="s">
        <v>10</v>
      </c>
      <c r="I5" s="384" t="s">
        <v>27</v>
      </c>
      <c r="J5" s="391" t="s">
        <v>26</v>
      </c>
      <c r="K5" s="392"/>
      <c r="L5" s="393"/>
      <c r="M5" s="395" t="s">
        <v>9</v>
      </c>
      <c r="N5" s="395"/>
      <c r="O5" s="395"/>
      <c r="P5" s="386" t="s">
        <v>14</v>
      </c>
      <c r="Q5" s="386"/>
      <c r="R5" s="386"/>
      <c r="S5" s="386" t="s">
        <v>15</v>
      </c>
      <c r="T5" s="386"/>
      <c r="U5" s="386"/>
      <c r="V5" s="386" t="s">
        <v>16</v>
      </c>
      <c r="W5" s="386"/>
      <c r="X5" s="386"/>
      <c r="Y5" s="386" t="s">
        <v>17</v>
      </c>
      <c r="Z5" s="386"/>
      <c r="AA5" s="386"/>
      <c r="AB5" s="386" t="s">
        <v>18</v>
      </c>
      <c r="AC5" s="386"/>
      <c r="AD5" s="386"/>
      <c r="AE5" s="386" t="s">
        <v>19</v>
      </c>
      <c r="AF5" s="386"/>
      <c r="AG5" s="386"/>
      <c r="AH5" s="386" t="s">
        <v>20</v>
      </c>
      <c r="AI5" s="386"/>
      <c r="AJ5" s="386"/>
      <c r="AK5" s="386" t="s">
        <v>21</v>
      </c>
      <c r="AL5" s="386"/>
      <c r="AM5" s="386"/>
      <c r="AN5" s="386" t="s">
        <v>22</v>
      </c>
      <c r="AO5" s="386"/>
      <c r="AP5" s="386"/>
      <c r="AQ5" s="386" t="s">
        <v>23</v>
      </c>
      <c r="AR5" s="386"/>
      <c r="AS5" s="386"/>
      <c r="AT5" s="386" t="s">
        <v>24</v>
      </c>
      <c r="AU5" s="386"/>
      <c r="AV5" s="386"/>
      <c r="AW5" s="381" t="s">
        <v>25</v>
      </c>
      <c r="AX5" s="382"/>
      <c r="AY5" s="383"/>
      <c r="AZ5" s="65" t="s">
        <v>62</v>
      </c>
      <c r="BA5" s="66" t="s">
        <v>62</v>
      </c>
    </row>
    <row r="6" spans="1:54" s="72" customFormat="1" x14ac:dyDescent="0.2">
      <c r="A6" s="388"/>
      <c r="B6" s="385"/>
      <c r="C6" s="385"/>
      <c r="D6" s="385"/>
      <c r="E6" s="390"/>
      <c r="F6" s="68" t="s">
        <v>7</v>
      </c>
      <c r="G6" s="69" t="s">
        <v>8</v>
      </c>
      <c r="H6" s="385"/>
      <c r="I6" s="385"/>
      <c r="J6" s="70" t="s">
        <v>11</v>
      </c>
      <c r="K6" s="70" t="s">
        <v>12</v>
      </c>
      <c r="L6" s="70" t="s">
        <v>13</v>
      </c>
      <c r="M6" s="70" t="s">
        <v>11</v>
      </c>
      <c r="N6" s="70" t="s">
        <v>12</v>
      </c>
      <c r="O6" s="224" t="s">
        <v>13</v>
      </c>
      <c r="P6" s="70" t="s">
        <v>11</v>
      </c>
      <c r="Q6" s="70" t="s">
        <v>12</v>
      </c>
      <c r="R6" s="70" t="s">
        <v>13</v>
      </c>
      <c r="S6" s="70" t="s">
        <v>11</v>
      </c>
      <c r="T6" s="70" t="s">
        <v>12</v>
      </c>
      <c r="U6" s="70" t="s">
        <v>13</v>
      </c>
      <c r="V6" s="70" t="s">
        <v>11</v>
      </c>
      <c r="W6" s="70" t="s">
        <v>12</v>
      </c>
      <c r="X6" s="70" t="s">
        <v>13</v>
      </c>
      <c r="Y6" s="70" t="s">
        <v>11</v>
      </c>
      <c r="Z6" s="70" t="s">
        <v>12</v>
      </c>
      <c r="AA6" s="224" t="s">
        <v>13</v>
      </c>
      <c r="AB6" s="70" t="s">
        <v>11</v>
      </c>
      <c r="AC6" s="70" t="s">
        <v>12</v>
      </c>
      <c r="AD6" s="224" t="s">
        <v>13</v>
      </c>
      <c r="AE6" s="70" t="s">
        <v>11</v>
      </c>
      <c r="AF6" s="70" t="s">
        <v>12</v>
      </c>
      <c r="AG6" s="70" t="s">
        <v>13</v>
      </c>
      <c r="AH6" s="70" t="s">
        <v>11</v>
      </c>
      <c r="AI6" s="70" t="s">
        <v>12</v>
      </c>
      <c r="AJ6" s="224" t="s">
        <v>13</v>
      </c>
      <c r="AK6" s="70" t="s">
        <v>11</v>
      </c>
      <c r="AL6" s="70" t="s">
        <v>12</v>
      </c>
      <c r="AM6" s="224" t="s">
        <v>13</v>
      </c>
      <c r="AN6" s="70" t="s">
        <v>11</v>
      </c>
      <c r="AO6" s="70" t="s">
        <v>12</v>
      </c>
      <c r="AP6" s="224" t="s">
        <v>13</v>
      </c>
      <c r="AQ6" s="70" t="s">
        <v>11</v>
      </c>
      <c r="AR6" s="70" t="s">
        <v>12</v>
      </c>
      <c r="AS6" s="70" t="s">
        <v>13</v>
      </c>
      <c r="AT6" s="70" t="s">
        <v>11</v>
      </c>
      <c r="AU6" s="70" t="s">
        <v>12</v>
      </c>
      <c r="AV6" s="70" t="s">
        <v>13</v>
      </c>
      <c r="AW6" s="70" t="s">
        <v>11</v>
      </c>
      <c r="AX6" s="70" t="s">
        <v>12</v>
      </c>
      <c r="AY6" s="70" t="s">
        <v>13</v>
      </c>
      <c r="AZ6" s="70" t="s">
        <v>63</v>
      </c>
      <c r="BA6" s="71" t="s">
        <v>72</v>
      </c>
    </row>
    <row r="7" spans="1:54" s="105" customFormat="1" ht="12.75" customHeight="1" x14ac:dyDescent="0.2">
      <c r="A7" s="195">
        <v>1</v>
      </c>
      <c r="B7" s="259"/>
      <c r="C7" s="150" t="s">
        <v>156</v>
      </c>
      <c r="D7" s="103" t="s">
        <v>118</v>
      </c>
      <c r="E7" s="324">
        <v>12500000</v>
      </c>
      <c r="F7" s="324"/>
      <c r="G7" s="324"/>
      <c r="H7" s="324">
        <f>E7-F7-G7</f>
        <v>12500000</v>
      </c>
      <c r="I7" s="324">
        <v>5000000</v>
      </c>
      <c r="J7" s="324"/>
      <c r="K7" s="324"/>
      <c r="L7" s="324"/>
      <c r="M7" s="324">
        <v>750000</v>
      </c>
      <c r="N7" s="324">
        <v>750000</v>
      </c>
      <c r="O7" s="324">
        <f>M7-N7</f>
        <v>0</v>
      </c>
      <c r="P7" s="324">
        <v>750000</v>
      </c>
      <c r="Q7" s="324">
        <v>750000</v>
      </c>
      <c r="R7" s="325">
        <f>P7-Q7</f>
        <v>0</v>
      </c>
      <c r="S7" s="326">
        <v>750000</v>
      </c>
      <c r="T7" s="324">
        <v>750000</v>
      </c>
      <c r="U7" s="325">
        <f>S7-T7</f>
        <v>0</v>
      </c>
      <c r="V7" s="324">
        <v>750000</v>
      </c>
      <c r="W7" s="324">
        <v>750000</v>
      </c>
      <c r="X7" s="325">
        <f>V7-W7</f>
        <v>0</v>
      </c>
      <c r="Y7" s="324">
        <v>750000</v>
      </c>
      <c r="Z7" s="324"/>
      <c r="AA7" s="325">
        <f>+Y7-Z7</f>
        <v>750000</v>
      </c>
      <c r="AB7" s="324">
        <v>750000</v>
      </c>
      <c r="AC7" s="324"/>
      <c r="AD7" s="325">
        <f t="shared" ref="AD7:AD10" si="0">+AB7-AC7</f>
        <v>750000</v>
      </c>
      <c r="AE7" s="324">
        <v>750000</v>
      </c>
      <c r="AF7" s="324"/>
      <c r="AG7" s="325">
        <f t="shared" ref="AG7:AG10" si="1">+AE7-AF7</f>
        <v>750000</v>
      </c>
      <c r="AH7" s="324">
        <v>750000</v>
      </c>
      <c r="AI7" s="324"/>
      <c r="AJ7" s="325">
        <f t="shared" ref="AJ7:AJ10" si="2">+AH7-AI7</f>
        <v>750000</v>
      </c>
      <c r="AK7" s="324">
        <v>750000</v>
      </c>
      <c r="AL7" s="324"/>
      <c r="AM7" s="325">
        <f t="shared" ref="AM7:AM10" si="3">+AK7-AL7</f>
        <v>750000</v>
      </c>
      <c r="AN7" s="324">
        <v>750000</v>
      </c>
      <c r="AO7" s="324"/>
      <c r="AP7" s="325">
        <f t="shared" ref="AP7:AP11" si="4">+AN7-AO7</f>
        <v>750000</v>
      </c>
      <c r="AQ7" s="324"/>
      <c r="AR7" s="324"/>
      <c r="AS7" s="325"/>
      <c r="AT7" s="324"/>
      <c r="AU7" s="324"/>
      <c r="AV7" s="324">
        <f>AT7-AU7</f>
        <v>0</v>
      </c>
      <c r="AW7" s="324"/>
      <c r="AX7" s="324"/>
      <c r="AY7" s="324"/>
      <c r="AZ7" s="325"/>
      <c r="BA7" s="325">
        <f>J7+M7+P7+S7+V7+Y7+AB7+AE7+AH7+AK7+AN7+AQ7+AT7+AW7</f>
        <v>7500000</v>
      </c>
      <c r="BB7" s="325"/>
    </row>
    <row r="8" spans="1:54" s="9" customFormat="1" x14ac:dyDescent="0.2">
      <c r="A8" s="196">
        <v>2</v>
      </c>
      <c r="B8" s="197"/>
      <c r="C8" s="198" t="s">
        <v>164</v>
      </c>
      <c r="D8" s="103" t="s">
        <v>118</v>
      </c>
      <c r="E8" s="324">
        <v>13500000</v>
      </c>
      <c r="F8" s="324"/>
      <c r="G8" s="324"/>
      <c r="H8" s="324">
        <f t="shared" ref="H8:H34" si="5">E8-F8-G8</f>
        <v>13500000</v>
      </c>
      <c r="I8" s="324">
        <v>5000000</v>
      </c>
      <c r="J8" s="327"/>
      <c r="K8" s="327"/>
      <c r="L8" s="324">
        <f t="shared" ref="L8:L33" si="6">J8-K8</f>
        <v>0</v>
      </c>
      <c r="M8" s="327">
        <v>710000</v>
      </c>
      <c r="N8" s="327">
        <v>710000</v>
      </c>
      <c r="O8" s="324">
        <f t="shared" ref="O8:O35" si="7">M8-N8</f>
        <v>0</v>
      </c>
      <c r="P8" s="327">
        <v>710000</v>
      </c>
      <c r="Q8" s="327">
        <v>710000</v>
      </c>
      <c r="R8" s="325">
        <f t="shared" ref="R8:R39" si="8">P8-Q8</f>
        <v>0</v>
      </c>
      <c r="S8" s="328">
        <v>710000</v>
      </c>
      <c r="T8" s="327">
        <v>710000</v>
      </c>
      <c r="U8" s="325">
        <f t="shared" ref="U8:U34" si="9">S8-T8</f>
        <v>0</v>
      </c>
      <c r="V8" s="327">
        <v>710000</v>
      </c>
      <c r="W8" s="327">
        <v>710000</v>
      </c>
      <c r="X8" s="325">
        <f t="shared" ref="X8:X9" si="10">V8-W8</f>
        <v>0</v>
      </c>
      <c r="Y8" s="327">
        <v>710000</v>
      </c>
      <c r="Z8" s="327">
        <v>710000</v>
      </c>
      <c r="AA8" s="325">
        <f t="shared" ref="AA8:AA10" si="11">+Y8-Z8</f>
        <v>0</v>
      </c>
      <c r="AB8" s="327">
        <v>710000</v>
      </c>
      <c r="AC8" s="327">
        <v>710000</v>
      </c>
      <c r="AD8" s="325">
        <f t="shared" si="0"/>
        <v>0</v>
      </c>
      <c r="AE8" s="327">
        <v>710000</v>
      </c>
      <c r="AF8" s="327">
        <v>710000</v>
      </c>
      <c r="AG8" s="325">
        <f t="shared" si="1"/>
        <v>0</v>
      </c>
      <c r="AH8" s="327">
        <v>710000</v>
      </c>
      <c r="AI8" s="327">
        <v>100000</v>
      </c>
      <c r="AJ8" s="325">
        <f t="shared" si="2"/>
        <v>610000</v>
      </c>
      <c r="AK8" s="327">
        <v>710000</v>
      </c>
      <c r="AL8" s="327"/>
      <c r="AM8" s="325">
        <f t="shared" si="3"/>
        <v>710000</v>
      </c>
      <c r="AN8" s="327">
        <v>710000</v>
      </c>
      <c r="AO8" s="327"/>
      <c r="AP8" s="325">
        <f t="shared" si="4"/>
        <v>710000</v>
      </c>
      <c r="AQ8" s="327">
        <v>710000</v>
      </c>
      <c r="AR8" s="327"/>
      <c r="AS8" s="325">
        <f>AQ8-AR8</f>
        <v>710000</v>
      </c>
      <c r="AT8" s="327">
        <v>690000</v>
      </c>
      <c r="AU8" s="327"/>
      <c r="AV8" s="324">
        <f t="shared" ref="AV8:AV35" si="12">AT8-AU8</f>
        <v>690000</v>
      </c>
      <c r="AW8" s="327"/>
      <c r="AX8" s="327"/>
      <c r="AY8" s="324"/>
      <c r="AZ8" s="325"/>
      <c r="BA8" s="325">
        <f t="shared" ref="BA8:BA39" si="13">J8+M8+P8+S8+V8+Y8+AB8+AE8+AH8+AK8+AN8+AQ8+AT8+AW8</f>
        <v>8500000</v>
      </c>
      <c r="BB8" s="329"/>
    </row>
    <row r="9" spans="1:54" s="9" customFormat="1" x14ac:dyDescent="0.2">
      <c r="A9" s="195">
        <v>3</v>
      </c>
      <c r="B9" s="199"/>
      <c r="C9" s="147" t="s">
        <v>170</v>
      </c>
      <c r="D9" s="103" t="s">
        <v>118</v>
      </c>
      <c r="E9" s="324">
        <v>13500000</v>
      </c>
      <c r="F9" s="324"/>
      <c r="G9" s="324"/>
      <c r="H9" s="324">
        <f t="shared" si="5"/>
        <v>13500000</v>
      </c>
      <c r="I9" s="324">
        <v>3000000</v>
      </c>
      <c r="J9" s="330">
        <v>2850000</v>
      </c>
      <c r="K9" s="330"/>
      <c r="L9" s="324">
        <f t="shared" si="6"/>
        <v>2850000</v>
      </c>
      <c r="M9" s="330">
        <v>850000</v>
      </c>
      <c r="N9" s="330"/>
      <c r="O9" s="324">
        <f t="shared" si="7"/>
        <v>850000</v>
      </c>
      <c r="P9" s="330">
        <v>850000</v>
      </c>
      <c r="Q9" s="330"/>
      <c r="R9" s="325">
        <f t="shared" si="8"/>
        <v>850000</v>
      </c>
      <c r="S9" s="331">
        <v>850000</v>
      </c>
      <c r="T9" s="330"/>
      <c r="U9" s="325">
        <f t="shared" si="9"/>
        <v>850000</v>
      </c>
      <c r="V9" s="330">
        <v>850000</v>
      </c>
      <c r="W9" s="330"/>
      <c r="X9" s="325">
        <f t="shared" si="10"/>
        <v>850000</v>
      </c>
      <c r="Y9" s="330">
        <v>850000</v>
      </c>
      <c r="Z9" s="330"/>
      <c r="AA9" s="325">
        <f t="shared" si="11"/>
        <v>850000</v>
      </c>
      <c r="AB9" s="330">
        <v>850000</v>
      </c>
      <c r="AC9" s="330"/>
      <c r="AD9" s="325">
        <f t="shared" si="0"/>
        <v>850000</v>
      </c>
      <c r="AE9" s="330">
        <v>850000</v>
      </c>
      <c r="AF9" s="330"/>
      <c r="AG9" s="325">
        <f t="shared" si="1"/>
        <v>850000</v>
      </c>
      <c r="AH9" s="330">
        <v>850000</v>
      </c>
      <c r="AI9" s="330"/>
      <c r="AJ9" s="325">
        <f t="shared" si="2"/>
        <v>850000</v>
      </c>
      <c r="AK9" s="330">
        <v>850000</v>
      </c>
      <c r="AL9" s="330"/>
      <c r="AM9" s="325">
        <f t="shared" si="3"/>
        <v>850000</v>
      </c>
      <c r="AN9" s="330"/>
      <c r="AO9" s="330"/>
      <c r="AP9" s="325">
        <f t="shared" si="4"/>
        <v>0</v>
      </c>
      <c r="AQ9" s="330"/>
      <c r="AR9" s="330"/>
      <c r="AS9" s="325">
        <f t="shared" ref="AS9:AS35" si="14">AQ9-AR9</f>
        <v>0</v>
      </c>
      <c r="AT9" s="330"/>
      <c r="AU9" s="330"/>
      <c r="AV9" s="324">
        <f t="shared" si="12"/>
        <v>0</v>
      </c>
      <c r="AW9" s="330"/>
      <c r="AX9" s="330"/>
      <c r="AY9" s="324"/>
      <c r="AZ9" s="325"/>
      <c r="BA9" s="325">
        <f t="shared" si="13"/>
        <v>10500000</v>
      </c>
      <c r="BB9" s="329"/>
    </row>
    <row r="10" spans="1:54" s="9" customFormat="1" x14ac:dyDescent="0.2">
      <c r="A10" s="196">
        <v>4</v>
      </c>
      <c r="B10" s="199"/>
      <c r="C10" s="200" t="s">
        <v>174</v>
      </c>
      <c r="D10" s="103" t="s">
        <v>118</v>
      </c>
      <c r="E10" s="324">
        <v>13000000</v>
      </c>
      <c r="F10" s="324"/>
      <c r="G10" s="324"/>
      <c r="H10" s="324">
        <f t="shared" si="5"/>
        <v>13000000</v>
      </c>
      <c r="I10" s="324">
        <v>5000000</v>
      </c>
      <c r="J10" s="330"/>
      <c r="K10" s="330"/>
      <c r="L10" s="324">
        <f t="shared" si="6"/>
        <v>0</v>
      </c>
      <c r="M10" s="330"/>
      <c r="N10" s="330"/>
      <c r="O10" s="324">
        <f t="shared" si="7"/>
        <v>0</v>
      </c>
      <c r="P10" s="330">
        <v>800000</v>
      </c>
      <c r="Q10" s="330">
        <v>800000</v>
      </c>
      <c r="R10" s="325">
        <f t="shared" si="8"/>
        <v>0</v>
      </c>
      <c r="S10" s="331">
        <v>800000</v>
      </c>
      <c r="T10" s="330">
        <v>800000</v>
      </c>
      <c r="U10" s="325">
        <f t="shared" ref="U10" si="15">S10-T10</f>
        <v>0</v>
      </c>
      <c r="V10" s="330">
        <v>800000</v>
      </c>
      <c r="W10" s="330">
        <v>800000</v>
      </c>
      <c r="X10" s="325">
        <f t="shared" ref="X10" si="16">V10-W10</f>
        <v>0</v>
      </c>
      <c r="Y10" s="330">
        <v>800000</v>
      </c>
      <c r="Z10" s="330">
        <v>800000</v>
      </c>
      <c r="AA10" s="325">
        <f t="shared" si="11"/>
        <v>0</v>
      </c>
      <c r="AB10" s="330">
        <v>800000</v>
      </c>
      <c r="AC10" s="330">
        <v>800000</v>
      </c>
      <c r="AD10" s="325">
        <f t="shared" si="0"/>
        <v>0</v>
      </c>
      <c r="AE10" s="330">
        <v>800000</v>
      </c>
      <c r="AF10" s="330">
        <v>800000</v>
      </c>
      <c r="AG10" s="325">
        <f t="shared" si="1"/>
        <v>0</v>
      </c>
      <c r="AH10" s="330">
        <v>800000</v>
      </c>
      <c r="AI10" s="330">
        <v>800000</v>
      </c>
      <c r="AJ10" s="325">
        <f t="shared" si="2"/>
        <v>0</v>
      </c>
      <c r="AK10" s="330">
        <v>800000</v>
      </c>
      <c r="AL10" s="330">
        <v>800000</v>
      </c>
      <c r="AM10" s="325">
        <f t="shared" si="3"/>
        <v>0</v>
      </c>
      <c r="AN10" s="330">
        <v>800000</v>
      </c>
      <c r="AO10" s="330"/>
      <c r="AP10" s="325">
        <f t="shared" si="4"/>
        <v>800000</v>
      </c>
      <c r="AQ10" s="330">
        <v>800000</v>
      </c>
      <c r="AR10" s="330"/>
      <c r="AS10" s="325">
        <f t="shared" si="14"/>
        <v>800000</v>
      </c>
      <c r="AT10" s="330"/>
      <c r="AU10" s="330"/>
      <c r="AV10" s="324">
        <f t="shared" si="12"/>
        <v>0</v>
      </c>
      <c r="AW10" s="330"/>
      <c r="AX10" s="330"/>
      <c r="AY10" s="324"/>
      <c r="AZ10" s="325"/>
      <c r="BA10" s="325">
        <f t="shared" si="13"/>
        <v>8000000</v>
      </c>
      <c r="BB10" s="329"/>
    </row>
    <row r="11" spans="1:54" s="9" customFormat="1" x14ac:dyDescent="0.2">
      <c r="A11" s="195">
        <v>5</v>
      </c>
      <c r="B11" s="199"/>
      <c r="C11" s="147" t="s">
        <v>182</v>
      </c>
      <c r="D11" s="103" t="s">
        <v>118</v>
      </c>
      <c r="E11" s="324">
        <v>14000000</v>
      </c>
      <c r="F11" s="324"/>
      <c r="G11" s="324"/>
      <c r="H11" s="324">
        <f t="shared" si="5"/>
        <v>14000000</v>
      </c>
      <c r="I11" s="324">
        <v>2500000</v>
      </c>
      <c r="J11" s="330">
        <v>2500000</v>
      </c>
      <c r="K11" s="330">
        <v>2500000</v>
      </c>
      <c r="L11" s="324">
        <f t="shared" si="6"/>
        <v>0</v>
      </c>
      <c r="M11" s="330"/>
      <c r="N11" s="330"/>
      <c r="O11" s="324">
        <f t="shared" si="7"/>
        <v>0</v>
      </c>
      <c r="P11" s="330"/>
      <c r="Q11" s="330"/>
      <c r="R11" s="325">
        <f t="shared" si="8"/>
        <v>0</v>
      </c>
      <c r="S11" s="331"/>
      <c r="T11" s="330"/>
      <c r="U11" s="325">
        <f t="shared" ref="U11:U32" si="17">S11-T11</f>
        <v>0</v>
      </c>
      <c r="V11" s="330">
        <v>3000000</v>
      </c>
      <c r="W11" s="330">
        <v>500000</v>
      </c>
      <c r="X11" s="325">
        <f t="shared" ref="X11:X32" si="18">V11-W11</f>
        <v>2500000</v>
      </c>
      <c r="Y11" s="330"/>
      <c r="Z11" s="330"/>
      <c r="AA11" s="325">
        <f t="shared" ref="AA11" si="19">Z11-Y11</f>
        <v>0</v>
      </c>
      <c r="AB11" s="330"/>
      <c r="AC11" s="330"/>
      <c r="AD11" s="325">
        <f t="shared" ref="AD11" si="20">AC11-AB11</f>
        <v>0</v>
      </c>
      <c r="AE11" s="330">
        <v>3000000</v>
      </c>
      <c r="AF11" s="330"/>
      <c r="AG11" s="325">
        <f t="shared" ref="AG11:AG32" si="21">AE11-AF11</f>
        <v>3000000</v>
      </c>
      <c r="AH11" s="330"/>
      <c r="AI11" s="330"/>
      <c r="AJ11" s="325">
        <f t="shared" ref="AJ11:AJ32" si="22">AH11-AI11</f>
        <v>0</v>
      </c>
      <c r="AK11" s="330"/>
      <c r="AL11" s="330"/>
      <c r="AM11" s="325">
        <f t="shared" ref="AM11:AM34" si="23">AK11-AL11</f>
        <v>0</v>
      </c>
      <c r="AN11" s="330">
        <v>3000000</v>
      </c>
      <c r="AO11" s="330"/>
      <c r="AP11" s="325">
        <f t="shared" si="4"/>
        <v>3000000</v>
      </c>
      <c r="AQ11" s="331"/>
      <c r="AR11" s="330"/>
      <c r="AS11" s="325">
        <f t="shared" si="14"/>
        <v>0</v>
      </c>
      <c r="AT11" s="330"/>
      <c r="AU11" s="330"/>
      <c r="AV11" s="324">
        <f t="shared" si="12"/>
        <v>0</v>
      </c>
      <c r="AW11" s="330"/>
      <c r="AX11" s="330"/>
      <c r="AY11" s="324"/>
      <c r="AZ11" s="325"/>
      <c r="BA11" s="325">
        <f t="shared" si="13"/>
        <v>11500000</v>
      </c>
      <c r="BB11" s="329"/>
    </row>
    <row r="12" spans="1:54" s="64" customFormat="1" x14ac:dyDescent="0.2">
      <c r="A12" s="196">
        <v>6</v>
      </c>
      <c r="B12" s="146"/>
      <c r="C12" s="147" t="s">
        <v>192</v>
      </c>
      <c r="D12" s="103" t="s">
        <v>118</v>
      </c>
      <c r="E12" s="326">
        <v>14000000</v>
      </c>
      <c r="F12" s="326"/>
      <c r="G12" s="326"/>
      <c r="H12" s="324">
        <f t="shared" si="5"/>
        <v>14000000</v>
      </c>
      <c r="I12" s="326">
        <v>3000000</v>
      </c>
      <c r="J12" s="331">
        <v>2000000</v>
      </c>
      <c r="K12" s="331"/>
      <c r="L12" s="324">
        <f t="shared" si="6"/>
        <v>2000000</v>
      </c>
      <c r="M12" s="331">
        <v>900000</v>
      </c>
      <c r="N12" s="331"/>
      <c r="O12" s="324">
        <f t="shared" si="7"/>
        <v>900000</v>
      </c>
      <c r="P12" s="331">
        <v>900000</v>
      </c>
      <c r="Q12" s="331"/>
      <c r="R12" s="324">
        <f t="shared" si="8"/>
        <v>900000</v>
      </c>
      <c r="S12" s="331">
        <v>900000</v>
      </c>
      <c r="T12" s="331"/>
      <c r="U12" s="324">
        <f t="shared" si="17"/>
        <v>900000</v>
      </c>
      <c r="V12" s="331">
        <v>900000</v>
      </c>
      <c r="W12" s="331"/>
      <c r="X12" s="324">
        <f t="shared" si="18"/>
        <v>900000</v>
      </c>
      <c r="Y12" s="331">
        <v>900000</v>
      </c>
      <c r="Z12" s="331"/>
      <c r="AA12" s="324">
        <f t="shared" ref="AA12:AA32" si="24">Y12-Z12</f>
        <v>900000</v>
      </c>
      <c r="AB12" s="331">
        <v>900000</v>
      </c>
      <c r="AC12" s="331"/>
      <c r="AD12" s="324">
        <f t="shared" ref="AD12:AD32" si="25">AB12-AC12</f>
        <v>900000</v>
      </c>
      <c r="AE12" s="331">
        <v>900000</v>
      </c>
      <c r="AF12" s="331"/>
      <c r="AG12" s="324">
        <f t="shared" si="21"/>
        <v>900000</v>
      </c>
      <c r="AH12" s="331">
        <v>900000</v>
      </c>
      <c r="AI12" s="331"/>
      <c r="AJ12" s="324">
        <f t="shared" si="22"/>
        <v>900000</v>
      </c>
      <c r="AK12" s="331">
        <v>900000</v>
      </c>
      <c r="AL12" s="331"/>
      <c r="AM12" s="324">
        <f t="shared" si="23"/>
        <v>900000</v>
      </c>
      <c r="AN12" s="331">
        <v>900000</v>
      </c>
      <c r="AO12" s="331"/>
      <c r="AP12" s="324">
        <f t="shared" ref="AP12:AP32" si="26">AN12-AO12</f>
        <v>900000</v>
      </c>
      <c r="AQ12" s="331"/>
      <c r="AR12" s="331"/>
      <c r="AS12" s="325">
        <f t="shared" si="14"/>
        <v>0</v>
      </c>
      <c r="AT12" s="331"/>
      <c r="AU12" s="331"/>
      <c r="AV12" s="324">
        <f t="shared" si="12"/>
        <v>0</v>
      </c>
      <c r="AW12" s="331"/>
      <c r="AX12" s="331"/>
      <c r="AY12" s="326"/>
      <c r="AZ12" s="326"/>
      <c r="BA12" s="325">
        <f t="shared" si="13"/>
        <v>11000000</v>
      </c>
      <c r="BB12" s="332"/>
    </row>
    <row r="13" spans="1:54" s="9" customFormat="1" x14ac:dyDescent="0.2">
      <c r="A13" s="195">
        <v>7</v>
      </c>
      <c r="B13" s="199"/>
      <c r="C13" s="147" t="s">
        <v>198</v>
      </c>
      <c r="D13" s="103" t="s">
        <v>118</v>
      </c>
      <c r="E13" s="324">
        <v>15000000</v>
      </c>
      <c r="F13" s="330"/>
      <c r="G13" s="330"/>
      <c r="H13" s="324">
        <f t="shared" si="5"/>
        <v>15000000</v>
      </c>
      <c r="I13" s="330">
        <v>5000000</v>
      </c>
      <c r="J13" s="330"/>
      <c r="K13" s="330"/>
      <c r="L13" s="324">
        <f t="shared" si="6"/>
        <v>0</v>
      </c>
      <c r="M13" s="330">
        <v>1000000</v>
      </c>
      <c r="N13" s="330">
        <v>1000000</v>
      </c>
      <c r="O13" s="324">
        <f t="shared" si="7"/>
        <v>0</v>
      </c>
      <c r="P13" s="330">
        <v>1000000</v>
      </c>
      <c r="Q13" s="330">
        <v>1000000</v>
      </c>
      <c r="R13" s="324">
        <f t="shared" si="8"/>
        <v>0</v>
      </c>
      <c r="S13" s="330">
        <v>1000000</v>
      </c>
      <c r="T13" s="330">
        <v>1000000</v>
      </c>
      <c r="U13" s="324">
        <f t="shared" si="17"/>
        <v>0</v>
      </c>
      <c r="V13" s="330">
        <v>1000000</v>
      </c>
      <c r="W13" s="330"/>
      <c r="X13" s="324">
        <f t="shared" si="18"/>
        <v>1000000</v>
      </c>
      <c r="Y13" s="330">
        <v>1000000</v>
      </c>
      <c r="Z13" s="330"/>
      <c r="AA13" s="324">
        <f t="shared" si="24"/>
        <v>1000000</v>
      </c>
      <c r="AB13" s="330">
        <v>1000000</v>
      </c>
      <c r="AC13" s="330"/>
      <c r="AD13" s="324">
        <f t="shared" si="25"/>
        <v>1000000</v>
      </c>
      <c r="AE13" s="330">
        <v>1000000</v>
      </c>
      <c r="AF13" s="330"/>
      <c r="AG13" s="324">
        <f t="shared" si="21"/>
        <v>1000000</v>
      </c>
      <c r="AH13" s="330">
        <v>1000000</v>
      </c>
      <c r="AI13" s="330"/>
      <c r="AJ13" s="324">
        <f t="shared" si="22"/>
        <v>1000000</v>
      </c>
      <c r="AK13" s="330">
        <v>1000000</v>
      </c>
      <c r="AL13" s="330"/>
      <c r="AM13" s="324">
        <f t="shared" si="23"/>
        <v>1000000</v>
      </c>
      <c r="AN13" s="330">
        <v>1000000</v>
      </c>
      <c r="AO13" s="330"/>
      <c r="AP13" s="324">
        <f t="shared" si="26"/>
        <v>1000000</v>
      </c>
      <c r="AQ13" s="330"/>
      <c r="AR13" s="330"/>
      <c r="AS13" s="325">
        <f t="shared" si="14"/>
        <v>0</v>
      </c>
      <c r="AT13" s="330"/>
      <c r="AU13" s="330"/>
      <c r="AV13" s="324">
        <f t="shared" si="12"/>
        <v>0</v>
      </c>
      <c r="AW13" s="330"/>
      <c r="AX13" s="330"/>
      <c r="AY13" s="324"/>
      <c r="AZ13" s="325"/>
      <c r="BA13" s="325">
        <f t="shared" si="13"/>
        <v>10000000</v>
      </c>
      <c r="BB13" s="329"/>
    </row>
    <row r="14" spans="1:54" s="9" customFormat="1" x14ac:dyDescent="0.2">
      <c r="A14" s="196">
        <v>8</v>
      </c>
      <c r="B14" s="199"/>
      <c r="C14" s="147" t="s">
        <v>203</v>
      </c>
      <c r="D14" s="103" t="s">
        <v>118</v>
      </c>
      <c r="E14" s="324">
        <v>15000000</v>
      </c>
      <c r="F14" s="330"/>
      <c r="G14" s="330"/>
      <c r="H14" s="324">
        <f t="shared" si="5"/>
        <v>15000000</v>
      </c>
      <c r="I14" s="330">
        <v>3000000</v>
      </c>
      <c r="J14" s="330">
        <v>2000000</v>
      </c>
      <c r="K14" s="330">
        <v>2000000</v>
      </c>
      <c r="L14" s="324">
        <f t="shared" si="6"/>
        <v>0</v>
      </c>
      <c r="M14" s="330">
        <v>1000000</v>
      </c>
      <c r="N14" s="330">
        <v>1000000</v>
      </c>
      <c r="O14" s="324">
        <f t="shared" si="7"/>
        <v>0</v>
      </c>
      <c r="P14" s="330">
        <v>1000000</v>
      </c>
      <c r="Q14" s="330">
        <v>1000000</v>
      </c>
      <c r="R14" s="324">
        <f t="shared" si="8"/>
        <v>0</v>
      </c>
      <c r="S14" s="330">
        <v>1000000</v>
      </c>
      <c r="T14" s="330">
        <v>1000000</v>
      </c>
      <c r="U14" s="324">
        <f t="shared" si="17"/>
        <v>0</v>
      </c>
      <c r="V14" s="330">
        <v>1000000</v>
      </c>
      <c r="W14" s="330">
        <v>1000000</v>
      </c>
      <c r="X14" s="324">
        <f t="shared" si="18"/>
        <v>0</v>
      </c>
      <c r="Y14" s="330">
        <v>1000000</v>
      </c>
      <c r="Z14" s="330">
        <v>1000000</v>
      </c>
      <c r="AA14" s="324">
        <f t="shared" si="24"/>
        <v>0</v>
      </c>
      <c r="AB14" s="330">
        <v>1000000</v>
      </c>
      <c r="AC14" s="330">
        <v>1000000</v>
      </c>
      <c r="AD14" s="324">
        <f t="shared" si="25"/>
        <v>0</v>
      </c>
      <c r="AE14" s="330">
        <v>1000000</v>
      </c>
      <c r="AF14" s="330"/>
      <c r="AG14" s="324">
        <f t="shared" si="21"/>
        <v>1000000</v>
      </c>
      <c r="AH14" s="330">
        <v>1000000</v>
      </c>
      <c r="AI14" s="330"/>
      <c r="AJ14" s="324">
        <f t="shared" si="22"/>
        <v>1000000</v>
      </c>
      <c r="AK14" s="330">
        <v>1000000</v>
      </c>
      <c r="AL14" s="330"/>
      <c r="AM14" s="324">
        <f t="shared" si="23"/>
        <v>1000000</v>
      </c>
      <c r="AN14" s="330">
        <v>1000000</v>
      </c>
      <c r="AO14" s="330"/>
      <c r="AP14" s="324">
        <f t="shared" si="26"/>
        <v>1000000</v>
      </c>
      <c r="AQ14" s="331"/>
      <c r="AR14" s="330"/>
      <c r="AS14" s="325">
        <f t="shared" si="14"/>
        <v>0</v>
      </c>
      <c r="AT14" s="330"/>
      <c r="AU14" s="330"/>
      <c r="AV14" s="324">
        <f t="shared" si="12"/>
        <v>0</v>
      </c>
      <c r="AW14" s="330"/>
      <c r="AX14" s="330"/>
      <c r="AY14" s="324"/>
      <c r="AZ14" s="325"/>
      <c r="BA14" s="325">
        <f t="shared" si="13"/>
        <v>12000000</v>
      </c>
      <c r="BB14" s="329"/>
    </row>
    <row r="15" spans="1:54" s="47" customFormat="1" x14ac:dyDescent="0.2">
      <c r="A15" s="195">
        <v>9</v>
      </c>
      <c r="B15" s="201"/>
      <c r="C15" s="147" t="s">
        <v>206</v>
      </c>
      <c r="D15" s="103" t="s">
        <v>118</v>
      </c>
      <c r="E15" s="324">
        <v>14500000</v>
      </c>
      <c r="F15" s="330"/>
      <c r="G15" s="330"/>
      <c r="H15" s="324">
        <f t="shared" si="5"/>
        <v>14500000</v>
      </c>
      <c r="I15" s="330">
        <v>3000000</v>
      </c>
      <c r="J15" s="330">
        <v>2000000</v>
      </c>
      <c r="K15" s="330">
        <v>2000000</v>
      </c>
      <c r="L15" s="324">
        <f t="shared" si="6"/>
        <v>0</v>
      </c>
      <c r="M15" s="330">
        <v>950000</v>
      </c>
      <c r="N15" s="330">
        <v>950000</v>
      </c>
      <c r="O15" s="324">
        <f t="shared" si="7"/>
        <v>0</v>
      </c>
      <c r="P15" s="330">
        <v>950000</v>
      </c>
      <c r="Q15" s="330">
        <v>950000</v>
      </c>
      <c r="R15" s="324">
        <f t="shared" si="8"/>
        <v>0</v>
      </c>
      <c r="S15" s="330">
        <v>950000</v>
      </c>
      <c r="T15" s="330">
        <v>950000</v>
      </c>
      <c r="U15" s="324">
        <f t="shared" si="17"/>
        <v>0</v>
      </c>
      <c r="V15" s="330">
        <v>950000</v>
      </c>
      <c r="W15" s="330">
        <v>950000</v>
      </c>
      <c r="X15" s="324">
        <f t="shared" si="18"/>
        <v>0</v>
      </c>
      <c r="Y15" s="330">
        <v>950000</v>
      </c>
      <c r="Z15" s="330"/>
      <c r="AA15" s="324">
        <f t="shared" si="24"/>
        <v>950000</v>
      </c>
      <c r="AB15" s="330">
        <v>950000</v>
      </c>
      <c r="AC15" s="330"/>
      <c r="AD15" s="324">
        <f t="shared" si="25"/>
        <v>950000</v>
      </c>
      <c r="AE15" s="330">
        <v>950000</v>
      </c>
      <c r="AF15" s="330"/>
      <c r="AG15" s="324">
        <f t="shared" si="21"/>
        <v>950000</v>
      </c>
      <c r="AH15" s="330">
        <v>950000</v>
      </c>
      <c r="AI15" s="330"/>
      <c r="AJ15" s="324">
        <f t="shared" si="22"/>
        <v>950000</v>
      </c>
      <c r="AK15" s="330">
        <v>950000</v>
      </c>
      <c r="AL15" s="330"/>
      <c r="AM15" s="324">
        <f t="shared" si="23"/>
        <v>950000</v>
      </c>
      <c r="AN15" s="330">
        <v>950000</v>
      </c>
      <c r="AO15" s="330"/>
      <c r="AP15" s="324">
        <f t="shared" si="26"/>
        <v>950000</v>
      </c>
      <c r="AQ15" s="330"/>
      <c r="AR15" s="330"/>
      <c r="AS15" s="325">
        <f t="shared" si="14"/>
        <v>0</v>
      </c>
      <c r="AT15" s="330"/>
      <c r="AU15" s="330"/>
      <c r="AV15" s="324">
        <f t="shared" si="12"/>
        <v>0</v>
      </c>
      <c r="AW15" s="330"/>
      <c r="AX15" s="330"/>
      <c r="AY15" s="324"/>
      <c r="AZ15" s="325"/>
      <c r="BA15" s="325">
        <f t="shared" si="13"/>
        <v>11500000</v>
      </c>
      <c r="BB15" s="333"/>
    </row>
    <row r="16" spans="1:54" s="9" customFormat="1" x14ac:dyDescent="0.2">
      <c r="A16" s="196">
        <v>10</v>
      </c>
      <c r="B16" s="151"/>
      <c r="C16" s="108" t="s">
        <v>207</v>
      </c>
      <c r="D16" s="103" t="s">
        <v>118</v>
      </c>
      <c r="E16" s="330">
        <v>15000000</v>
      </c>
      <c r="F16" s="330"/>
      <c r="G16" s="330"/>
      <c r="H16" s="327">
        <f t="shared" si="5"/>
        <v>15000000</v>
      </c>
      <c r="I16" s="330">
        <v>2000000</v>
      </c>
      <c r="J16" s="330">
        <v>3835000</v>
      </c>
      <c r="K16" s="330">
        <v>3835000</v>
      </c>
      <c r="L16" s="327">
        <f t="shared" si="6"/>
        <v>0</v>
      </c>
      <c r="M16" s="330">
        <v>835000</v>
      </c>
      <c r="N16" s="330">
        <v>835000</v>
      </c>
      <c r="O16" s="324">
        <f t="shared" si="7"/>
        <v>0</v>
      </c>
      <c r="P16" s="330">
        <v>835000</v>
      </c>
      <c r="Q16" s="330">
        <f>30000+805000</f>
        <v>835000</v>
      </c>
      <c r="R16" s="324">
        <f t="shared" si="8"/>
        <v>0</v>
      </c>
      <c r="S16" s="330">
        <v>835000</v>
      </c>
      <c r="T16" s="330">
        <v>835000</v>
      </c>
      <c r="U16" s="324">
        <f t="shared" si="17"/>
        <v>0</v>
      </c>
      <c r="V16" s="330">
        <v>835000</v>
      </c>
      <c r="W16" s="330">
        <v>835000</v>
      </c>
      <c r="X16" s="324">
        <f t="shared" si="18"/>
        <v>0</v>
      </c>
      <c r="Y16" s="330">
        <v>835000</v>
      </c>
      <c r="Z16" s="330">
        <v>835000</v>
      </c>
      <c r="AA16" s="324">
        <f t="shared" si="24"/>
        <v>0</v>
      </c>
      <c r="AB16" s="330">
        <v>835000</v>
      </c>
      <c r="AC16" s="330">
        <v>835000</v>
      </c>
      <c r="AD16" s="324">
        <f t="shared" si="25"/>
        <v>0</v>
      </c>
      <c r="AE16" s="330">
        <v>835000</v>
      </c>
      <c r="AF16" s="330">
        <v>30000</v>
      </c>
      <c r="AG16" s="324">
        <f t="shared" si="21"/>
        <v>805000</v>
      </c>
      <c r="AH16" s="330">
        <v>835000</v>
      </c>
      <c r="AI16" s="330"/>
      <c r="AJ16" s="324">
        <f t="shared" si="22"/>
        <v>835000</v>
      </c>
      <c r="AK16" s="330">
        <v>835000</v>
      </c>
      <c r="AL16" s="330"/>
      <c r="AM16" s="324">
        <f t="shared" si="23"/>
        <v>835000</v>
      </c>
      <c r="AN16" s="330">
        <v>835000</v>
      </c>
      <c r="AO16" s="330"/>
      <c r="AP16" s="324">
        <f t="shared" si="26"/>
        <v>835000</v>
      </c>
      <c r="AQ16" s="327">
        <v>815000</v>
      </c>
      <c r="AR16" s="330"/>
      <c r="AS16" s="325">
        <f t="shared" si="14"/>
        <v>815000</v>
      </c>
      <c r="AT16" s="330"/>
      <c r="AU16" s="330"/>
      <c r="AV16" s="324">
        <f t="shared" si="12"/>
        <v>0</v>
      </c>
      <c r="AW16" s="330"/>
      <c r="AX16" s="330"/>
      <c r="AY16" s="330"/>
      <c r="AZ16" s="334">
        <f t="shared" ref="AZ16" si="27">J16+P16+S16+V16+Y16+AB16+AE16+AH16+AK16+AN16+AQ16+AT16</f>
        <v>12165000</v>
      </c>
      <c r="BA16" s="325">
        <f t="shared" si="13"/>
        <v>13000000</v>
      </c>
      <c r="BB16" s="329"/>
    </row>
    <row r="17" spans="1:54" s="9" customFormat="1" x14ac:dyDescent="0.2">
      <c r="A17" s="195">
        <v>11</v>
      </c>
      <c r="B17" s="199"/>
      <c r="C17" s="147" t="s">
        <v>208</v>
      </c>
      <c r="D17" s="103" t="s">
        <v>118</v>
      </c>
      <c r="E17" s="324">
        <v>15000000</v>
      </c>
      <c r="F17" s="330"/>
      <c r="G17" s="330"/>
      <c r="H17" s="324">
        <f t="shared" si="5"/>
        <v>15000000</v>
      </c>
      <c r="I17" s="330">
        <v>2500000</v>
      </c>
      <c r="J17" s="330">
        <v>2500000</v>
      </c>
      <c r="K17" s="330">
        <v>2500000</v>
      </c>
      <c r="L17" s="324">
        <f t="shared" si="6"/>
        <v>0</v>
      </c>
      <c r="M17" s="330">
        <v>1000000</v>
      </c>
      <c r="N17" s="330">
        <v>1000000</v>
      </c>
      <c r="O17" s="324">
        <f t="shared" si="7"/>
        <v>0</v>
      </c>
      <c r="P17" s="330">
        <v>1000000</v>
      </c>
      <c r="Q17" s="330">
        <v>1000000</v>
      </c>
      <c r="R17" s="324">
        <f t="shared" si="8"/>
        <v>0</v>
      </c>
      <c r="S17" s="330">
        <v>1000000</v>
      </c>
      <c r="T17" s="330">
        <v>1000000</v>
      </c>
      <c r="U17" s="324">
        <f t="shared" si="17"/>
        <v>0</v>
      </c>
      <c r="V17" s="330">
        <v>1000000</v>
      </c>
      <c r="W17" s="330">
        <v>1000000</v>
      </c>
      <c r="X17" s="324">
        <f t="shared" si="18"/>
        <v>0</v>
      </c>
      <c r="Y17" s="330">
        <v>1000000</v>
      </c>
      <c r="Z17" s="330">
        <v>1000000</v>
      </c>
      <c r="AA17" s="324">
        <f t="shared" si="24"/>
        <v>0</v>
      </c>
      <c r="AB17" s="330">
        <v>1000000</v>
      </c>
      <c r="AC17" s="330">
        <v>500000</v>
      </c>
      <c r="AD17" s="324">
        <f t="shared" si="25"/>
        <v>500000</v>
      </c>
      <c r="AE17" s="330">
        <v>1000000</v>
      </c>
      <c r="AF17" s="330"/>
      <c r="AG17" s="324">
        <f t="shared" si="21"/>
        <v>1000000</v>
      </c>
      <c r="AH17" s="330">
        <v>1000000</v>
      </c>
      <c r="AI17" s="330"/>
      <c r="AJ17" s="324">
        <f t="shared" si="22"/>
        <v>1000000</v>
      </c>
      <c r="AK17" s="330">
        <v>1000000</v>
      </c>
      <c r="AL17" s="330"/>
      <c r="AM17" s="324">
        <f t="shared" si="23"/>
        <v>1000000</v>
      </c>
      <c r="AN17" s="330">
        <v>1000000</v>
      </c>
      <c r="AO17" s="330"/>
      <c r="AP17" s="324">
        <f t="shared" si="26"/>
        <v>1000000</v>
      </c>
      <c r="AQ17" s="331"/>
      <c r="AR17" s="330"/>
      <c r="AS17" s="325">
        <f t="shared" si="14"/>
        <v>0</v>
      </c>
      <c r="AT17" s="330"/>
      <c r="AU17" s="330"/>
      <c r="AV17" s="324">
        <f t="shared" si="12"/>
        <v>0</v>
      </c>
      <c r="AW17" s="330"/>
      <c r="AX17" s="330"/>
      <c r="AY17" s="324"/>
      <c r="AZ17" s="325"/>
      <c r="BA17" s="325">
        <f t="shared" si="13"/>
        <v>12500000</v>
      </c>
      <c r="BB17" s="329"/>
    </row>
    <row r="18" spans="1:54" s="9" customFormat="1" x14ac:dyDescent="0.2">
      <c r="A18" s="196">
        <v>12</v>
      </c>
      <c r="B18" s="199"/>
      <c r="C18" s="147" t="s">
        <v>310</v>
      </c>
      <c r="D18" s="103" t="s">
        <v>118</v>
      </c>
      <c r="E18" s="324">
        <v>9000000</v>
      </c>
      <c r="F18" s="330"/>
      <c r="G18" s="330"/>
      <c r="H18" s="324">
        <f t="shared" si="5"/>
        <v>9000000</v>
      </c>
      <c r="I18" s="330">
        <v>1000000</v>
      </c>
      <c r="J18" s="330"/>
      <c r="K18" s="330"/>
      <c r="L18" s="324">
        <f t="shared" si="6"/>
        <v>0</v>
      </c>
      <c r="M18" s="330">
        <v>675000</v>
      </c>
      <c r="N18" s="330">
        <v>675000</v>
      </c>
      <c r="O18" s="324">
        <f t="shared" si="7"/>
        <v>0</v>
      </c>
      <c r="P18" s="330">
        <v>675000</v>
      </c>
      <c r="Q18" s="330">
        <v>675000</v>
      </c>
      <c r="R18" s="324">
        <f t="shared" si="8"/>
        <v>0</v>
      </c>
      <c r="S18" s="330">
        <v>675000</v>
      </c>
      <c r="T18" s="330">
        <v>675000</v>
      </c>
      <c r="U18" s="324">
        <f t="shared" si="17"/>
        <v>0</v>
      </c>
      <c r="V18" s="330">
        <v>675000</v>
      </c>
      <c r="W18" s="330">
        <v>675000</v>
      </c>
      <c r="X18" s="324">
        <f t="shared" si="18"/>
        <v>0</v>
      </c>
      <c r="Y18" s="330">
        <v>675000</v>
      </c>
      <c r="Z18" s="330">
        <v>675000</v>
      </c>
      <c r="AA18" s="324">
        <f t="shared" si="24"/>
        <v>0</v>
      </c>
      <c r="AB18" s="330">
        <v>675000</v>
      </c>
      <c r="AC18" s="330">
        <v>575000</v>
      </c>
      <c r="AD18" s="324">
        <f t="shared" si="25"/>
        <v>100000</v>
      </c>
      <c r="AE18" s="330">
        <v>675000</v>
      </c>
      <c r="AF18" s="330"/>
      <c r="AG18" s="324">
        <f t="shared" si="21"/>
        <v>675000</v>
      </c>
      <c r="AH18" s="330">
        <v>675000</v>
      </c>
      <c r="AI18" s="330"/>
      <c r="AJ18" s="324">
        <f t="shared" si="22"/>
        <v>675000</v>
      </c>
      <c r="AK18" s="330">
        <v>675000</v>
      </c>
      <c r="AL18" s="330"/>
      <c r="AM18" s="324">
        <f t="shared" si="23"/>
        <v>675000</v>
      </c>
      <c r="AN18" s="330">
        <v>675000</v>
      </c>
      <c r="AO18" s="330"/>
      <c r="AP18" s="324">
        <f t="shared" si="26"/>
        <v>675000</v>
      </c>
      <c r="AQ18" s="330">
        <v>675000</v>
      </c>
      <c r="AR18" s="330"/>
      <c r="AS18" s="324">
        <f t="shared" si="14"/>
        <v>675000</v>
      </c>
      <c r="AT18" s="335">
        <v>575000</v>
      </c>
      <c r="AU18" s="335"/>
      <c r="AV18" s="324">
        <f t="shared" si="12"/>
        <v>575000</v>
      </c>
      <c r="AW18" s="335"/>
      <c r="AX18" s="335"/>
      <c r="AY18" s="325"/>
      <c r="AZ18" s="325"/>
      <c r="BA18" s="325">
        <f t="shared" si="13"/>
        <v>8000000</v>
      </c>
      <c r="BB18" s="329"/>
    </row>
    <row r="19" spans="1:54" s="9" customFormat="1" x14ac:dyDescent="0.2">
      <c r="A19" s="195">
        <v>13</v>
      </c>
      <c r="B19" s="202"/>
      <c r="C19" s="150" t="s">
        <v>311</v>
      </c>
      <c r="D19" s="103" t="s">
        <v>118</v>
      </c>
      <c r="E19" s="324">
        <v>13000000</v>
      </c>
      <c r="F19" s="324"/>
      <c r="G19" s="324"/>
      <c r="H19" s="324">
        <f t="shared" si="5"/>
        <v>13000000</v>
      </c>
      <c r="I19" s="324">
        <v>5000000</v>
      </c>
      <c r="J19" s="324"/>
      <c r="K19" s="324"/>
      <c r="L19" s="324">
        <f t="shared" si="6"/>
        <v>0</v>
      </c>
      <c r="M19" s="324">
        <v>667000</v>
      </c>
      <c r="N19" s="324">
        <v>667000</v>
      </c>
      <c r="O19" s="324">
        <f t="shared" si="7"/>
        <v>0</v>
      </c>
      <c r="P19" s="324">
        <v>667000</v>
      </c>
      <c r="Q19" s="324">
        <v>667000</v>
      </c>
      <c r="R19" s="324">
        <f t="shared" si="8"/>
        <v>0</v>
      </c>
      <c r="S19" s="324">
        <v>667000</v>
      </c>
      <c r="T19" s="324">
        <v>667000</v>
      </c>
      <c r="U19" s="324">
        <f t="shared" si="17"/>
        <v>0</v>
      </c>
      <c r="V19" s="324">
        <v>667000</v>
      </c>
      <c r="W19" s="324">
        <v>667000</v>
      </c>
      <c r="X19" s="324">
        <f t="shared" si="18"/>
        <v>0</v>
      </c>
      <c r="Y19" s="324">
        <v>667000</v>
      </c>
      <c r="Z19" s="324">
        <v>667000</v>
      </c>
      <c r="AA19" s="324">
        <f t="shared" si="24"/>
        <v>0</v>
      </c>
      <c r="AB19" s="324">
        <v>667000</v>
      </c>
      <c r="AC19" s="324">
        <v>667000</v>
      </c>
      <c r="AD19" s="324">
        <f t="shared" si="25"/>
        <v>0</v>
      </c>
      <c r="AE19" s="324">
        <v>667000</v>
      </c>
      <c r="AF19" s="324">
        <v>667000</v>
      </c>
      <c r="AG19" s="324">
        <f t="shared" si="21"/>
        <v>0</v>
      </c>
      <c r="AH19" s="324">
        <v>667000</v>
      </c>
      <c r="AI19" s="324">
        <v>331000</v>
      </c>
      <c r="AJ19" s="324">
        <f t="shared" si="22"/>
        <v>336000</v>
      </c>
      <c r="AK19" s="324">
        <v>667000</v>
      </c>
      <c r="AL19" s="324"/>
      <c r="AM19" s="324">
        <f t="shared" si="23"/>
        <v>667000</v>
      </c>
      <c r="AN19" s="324">
        <v>667000</v>
      </c>
      <c r="AO19" s="324"/>
      <c r="AP19" s="324">
        <f t="shared" si="26"/>
        <v>667000</v>
      </c>
      <c r="AQ19" s="324">
        <v>667000</v>
      </c>
      <c r="AR19" s="324"/>
      <c r="AS19" s="324">
        <f t="shared" si="14"/>
        <v>667000</v>
      </c>
      <c r="AT19" s="325">
        <v>663000</v>
      </c>
      <c r="AU19" s="325"/>
      <c r="AV19" s="324">
        <f t="shared" si="12"/>
        <v>663000</v>
      </c>
      <c r="AW19" s="325"/>
      <c r="AX19" s="325"/>
      <c r="AY19" s="325"/>
      <c r="AZ19" s="325"/>
      <c r="BA19" s="325">
        <f t="shared" si="13"/>
        <v>8000000</v>
      </c>
      <c r="BB19" s="329"/>
    </row>
    <row r="20" spans="1:54" s="9" customFormat="1" x14ac:dyDescent="0.2">
      <c r="A20" s="196">
        <v>14</v>
      </c>
      <c r="B20" s="146"/>
      <c r="C20" s="147" t="s">
        <v>312</v>
      </c>
      <c r="D20" s="103" t="s">
        <v>118</v>
      </c>
      <c r="E20" s="324">
        <v>14500000</v>
      </c>
      <c r="F20" s="330"/>
      <c r="G20" s="330"/>
      <c r="H20" s="324">
        <f t="shared" si="5"/>
        <v>14500000</v>
      </c>
      <c r="I20" s="330">
        <v>2500000</v>
      </c>
      <c r="J20" s="330">
        <v>2500000</v>
      </c>
      <c r="K20" s="330">
        <v>2500000</v>
      </c>
      <c r="L20" s="324">
        <f t="shared" si="6"/>
        <v>0</v>
      </c>
      <c r="M20" s="324">
        <v>950000</v>
      </c>
      <c r="N20" s="324">
        <v>950000</v>
      </c>
      <c r="O20" s="324">
        <f t="shared" si="7"/>
        <v>0</v>
      </c>
      <c r="P20" s="324">
        <v>950000</v>
      </c>
      <c r="Q20" s="324">
        <v>950000</v>
      </c>
      <c r="R20" s="324">
        <f t="shared" si="8"/>
        <v>0</v>
      </c>
      <c r="S20" s="324">
        <v>950000</v>
      </c>
      <c r="T20" s="324">
        <v>950000</v>
      </c>
      <c r="U20" s="324">
        <f t="shared" si="17"/>
        <v>0</v>
      </c>
      <c r="V20" s="324">
        <v>950000</v>
      </c>
      <c r="W20" s="324">
        <v>950000</v>
      </c>
      <c r="X20" s="324">
        <f t="shared" si="18"/>
        <v>0</v>
      </c>
      <c r="Y20" s="324">
        <v>950000</v>
      </c>
      <c r="Z20" s="324">
        <v>950000</v>
      </c>
      <c r="AA20" s="324">
        <f t="shared" si="24"/>
        <v>0</v>
      </c>
      <c r="AB20" s="324">
        <v>950000</v>
      </c>
      <c r="AC20" s="324"/>
      <c r="AD20" s="324">
        <f t="shared" si="25"/>
        <v>950000</v>
      </c>
      <c r="AE20" s="324">
        <v>950000</v>
      </c>
      <c r="AF20" s="324"/>
      <c r="AG20" s="324">
        <f t="shared" si="21"/>
        <v>950000</v>
      </c>
      <c r="AH20" s="324">
        <v>950000</v>
      </c>
      <c r="AI20" s="324"/>
      <c r="AJ20" s="324">
        <f t="shared" si="22"/>
        <v>950000</v>
      </c>
      <c r="AK20" s="324">
        <v>950000</v>
      </c>
      <c r="AL20" s="324"/>
      <c r="AM20" s="324">
        <f t="shared" si="23"/>
        <v>950000</v>
      </c>
      <c r="AN20" s="324">
        <v>950000</v>
      </c>
      <c r="AO20" s="324"/>
      <c r="AP20" s="324">
        <f t="shared" si="26"/>
        <v>950000</v>
      </c>
      <c r="AQ20" s="330"/>
      <c r="AR20" s="330"/>
      <c r="AS20" s="325">
        <f t="shared" si="14"/>
        <v>0</v>
      </c>
      <c r="AT20" s="330"/>
      <c r="AU20" s="330"/>
      <c r="AV20" s="324">
        <f t="shared" si="12"/>
        <v>0</v>
      </c>
      <c r="AW20" s="330"/>
      <c r="AX20" s="330"/>
      <c r="AY20" s="324"/>
      <c r="AZ20" s="325"/>
      <c r="BA20" s="325">
        <f t="shared" si="13"/>
        <v>12000000</v>
      </c>
      <c r="BB20" s="329"/>
    </row>
    <row r="21" spans="1:54" s="9" customFormat="1" x14ac:dyDescent="0.2">
      <c r="A21" s="195">
        <v>15</v>
      </c>
      <c r="B21" s="199"/>
      <c r="C21" s="147" t="s">
        <v>313</v>
      </c>
      <c r="D21" s="103" t="s">
        <v>118</v>
      </c>
      <c r="E21" s="324">
        <v>15200000</v>
      </c>
      <c r="F21" s="330"/>
      <c r="G21" s="330"/>
      <c r="H21" s="324">
        <f t="shared" si="5"/>
        <v>15200000</v>
      </c>
      <c r="I21" s="330">
        <v>5200000</v>
      </c>
      <c r="J21" s="330"/>
      <c r="K21" s="330"/>
      <c r="L21" s="324">
        <f t="shared" si="6"/>
        <v>0</v>
      </c>
      <c r="M21" s="330">
        <v>1000000</v>
      </c>
      <c r="N21" s="330">
        <v>1000000</v>
      </c>
      <c r="O21" s="324">
        <f t="shared" si="7"/>
        <v>0</v>
      </c>
      <c r="P21" s="330">
        <v>1000000</v>
      </c>
      <c r="Q21" s="330">
        <v>1000000</v>
      </c>
      <c r="R21" s="324">
        <f t="shared" si="8"/>
        <v>0</v>
      </c>
      <c r="S21" s="330">
        <v>1000000</v>
      </c>
      <c r="T21" s="330">
        <v>1000000</v>
      </c>
      <c r="U21" s="324">
        <f t="shared" si="17"/>
        <v>0</v>
      </c>
      <c r="V21" s="330">
        <v>1000000</v>
      </c>
      <c r="W21" s="330">
        <v>1000000</v>
      </c>
      <c r="X21" s="378">
        <f t="shared" si="18"/>
        <v>0</v>
      </c>
      <c r="Y21" s="330">
        <v>1000000</v>
      </c>
      <c r="Z21" s="330">
        <v>1000000</v>
      </c>
      <c r="AA21" s="324">
        <f t="shared" si="24"/>
        <v>0</v>
      </c>
      <c r="AB21" s="330">
        <v>1000000</v>
      </c>
      <c r="AC21" s="330">
        <v>1000000</v>
      </c>
      <c r="AD21" s="324">
        <f t="shared" si="25"/>
        <v>0</v>
      </c>
      <c r="AE21" s="330">
        <v>1000000</v>
      </c>
      <c r="AF21" s="330"/>
      <c r="AG21" s="324">
        <f t="shared" si="21"/>
        <v>1000000</v>
      </c>
      <c r="AH21" s="330">
        <v>1000000</v>
      </c>
      <c r="AI21" s="330"/>
      <c r="AJ21" s="324">
        <f t="shared" si="22"/>
        <v>1000000</v>
      </c>
      <c r="AK21" s="330">
        <v>1000000</v>
      </c>
      <c r="AL21" s="330"/>
      <c r="AM21" s="324">
        <f t="shared" si="23"/>
        <v>1000000</v>
      </c>
      <c r="AN21" s="330">
        <v>1000000</v>
      </c>
      <c r="AO21" s="330"/>
      <c r="AP21" s="324">
        <f t="shared" si="26"/>
        <v>1000000</v>
      </c>
      <c r="AQ21" s="331"/>
      <c r="AR21" s="330"/>
      <c r="AS21" s="325">
        <f t="shared" si="14"/>
        <v>0</v>
      </c>
      <c r="AT21" s="330"/>
      <c r="AU21" s="330"/>
      <c r="AV21" s="324">
        <f t="shared" si="12"/>
        <v>0</v>
      </c>
      <c r="AW21" s="330"/>
      <c r="AX21" s="330"/>
      <c r="AY21" s="324"/>
      <c r="AZ21" s="325"/>
      <c r="BA21" s="325">
        <f t="shared" si="13"/>
        <v>10000000</v>
      </c>
      <c r="BB21" s="329"/>
    </row>
    <row r="22" spans="1:54" s="9" customFormat="1" x14ac:dyDescent="0.2">
      <c r="A22" s="196">
        <v>16</v>
      </c>
      <c r="B22" s="199"/>
      <c r="C22" s="147" t="s">
        <v>314</v>
      </c>
      <c r="D22" s="103" t="s">
        <v>118</v>
      </c>
      <c r="E22" s="324">
        <v>13000000</v>
      </c>
      <c r="F22" s="330"/>
      <c r="G22" s="330"/>
      <c r="H22" s="324">
        <f t="shared" si="5"/>
        <v>13000000</v>
      </c>
      <c r="I22" s="330">
        <v>5000000</v>
      </c>
      <c r="J22" s="330"/>
      <c r="K22" s="330"/>
      <c r="L22" s="324">
        <f t="shared" si="6"/>
        <v>0</v>
      </c>
      <c r="M22" s="330">
        <v>800000</v>
      </c>
      <c r="N22" s="330">
        <v>800000</v>
      </c>
      <c r="O22" s="324">
        <f t="shared" si="7"/>
        <v>0</v>
      </c>
      <c r="P22" s="330">
        <v>800000</v>
      </c>
      <c r="Q22" s="330">
        <v>800000</v>
      </c>
      <c r="R22" s="324">
        <f t="shared" si="8"/>
        <v>0</v>
      </c>
      <c r="S22" s="330">
        <v>800000</v>
      </c>
      <c r="T22" s="330">
        <v>800000</v>
      </c>
      <c r="U22" s="324">
        <f t="shared" si="17"/>
        <v>0</v>
      </c>
      <c r="V22" s="330">
        <v>800000</v>
      </c>
      <c r="W22" s="330">
        <v>800000</v>
      </c>
      <c r="X22" s="324">
        <f t="shared" si="18"/>
        <v>0</v>
      </c>
      <c r="Y22" s="330">
        <v>800000</v>
      </c>
      <c r="Z22" s="330">
        <v>800000</v>
      </c>
      <c r="AA22" s="324">
        <f t="shared" si="24"/>
        <v>0</v>
      </c>
      <c r="AB22" s="330">
        <v>800000</v>
      </c>
      <c r="AC22" s="330">
        <v>800000</v>
      </c>
      <c r="AD22" s="324">
        <f t="shared" si="25"/>
        <v>0</v>
      </c>
      <c r="AE22" s="330">
        <v>800000</v>
      </c>
      <c r="AF22" s="330"/>
      <c r="AG22" s="324">
        <f t="shared" si="21"/>
        <v>800000</v>
      </c>
      <c r="AH22" s="330">
        <v>800000</v>
      </c>
      <c r="AI22" s="330"/>
      <c r="AJ22" s="324">
        <f t="shared" si="22"/>
        <v>800000</v>
      </c>
      <c r="AK22" s="330">
        <v>800000</v>
      </c>
      <c r="AL22" s="330"/>
      <c r="AM22" s="324">
        <f t="shared" si="23"/>
        <v>800000</v>
      </c>
      <c r="AN22" s="330">
        <v>800000</v>
      </c>
      <c r="AO22" s="330"/>
      <c r="AP22" s="324">
        <f t="shared" si="26"/>
        <v>800000</v>
      </c>
      <c r="AQ22" s="330"/>
      <c r="AR22" s="330"/>
      <c r="AS22" s="325">
        <f t="shared" si="14"/>
        <v>0</v>
      </c>
      <c r="AT22" s="330"/>
      <c r="AU22" s="330"/>
      <c r="AV22" s="324">
        <f t="shared" si="12"/>
        <v>0</v>
      </c>
      <c r="AW22" s="330"/>
      <c r="AX22" s="330"/>
      <c r="AY22" s="324"/>
      <c r="AZ22" s="325"/>
      <c r="BA22" s="325">
        <f t="shared" si="13"/>
        <v>8000000</v>
      </c>
      <c r="BB22" s="329"/>
    </row>
    <row r="23" spans="1:54" s="9" customFormat="1" x14ac:dyDescent="0.2">
      <c r="A23" s="195">
        <v>17</v>
      </c>
      <c r="B23" s="199"/>
      <c r="C23" s="147" t="s">
        <v>315</v>
      </c>
      <c r="D23" s="103" t="s">
        <v>118</v>
      </c>
      <c r="E23" s="324">
        <v>13000000</v>
      </c>
      <c r="F23" s="330"/>
      <c r="G23" s="330"/>
      <c r="H23" s="324">
        <f t="shared" si="5"/>
        <v>13000000</v>
      </c>
      <c r="I23" s="330">
        <v>5000000</v>
      </c>
      <c r="J23" s="330"/>
      <c r="K23" s="330"/>
      <c r="L23" s="324">
        <f t="shared" si="6"/>
        <v>0</v>
      </c>
      <c r="M23" s="330">
        <v>800000</v>
      </c>
      <c r="N23" s="330">
        <v>800000</v>
      </c>
      <c r="O23" s="324">
        <f t="shared" si="7"/>
        <v>0</v>
      </c>
      <c r="P23" s="330">
        <v>800000</v>
      </c>
      <c r="Q23" s="330">
        <v>800000</v>
      </c>
      <c r="R23" s="324">
        <f t="shared" si="8"/>
        <v>0</v>
      </c>
      <c r="S23" s="330">
        <v>800000</v>
      </c>
      <c r="T23" s="330">
        <v>800000</v>
      </c>
      <c r="U23" s="324">
        <f t="shared" si="17"/>
        <v>0</v>
      </c>
      <c r="V23" s="330">
        <v>800000</v>
      </c>
      <c r="W23" s="330">
        <v>800000</v>
      </c>
      <c r="X23" s="324">
        <f t="shared" si="18"/>
        <v>0</v>
      </c>
      <c r="Y23" s="330">
        <v>800000</v>
      </c>
      <c r="Z23" s="330">
        <v>800000</v>
      </c>
      <c r="AA23" s="324">
        <f t="shared" si="24"/>
        <v>0</v>
      </c>
      <c r="AB23" s="330">
        <v>800000</v>
      </c>
      <c r="AC23" s="330">
        <v>800000</v>
      </c>
      <c r="AD23" s="324">
        <f t="shared" si="25"/>
        <v>0</v>
      </c>
      <c r="AE23" s="330">
        <v>800000</v>
      </c>
      <c r="AF23" s="330"/>
      <c r="AG23" s="324">
        <f t="shared" si="21"/>
        <v>800000</v>
      </c>
      <c r="AH23" s="330">
        <v>800000</v>
      </c>
      <c r="AI23" s="330"/>
      <c r="AJ23" s="324">
        <f t="shared" si="22"/>
        <v>800000</v>
      </c>
      <c r="AK23" s="330">
        <v>800000</v>
      </c>
      <c r="AL23" s="330"/>
      <c r="AM23" s="324">
        <f t="shared" si="23"/>
        <v>800000</v>
      </c>
      <c r="AN23" s="330">
        <v>800000</v>
      </c>
      <c r="AO23" s="330"/>
      <c r="AP23" s="324">
        <f t="shared" si="26"/>
        <v>800000</v>
      </c>
      <c r="AQ23" s="330"/>
      <c r="AR23" s="330"/>
      <c r="AS23" s="325">
        <f t="shared" si="14"/>
        <v>0</v>
      </c>
      <c r="AT23" s="330"/>
      <c r="AU23" s="330"/>
      <c r="AV23" s="324">
        <f t="shared" si="12"/>
        <v>0</v>
      </c>
      <c r="AW23" s="330"/>
      <c r="AX23" s="330"/>
      <c r="AY23" s="324"/>
      <c r="AZ23" s="325"/>
      <c r="BA23" s="325">
        <f t="shared" si="13"/>
        <v>8000000</v>
      </c>
      <c r="BB23" s="329"/>
    </row>
    <row r="24" spans="1:54" s="9" customFormat="1" x14ac:dyDescent="0.2">
      <c r="A24" s="196">
        <v>18</v>
      </c>
      <c r="B24" s="199"/>
      <c r="C24" s="147" t="s">
        <v>316</v>
      </c>
      <c r="D24" s="103" t="s">
        <v>118</v>
      </c>
      <c r="E24" s="324">
        <v>13000000</v>
      </c>
      <c r="F24" s="330"/>
      <c r="G24" s="330"/>
      <c r="H24" s="324">
        <f t="shared" si="5"/>
        <v>13000000</v>
      </c>
      <c r="I24" s="330">
        <v>1000000</v>
      </c>
      <c r="J24" s="330">
        <v>4000000</v>
      </c>
      <c r="K24" s="330">
        <v>4000000</v>
      </c>
      <c r="L24" s="324">
        <f t="shared" si="6"/>
        <v>0</v>
      </c>
      <c r="M24" s="330">
        <v>800000</v>
      </c>
      <c r="N24" s="330">
        <v>800000</v>
      </c>
      <c r="O24" s="324">
        <f>+M24-N24</f>
        <v>0</v>
      </c>
      <c r="P24" s="330">
        <v>800000</v>
      </c>
      <c r="Q24" s="330">
        <v>800000</v>
      </c>
      <c r="R24" s="324">
        <f t="shared" si="8"/>
        <v>0</v>
      </c>
      <c r="S24" s="330">
        <v>800000</v>
      </c>
      <c r="T24" s="330">
        <v>800000</v>
      </c>
      <c r="U24" s="324">
        <f t="shared" si="17"/>
        <v>0</v>
      </c>
      <c r="V24" s="330">
        <v>800000</v>
      </c>
      <c r="W24" s="330">
        <v>800000</v>
      </c>
      <c r="X24" s="324">
        <f t="shared" si="18"/>
        <v>0</v>
      </c>
      <c r="Y24" s="330">
        <v>800000</v>
      </c>
      <c r="Z24" s="330">
        <v>800000</v>
      </c>
      <c r="AA24" s="324">
        <f t="shared" si="24"/>
        <v>0</v>
      </c>
      <c r="AB24" s="330">
        <v>800000</v>
      </c>
      <c r="AC24" s="330"/>
      <c r="AD24" s="324">
        <f t="shared" si="25"/>
        <v>800000</v>
      </c>
      <c r="AE24" s="330">
        <v>800000</v>
      </c>
      <c r="AF24" s="330"/>
      <c r="AG24" s="324">
        <f t="shared" si="21"/>
        <v>800000</v>
      </c>
      <c r="AH24" s="330">
        <v>800000</v>
      </c>
      <c r="AI24" s="330"/>
      <c r="AJ24" s="324">
        <f t="shared" si="22"/>
        <v>800000</v>
      </c>
      <c r="AK24" s="330">
        <v>800000</v>
      </c>
      <c r="AL24" s="330"/>
      <c r="AM24" s="324">
        <f t="shared" si="23"/>
        <v>800000</v>
      </c>
      <c r="AN24" s="330">
        <v>800000</v>
      </c>
      <c r="AO24" s="330"/>
      <c r="AP24" s="324">
        <f t="shared" si="26"/>
        <v>800000</v>
      </c>
      <c r="AQ24" s="330"/>
      <c r="AR24" s="330"/>
      <c r="AS24" s="325">
        <f t="shared" si="14"/>
        <v>0</v>
      </c>
      <c r="AT24" s="330"/>
      <c r="AU24" s="330"/>
      <c r="AV24" s="324">
        <f t="shared" si="12"/>
        <v>0</v>
      </c>
      <c r="AW24" s="330"/>
      <c r="AX24" s="330"/>
      <c r="AY24" s="324"/>
      <c r="AZ24" s="325"/>
      <c r="BA24" s="325">
        <f t="shared" si="13"/>
        <v>12000000</v>
      </c>
      <c r="BB24" s="329"/>
    </row>
    <row r="25" spans="1:54" s="9" customFormat="1" x14ac:dyDescent="0.2">
      <c r="A25" s="195">
        <v>19</v>
      </c>
      <c r="B25" s="203"/>
      <c r="C25" s="204" t="s">
        <v>317</v>
      </c>
      <c r="D25" s="103" t="s">
        <v>118</v>
      </c>
      <c r="E25" s="324">
        <v>13000000</v>
      </c>
      <c r="F25" s="336"/>
      <c r="G25" s="336"/>
      <c r="H25" s="324">
        <f t="shared" si="5"/>
        <v>13000000</v>
      </c>
      <c r="I25" s="336">
        <v>2000000</v>
      </c>
      <c r="J25" s="330">
        <v>3000000</v>
      </c>
      <c r="K25" s="336">
        <v>3000000</v>
      </c>
      <c r="L25" s="324">
        <f t="shared" si="6"/>
        <v>0</v>
      </c>
      <c r="M25" s="336">
        <v>667000</v>
      </c>
      <c r="N25" s="336">
        <v>667000</v>
      </c>
      <c r="O25" s="324">
        <f t="shared" si="7"/>
        <v>0</v>
      </c>
      <c r="P25" s="336">
        <v>667000</v>
      </c>
      <c r="Q25" s="336">
        <v>667000</v>
      </c>
      <c r="R25" s="324">
        <f t="shared" si="8"/>
        <v>0</v>
      </c>
      <c r="S25" s="336">
        <v>667000</v>
      </c>
      <c r="T25" s="336">
        <v>667000</v>
      </c>
      <c r="U25" s="324">
        <f t="shared" si="17"/>
        <v>0</v>
      </c>
      <c r="V25" s="336">
        <v>667000</v>
      </c>
      <c r="W25" s="336">
        <v>667000</v>
      </c>
      <c r="X25" s="324">
        <f t="shared" si="18"/>
        <v>0</v>
      </c>
      <c r="Y25" s="336">
        <v>667000</v>
      </c>
      <c r="Z25" s="336">
        <v>667000</v>
      </c>
      <c r="AA25" s="324">
        <f t="shared" si="24"/>
        <v>0</v>
      </c>
      <c r="AB25" s="336">
        <v>667000</v>
      </c>
      <c r="AC25" s="336">
        <v>667000</v>
      </c>
      <c r="AD25" s="324">
        <f t="shared" si="25"/>
        <v>0</v>
      </c>
      <c r="AE25" s="336">
        <v>667000</v>
      </c>
      <c r="AF25" s="336">
        <v>2000</v>
      </c>
      <c r="AG25" s="324">
        <f t="shared" si="21"/>
        <v>665000</v>
      </c>
      <c r="AH25" s="336">
        <v>667000</v>
      </c>
      <c r="AI25" s="336"/>
      <c r="AJ25" s="324">
        <f t="shared" si="22"/>
        <v>667000</v>
      </c>
      <c r="AK25" s="336">
        <v>667000</v>
      </c>
      <c r="AL25" s="336"/>
      <c r="AM25" s="324">
        <f t="shared" si="23"/>
        <v>667000</v>
      </c>
      <c r="AN25" s="336">
        <v>667000</v>
      </c>
      <c r="AO25" s="336"/>
      <c r="AP25" s="324">
        <f t="shared" si="26"/>
        <v>667000</v>
      </c>
      <c r="AQ25" s="336">
        <v>667000</v>
      </c>
      <c r="AR25" s="336"/>
      <c r="AS25" s="324">
        <f t="shared" si="14"/>
        <v>667000</v>
      </c>
      <c r="AT25" s="336">
        <v>663000</v>
      </c>
      <c r="AU25" s="336"/>
      <c r="AV25" s="324">
        <f t="shared" si="12"/>
        <v>663000</v>
      </c>
      <c r="AW25" s="336"/>
      <c r="AX25" s="336"/>
      <c r="AY25" s="336"/>
      <c r="AZ25" s="325"/>
      <c r="BA25" s="325">
        <f t="shared" si="13"/>
        <v>11000000</v>
      </c>
      <c r="BB25" s="329"/>
    </row>
    <row r="26" spans="1:54" s="9" customFormat="1" x14ac:dyDescent="0.2">
      <c r="A26" s="196">
        <v>20</v>
      </c>
      <c r="B26" s="202"/>
      <c r="C26" s="150" t="s">
        <v>318</v>
      </c>
      <c r="D26" s="103" t="s">
        <v>118</v>
      </c>
      <c r="E26" s="324">
        <v>14700000</v>
      </c>
      <c r="F26" s="324"/>
      <c r="G26" s="324"/>
      <c r="H26" s="324">
        <f t="shared" si="5"/>
        <v>14700000</v>
      </c>
      <c r="I26" s="324">
        <v>2000000</v>
      </c>
      <c r="J26" s="330">
        <v>3000000</v>
      </c>
      <c r="K26" s="324">
        <v>2000000</v>
      </c>
      <c r="L26" s="324">
        <f t="shared" si="6"/>
        <v>1000000</v>
      </c>
      <c r="M26" s="324">
        <v>970000</v>
      </c>
      <c r="N26" s="324"/>
      <c r="O26" s="324">
        <f t="shared" si="7"/>
        <v>970000</v>
      </c>
      <c r="P26" s="324">
        <v>970000</v>
      </c>
      <c r="Q26" s="324"/>
      <c r="R26" s="324">
        <f t="shared" si="8"/>
        <v>970000</v>
      </c>
      <c r="S26" s="324">
        <v>970000</v>
      </c>
      <c r="T26" s="324"/>
      <c r="U26" s="324">
        <f t="shared" si="17"/>
        <v>970000</v>
      </c>
      <c r="V26" s="324">
        <v>970000</v>
      </c>
      <c r="W26" s="324"/>
      <c r="X26" s="324">
        <f t="shared" si="18"/>
        <v>970000</v>
      </c>
      <c r="Y26" s="324">
        <v>970000</v>
      </c>
      <c r="Z26" s="324"/>
      <c r="AA26" s="324">
        <f t="shared" si="24"/>
        <v>970000</v>
      </c>
      <c r="AB26" s="324">
        <v>970000</v>
      </c>
      <c r="AC26" s="324"/>
      <c r="AD26" s="324">
        <f t="shared" si="25"/>
        <v>970000</v>
      </c>
      <c r="AE26" s="324">
        <v>970000</v>
      </c>
      <c r="AF26" s="324"/>
      <c r="AG26" s="324">
        <f t="shared" si="21"/>
        <v>970000</v>
      </c>
      <c r="AH26" s="324">
        <v>970000</v>
      </c>
      <c r="AI26" s="324"/>
      <c r="AJ26" s="324">
        <f t="shared" si="22"/>
        <v>970000</v>
      </c>
      <c r="AK26" s="324">
        <v>970000</v>
      </c>
      <c r="AL26" s="324"/>
      <c r="AM26" s="324">
        <f t="shared" si="23"/>
        <v>970000</v>
      </c>
      <c r="AN26" s="324">
        <v>970000</v>
      </c>
      <c r="AO26" s="324"/>
      <c r="AP26" s="324">
        <f t="shared" si="26"/>
        <v>970000</v>
      </c>
      <c r="AQ26" s="324"/>
      <c r="AR26" s="324"/>
      <c r="AS26" s="325">
        <f t="shared" si="14"/>
        <v>0</v>
      </c>
      <c r="AT26" s="324"/>
      <c r="AU26" s="324"/>
      <c r="AV26" s="324">
        <f t="shared" si="12"/>
        <v>0</v>
      </c>
      <c r="AW26" s="324"/>
      <c r="AX26" s="324"/>
      <c r="AY26" s="324"/>
      <c r="AZ26" s="325"/>
      <c r="BA26" s="325">
        <f t="shared" si="13"/>
        <v>12700000</v>
      </c>
      <c r="BB26" s="329"/>
    </row>
    <row r="27" spans="1:54" s="9" customFormat="1" x14ac:dyDescent="0.2">
      <c r="A27" s="195">
        <v>21</v>
      </c>
      <c r="B27" s="202"/>
      <c r="C27" s="150" t="s">
        <v>319</v>
      </c>
      <c r="D27" s="103" t="s">
        <v>118</v>
      </c>
      <c r="E27" s="336">
        <v>14000000</v>
      </c>
      <c r="F27" s="324"/>
      <c r="G27" s="324"/>
      <c r="H27" s="324">
        <f t="shared" si="5"/>
        <v>14000000</v>
      </c>
      <c r="I27" s="324">
        <v>2000000</v>
      </c>
      <c r="J27" s="330">
        <v>3000000</v>
      </c>
      <c r="K27" s="324">
        <v>3000000</v>
      </c>
      <c r="L27" s="324">
        <f>J27-K27</f>
        <v>0</v>
      </c>
      <c r="M27" s="324">
        <v>900000</v>
      </c>
      <c r="N27" s="324">
        <v>900000</v>
      </c>
      <c r="O27" s="324">
        <f t="shared" si="7"/>
        <v>0</v>
      </c>
      <c r="P27" s="324">
        <v>900000</v>
      </c>
      <c r="Q27" s="324">
        <v>900000</v>
      </c>
      <c r="R27" s="324">
        <f t="shared" si="8"/>
        <v>0</v>
      </c>
      <c r="S27" s="324">
        <v>900000</v>
      </c>
      <c r="T27" s="324">
        <v>900000</v>
      </c>
      <c r="U27" s="324">
        <f t="shared" si="17"/>
        <v>0</v>
      </c>
      <c r="V27" s="324">
        <v>900000</v>
      </c>
      <c r="W27" s="324">
        <v>900000</v>
      </c>
      <c r="X27" s="324">
        <f t="shared" si="18"/>
        <v>0</v>
      </c>
      <c r="Y27" s="324">
        <v>900000</v>
      </c>
      <c r="Z27" s="324">
        <v>900000</v>
      </c>
      <c r="AA27" s="324">
        <f t="shared" si="24"/>
        <v>0</v>
      </c>
      <c r="AB27" s="324">
        <v>900000</v>
      </c>
      <c r="AC27" s="324"/>
      <c r="AD27" s="324">
        <f t="shared" si="25"/>
        <v>900000</v>
      </c>
      <c r="AE27" s="324">
        <v>900000</v>
      </c>
      <c r="AF27" s="324"/>
      <c r="AG27" s="324">
        <f t="shared" si="21"/>
        <v>900000</v>
      </c>
      <c r="AH27" s="324">
        <v>900000</v>
      </c>
      <c r="AI27" s="324"/>
      <c r="AJ27" s="324">
        <f t="shared" si="22"/>
        <v>900000</v>
      </c>
      <c r="AK27" s="324">
        <v>900000</v>
      </c>
      <c r="AL27" s="324"/>
      <c r="AM27" s="324">
        <f t="shared" si="23"/>
        <v>900000</v>
      </c>
      <c r="AN27" s="324">
        <v>900000</v>
      </c>
      <c r="AO27" s="324"/>
      <c r="AP27" s="324">
        <f t="shared" si="26"/>
        <v>900000</v>
      </c>
      <c r="AQ27" s="330"/>
      <c r="AR27" s="324"/>
      <c r="AS27" s="325">
        <f t="shared" si="14"/>
        <v>0</v>
      </c>
      <c r="AT27" s="324"/>
      <c r="AU27" s="324"/>
      <c r="AV27" s="324">
        <f t="shared" si="12"/>
        <v>0</v>
      </c>
      <c r="AW27" s="324"/>
      <c r="AX27" s="324"/>
      <c r="AY27" s="324"/>
      <c r="AZ27" s="325"/>
      <c r="BA27" s="325">
        <f t="shared" si="13"/>
        <v>12000000</v>
      </c>
      <c r="BB27" s="329"/>
    </row>
    <row r="28" spans="1:54" s="9" customFormat="1" x14ac:dyDescent="0.2">
      <c r="A28" s="196">
        <v>22</v>
      </c>
      <c r="B28" s="202"/>
      <c r="C28" s="150" t="s">
        <v>320</v>
      </c>
      <c r="D28" s="103" t="s">
        <v>118</v>
      </c>
      <c r="E28" s="336">
        <v>15000000</v>
      </c>
      <c r="F28" s="324"/>
      <c r="G28" s="324"/>
      <c r="H28" s="324">
        <f t="shared" si="5"/>
        <v>15000000</v>
      </c>
      <c r="I28" s="324">
        <v>5000000</v>
      </c>
      <c r="J28" s="330"/>
      <c r="K28" s="324"/>
      <c r="L28" s="324">
        <f t="shared" si="6"/>
        <v>0</v>
      </c>
      <c r="M28" s="324">
        <v>1000000</v>
      </c>
      <c r="N28" s="324">
        <v>1000000</v>
      </c>
      <c r="O28" s="324">
        <f t="shared" si="7"/>
        <v>0</v>
      </c>
      <c r="P28" s="324">
        <v>1000000</v>
      </c>
      <c r="Q28" s="324">
        <v>1000000</v>
      </c>
      <c r="R28" s="324">
        <f t="shared" si="8"/>
        <v>0</v>
      </c>
      <c r="S28" s="324">
        <v>1000000</v>
      </c>
      <c r="T28" s="324">
        <v>1000000</v>
      </c>
      <c r="U28" s="324">
        <f t="shared" si="17"/>
        <v>0</v>
      </c>
      <c r="V28" s="324">
        <v>1000000</v>
      </c>
      <c r="W28" s="324">
        <v>1000000</v>
      </c>
      <c r="X28" s="324">
        <f t="shared" si="18"/>
        <v>0</v>
      </c>
      <c r="Y28" s="324">
        <v>1000000</v>
      </c>
      <c r="Z28" s="324">
        <v>1000000</v>
      </c>
      <c r="AA28" s="324">
        <f t="shared" si="24"/>
        <v>0</v>
      </c>
      <c r="AB28" s="324">
        <v>1000000</v>
      </c>
      <c r="AC28" s="324">
        <v>1000000</v>
      </c>
      <c r="AD28" s="324">
        <f t="shared" si="25"/>
        <v>0</v>
      </c>
      <c r="AE28" s="324">
        <v>1000000</v>
      </c>
      <c r="AF28" s="324"/>
      <c r="AG28" s="324">
        <f t="shared" si="21"/>
        <v>1000000</v>
      </c>
      <c r="AH28" s="324">
        <v>1000000</v>
      </c>
      <c r="AI28" s="324"/>
      <c r="AJ28" s="324">
        <f t="shared" si="22"/>
        <v>1000000</v>
      </c>
      <c r="AK28" s="324">
        <v>1000000</v>
      </c>
      <c r="AL28" s="324"/>
      <c r="AM28" s="324">
        <f t="shared" si="23"/>
        <v>1000000</v>
      </c>
      <c r="AN28" s="324">
        <v>1000000</v>
      </c>
      <c r="AO28" s="324"/>
      <c r="AP28" s="324">
        <f t="shared" si="26"/>
        <v>1000000</v>
      </c>
      <c r="AQ28" s="330"/>
      <c r="AR28" s="324"/>
      <c r="AS28" s="325">
        <f t="shared" si="14"/>
        <v>0</v>
      </c>
      <c r="AT28" s="324"/>
      <c r="AU28" s="324"/>
      <c r="AV28" s="324">
        <f t="shared" si="12"/>
        <v>0</v>
      </c>
      <c r="AW28" s="324"/>
      <c r="AX28" s="324"/>
      <c r="AY28" s="324"/>
      <c r="AZ28" s="325"/>
      <c r="BA28" s="325">
        <f t="shared" si="13"/>
        <v>10000000</v>
      </c>
      <c r="BB28" s="329"/>
    </row>
    <row r="29" spans="1:54" s="9" customFormat="1" x14ac:dyDescent="0.2">
      <c r="A29" s="195">
        <v>23</v>
      </c>
      <c r="B29" s="202"/>
      <c r="C29" s="150" t="s">
        <v>321</v>
      </c>
      <c r="D29" s="103" t="s">
        <v>118</v>
      </c>
      <c r="E29" s="336">
        <v>13000000</v>
      </c>
      <c r="F29" s="324"/>
      <c r="G29" s="324"/>
      <c r="H29" s="324">
        <f t="shared" si="5"/>
        <v>13000000</v>
      </c>
      <c r="I29" s="324">
        <v>1000000</v>
      </c>
      <c r="J29" s="330">
        <v>4000000</v>
      </c>
      <c r="K29" s="324">
        <v>4000000</v>
      </c>
      <c r="L29" s="324">
        <f t="shared" si="6"/>
        <v>0</v>
      </c>
      <c r="M29" s="324">
        <v>800000</v>
      </c>
      <c r="N29" s="324">
        <v>800000</v>
      </c>
      <c r="O29" s="324">
        <f t="shared" si="7"/>
        <v>0</v>
      </c>
      <c r="P29" s="324">
        <v>800000</v>
      </c>
      <c r="Q29" s="324">
        <v>800000</v>
      </c>
      <c r="R29" s="324">
        <f t="shared" si="8"/>
        <v>0</v>
      </c>
      <c r="S29" s="324">
        <v>800000</v>
      </c>
      <c r="T29" s="324">
        <v>800000</v>
      </c>
      <c r="U29" s="324">
        <f>S29-T29</f>
        <v>0</v>
      </c>
      <c r="V29" s="324">
        <v>800000</v>
      </c>
      <c r="W29" s="324">
        <v>400000</v>
      </c>
      <c r="X29" s="324">
        <f t="shared" si="18"/>
        <v>400000</v>
      </c>
      <c r="Y29" s="324">
        <v>800000</v>
      </c>
      <c r="Z29" s="324"/>
      <c r="AA29" s="324">
        <f t="shared" si="24"/>
        <v>800000</v>
      </c>
      <c r="AB29" s="324">
        <v>800000</v>
      </c>
      <c r="AC29" s="324"/>
      <c r="AD29" s="324">
        <f t="shared" si="25"/>
        <v>800000</v>
      </c>
      <c r="AE29" s="324">
        <v>800000</v>
      </c>
      <c r="AF29" s="324"/>
      <c r="AG29" s="324">
        <f t="shared" si="21"/>
        <v>800000</v>
      </c>
      <c r="AH29" s="324">
        <v>800000</v>
      </c>
      <c r="AI29" s="324"/>
      <c r="AJ29" s="324">
        <f t="shared" si="22"/>
        <v>800000</v>
      </c>
      <c r="AK29" s="324">
        <v>800000</v>
      </c>
      <c r="AL29" s="324"/>
      <c r="AM29" s="324">
        <f t="shared" si="23"/>
        <v>800000</v>
      </c>
      <c r="AN29" s="324">
        <v>800000</v>
      </c>
      <c r="AO29" s="324"/>
      <c r="AP29" s="324">
        <f t="shared" si="26"/>
        <v>800000</v>
      </c>
      <c r="AQ29" s="330"/>
      <c r="AR29" s="324"/>
      <c r="AS29" s="325">
        <f t="shared" si="14"/>
        <v>0</v>
      </c>
      <c r="AT29" s="324"/>
      <c r="AU29" s="324"/>
      <c r="AV29" s="324">
        <f t="shared" si="12"/>
        <v>0</v>
      </c>
      <c r="AW29" s="324"/>
      <c r="AX29" s="324"/>
      <c r="AY29" s="324"/>
      <c r="AZ29" s="325"/>
      <c r="BA29" s="325">
        <f t="shared" si="13"/>
        <v>12000000</v>
      </c>
      <c r="BB29" s="329"/>
    </row>
    <row r="30" spans="1:54" s="64" customFormat="1" x14ac:dyDescent="0.2">
      <c r="A30" s="196">
        <v>24</v>
      </c>
      <c r="B30" s="149"/>
      <c r="C30" s="150" t="s">
        <v>322</v>
      </c>
      <c r="D30" s="103" t="s">
        <v>118</v>
      </c>
      <c r="E30" s="337">
        <v>13000000</v>
      </c>
      <c r="F30" s="326"/>
      <c r="G30" s="326"/>
      <c r="H30" s="324">
        <f t="shared" si="5"/>
        <v>13000000</v>
      </c>
      <c r="I30" s="326">
        <v>2000000</v>
      </c>
      <c r="J30" s="331">
        <v>3000000</v>
      </c>
      <c r="K30" s="326"/>
      <c r="L30" s="324">
        <f t="shared" si="6"/>
        <v>3000000</v>
      </c>
      <c r="M30" s="326">
        <v>800000</v>
      </c>
      <c r="N30" s="326"/>
      <c r="O30" s="324">
        <f t="shared" si="7"/>
        <v>800000</v>
      </c>
      <c r="P30" s="326">
        <v>800000</v>
      </c>
      <c r="Q30" s="326"/>
      <c r="R30" s="324">
        <f t="shared" si="8"/>
        <v>800000</v>
      </c>
      <c r="S30" s="326">
        <v>800000</v>
      </c>
      <c r="T30" s="326"/>
      <c r="U30" s="324">
        <f t="shared" si="17"/>
        <v>800000</v>
      </c>
      <c r="V30" s="326">
        <v>800000</v>
      </c>
      <c r="W30" s="326"/>
      <c r="X30" s="324">
        <f t="shared" si="18"/>
        <v>800000</v>
      </c>
      <c r="Y30" s="326">
        <v>800000</v>
      </c>
      <c r="Z30" s="326"/>
      <c r="AA30" s="324">
        <f t="shared" si="24"/>
        <v>800000</v>
      </c>
      <c r="AB30" s="326">
        <v>800000</v>
      </c>
      <c r="AC30" s="326"/>
      <c r="AD30" s="324">
        <f t="shared" si="25"/>
        <v>800000</v>
      </c>
      <c r="AE30" s="326">
        <v>800000</v>
      </c>
      <c r="AF30" s="326"/>
      <c r="AG30" s="324">
        <f t="shared" si="21"/>
        <v>800000</v>
      </c>
      <c r="AH30" s="326">
        <v>800000</v>
      </c>
      <c r="AI30" s="326"/>
      <c r="AJ30" s="324">
        <f t="shared" si="22"/>
        <v>800000</v>
      </c>
      <c r="AK30" s="326">
        <v>800000</v>
      </c>
      <c r="AL30" s="326"/>
      <c r="AM30" s="324">
        <f t="shared" si="23"/>
        <v>800000</v>
      </c>
      <c r="AN30" s="326">
        <v>800000</v>
      </c>
      <c r="AO30" s="326"/>
      <c r="AP30" s="324">
        <f t="shared" si="26"/>
        <v>800000</v>
      </c>
      <c r="AQ30" s="331"/>
      <c r="AR30" s="326"/>
      <c r="AS30" s="325">
        <f t="shared" si="14"/>
        <v>0</v>
      </c>
      <c r="AT30" s="326"/>
      <c r="AU30" s="326"/>
      <c r="AV30" s="324">
        <f t="shared" si="12"/>
        <v>0</v>
      </c>
      <c r="AW30" s="326"/>
      <c r="AX30" s="326"/>
      <c r="AY30" s="326"/>
      <c r="AZ30" s="326"/>
      <c r="BA30" s="325">
        <f t="shared" si="13"/>
        <v>11000000</v>
      </c>
      <c r="BB30" s="332"/>
    </row>
    <row r="31" spans="1:54" s="9" customFormat="1" x14ac:dyDescent="0.2">
      <c r="A31" s="195">
        <v>25</v>
      </c>
      <c r="B31" s="202"/>
      <c r="C31" s="150" t="s">
        <v>359</v>
      </c>
      <c r="D31" s="103" t="s">
        <v>118</v>
      </c>
      <c r="E31" s="336">
        <v>15000000</v>
      </c>
      <c r="F31" s="324"/>
      <c r="G31" s="324"/>
      <c r="H31" s="324">
        <f t="shared" si="5"/>
        <v>15000000</v>
      </c>
      <c r="I31" s="324">
        <v>3000000</v>
      </c>
      <c r="J31" s="330">
        <v>2000000</v>
      </c>
      <c r="K31" s="324">
        <v>2000000</v>
      </c>
      <c r="L31" s="324">
        <f t="shared" si="6"/>
        <v>0</v>
      </c>
      <c r="M31" s="324"/>
      <c r="N31" s="324"/>
      <c r="O31" s="324">
        <f t="shared" si="7"/>
        <v>0</v>
      </c>
      <c r="P31" s="330">
        <v>1000000</v>
      </c>
      <c r="Q31" s="324">
        <v>1000000</v>
      </c>
      <c r="R31" s="325">
        <f t="shared" si="8"/>
        <v>0</v>
      </c>
      <c r="S31" s="330">
        <v>1000000</v>
      </c>
      <c r="T31" s="324">
        <v>1000000</v>
      </c>
      <c r="U31" s="325">
        <f t="shared" si="17"/>
        <v>0</v>
      </c>
      <c r="V31" s="330">
        <v>1000000</v>
      </c>
      <c r="W31" s="324">
        <v>1000000</v>
      </c>
      <c r="X31" s="325">
        <f t="shared" si="18"/>
        <v>0</v>
      </c>
      <c r="Y31" s="330">
        <v>1000000</v>
      </c>
      <c r="Z31" s="324">
        <v>1000000</v>
      </c>
      <c r="AA31" s="325">
        <f t="shared" si="24"/>
        <v>0</v>
      </c>
      <c r="AB31" s="330">
        <v>1000000</v>
      </c>
      <c r="AC31" s="324">
        <v>1000000</v>
      </c>
      <c r="AD31" s="325">
        <f t="shared" si="25"/>
        <v>0</v>
      </c>
      <c r="AE31" s="330">
        <v>1000000</v>
      </c>
      <c r="AF31" s="324"/>
      <c r="AG31" s="325">
        <f t="shared" si="21"/>
        <v>1000000</v>
      </c>
      <c r="AH31" s="330">
        <v>1000000</v>
      </c>
      <c r="AI31" s="324"/>
      <c r="AJ31" s="325">
        <f t="shared" si="22"/>
        <v>1000000</v>
      </c>
      <c r="AK31" s="330">
        <v>1000000</v>
      </c>
      <c r="AL31" s="324"/>
      <c r="AM31" s="325">
        <f t="shared" si="23"/>
        <v>1000000</v>
      </c>
      <c r="AN31" s="330">
        <v>1000000</v>
      </c>
      <c r="AO31" s="324"/>
      <c r="AP31" s="325">
        <f t="shared" si="26"/>
        <v>1000000</v>
      </c>
      <c r="AQ31" s="330">
        <v>1000000</v>
      </c>
      <c r="AR31" s="324"/>
      <c r="AS31" s="325">
        <f t="shared" si="14"/>
        <v>1000000</v>
      </c>
      <c r="AT31" s="330"/>
      <c r="AU31" s="324"/>
      <c r="AV31" s="325">
        <f t="shared" si="12"/>
        <v>0</v>
      </c>
      <c r="AW31" s="324"/>
      <c r="AX31" s="324"/>
      <c r="AY31" s="324"/>
      <c r="AZ31" s="325"/>
      <c r="BA31" s="325">
        <f t="shared" si="13"/>
        <v>12000000</v>
      </c>
      <c r="BB31" s="329"/>
    </row>
    <row r="32" spans="1:54" s="9" customFormat="1" x14ac:dyDescent="0.2">
      <c r="A32" s="196">
        <v>26</v>
      </c>
      <c r="B32" s="202"/>
      <c r="C32" s="150" t="s">
        <v>362</v>
      </c>
      <c r="D32" s="103" t="s">
        <v>118</v>
      </c>
      <c r="E32" s="336">
        <v>15000000</v>
      </c>
      <c r="F32" s="324"/>
      <c r="G32" s="324"/>
      <c r="H32" s="324">
        <f t="shared" si="5"/>
        <v>15000000</v>
      </c>
      <c r="I32" s="324">
        <v>3000000</v>
      </c>
      <c r="J32" s="330"/>
      <c r="K32" s="324"/>
      <c r="L32" s="324">
        <f t="shared" si="6"/>
        <v>0</v>
      </c>
      <c r="M32" s="324"/>
      <c r="N32" s="324"/>
      <c r="O32" s="324">
        <f t="shared" si="7"/>
        <v>0</v>
      </c>
      <c r="P32" s="330">
        <v>1200000</v>
      </c>
      <c r="Q32" s="324">
        <v>1200000</v>
      </c>
      <c r="R32" s="325">
        <f t="shared" si="8"/>
        <v>0</v>
      </c>
      <c r="S32" s="330">
        <v>1200000</v>
      </c>
      <c r="T32" s="324">
        <v>1200000</v>
      </c>
      <c r="U32" s="325">
        <f t="shared" si="17"/>
        <v>0</v>
      </c>
      <c r="V32" s="330">
        <v>1200000</v>
      </c>
      <c r="W32" s="324">
        <v>1200000</v>
      </c>
      <c r="X32" s="325">
        <f t="shared" si="18"/>
        <v>0</v>
      </c>
      <c r="Y32" s="330">
        <v>1200000</v>
      </c>
      <c r="Z32" s="324">
        <v>1100000</v>
      </c>
      <c r="AA32" s="325">
        <f t="shared" si="24"/>
        <v>100000</v>
      </c>
      <c r="AB32" s="330">
        <v>1200000</v>
      </c>
      <c r="AC32" s="324"/>
      <c r="AD32" s="325">
        <f t="shared" si="25"/>
        <v>1200000</v>
      </c>
      <c r="AE32" s="330">
        <v>1200000</v>
      </c>
      <c r="AF32" s="324"/>
      <c r="AG32" s="325">
        <f t="shared" si="21"/>
        <v>1200000</v>
      </c>
      <c r="AH32" s="330">
        <v>1200000</v>
      </c>
      <c r="AI32" s="324"/>
      <c r="AJ32" s="325">
        <f t="shared" si="22"/>
        <v>1200000</v>
      </c>
      <c r="AK32" s="330">
        <v>1200000</v>
      </c>
      <c r="AL32" s="324"/>
      <c r="AM32" s="325">
        <f t="shared" si="23"/>
        <v>1200000</v>
      </c>
      <c r="AN32" s="330">
        <v>1200000</v>
      </c>
      <c r="AO32" s="324"/>
      <c r="AP32" s="325">
        <f t="shared" si="26"/>
        <v>1200000</v>
      </c>
      <c r="AQ32" s="330">
        <v>1200000</v>
      </c>
      <c r="AR32" s="324"/>
      <c r="AS32" s="325">
        <f t="shared" si="14"/>
        <v>1200000</v>
      </c>
      <c r="AT32" s="324"/>
      <c r="AU32" s="324"/>
      <c r="AV32" s="324">
        <f t="shared" si="12"/>
        <v>0</v>
      </c>
      <c r="AW32" s="324"/>
      <c r="AX32" s="324"/>
      <c r="AY32" s="324"/>
      <c r="AZ32" s="325"/>
      <c r="BA32" s="325">
        <f t="shared" si="13"/>
        <v>12000000</v>
      </c>
      <c r="BB32" s="329"/>
    </row>
    <row r="33" spans="1:120" s="121" customFormat="1" x14ac:dyDescent="0.2">
      <c r="A33" s="321">
        <v>27</v>
      </c>
      <c r="B33" s="322"/>
      <c r="C33" s="323" t="s">
        <v>365</v>
      </c>
      <c r="D33" s="103" t="s">
        <v>118</v>
      </c>
      <c r="E33" s="338">
        <v>15000000</v>
      </c>
      <c r="F33" s="338">
        <v>1500000</v>
      </c>
      <c r="G33" s="338"/>
      <c r="H33" s="339">
        <f t="shared" si="5"/>
        <v>13500000</v>
      </c>
      <c r="I33" s="338">
        <f>+H33</f>
        <v>13500000</v>
      </c>
      <c r="J33" s="338"/>
      <c r="K33" s="338"/>
      <c r="L33" s="339">
        <f t="shared" si="6"/>
        <v>0</v>
      </c>
      <c r="M33" s="338"/>
      <c r="N33" s="338"/>
      <c r="O33" s="339">
        <f t="shared" si="7"/>
        <v>0</v>
      </c>
      <c r="P33" s="338"/>
      <c r="Q33" s="338"/>
      <c r="R33" s="340">
        <f t="shared" si="8"/>
        <v>0</v>
      </c>
      <c r="S33" s="341"/>
      <c r="T33" s="338"/>
      <c r="U33" s="340">
        <f t="shared" si="9"/>
        <v>0</v>
      </c>
      <c r="V33" s="338"/>
      <c r="W33" s="338"/>
      <c r="X33" s="342"/>
      <c r="Y33" s="338"/>
      <c r="Z33" s="338"/>
      <c r="AA33" s="340">
        <f t="shared" ref="AA33" si="28">Z33-Y33</f>
        <v>0</v>
      </c>
      <c r="AB33" s="338"/>
      <c r="AC33" s="338"/>
      <c r="AD33" s="340">
        <f t="shared" ref="AD33:AD35" si="29">AC33-AB33</f>
        <v>0</v>
      </c>
      <c r="AE33" s="338"/>
      <c r="AF33" s="338"/>
      <c r="AG33" s="340">
        <f t="shared" ref="AG33:AG34" si="30">AE33-AF33</f>
        <v>0</v>
      </c>
      <c r="AH33" s="338"/>
      <c r="AI33" s="338"/>
      <c r="AJ33" s="340">
        <f t="shared" ref="AJ33" si="31">AI33-AH33</f>
        <v>0</v>
      </c>
      <c r="AK33" s="338"/>
      <c r="AL33" s="338"/>
      <c r="AM33" s="340">
        <f t="shared" si="23"/>
        <v>0</v>
      </c>
      <c r="AN33" s="338"/>
      <c r="AO33" s="338"/>
      <c r="AP33" s="342"/>
      <c r="AQ33" s="338"/>
      <c r="AR33" s="338"/>
      <c r="AS33" s="340">
        <f t="shared" si="14"/>
        <v>0</v>
      </c>
      <c r="AT33" s="339"/>
      <c r="AU33" s="339"/>
      <c r="AV33" s="339">
        <f t="shared" si="12"/>
        <v>0</v>
      </c>
      <c r="AW33" s="339"/>
      <c r="AX33" s="339"/>
      <c r="AY33" s="339"/>
      <c r="AZ33" s="340"/>
      <c r="BA33" s="325">
        <f t="shared" si="13"/>
        <v>0</v>
      </c>
      <c r="BB33" s="343"/>
    </row>
    <row r="34" spans="1:120" s="115" customFormat="1" x14ac:dyDescent="0.2">
      <c r="A34" s="196">
        <v>28</v>
      </c>
      <c r="B34" s="149"/>
      <c r="C34" s="150" t="s">
        <v>378</v>
      </c>
      <c r="D34" s="103" t="s">
        <v>118</v>
      </c>
      <c r="E34" s="326">
        <v>15000000</v>
      </c>
      <c r="F34" s="326"/>
      <c r="G34" s="326"/>
      <c r="H34" s="324">
        <f t="shared" si="5"/>
        <v>15000000</v>
      </c>
      <c r="I34" s="326">
        <v>5000000</v>
      </c>
      <c r="J34" s="326"/>
      <c r="K34" s="326"/>
      <c r="L34" s="326"/>
      <c r="M34" s="326"/>
      <c r="N34" s="326"/>
      <c r="O34" s="324">
        <f t="shared" si="7"/>
        <v>0</v>
      </c>
      <c r="P34" s="326">
        <v>1000000</v>
      </c>
      <c r="Q34" s="326">
        <v>1000000</v>
      </c>
      <c r="R34" s="325">
        <f t="shared" si="8"/>
        <v>0</v>
      </c>
      <c r="S34" s="326">
        <v>1000000</v>
      </c>
      <c r="T34" s="326">
        <v>1000000</v>
      </c>
      <c r="U34" s="325">
        <f t="shared" si="9"/>
        <v>0</v>
      </c>
      <c r="V34" s="326">
        <v>1000000</v>
      </c>
      <c r="W34" s="326">
        <v>1000000</v>
      </c>
      <c r="X34" s="325">
        <f t="shared" ref="X34" si="32">V34-W34</f>
        <v>0</v>
      </c>
      <c r="Y34" s="326">
        <v>1000000</v>
      </c>
      <c r="Z34" s="326"/>
      <c r="AA34" s="325">
        <f t="shared" ref="AA34" si="33">Y34-Z34</f>
        <v>1000000</v>
      </c>
      <c r="AB34" s="326">
        <v>1000000</v>
      </c>
      <c r="AC34" s="326"/>
      <c r="AD34" s="325">
        <f t="shared" ref="AD34" si="34">AB34-AC34</f>
        <v>1000000</v>
      </c>
      <c r="AE34" s="326">
        <v>1000000</v>
      </c>
      <c r="AF34" s="326"/>
      <c r="AG34" s="325">
        <f t="shared" si="30"/>
        <v>1000000</v>
      </c>
      <c r="AH34" s="326">
        <v>1000000</v>
      </c>
      <c r="AI34" s="326"/>
      <c r="AJ34" s="325">
        <f t="shared" ref="AJ34" si="35">AH34-AI34</f>
        <v>1000000</v>
      </c>
      <c r="AK34" s="326">
        <v>1000000</v>
      </c>
      <c r="AL34" s="326"/>
      <c r="AM34" s="325">
        <f t="shared" si="23"/>
        <v>1000000</v>
      </c>
      <c r="AN34" s="326">
        <v>1000000</v>
      </c>
      <c r="AO34" s="326"/>
      <c r="AP34" s="325">
        <f t="shared" ref="AP34" si="36">AN34-AO34</f>
        <v>1000000</v>
      </c>
      <c r="AQ34" s="326">
        <v>1000000</v>
      </c>
      <c r="AR34" s="326"/>
      <c r="AS34" s="325">
        <f t="shared" si="14"/>
        <v>1000000</v>
      </c>
      <c r="AT34" s="344"/>
      <c r="AU34" s="344"/>
      <c r="AV34" s="324">
        <f t="shared" si="12"/>
        <v>0</v>
      </c>
      <c r="AW34" s="344"/>
      <c r="AX34" s="344"/>
      <c r="AY34" s="344"/>
      <c r="AZ34" s="345"/>
      <c r="BA34" s="325">
        <f t="shared" si="13"/>
        <v>10000000</v>
      </c>
      <c r="BB34" s="346"/>
    </row>
    <row r="35" spans="1:120" s="121" customFormat="1" x14ac:dyDescent="0.2">
      <c r="A35" s="321">
        <v>29</v>
      </c>
      <c r="B35" s="322"/>
      <c r="C35" s="323" t="s">
        <v>379</v>
      </c>
      <c r="D35" s="267" t="s">
        <v>118</v>
      </c>
      <c r="E35" s="360">
        <v>15000000</v>
      </c>
      <c r="F35" s="338">
        <v>1500000</v>
      </c>
      <c r="G35" s="338"/>
      <c r="H35" s="338">
        <v>13500000</v>
      </c>
      <c r="I35" s="338">
        <f>+H35</f>
        <v>13500000</v>
      </c>
      <c r="J35" s="338"/>
      <c r="K35" s="338"/>
      <c r="L35" s="338"/>
      <c r="M35" s="338"/>
      <c r="N35" s="338"/>
      <c r="O35" s="339">
        <f t="shared" si="7"/>
        <v>0</v>
      </c>
      <c r="P35" s="338"/>
      <c r="Q35" s="338"/>
      <c r="R35" s="340">
        <f t="shared" si="8"/>
        <v>0</v>
      </c>
      <c r="S35" s="341"/>
      <c r="T35" s="338"/>
      <c r="U35" s="342"/>
      <c r="V35" s="338"/>
      <c r="W35" s="338"/>
      <c r="X35" s="342"/>
      <c r="Y35" s="338"/>
      <c r="Z35" s="338"/>
      <c r="AA35" s="342"/>
      <c r="AB35" s="338"/>
      <c r="AC35" s="338"/>
      <c r="AD35" s="340">
        <f t="shared" si="29"/>
        <v>0</v>
      </c>
      <c r="AE35" s="338"/>
      <c r="AF35" s="338"/>
      <c r="AG35" s="342"/>
      <c r="AH35" s="338"/>
      <c r="AI35" s="338"/>
      <c r="AJ35" s="342"/>
      <c r="AK35" s="338"/>
      <c r="AL35" s="338"/>
      <c r="AM35" s="342"/>
      <c r="AN35" s="338"/>
      <c r="AO35" s="338"/>
      <c r="AP35" s="342"/>
      <c r="AQ35" s="338"/>
      <c r="AR35" s="338"/>
      <c r="AS35" s="340">
        <f t="shared" si="14"/>
        <v>0</v>
      </c>
      <c r="AT35" s="361"/>
      <c r="AU35" s="361"/>
      <c r="AV35" s="339">
        <f t="shared" si="12"/>
        <v>0</v>
      </c>
      <c r="AW35" s="361"/>
      <c r="AX35" s="361"/>
      <c r="AY35" s="361"/>
      <c r="AZ35" s="348"/>
      <c r="BA35" s="340">
        <f t="shared" si="13"/>
        <v>0</v>
      </c>
      <c r="BB35" s="343"/>
    </row>
    <row r="36" spans="1:120" s="121" customFormat="1" x14ac:dyDescent="0.2">
      <c r="A36" s="359">
        <v>30</v>
      </c>
      <c r="B36" s="203"/>
      <c r="C36" s="204" t="s">
        <v>380</v>
      </c>
      <c r="D36" s="103" t="s">
        <v>118</v>
      </c>
      <c r="E36" s="336">
        <v>15000000</v>
      </c>
      <c r="F36" s="336"/>
      <c r="G36" s="336"/>
      <c r="H36" s="336">
        <f>+E36</f>
        <v>15000000</v>
      </c>
      <c r="I36" s="336">
        <v>5000000</v>
      </c>
      <c r="J36" s="336"/>
      <c r="K36" s="336"/>
      <c r="L36" s="336"/>
      <c r="M36" s="336"/>
      <c r="N36" s="336"/>
      <c r="O36" s="324"/>
      <c r="P36" s="336">
        <v>1000000</v>
      </c>
      <c r="Q36" s="336">
        <v>1000000</v>
      </c>
      <c r="R36" s="325">
        <f>+P36-Q36</f>
        <v>0</v>
      </c>
      <c r="S36" s="336">
        <v>1000000</v>
      </c>
      <c r="T36" s="336">
        <v>1000000</v>
      </c>
      <c r="U36" s="325">
        <f t="shared" ref="U36:U37" si="37">+S36-T36</f>
        <v>0</v>
      </c>
      <c r="V36" s="336">
        <v>1000000</v>
      </c>
      <c r="W36" s="336">
        <v>1000000</v>
      </c>
      <c r="X36" s="325">
        <f t="shared" ref="X36:X39" si="38">+V36-W36</f>
        <v>0</v>
      </c>
      <c r="Y36" s="336">
        <v>1000000</v>
      </c>
      <c r="Z36" s="336">
        <v>1000000</v>
      </c>
      <c r="AA36" s="325">
        <f t="shared" ref="AA36:AA39" si="39">+Y36-Z36</f>
        <v>0</v>
      </c>
      <c r="AB36" s="336">
        <v>1000000</v>
      </c>
      <c r="AC36" s="336">
        <v>1000000</v>
      </c>
      <c r="AD36" s="325">
        <f t="shared" ref="AD36:AD39" si="40">+AB36-AC36</f>
        <v>0</v>
      </c>
      <c r="AE36" s="336">
        <v>1000000</v>
      </c>
      <c r="AF36" s="336"/>
      <c r="AG36" s="325">
        <f t="shared" ref="AG36:AG39" si="41">+AE36-AF36</f>
        <v>1000000</v>
      </c>
      <c r="AH36" s="336">
        <v>1000000</v>
      </c>
      <c r="AI36" s="336"/>
      <c r="AJ36" s="325">
        <f t="shared" ref="AJ36:AJ39" si="42">+AH36-AI36</f>
        <v>1000000</v>
      </c>
      <c r="AK36" s="336">
        <v>1000000</v>
      </c>
      <c r="AL36" s="336"/>
      <c r="AM36" s="325">
        <f t="shared" ref="AM36:AM39" si="43">+AK36-AL36</f>
        <v>1000000</v>
      </c>
      <c r="AN36" s="336">
        <v>1000000</v>
      </c>
      <c r="AO36" s="336"/>
      <c r="AP36" s="325">
        <f t="shared" ref="AP36:AP39" si="44">+AN36-AO36</f>
        <v>1000000</v>
      </c>
      <c r="AQ36" s="336">
        <v>1000000</v>
      </c>
      <c r="AR36" s="336"/>
      <c r="AS36" s="325">
        <f t="shared" ref="AS36:AS39" si="45">+AQ36-AR36</f>
        <v>1000000</v>
      </c>
      <c r="AT36" s="334"/>
      <c r="AU36" s="334"/>
      <c r="AV36" s="324"/>
      <c r="AW36" s="334"/>
      <c r="AX36" s="334"/>
      <c r="AY36" s="334"/>
      <c r="AZ36" s="348"/>
      <c r="BA36" s="325"/>
      <c r="BB36" s="343"/>
    </row>
    <row r="37" spans="1:120" s="121" customFormat="1" x14ac:dyDescent="0.2">
      <c r="A37" s="359">
        <v>31</v>
      </c>
      <c r="B37" s="203"/>
      <c r="C37" s="204" t="s">
        <v>397</v>
      </c>
      <c r="D37" s="103" t="s">
        <v>118</v>
      </c>
      <c r="E37" s="336">
        <v>15000000</v>
      </c>
      <c r="F37" s="336"/>
      <c r="G37" s="336"/>
      <c r="H37" s="336">
        <f>+E37</f>
        <v>15000000</v>
      </c>
      <c r="I37" s="336">
        <v>2500000</v>
      </c>
      <c r="J37" s="336">
        <v>2500000</v>
      </c>
      <c r="K37" s="336">
        <v>2500000</v>
      </c>
      <c r="L37" s="336">
        <f>+J37-K37</f>
        <v>0</v>
      </c>
      <c r="M37" s="336"/>
      <c r="N37" s="336"/>
      <c r="O37" s="324"/>
      <c r="P37" s="336">
        <v>1000000</v>
      </c>
      <c r="Q37" s="336">
        <v>1000000</v>
      </c>
      <c r="R37" s="325">
        <f>+P37-Q37</f>
        <v>0</v>
      </c>
      <c r="S37" s="336">
        <v>1000000</v>
      </c>
      <c r="T37" s="336">
        <v>1000000</v>
      </c>
      <c r="U37" s="325">
        <f t="shared" si="37"/>
        <v>0</v>
      </c>
      <c r="V37" s="336">
        <v>1000000</v>
      </c>
      <c r="W37" s="336">
        <v>1000000</v>
      </c>
      <c r="X37" s="325">
        <f t="shared" si="38"/>
        <v>0</v>
      </c>
      <c r="Y37" s="336">
        <v>1000000</v>
      </c>
      <c r="Z37" s="336">
        <v>1000000</v>
      </c>
      <c r="AA37" s="325">
        <f t="shared" si="39"/>
        <v>0</v>
      </c>
      <c r="AB37" s="336">
        <v>1000000</v>
      </c>
      <c r="AC37" s="336"/>
      <c r="AD37" s="325">
        <f t="shared" si="40"/>
        <v>1000000</v>
      </c>
      <c r="AE37" s="336">
        <v>1000000</v>
      </c>
      <c r="AF37" s="336"/>
      <c r="AG37" s="325">
        <f t="shared" si="41"/>
        <v>1000000</v>
      </c>
      <c r="AH37" s="336">
        <v>1000000</v>
      </c>
      <c r="AI37" s="336"/>
      <c r="AJ37" s="325">
        <f t="shared" si="42"/>
        <v>1000000</v>
      </c>
      <c r="AK37" s="336">
        <v>1000000</v>
      </c>
      <c r="AL37" s="336"/>
      <c r="AM37" s="325">
        <f t="shared" si="43"/>
        <v>1000000</v>
      </c>
      <c r="AN37" s="336">
        <v>1000000</v>
      </c>
      <c r="AO37" s="336"/>
      <c r="AP37" s="325">
        <f t="shared" si="44"/>
        <v>1000000</v>
      </c>
      <c r="AQ37" s="336">
        <v>1000000</v>
      </c>
      <c r="AR37" s="336"/>
      <c r="AS37" s="325">
        <f t="shared" si="45"/>
        <v>1000000</v>
      </c>
      <c r="AT37" s="334"/>
      <c r="AU37" s="334"/>
      <c r="AV37" s="324"/>
      <c r="AW37" s="334"/>
      <c r="AX37" s="334"/>
      <c r="AY37" s="334"/>
      <c r="AZ37" s="348"/>
      <c r="BA37" s="325"/>
      <c r="BB37" s="343"/>
    </row>
    <row r="38" spans="1:120" s="121" customFormat="1" x14ac:dyDescent="0.2">
      <c r="A38" s="359">
        <v>32</v>
      </c>
      <c r="B38" s="203"/>
      <c r="C38" s="204" t="s">
        <v>403</v>
      </c>
      <c r="D38" s="103" t="s">
        <v>118</v>
      </c>
      <c r="E38" s="336">
        <v>15000000</v>
      </c>
      <c r="F38" s="336"/>
      <c r="G38" s="336"/>
      <c r="H38" s="336">
        <f>+E38</f>
        <v>15000000</v>
      </c>
      <c r="I38" s="336">
        <v>2500000</v>
      </c>
      <c r="J38" s="336">
        <v>2500000</v>
      </c>
      <c r="K38" s="336">
        <v>2500000</v>
      </c>
      <c r="L38" s="336">
        <f>+J38-K38</f>
        <v>0</v>
      </c>
      <c r="M38" s="336"/>
      <c r="N38" s="336"/>
      <c r="O38" s="324"/>
      <c r="P38" s="336"/>
      <c r="Q38" s="336"/>
      <c r="R38" s="325"/>
      <c r="S38" s="337">
        <v>1000000</v>
      </c>
      <c r="T38" s="336">
        <v>1000000</v>
      </c>
      <c r="U38" s="347">
        <f>+S38-T38</f>
        <v>0</v>
      </c>
      <c r="V38" s="337">
        <v>1000000</v>
      </c>
      <c r="W38" s="336">
        <v>1000000</v>
      </c>
      <c r="X38" s="347">
        <f t="shared" si="38"/>
        <v>0</v>
      </c>
      <c r="Y38" s="337">
        <v>1000000</v>
      </c>
      <c r="Z38" s="336">
        <v>1000000</v>
      </c>
      <c r="AA38" s="347">
        <f t="shared" si="39"/>
        <v>0</v>
      </c>
      <c r="AB38" s="337">
        <v>1000000</v>
      </c>
      <c r="AC38" s="336">
        <v>1000000</v>
      </c>
      <c r="AD38" s="347">
        <f t="shared" si="40"/>
        <v>0</v>
      </c>
      <c r="AE38" s="337">
        <v>1000000</v>
      </c>
      <c r="AF38" s="336"/>
      <c r="AG38" s="347">
        <f t="shared" si="41"/>
        <v>1000000</v>
      </c>
      <c r="AH38" s="337">
        <v>1000000</v>
      </c>
      <c r="AI38" s="336"/>
      <c r="AJ38" s="347">
        <f t="shared" si="42"/>
        <v>1000000</v>
      </c>
      <c r="AK38" s="337">
        <v>1000000</v>
      </c>
      <c r="AL38" s="336"/>
      <c r="AM38" s="347">
        <f t="shared" si="43"/>
        <v>1000000</v>
      </c>
      <c r="AN38" s="337">
        <v>1000000</v>
      </c>
      <c r="AO38" s="336"/>
      <c r="AP38" s="347">
        <f t="shared" si="44"/>
        <v>1000000</v>
      </c>
      <c r="AQ38" s="337">
        <v>1000000</v>
      </c>
      <c r="AR38" s="336"/>
      <c r="AS38" s="347">
        <f t="shared" si="45"/>
        <v>1000000</v>
      </c>
      <c r="AT38" s="337">
        <v>1000000</v>
      </c>
      <c r="AU38" s="336"/>
      <c r="AV38" s="347">
        <f t="shared" ref="AV38:AV39" si="46">+AT38-AU38</f>
        <v>1000000</v>
      </c>
      <c r="AW38" s="334"/>
      <c r="AX38" s="334"/>
      <c r="AY38" s="334"/>
      <c r="AZ38" s="348"/>
      <c r="BA38" s="325"/>
      <c r="BB38" s="343"/>
    </row>
    <row r="39" spans="1:120" s="87" customFormat="1" ht="12.75" x14ac:dyDescent="0.2">
      <c r="A39" s="196">
        <v>33</v>
      </c>
      <c r="B39" s="202"/>
      <c r="C39" s="367" t="s">
        <v>409</v>
      </c>
      <c r="D39" s="103" t="s">
        <v>118</v>
      </c>
      <c r="E39" s="324">
        <v>16500000</v>
      </c>
      <c r="F39" s="324"/>
      <c r="G39" s="324"/>
      <c r="H39" s="324">
        <f>+E39-F39-G39</f>
        <v>16500000</v>
      </c>
      <c r="I39" s="324">
        <v>5000000</v>
      </c>
      <c r="J39" s="324"/>
      <c r="K39" s="324"/>
      <c r="L39" s="324"/>
      <c r="M39" s="324"/>
      <c r="N39" s="324"/>
      <c r="O39" s="324"/>
      <c r="P39" s="324"/>
      <c r="Q39" s="324"/>
      <c r="R39" s="325">
        <f t="shared" si="8"/>
        <v>0</v>
      </c>
      <c r="S39" s="326">
        <v>1150000</v>
      </c>
      <c r="T39" s="324"/>
      <c r="U39" s="325">
        <f>+S39-T39</f>
        <v>1150000</v>
      </c>
      <c r="V39" s="326">
        <v>1150000</v>
      </c>
      <c r="W39" s="324"/>
      <c r="X39" s="325">
        <f t="shared" si="38"/>
        <v>1150000</v>
      </c>
      <c r="Y39" s="326">
        <v>1150000</v>
      </c>
      <c r="Z39" s="324"/>
      <c r="AA39" s="325">
        <f t="shared" si="39"/>
        <v>1150000</v>
      </c>
      <c r="AB39" s="326">
        <v>1150000</v>
      </c>
      <c r="AC39" s="324"/>
      <c r="AD39" s="325">
        <f t="shared" si="40"/>
        <v>1150000</v>
      </c>
      <c r="AE39" s="326">
        <v>1150000</v>
      </c>
      <c r="AF39" s="324"/>
      <c r="AG39" s="325">
        <f t="shared" si="41"/>
        <v>1150000</v>
      </c>
      <c r="AH39" s="326">
        <v>1150000</v>
      </c>
      <c r="AI39" s="324"/>
      <c r="AJ39" s="325">
        <f t="shared" si="42"/>
        <v>1150000</v>
      </c>
      <c r="AK39" s="326">
        <v>1150000</v>
      </c>
      <c r="AL39" s="324"/>
      <c r="AM39" s="325">
        <f t="shared" si="43"/>
        <v>1150000</v>
      </c>
      <c r="AN39" s="326">
        <v>1150000</v>
      </c>
      <c r="AO39" s="324"/>
      <c r="AP39" s="325">
        <f t="shared" si="44"/>
        <v>1150000</v>
      </c>
      <c r="AQ39" s="326">
        <v>1150000</v>
      </c>
      <c r="AR39" s="324"/>
      <c r="AS39" s="325">
        <f t="shared" si="45"/>
        <v>1150000</v>
      </c>
      <c r="AT39" s="326">
        <v>1150000</v>
      </c>
      <c r="AU39" s="324"/>
      <c r="AV39" s="325">
        <f t="shared" si="46"/>
        <v>1150000</v>
      </c>
      <c r="AW39" s="324"/>
      <c r="AX39" s="324"/>
      <c r="AY39" s="324"/>
      <c r="AZ39" s="349"/>
      <c r="BA39" s="325">
        <f t="shared" si="13"/>
        <v>11500000</v>
      </c>
      <c r="BB39" s="350"/>
    </row>
    <row r="40" spans="1:120" s="119" customFormat="1" ht="12.75" x14ac:dyDescent="0.2">
      <c r="A40" s="368">
        <v>34</v>
      </c>
      <c r="B40" s="202"/>
      <c r="C40" s="367"/>
      <c r="D40" s="103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5"/>
      <c r="S40" s="326"/>
      <c r="T40" s="324"/>
      <c r="U40" s="325"/>
      <c r="V40" s="326"/>
      <c r="W40" s="324"/>
      <c r="X40" s="325"/>
      <c r="Y40" s="326"/>
      <c r="Z40" s="324"/>
      <c r="AA40" s="325"/>
      <c r="AB40" s="326"/>
      <c r="AC40" s="324"/>
      <c r="AD40" s="325"/>
      <c r="AE40" s="326"/>
      <c r="AF40" s="324"/>
      <c r="AG40" s="325"/>
      <c r="AH40" s="326"/>
      <c r="AI40" s="324"/>
      <c r="AJ40" s="325"/>
      <c r="AK40" s="326"/>
      <c r="AL40" s="324"/>
      <c r="AM40" s="325"/>
      <c r="AN40" s="326"/>
      <c r="AO40" s="324"/>
      <c r="AP40" s="325"/>
      <c r="AQ40" s="326"/>
      <c r="AR40" s="324"/>
      <c r="AS40" s="325"/>
      <c r="AT40" s="326"/>
      <c r="AU40" s="324"/>
      <c r="AV40" s="325"/>
      <c r="AW40" s="324"/>
      <c r="AX40" s="324"/>
      <c r="AY40" s="324"/>
      <c r="AZ40" s="349"/>
      <c r="BA40" s="325"/>
      <c r="BB40" s="350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87"/>
      <c r="BZ40" s="87"/>
      <c r="CA40" s="87"/>
      <c r="CB40" s="87"/>
      <c r="CC40" s="87"/>
      <c r="CD40" s="87"/>
      <c r="CE40" s="87"/>
      <c r="CF40" s="87"/>
      <c r="CG40" s="87"/>
      <c r="CH40" s="87"/>
      <c r="CI40" s="87"/>
      <c r="CJ40" s="87"/>
      <c r="CK40" s="87"/>
      <c r="CL40" s="87"/>
      <c r="CM40" s="87"/>
      <c r="CN40" s="87"/>
      <c r="CO40" s="87"/>
      <c r="CP40" s="87"/>
      <c r="CQ40" s="87"/>
      <c r="CR40" s="87"/>
      <c r="CS40" s="87"/>
      <c r="CT40" s="87"/>
      <c r="CU40" s="87"/>
      <c r="CV40" s="87"/>
      <c r="CW40" s="87"/>
      <c r="CX40" s="87"/>
      <c r="CY40" s="87"/>
      <c r="CZ40" s="87"/>
      <c r="DA40" s="87"/>
      <c r="DB40" s="87"/>
      <c r="DC40" s="87"/>
      <c r="DD40" s="87"/>
      <c r="DE40" s="87"/>
      <c r="DF40" s="87"/>
      <c r="DG40" s="87"/>
      <c r="DH40" s="87"/>
      <c r="DI40" s="87"/>
      <c r="DJ40" s="87"/>
      <c r="DK40" s="87"/>
      <c r="DL40" s="87"/>
      <c r="DM40" s="87"/>
      <c r="DN40" s="87"/>
      <c r="DO40" s="87"/>
      <c r="DP40" s="87"/>
    </row>
    <row r="41" spans="1:120" s="119" customFormat="1" ht="12.75" x14ac:dyDescent="0.2">
      <c r="A41" s="368"/>
      <c r="B41" s="202"/>
      <c r="C41" s="367"/>
      <c r="D41" s="103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4"/>
      <c r="P41" s="324"/>
      <c r="Q41" s="324"/>
      <c r="R41" s="325"/>
      <c r="S41" s="326"/>
      <c r="T41" s="324"/>
      <c r="U41" s="325"/>
      <c r="V41" s="326"/>
      <c r="W41" s="324"/>
      <c r="X41" s="325"/>
      <c r="Y41" s="326"/>
      <c r="Z41" s="324"/>
      <c r="AA41" s="325"/>
      <c r="AB41" s="326"/>
      <c r="AC41" s="324"/>
      <c r="AD41" s="325"/>
      <c r="AE41" s="326"/>
      <c r="AF41" s="324"/>
      <c r="AG41" s="325"/>
      <c r="AH41" s="326"/>
      <c r="AI41" s="324"/>
      <c r="AJ41" s="325"/>
      <c r="AK41" s="326"/>
      <c r="AL41" s="324"/>
      <c r="AM41" s="325"/>
      <c r="AN41" s="326"/>
      <c r="AO41" s="324"/>
      <c r="AP41" s="325"/>
      <c r="AQ41" s="326"/>
      <c r="AR41" s="324"/>
      <c r="AS41" s="325"/>
      <c r="AT41" s="326"/>
      <c r="AU41" s="324"/>
      <c r="AV41" s="325"/>
      <c r="AW41" s="324"/>
      <c r="AX41" s="324"/>
      <c r="AY41" s="324"/>
      <c r="AZ41" s="349"/>
      <c r="BA41" s="325"/>
      <c r="BB41" s="350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87"/>
      <c r="BZ41" s="87"/>
      <c r="CA41" s="87"/>
      <c r="CB41" s="87"/>
      <c r="CC41" s="87"/>
      <c r="CD41" s="87"/>
      <c r="CE41" s="87"/>
      <c r="CF41" s="87"/>
      <c r="CG41" s="87"/>
      <c r="CH41" s="87"/>
      <c r="CI41" s="87"/>
      <c r="CJ41" s="87"/>
      <c r="CK41" s="87"/>
      <c r="CL41" s="87"/>
      <c r="CM41" s="87"/>
      <c r="CN41" s="87"/>
      <c r="CO41" s="87"/>
      <c r="CP41" s="87"/>
      <c r="CQ41" s="87"/>
      <c r="CR41" s="87"/>
      <c r="CS41" s="87"/>
      <c r="CT41" s="87"/>
      <c r="CU41" s="87"/>
      <c r="CV41" s="87"/>
      <c r="CW41" s="87"/>
      <c r="CX41" s="87"/>
      <c r="CY41" s="87"/>
      <c r="CZ41" s="87"/>
      <c r="DA41" s="87"/>
      <c r="DB41" s="87"/>
      <c r="DC41" s="87"/>
      <c r="DD41" s="87"/>
      <c r="DE41" s="87"/>
      <c r="DF41" s="87"/>
      <c r="DG41" s="87"/>
      <c r="DH41" s="87"/>
      <c r="DI41" s="87"/>
      <c r="DJ41" s="87"/>
      <c r="DK41" s="87"/>
      <c r="DL41" s="87"/>
      <c r="DM41" s="87"/>
      <c r="DN41" s="87"/>
      <c r="DO41" s="87"/>
      <c r="DP41" s="87"/>
    </row>
    <row r="42" spans="1:120" s="119" customFormat="1" ht="12.75" x14ac:dyDescent="0.2">
      <c r="A42" s="368"/>
      <c r="B42" s="202"/>
      <c r="C42" s="367"/>
      <c r="D42" s="103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5"/>
      <c r="S42" s="326"/>
      <c r="T42" s="324"/>
      <c r="U42" s="325"/>
      <c r="V42" s="326"/>
      <c r="W42" s="324"/>
      <c r="X42" s="325"/>
      <c r="Y42" s="326"/>
      <c r="Z42" s="324"/>
      <c r="AA42" s="325"/>
      <c r="AB42" s="326"/>
      <c r="AC42" s="324"/>
      <c r="AD42" s="325"/>
      <c r="AE42" s="326"/>
      <c r="AF42" s="324"/>
      <c r="AG42" s="325"/>
      <c r="AH42" s="326"/>
      <c r="AI42" s="324"/>
      <c r="AJ42" s="325"/>
      <c r="AK42" s="326"/>
      <c r="AL42" s="324"/>
      <c r="AM42" s="325"/>
      <c r="AN42" s="326"/>
      <c r="AO42" s="324"/>
      <c r="AP42" s="325"/>
      <c r="AQ42" s="326"/>
      <c r="AR42" s="324"/>
      <c r="AS42" s="325"/>
      <c r="AT42" s="326"/>
      <c r="AU42" s="324"/>
      <c r="AV42" s="325"/>
      <c r="AW42" s="324"/>
      <c r="AX42" s="324"/>
      <c r="AY42" s="324"/>
      <c r="AZ42" s="349"/>
      <c r="BA42" s="325"/>
      <c r="BB42" s="350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  <c r="CT42" s="87"/>
      <c r="CU42" s="87"/>
      <c r="CV42" s="87"/>
      <c r="CW42" s="87"/>
      <c r="CX42" s="87"/>
      <c r="CY42" s="87"/>
      <c r="CZ42" s="87"/>
      <c r="DA42" s="87"/>
      <c r="DB42" s="87"/>
      <c r="DC42" s="87"/>
      <c r="DD42" s="87"/>
      <c r="DE42" s="87"/>
      <c r="DF42" s="87"/>
      <c r="DG42" s="87"/>
      <c r="DH42" s="87"/>
      <c r="DI42" s="87"/>
      <c r="DJ42" s="87"/>
      <c r="DK42" s="87"/>
      <c r="DL42" s="87"/>
      <c r="DM42" s="87"/>
      <c r="DN42" s="87"/>
      <c r="DO42" s="87"/>
      <c r="DP42" s="87"/>
    </row>
    <row r="43" spans="1:120" s="119" customFormat="1" ht="12.75" x14ac:dyDescent="0.2">
      <c r="A43" s="368"/>
      <c r="B43" s="202"/>
      <c r="C43" s="367"/>
      <c r="D43" s="103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5"/>
      <c r="S43" s="326"/>
      <c r="T43" s="324"/>
      <c r="U43" s="325"/>
      <c r="V43" s="326"/>
      <c r="W43" s="324"/>
      <c r="X43" s="325"/>
      <c r="Y43" s="326"/>
      <c r="Z43" s="324"/>
      <c r="AA43" s="325"/>
      <c r="AB43" s="326"/>
      <c r="AC43" s="324"/>
      <c r="AD43" s="325"/>
      <c r="AE43" s="326"/>
      <c r="AF43" s="324"/>
      <c r="AG43" s="325"/>
      <c r="AH43" s="326"/>
      <c r="AI43" s="324"/>
      <c r="AJ43" s="325"/>
      <c r="AK43" s="326"/>
      <c r="AL43" s="324"/>
      <c r="AM43" s="325"/>
      <c r="AN43" s="326"/>
      <c r="AO43" s="324"/>
      <c r="AP43" s="325"/>
      <c r="AQ43" s="326"/>
      <c r="AR43" s="324"/>
      <c r="AS43" s="325"/>
      <c r="AT43" s="326"/>
      <c r="AU43" s="324"/>
      <c r="AV43" s="325"/>
      <c r="AW43" s="324"/>
      <c r="AX43" s="324"/>
      <c r="AY43" s="324"/>
      <c r="AZ43" s="349"/>
      <c r="BA43" s="325"/>
      <c r="BB43" s="350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87"/>
      <c r="BZ43" s="8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  <c r="DB43" s="87"/>
      <c r="DC43" s="87"/>
      <c r="DD43" s="87"/>
      <c r="DE43" s="87"/>
      <c r="DF43" s="87"/>
      <c r="DG43" s="87"/>
      <c r="DH43" s="87"/>
      <c r="DI43" s="87"/>
      <c r="DJ43" s="87"/>
      <c r="DK43" s="87"/>
      <c r="DL43" s="87"/>
      <c r="DM43" s="87"/>
      <c r="DN43" s="87"/>
      <c r="DO43" s="87"/>
      <c r="DP43" s="87"/>
    </row>
    <row r="44" spans="1:120" s="119" customFormat="1" ht="12.75" x14ac:dyDescent="0.2">
      <c r="A44" s="368"/>
      <c r="B44" s="202"/>
      <c r="C44" s="367"/>
      <c r="D44" s="103"/>
      <c r="E44" s="324"/>
      <c r="F44" s="324"/>
      <c r="G44" s="324"/>
      <c r="H44" s="324"/>
      <c r="I44" s="324"/>
      <c r="J44" s="324"/>
      <c r="K44" s="324"/>
      <c r="L44" s="324"/>
      <c r="M44" s="324"/>
      <c r="N44" s="324"/>
      <c r="O44" s="324"/>
      <c r="P44" s="324"/>
      <c r="Q44" s="324"/>
      <c r="R44" s="325"/>
      <c r="S44" s="326"/>
      <c r="T44" s="324"/>
      <c r="U44" s="325"/>
      <c r="V44" s="326"/>
      <c r="W44" s="324"/>
      <c r="X44" s="325"/>
      <c r="Y44" s="326"/>
      <c r="Z44" s="324"/>
      <c r="AA44" s="325"/>
      <c r="AB44" s="326"/>
      <c r="AC44" s="324"/>
      <c r="AD44" s="325"/>
      <c r="AE44" s="326"/>
      <c r="AF44" s="324"/>
      <c r="AG44" s="325"/>
      <c r="AH44" s="326"/>
      <c r="AI44" s="324"/>
      <c r="AJ44" s="325"/>
      <c r="AK44" s="326"/>
      <c r="AL44" s="324"/>
      <c r="AM44" s="325"/>
      <c r="AN44" s="326"/>
      <c r="AO44" s="324"/>
      <c r="AP44" s="325"/>
      <c r="AQ44" s="326"/>
      <c r="AR44" s="324"/>
      <c r="AS44" s="325"/>
      <c r="AT44" s="326"/>
      <c r="AU44" s="324"/>
      <c r="AV44" s="325"/>
      <c r="AW44" s="324"/>
      <c r="AX44" s="324"/>
      <c r="AY44" s="324"/>
      <c r="AZ44" s="349"/>
      <c r="BA44" s="325"/>
      <c r="BB44" s="350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87"/>
      <c r="BZ44" s="87"/>
      <c r="CA44" s="87"/>
      <c r="CB44" s="87"/>
      <c r="CC44" s="87"/>
      <c r="CD44" s="87"/>
      <c r="CE44" s="87"/>
      <c r="CF44" s="87"/>
      <c r="CG44" s="87"/>
      <c r="CH44" s="87"/>
      <c r="CI44" s="87"/>
      <c r="CJ44" s="87"/>
      <c r="CK44" s="87"/>
      <c r="CL44" s="87"/>
      <c r="CM44" s="87"/>
      <c r="CN44" s="87"/>
      <c r="CO44" s="87"/>
      <c r="CP44" s="87"/>
      <c r="CQ44" s="87"/>
      <c r="CR44" s="87"/>
      <c r="CS44" s="87"/>
      <c r="CT44" s="87"/>
      <c r="CU44" s="87"/>
      <c r="CV44" s="87"/>
      <c r="CW44" s="87"/>
      <c r="CX44" s="87"/>
      <c r="CY44" s="87"/>
      <c r="CZ44" s="87"/>
      <c r="DA44" s="87"/>
      <c r="DB44" s="87"/>
      <c r="DC44" s="87"/>
      <c r="DD44" s="87"/>
      <c r="DE44" s="87"/>
      <c r="DF44" s="87"/>
      <c r="DG44" s="87"/>
      <c r="DH44" s="87"/>
      <c r="DI44" s="87"/>
      <c r="DJ44" s="87"/>
      <c r="DK44" s="87"/>
      <c r="DL44" s="87"/>
      <c r="DM44" s="87"/>
      <c r="DN44" s="87"/>
      <c r="DO44" s="87"/>
      <c r="DP44" s="87"/>
    </row>
    <row r="45" spans="1:120" s="119" customFormat="1" ht="12.75" x14ac:dyDescent="0.2">
      <c r="A45" s="368"/>
      <c r="B45" s="202"/>
      <c r="C45" s="367"/>
      <c r="D45" s="103"/>
      <c r="E45" s="324"/>
      <c r="F45" s="324"/>
      <c r="G45" s="324"/>
      <c r="H45" s="324"/>
      <c r="I45" s="324"/>
      <c r="J45" s="324"/>
      <c r="K45" s="324"/>
      <c r="L45" s="324"/>
      <c r="M45" s="324"/>
      <c r="N45" s="324"/>
      <c r="O45" s="324"/>
      <c r="P45" s="324"/>
      <c r="Q45" s="324"/>
      <c r="R45" s="325"/>
      <c r="S45" s="326"/>
      <c r="T45" s="324"/>
      <c r="U45" s="325"/>
      <c r="V45" s="326"/>
      <c r="W45" s="324"/>
      <c r="X45" s="325"/>
      <c r="Y45" s="326"/>
      <c r="Z45" s="324"/>
      <c r="AA45" s="325"/>
      <c r="AB45" s="326"/>
      <c r="AC45" s="324"/>
      <c r="AD45" s="325"/>
      <c r="AE45" s="326"/>
      <c r="AF45" s="324"/>
      <c r="AG45" s="325"/>
      <c r="AH45" s="326"/>
      <c r="AI45" s="324"/>
      <c r="AJ45" s="325"/>
      <c r="AK45" s="326"/>
      <c r="AL45" s="324"/>
      <c r="AM45" s="325"/>
      <c r="AN45" s="326"/>
      <c r="AO45" s="324"/>
      <c r="AP45" s="325"/>
      <c r="AQ45" s="326"/>
      <c r="AR45" s="324"/>
      <c r="AS45" s="325"/>
      <c r="AT45" s="326"/>
      <c r="AU45" s="324"/>
      <c r="AV45" s="325"/>
      <c r="AW45" s="324"/>
      <c r="AX45" s="324"/>
      <c r="AY45" s="324"/>
      <c r="AZ45" s="349"/>
      <c r="BA45" s="325"/>
      <c r="BB45" s="350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7"/>
      <c r="CT45" s="87"/>
      <c r="CU45" s="87"/>
      <c r="CV45" s="87"/>
      <c r="CW45" s="87"/>
      <c r="CX45" s="87"/>
      <c r="CY45" s="87"/>
      <c r="CZ45" s="87"/>
      <c r="DA45" s="87"/>
      <c r="DB45" s="87"/>
      <c r="DC45" s="87"/>
      <c r="DD45" s="87"/>
      <c r="DE45" s="87"/>
      <c r="DF45" s="87"/>
      <c r="DG45" s="87"/>
      <c r="DH45" s="87"/>
      <c r="DI45" s="87"/>
      <c r="DJ45" s="87"/>
      <c r="DK45" s="87"/>
      <c r="DL45" s="87"/>
      <c r="DM45" s="87"/>
      <c r="DN45" s="87"/>
      <c r="DO45" s="87"/>
      <c r="DP45" s="87"/>
    </row>
    <row r="46" spans="1:120" s="119" customFormat="1" ht="12.75" x14ac:dyDescent="0.2">
      <c r="A46" s="368"/>
      <c r="B46" s="202"/>
      <c r="C46" s="367"/>
      <c r="D46" s="103"/>
      <c r="E46" s="324"/>
      <c r="F46" s="324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5"/>
      <c r="S46" s="326"/>
      <c r="T46" s="324"/>
      <c r="U46" s="325"/>
      <c r="V46" s="326"/>
      <c r="W46" s="324"/>
      <c r="X46" s="325"/>
      <c r="Y46" s="326"/>
      <c r="Z46" s="324"/>
      <c r="AA46" s="325"/>
      <c r="AB46" s="326"/>
      <c r="AC46" s="324"/>
      <c r="AD46" s="325"/>
      <c r="AE46" s="326"/>
      <c r="AF46" s="324"/>
      <c r="AG46" s="325"/>
      <c r="AH46" s="326"/>
      <c r="AI46" s="324"/>
      <c r="AJ46" s="325"/>
      <c r="AK46" s="326"/>
      <c r="AL46" s="324"/>
      <c r="AM46" s="325"/>
      <c r="AN46" s="326"/>
      <c r="AO46" s="324"/>
      <c r="AP46" s="325"/>
      <c r="AQ46" s="326"/>
      <c r="AR46" s="324"/>
      <c r="AS46" s="325"/>
      <c r="AT46" s="326"/>
      <c r="AU46" s="324"/>
      <c r="AV46" s="325"/>
      <c r="AW46" s="324"/>
      <c r="AX46" s="324"/>
      <c r="AY46" s="324"/>
      <c r="AZ46" s="349"/>
      <c r="BA46" s="325"/>
      <c r="BB46" s="350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7"/>
      <c r="CT46" s="87"/>
      <c r="CU46" s="87"/>
      <c r="CV46" s="87"/>
      <c r="CW46" s="87"/>
      <c r="CX46" s="87"/>
      <c r="CY46" s="87"/>
      <c r="CZ46" s="87"/>
      <c r="DA46" s="87"/>
      <c r="DB46" s="87"/>
      <c r="DC46" s="87"/>
      <c r="DD46" s="87"/>
      <c r="DE46" s="87"/>
      <c r="DF46" s="87"/>
      <c r="DG46" s="87"/>
      <c r="DH46" s="87"/>
      <c r="DI46" s="87"/>
      <c r="DJ46" s="87"/>
      <c r="DK46" s="87"/>
      <c r="DL46" s="87"/>
      <c r="DM46" s="87"/>
      <c r="DN46" s="87"/>
      <c r="DO46" s="87"/>
      <c r="DP46" s="87"/>
    </row>
    <row r="47" spans="1:120" s="234" customFormat="1" ht="26.25" customHeight="1" thickBot="1" x14ac:dyDescent="0.3">
      <c r="A47" s="380"/>
      <c r="B47" s="380"/>
      <c r="C47" s="380"/>
      <c r="D47" s="380"/>
      <c r="E47" s="369">
        <f>SUM(E7:E46)</f>
        <v>464900000</v>
      </c>
      <c r="F47" s="369">
        <f t="shared" ref="F47:AY47" si="47">SUM(F7:F46)</f>
        <v>3000000</v>
      </c>
      <c r="G47" s="369">
        <f t="shared" si="47"/>
        <v>0</v>
      </c>
      <c r="H47" s="369">
        <f t="shared" si="47"/>
        <v>461900000</v>
      </c>
      <c r="I47" s="369">
        <f t="shared" si="47"/>
        <v>130700000</v>
      </c>
      <c r="J47" s="369">
        <f t="shared" si="47"/>
        <v>47185000</v>
      </c>
      <c r="K47" s="369">
        <f t="shared" si="47"/>
        <v>38335000</v>
      </c>
      <c r="L47" s="369">
        <f t="shared" si="47"/>
        <v>8850000</v>
      </c>
      <c r="M47" s="369">
        <f t="shared" si="47"/>
        <v>18824000</v>
      </c>
      <c r="N47" s="369">
        <f t="shared" si="47"/>
        <v>15304000</v>
      </c>
      <c r="O47" s="369">
        <f t="shared" si="47"/>
        <v>3520000</v>
      </c>
      <c r="P47" s="369">
        <f t="shared" si="47"/>
        <v>24824000</v>
      </c>
      <c r="Q47" s="369">
        <f t="shared" si="47"/>
        <v>21304000</v>
      </c>
      <c r="R47" s="369">
        <f t="shared" si="47"/>
        <v>3520000</v>
      </c>
      <c r="S47" s="369">
        <f t="shared" si="47"/>
        <v>26974000</v>
      </c>
      <c r="T47" s="369">
        <f t="shared" si="47"/>
        <v>22304000</v>
      </c>
      <c r="U47" s="369">
        <f t="shared" si="47"/>
        <v>4670000</v>
      </c>
      <c r="V47" s="369">
        <f t="shared" si="47"/>
        <v>29974000</v>
      </c>
      <c r="W47" s="369">
        <f t="shared" si="47"/>
        <v>21404000</v>
      </c>
      <c r="X47" s="369">
        <f t="shared" si="47"/>
        <v>8570000</v>
      </c>
      <c r="Y47" s="369">
        <f t="shared" si="47"/>
        <v>26974000</v>
      </c>
      <c r="Z47" s="369">
        <f t="shared" si="47"/>
        <v>17704000</v>
      </c>
      <c r="AA47" s="369">
        <f t="shared" si="47"/>
        <v>9270000</v>
      </c>
      <c r="AB47" s="369">
        <f t="shared" si="47"/>
        <v>26974000</v>
      </c>
      <c r="AC47" s="369">
        <f t="shared" si="47"/>
        <v>12354000</v>
      </c>
      <c r="AD47" s="369">
        <f t="shared" si="47"/>
        <v>14620000</v>
      </c>
      <c r="AE47" s="369">
        <f t="shared" si="47"/>
        <v>29974000</v>
      </c>
      <c r="AF47" s="369">
        <f t="shared" si="47"/>
        <v>2209000</v>
      </c>
      <c r="AG47" s="369">
        <f t="shared" si="47"/>
        <v>27765000</v>
      </c>
      <c r="AH47" s="369">
        <f t="shared" si="47"/>
        <v>26974000</v>
      </c>
      <c r="AI47" s="369">
        <f t="shared" si="47"/>
        <v>1231000</v>
      </c>
      <c r="AJ47" s="369">
        <f t="shared" si="47"/>
        <v>25743000</v>
      </c>
      <c r="AK47" s="369">
        <f t="shared" si="47"/>
        <v>26974000</v>
      </c>
      <c r="AL47" s="369">
        <f t="shared" si="47"/>
        <v>800000</v>
      </c>
      <c r="AM47" s="369">
        <f t="shared" si="47"/>
        <v>26174000</v>
      </c>
      <c r="AN47" s="369">
        <f t="shared" si="47"/>
        <v>29124000</v>
      </c>
      <c r="AO47" s="369">
        <f t="shared" si="47"/>
        <v>0</v>
      </c>
      <c r="AP47" s="369">
        <f t="shared" si="47"/>
        <v>29124000</v>
      </c>
      <c r="AQ47" s="369">
        <f t="shared" si="47"/>
        <v>11684000</v>
      </c>
      <c r="AR47" s="369">
        <f t="shared" si="47"/>
        <v>0</v>
      </c>
      <c r="AS47" s="369">
        <f t="shared" si="47"/>
        <v>11684000</v>
      </c>
      <c r="AT47" s="369">
        <f t="shared" si="47"/>
        <v>4741000</v>
      </c>
      <c r="AU47" s="369">
        <f t="shared" si="47"/>
        <v>0</v>
      </c>
      <c r="AV47" s="369">
        <f t="shared" si="47"/>
        <v>4741000</v>
      </c>
      <c r="AW47" s="369">
        <f t="shared" si="47"/>
        <v>0</v>
      </c>
      <c r="AX47" s="369">
        <f t="shared" si="47"/>
        <v>0</v>
      </c>
      <c r="AY47" s="369">
        <f t="shared" si="47"/>
        <v>0</v>
      </c>
      <c r="AZ47" s="370"/>
      <c r="BA47" s="370"/>
      <c r="BB47" s="370"/>
      <c r="BC47" s="370"/>
      <c r="BD47" s="370"/>
      <c r="BE47" s="370"/>
      <c r="BF47" s="370"/>
      <c r="BG47" s="370"/>
      <c r="BH47" s="370"/>
      <c r="BI47" s="370"/>
      <c r="BJ47" s="370"/>
      <c r="BK47" s="370"/>
      <c r="BL47" s="370"/>
      <c r="BM47" s="370"/>
      <c r="BN47" s="370"/>
      <c r="BO47" s="370"/>
      <c r="BP47" s="370"/>
      <c r="BQ47" s="370"/>
      <c r="BR47" s="370"/>
      <c r="BS47" s="370"/>
      <c r="BT47" s="370"/>
      <c r="BU47" s="370"/>
      <c r="BV47" s="370"/>
      <c r="BW47" s="370"/>
      <c r="BX47" s="370"/>
      <c r="BY47" s="370"/>
      <c r="BZ47" s="370"/>
      <c r="CA47" s="370"/>
      <c r="CB47" s="370"/>
      <c r="CC47" s="370"/>
      <c r="CD47" s="370"/>
      <c r="CE47" s="370"/>
      <c r="CF47" s="370"/>
      <c r="CG47" s="370"/>
      <c r="CH47" s="370"/>
      <c r="CI47" s="370"/>
      <c r="CJ47" s="370"/>
      <c r="CK47" s="370"/>
      <c r="CL47" s="370"/>
      <c r="CM47" s="370"/>
      <c r="CN47" s="370"/>
      <c r="CO47" s="370"/>
      <c r="CP47" s="370"/>
      <c r="CQ47" s="370"/>
      <c r="CR47" s="370"/>
      <c r="CS47" s="370"/>
      <c r="CT47" s="370"/>
      <c r="CU47" s="370"/>
      <c r="CV47" s="370"/>
      <c r="CW47" s="370"/>
      <c r="CX47" s="370"/>
      <c r="CY47" s="370"/>
      <c r="CZ47" s="370"/>
      <c r="DA47" s="370"/>
      <c r="DB47" s="370"/>
      <c r="DC47" s="370"/>
      <c r="DD47" s="370"/>
      <c r="DE47" s="370"/>
      <c r="DF47" s="370"/>
      <c r="DG47" s="370"/>
      <c r="DH47" s="370"/>
      <c r="DI47" s="370"/>
      <c r="DJ47" s="370"/>
      <c r="DK47" s="370"/>
      <c r="DL47" s="370"/>
      <c r="DM47" s="370"/>
      <c r="DN47" s="370"/>
      <c r="DO47" s="370"/>
      <c r="DP47" s="370"/>
    </row>
    <row r="48" spans="1:120" ht="12" thickTop="1" x14ac:dyDescent="0.2">
      <c r="A48" s="95"/>
      <c r="B48" s="28"/>
      <c r="C48" s="28"/>
      <c r="D48" s="28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26"/>
      <c r="P48" s="29"/>
      <c r="Q48" s="29"/>
      <c r="R48" s="29"/>
      <c r="S48" s="74"/>
      <c r="T48" s="29"/>
      <c r="U48" s="29"/>
      <c r="V48" s="29"/>
      <c r="W48" s="29"/>
      <c r="X48" s="29"/>
      <c r="Y48" s="29"/>
      <c r="Z48" s="29"/>
      <c r="AA48" s="226"/>
      <c r="AB48" s="29"/>
      <c r="AC48" s="29"/>
      <c r="AD48" s="226"/>
      <c r="AE48" s="29"/>
      <c r="AF48" s="29"/>
      <c r="AG48" s="29"/>
      <c r="AH48" s="29"/>
      <c r="AI48" s="29"/>
      <c r="AJ48" s="226"/>
      <c r="AK48" s="29"/>
      <c r="AL48" s="29"/>
      <c r="AM48" s="226"/>
      <c r="AN48" s="29"/>
      <c r="AO48" s="29"/>
      <c r="AP48" s="226"/>
      <c r="AQ48" s="29"/>
      <c r="AR48" s="29"/>
      <c r="AS48" s="29"/>
      <c r="AT48" s="29"/>
      <c r="AU48" s="29"/>
      <c r="AV48" s="29"/>
      <c r="AW48" s="29"/>
      <c r="AX48" s="29"/>
      <c r="AY48" s="29"/>
      <c r="AZ48" s="28"/>
    </row>
    <row r="49" spans="1:53" x14ac:dyDescent="0.2">
      <c r="A49" s="379"/>
      <c r="B49" s="379"/>
      <c r="C49" s="379"/>
      <c r="D49" s="112"/>
      <c r="E49" s="112"/>
      <c r="F49" s="29"/>
      <c r="G49" s="29"/>
      <c r="H49" s="29"/>
      <c r="I49" s="29"/>
      <c r="J49" s="29"/>
      <c r="K49" s="29"/>
      <c r="L49" s="29"/>
      <c r="M49" s="29"/>
      <c r="N49" s="29"/>
      <c r="O49" s="226"/>
      <c r="P49" s="29"/>
      <c r="Q49" s="29"/>
      <c r="R49" s="29"/>
      <c r="S49" s="74"/>
      <c r="T49" s="29"/>
      <c r="U49" s="29"/>
      <c r="V49" s="29"/>
      <c r="W49" s="29"/>
      <c r="X49" s="29"/>
      <c r="Y49" s="29"/>
      <c r="Z49" s="29"/>
      <c r="AA49" s="226"/>
      <c r="AB49" s="29"/>
      <c r="AC49" s="29"/>
      <c r="AD49" s="226"/>
      <c r="AE49" s="29"/>
      <c r="AF49" s="29"/>
      <c r="AG49" s="29"/>
      <c r="AH49" s="29"/>
      <c r="AI49" s="29"/>
      <c r="AJ49" s="226"/>
      <c r="AK49" s="29"/>
      <c r="AL49" s="29"/>
      <c r="AM49" s="226"/>
      <c r="AN49" s="29"/>
      <c r="AO49" s="29"/>
      <c r="AP49" s="226"/>
      <c r="AQ49" s="29"/>
      <c r="AR49" s="29"/>
      <c r="AS49" s="29"/>
      <c r="AT49" s="29"/>
      <c r="AU49" s="28"/>
      <c r="AV49" s="38"/>
      <c r="BA49" s="2"/>
    </row>
    <row r="50" spans="1:53" s="92" customFormat="1" x14ac:dyDescent="0.25">
      <c r="A50" s="93" t="s">
        <v>95</v>
      </c>
      <c r="B50" s="93" t="s">
        <v>2</v>
      </c>
      <c r="C50" s="93" t="s">
        <v>142</v>
      </c>
      <c r="D50" s="93" t="s">
        <v>143</v>
      </c>
      <c r="E50" s="97" t="s">
        <v>145</v>
      </c>
      <c r="F50" s="88"/>
      <c r="G50" s="88"/>
      <c r="H50" s="88"/>
      <c r="I50" s="88"/>
      <c r="J50" s="88"/>
      <c r="K50" s="88"/>
      <c r="L50" s="88"/>
      <c r="M50" s="88"/>
      <c r="N50" s="88"/>
      <c r="O50" s="227"/>
      <c r="P50" s="88"/>
      <c r="Q50" s="88"/>
      <c r="R50" s="88"/>
      <c r="S50" s="89"/>
      <c r="T50" s="88"/>
      <c r="U50" s="88"/>
      <c r="V50" s="88"/>
      <c r="W50" s="88"/>
      <c r="X50" s="88"/>
      <c r="Y50" s="88"/>
      <c r="Z50" s="88"/>
      <c r="AA50" s="227"/>
      <c r="AB50" s="88"/>
      <c r="AC50" s="88"/>
      <c r="AD50" s="227"/>
      <c r="AE50" s="88"/>
      <c r="AF50" s="88"/>
      <c r="AG50" s="88"/>
      <c r="AH50" s="88"/>
      <c r="AI50" s="88"/>
      <c r="AJ50" s="227"/>
      <c r="AK50" s="88"/>
      <c r="AL50" s="88"/>
      <c r="AM50" s="227"/>
      <c r="AN50" s="88"/>
      <c r="AO50" s="88"/>
      <c r="AP50" s="227"/>
      <c r="AQ50" s="88"/>
      <c r="AR50" s="88"/>
      <c r="AS50" s="88"/>
      <c r="AT50" s="88"/>
      <c r="AU50" s="90"/>
      <c r="AV50" s="91"/>
    </row>
    <row r="51" spans="1:53" x14ac:dyDescent="0.2">
      <c r="A51" s="98"/>
      <c r="B51" s="99"/>
      <c r="C51" s="99" t="str">
        <f t="shared" ref="C51:C83" si="48">+C7</f>
        <v>Ai Denis</v>
      </c>
      <c r="D51" s="99"/>
      <c r="E51" s="42">
        <f>+L7+O7+R7+U7+X7+AA7+AD7+AG7+AJ7+AM7+AP7+AS7+AV7+AY7</f>
        <v>4500000</v>
      </c>
      <c r="F51" s="29"/>
      <c r="G51" s="29"/>
      <c r="H51" s="29"/>
      <c r="I51" s="29"/>
      <c r="J51" s="29"/>
      <c r="K51" s="29"/>
      <c r="L51" s="29"/>
      <c r="M51" s="29"/>
      <c r="N51" s="29"/>
      <c r="O51" s="226"/>
      <c r="P51" s="29"/>
      <c r="Q51" s="29"/>
      <c r="R51" s="29"/>
      <c r="S51" s="74"/>
      <c r="T51" s="29"/>
      <c r="U51" s="29"/>
      <c r="V51" s="29"/>
      <c r="W51" s="29"/>
      <c r="X51" s="29"/>
      <c r="Y51" s="29"/>
      <c r="Z51" s="29"/>
      <c r="AA51" s="226"/>
      <c r="AB51" s="29"/>
      <c r="AC51" s="29"/>
      <c r="AD51" s="226"/>
      <c r="AE51" s="29"/>
      <c r="AF51" s="29"/>
      <c r="AG51" s="29"/>
      <c r="AH51" s="29"/>
      <c r="AI51" s="29"/>
      <c r="AJ51" s="226"/>
      <c r="AK51" s="29"/>
      <c r="AL51" s="29"/>
      <c r="AM51" s="226"/>
      <c r="AN51" s="29"/>
      <c r="AO51" s="29"/>
      <c r="AP51" s="226"/>
      <c r="AQ51" s="29"/>
      <c r="AR51" s="29"/>
      <c r="AS51" s="29"/>
      <c r="AT51" s="29"/>
      <c r="AU51" s="28"/>
      <c r="AV51" s="38"/>
      <c r="BA51" s="2"/>
    </row>
    <row r="52" spans="1:53" x14ac:dyDescent="0.2">
      <c r="A52" s="98"/>
      <c r="B52" s="100"/>
      <c r="C52" s="99" t="str">
        <f t="shared" si="48"/>
        <v>Yani Wantika</v>
      </c>
      <c r="D52" s="99"/>
      <c r="E52" s="42">
        <f t="shared" ref="E52:E83" si="49">+L8+O8+R8+U8+X8+AA8+AD8+AG8+AJ8+AM8+AP8+AS8+AV8+AY8</f>
        <v>3430000</v>
      </c>
      <c r="F52" s="30"/>
      <c r="G52" s="30"/>
      <c r="H52" s="30"/>
      <c r="I52" s="30"/>
      <c r="J52" s="30"/>
      <c r="K52" s="30"/>
      <c r="L52" s="30"/>
      <c r="M52" s="30"/>
      <c r="N52" s="30"/>
      <c r="O52" s="226"/>
      <c r="P52" s="30"/>
      <c r="Q52" s="30"/>
      <c r="R52" s="30"/>
      <c r="S52" s="75"/>
      <c r="T52" s="30"/>
      <c r="U52" s="30"/>
      <c r="V52" s="30"/>
      <c r="W52" s="30"/>
      <c r="X52" s="30"/>
      <c r="Y52" s="30"/>
      <c r="Z52" s="30"/>
      <c r="AA52" s="226"/>
      <c r="AB52" s="30"/>
      <c r="AC52" s="30"/>
      <c r="AD52" s="226"/>
      <c r="AE52" s="30"/>
      <c r="AF52" s="30"/>
      <c r="AG52" s="30"/>
      <c r="AH52" s="30"/>
      <c r="AI52" s="30"/>
      <c r="AJ52" s="226"/>
      <c r="AK52" s="30"/>
      <c r="AL52" s="30"/>
      <c r="AM52" s="226"/>
      <c r="AN52" s="30"/>
      <c r="AO52" s="30"/>
      <c r="AP52" s="226"/>
      <c r="AQ52" s="30"/>
      <c r="AR52" s="30"/>
      <c r="AS52" s="30"/>
      <c r="AT52" s="30"/>
      <c r="AU52" s="28"/>
      <c r="AV52" s="38"/>
      <c r="BA52" s="2"/>
    </row>
    <row r="53" spans="1:53" x14ac:dyDescent="0.2">
      <c r="A53" s="98"/>
      <c r="B53" s="100"/>
      <c r="C53" s="99" t="str">
        <f t="shared" si="48"/>
        <v>Dede Kusmiati</v>
      </c>
      <c r="D53" s="99"/>
      <c r="E53" s="42">
        <f t="shared" si="49"/>
        <v>10500000</v>
      </c>
      <c r="F53" s="30"/>
      <c r="G53" s="30"/>
      <c r="H53" s="30"/>
      <c r="I53" s="30"/>
      <c r="J53" s="30"/>
      <c r="K53" s="30"/>
      <c r="L53" s="30"/>
      <c r="M53" s="30"/>
      <c r="N53" s="30"/>
      <c r="O53" s="226"/>
      <c r="P53" s="30"/>
      <c r="Q53" s="30"/>
      <c r="R53" s="30"/>
      <c r="S53" s="75"/>
      <c r="T53" s="30"/>
      <c r="U53" s="30"/>
      <c r="V53" s="30"/>
      <c r="W53" s="30"/>
      <c r="X53" s="30"/>
      <c r="Y53" s="30"/>
      <c r="Z53" s="30"/>
      <c r="AA53" s="226"/>
      <c r="AB53" s="30"/>
      <c r="AC53" s="30"/>
      <c r="AD53" s="226"/>
      <c r="AE53" s="30"/>
      <c r="AF53" s="30"/>
      <c r="AG53" s="30"/>
      <c r="AH53" s="30"/>
      <c r="AI53" s="30"/>
      <c r="AJ53" s="226"/>
      <c r="AK53" s="30"/>
      <c r="AL53" s="30"/>
      <c r="AM53" s="226"/>
      <c r="AN53" s="30"/>
      <c r="AO53" s="30"/>
      <c r="AP53" s="226"/>
      <c r="AQ53" s="30"/>
      <c r="AR53" s="30"/>
      <c r="AS53" s="30"/>
      <c r="AT53" s="30"/>
      <c r="AU53" s="28"/>
      <c r="AV53" s="38"/>
      <c r="BA53" s="2"/>
    </row>
    <row r="54" spans="1:53" x14ac:dyDescent="0.2">
      <c r="A54" s="98"/>
      <c r="B54" s="100"/>
      <c r="C54" s="99" t="str">
        <f t="shared" si="48"/>
        <v>Aditia Lukmanul H</v>
      </c>
      <c r="D54" s="99"/>
      <c r="E54" s="42">
        <f t="shared" si="49"/>
        <v>1600000</v>
      </c>
      <c r="F54" s="30"/>
      <c r="G54" s="30"/>
      <c r="H54" s="30"/>
      <c r="I54" s="30"/>
      <c r="J54" s="30"/>
      <c r="K54" s="30"/>
      <c r="L54" s="30"/>
      <c r="M54" s="30"/>
      <c r="N54" s="30"/>
      <c r="O54" s="226"/>
      <c r="P54" s="30"/>
      <c r="Q54" s="30"/>
      <c r="R54" s="30"/>
      <c r="S54" s="75"/>
      <c r="T54" s="30"/>
      <c r="U54" s="30"/>
      <c r="V54" s="30"/>
      <c r="W54" s="30"/>
      <c r="X54" s="30"/>
      <c r="Y54" s="30"/>
      <c r="Z54" s="30"/>
      <c r="AA54" s="226"/>
      <c r="AB54" s="30"/>
      <c r="AC54" s="30"/>
      <c r="AD54" s="226"/>
      <c r="AE54" s="30"/>
      <c r="AF54" s="30"/>
      <c r="AG54" s="30"/>
      <c r="AH54" s="30"/>
      <c r="AI54" s="30"/>
      <c r="AJ54" s="226"/>
      <c r="AK54" s="30"/>
      <c r="AL54" s="30"/>
      <c r="AM54" s="226"/>
      <c r="AN54" s="30"/>
      <c r="AO54" s="30"/>
      <c r="AP54" s="226"/>
      <c r="AQ54" s="30"/>
      <c r="AR54" s="30"/>
      <c r="AS54" s="30"/>
      <c r="AT54" s="30"/>
      <c r="AU54" s="28"/>
      <c r="AV54" s="38"/>
      <c r="BA54" s="2"/>
    </row>
    <row r="55" spans="1:53" x14ac:dyDescent="0.2">
      <c r="A55" s="98"/>
      <c r="B55" s="100"/>
      <c r="C55" s="99" t="str">
        <f t="shared" si="48"/>
        <v>Ninda Nuraziza</v>
      </c>
      <c r="D55" s="99"/>
      <c r="E55" s="42">
        <f t="shared" si="49"/>
        <v>8500000</v>
      </c>
      <c r="F55" s="30"/>
      <c r="G55" s="30"/>
      <c r="H55" s="30"/>
      <c r="I55" s="30"/>
      <c r="J55" s="30"/>
      <c r="K55" s="30"/>
      <c r="L55" s="30"/>
      <c r="M55" s="30"/>
      <c r="N55" s="30"/>
      <c r="O55" s="226"/>
      <c r="P55" s="30"/>
      <c r="Q55" s="30"/>
      <c r="R55" s="30"/>
      <c r="S55" s="75"/>
      <c r="T55" s="30"/>
      <c r="U55" s="30"/>
      <c r="V55" s="30"/>
      <c r="W55" s="30"/>
      <c r="X55" s="30"/>
      <c r="Y55" s="30"/>
      <c r="Z55" s="30"/>
      <c r="AA55" s="226"/>
      <c r="AB55" s="30"/>
      <c r="AC55" s="30"/>
      <c r="AD55" s="226"/>
      <c r="AE55" s="30"/>
      <c r="AF55" s="30"/>
      <c r="AG55" s="30"/>
      <c r="AH55" s="30"/>
      <c r="AI55" s="30"/>
      <c r="AJ55" s="226"/>
      <c r="AK55" s="30"/>
      <c r="AL55" s="30"/>
      <c r="AM55" s="226"/>
      <c r="AN55" s="30"/>
      <c r="AO55" s="30"/>
      <c r="AP55" s="226"/>
      <c r="AQ55" s="30"/>
      <c r="AR55" s="30"/>
      <c r="AS55" s="30"/>
      <c r="AT55" s="30"/>
      <c r="AU55" s="28"/>
      <c r="AV55" s="38"/>
      <c r="BA55" s="2"/>
    </row>
    <row r="56" spans="1:53" x14ac:dyDescent="0.2">
      <c r="A56" s="98"/>
      <c r="B56" s="100"/>
      <c r="C56" s="99" t="str">
        <f t="shared" si="48"/>
        <v>Siti Nurjannah</v>
      </c>
      <c r="D56" s="99"/>
      <c r="E56" s="42">
        <f t="shared" si="49"/>
        <v>11000000</v>
      </c>
      <c r="F56" s="30"/>
      <c r="G56" s="30"/>
      <c r="H56" s="30"/>
      <c r="I56" s="30"/>
      <c r="J56" s="30"/>
      <c r="K56" s="30"/>
      <c r="L56" s="30"/>
      <c r="M56" s="30"/>
      <c r="N56" s="30"/>
      <c r="O56" s="226"/>
      <c r="P56" s="30"/>
      <c r="Q56" s="30"/>
      <c r="R56" s="30"/>
      <c r="S56" s="75"/>
      <c r="T56" s="30"/>
      <c r="U56" s="30"/>
      <c r="V56" s="30"/>
      <c r="W56" s="30"/>
      <c r="X56" s="30"/>
      <c r="Y56" s="30"/>
      <c r="Z56" s="30"/>
      <c r="AA56" s="226"/>
      <c r="AB56" s="30"/>
      <c r="AC56" s="30"/>
      <c r="AD56" s="226"/>
      <c r="AE56" s="30"/>
      <c r="AF56" s="30"/>
      <c r="AG56" s="30"/>
      <c r="AH56" s="30"/>
      <c r="AI56" s="30"/>
      <c r="AJ56" s="226"/>
      <c r="AK56" s="30"/>
      <c r="AL56" s="30"/>
      <c r="AM56" s="226"/>
      <c r="AN56" s="30"/>
      <c r="AO56" s="30"/>
      <c r="AP56" s="226"/>
      <c r="AQ56" s="30"/>
      <c r="AR56" s="30"/>
      <c r="AS56" s="30"/>
      <c r="AT56" s="30"/>
      <c r="AU56" s="28"/>
      <c r="AV56" s="38"/>
      <c r="BA56" s="2"/>
    </row>
    <row r="57" spans="1:53" x14ac:dyDescent="0.2">
      <c r="A57" s="98"/>
      <c r="B57" s="100"/>
      <c r="C57" s="99" t="str">
        <f t="shared" si="48"/>
        <v>Risma Wulandari</v>
      </c>
      <c r="D57" s="99"/>
      <c r="E57" s="42">
        <f t="shared" si="49"/>
        <v>7000000</v>
      </c>
      <c r="F57" s="30"/>
      <c r="G57" s="30"/>
      <c r="H57" s="30"/>
      <c r="I57" s="30"/>
      <c r="J57" s="30"/>
      <c r="K57" s="30"/>
      <c r="L57" s="30"/>
      <c r="M57" s="30"/>
      <c r="N57" s="30"/>
      <c r="O57" s="226"/>
      <c r="P57" s="30"/>
      <c r="Q57" s="30"/>
      <c r="R57" s="30"/>
      <c r="S57" s="75"/>
      <c r="T57" s="30"/>
      <c r="U57" s="30"/>
      <c r="V57" s="30"/>
      <c r="W57" s="30"/>
      <c r="X57" s="30"/>
      <c r="Y57" s="30"/>
      <c r="Z57" s="30"/>
      <c r="AA57" s="226"/>
      <c r="AB57" s="30"/>
      <c r="AC57" s="30"/>
      <c r="AD57" s="226"/>
      <c r="AE57" s="30"/>
      <c r="AF57" s="30"/>
      <c r="AG57" s="30"/>
      <c r="AH57" s="30"/>
      <c r="AI57" s="30"/>
      <c r="AJ57" s="226"/>
      <c r="AK57" s="30"/>
      <c r="AL57" s="30"/>
      <c r="AM57" s="226"/>
      <c r="AN57" s="30"/>
      <c r="AO57" s="30"/>
      <c r="AP57" s="226"/>
      <c r="AQ57" s="30"/>
      <c r="AR57" s="30"/>
      <c r="AS57" s="30"/>
      <c r="AT57" s="30"/>
      <c r="AU57" s="28"/>
      <c r="AV57" s="38"/>
      <c r="BA57" s="2"/>
    </row>
    <row r="58" spans="1:53" x14ac:dyDescent="0.2">
      <c r="A58" s="98"/>
      <c r="B58" s="101"/>
      <c r="C58" s="99" t="str">
        <f t="shared" si="48"/>
        <v>Kiki Ikrimah</v>
      </c>
      <c r="D58" s="99"/>
      <c r="E58" s="42">
        <f t="shared" si="49"/>
        <v>4000000</v>
      </c>
      <c r="F58" s="28"/>
      <c r="G58" s="28"/>
      <c r="H58" s="28"/>
      <c r="I58" s="28"/>
      <c r="J58" s="28"/>
      <c r="K58" s="28"/>
      <c r="L58" s="28"/>
      <c r="M58" s="28"/>
      <c r="N58" s="28"/>
      <c r="O58" s="226"/>
      <c r="P58" s="28"/>
      <c r="Q58" s="28"/>
      <c r="R58" s="28"/>
      <c r="S58" s="76"/>
      <c r="T58" s="28"/>
      <c r="U58" s="28"/>
      <c r="V58" s="28"/>
      <c r="W58" s="28"/>
      <c r="X58" s="28"/>
      <c r="Y58" s="28"/>
      <c r="Z58" s="28"/>
      <c r="AA58" s="226"/>
      <c r="AB58" s="28"/>
      <c r="AC58" s="28"/>
      <c r="AD58" s="226"/>
      <c r="AE58" s="28"/>
      <c r="AF58" s="28"/>
      <c r="AG58" s="28"/>
      <c r="AH58" s="28"/>
      <c r="AI58" s="28"/>
      <c r="AJ58" s="226"/>
      <c r="AK58" s="28"/>
      <c r="AL58" s="28"/>
      <c r="AM58" s="226"/>
      <c r="AN58" s="28"/>
      <c r="AO58" s="28"/>
      <c r="AP58" s="226"/>
      <c r="AQ58" s="28"/>
      <c r="AR58" s="28"/>
      <c r="AS58" s="28"/>
      <c r="AT58" s="28"/>
      <c r="AU58" s="28"/>
      <c r="AV58" s="38"/>
      <c r="BA58" s="2"/>
    </row>
    <row r="59" spans="1:53" x14ac:dyDescent="0.2">
      <c r="A59" s="98"/>
      <c r="B59" s="101"/>
      <c r="C59" s="99" t="str">
        <f t="shared" si="48"/>
        <v>Kusriyati</v>
      </c>
      <c r="D59" s="99"/>
      <c r="E59" s="42">
        <f t="shared" si="49"/>
        <v>5700000</v>
      </c>
      <c r="F59" s="28"/>
      <c r="G59" s="28"/>
      <c r="H59" s="28"/>
      <c r="I59" s="28"/>
      <c r="J59" s="28"/>
      <c r="K59" s="28"/>
      <c r="L59" s="28"/>
      <c r="M59" s="28"/>
      <c r="N59" s="28"/>
      <c r="O59" s="226"/>
      <c r="P59" s="28"/>
      <c r="Q59" s="28"/>
      <c r="R59" s="28"/>
      <c r="S59" s="76"/>
      <c r="T59" s="28"/>
      <c r="U59" s="28"/>
      <c r="V59" s="28"/>
      <c r="W59" s="28"/>
      <c r="X59" s="28"/>
      <c r="Y59" s="28"/>
      <c r="Z59" s="28"/>
      <c r="AA59" s="226"/>
      <c r="AB59" s="28"/>
      <c r="AC59" s="28"/>
      <c r="AD59" s="226"/>
      <c r="AE59" s="28"/>
      <c r="AF59" s="28"/>
      <c r="AG59" s="28"/>
      <c r="AH59" s="28"/>
      <c r="AI59" s="28"/>
      <c r="AJ59" s="226"/>
      <c r="AK59" s="28"/>
      <c r="AL59" s="28"/>
      <c r="AM59" s="226"/>
      <c r="AN59" s="28"/>
      <c r="AO59" s="28"/>
      <c r="AP59" s="226"/>
      <c r="AQ59" s="28"/>
      <c r="AR59" s="28"/>
      <c r="AS59" s="28"/>
      <c r="AT59" s="28"/>
      <c r="AU59" s="28"/>
      <c r="AV59" s="38"/>
      <c r="BA59" s="2"/>
    </row>
    <row r="60" spans="1:53" x14ac:dyDescent="0.2">
      <c r="A60" s="98"/>
      <c r="B60" s="101"/>
      <c r="C60" s="99" t="str">
        <f t="shared" si="48"/>
        <v>Mita Puspitasari</v>
      </c>
      <c r="D60" s="99"/>
      <c r="E60" s="42">
        <f t="shared" si="49"/>
        <v>4125000</v>
      </c>
      <c r="F60" s="28"/>
      <c r="G60" s="28"/>
      <c r="H60" s="28"/>
      <c r="I60" s="28"/>
      <c r="J60" s="28"/>
      <c r="K60" s="28"/>
      <c r="L60" s="28"/>
      <c r="M60" s="28"/>
      <c r="N60" s="28"/>
      <c r="O60" s="226"/>
      <c r="P60" s="28"/>
      <c r="Q60" s="28"/>
      <c r="R60" s="28"/>
      <c r="S60" s="76"/>
      <c r="T60" s="28"/>
      <c r="U60" s="28"/>
      <c r="V60" s="28"/>
      <c r="W60" s="28"/>
      <c r="X60" s="28"/>
      <c r="Y60" s="28"/>
      <c r="Z60" s="28"/>
      <c r="AA60" s="226"/>
      <c r="AB60" s="28"/>
      <c r="AC60" s="28"/>
      <c r="AD60" s="226"/>
      <c r="AE60" s="28"/>
      <c r="AF60" s="28"/>
      <c r="AG60" s="28"/>
      <c r="AH60" s="28"/>
      <c r="AI60" s="28"/>
      <c r="AJ60" s="226"/>
      <c r="AK60" s="28"/>
      <c r="AL60" s="28"/>
      <c r="AM60" s="226"/>
      <c r="AN60" s="28"/>
      <c r="AO60" s="28"/>
      <c r="AP60" s="226"/>
      <c r="AQ60" s="28"/>
      <c r="AR60" s="28"/>
      <c r="AS60" s="28"/>
      <c r="AT60" s="28"/>
      <c r="AU60" s="28"/>
      <c r="AV60" s="38"/>
      <c r="BA60" s="2"/>
    </row>
    <row r="61" spans="1:53" x14ac:dyDescent="0.2">
      <c r="A61" s="98"/>
      <c r="B61" s="101"/>
      <c r="C61" s="99" t="str">
        <f t="shared" si="48"/>
        <v>Opi Oprianti</v>
      </c>
      <c r="D61" s="99"/>
      <c r="E61" s="42">
        <f t="shared" si="49"/>
        <v>4500000</v>
      </c>
      <c r="F61" s="28"/>
      <c r="G61" s="28"/>
      <c r="H61" s="28"/>
      <c r="I61" s="28"/>
      <c r="J61" s="28"/>
      <c r="K61" s="28"/>
      <c r="L61" s="28"/>
      <c r="M61" s="28"/>
      <c r="N61" s="28"/>
      <c r="O61" s="226"/>
      <c r="P61" s="28"/>
      <c r="Q61" s="28"/>
      <c r="R61" s="28"/>
      <c r="S61" s="76"/>
      <c r="T61" s="28"/>
      <c r="U61" s="28"/>
      <c r="V61" s="28"/>
      <c r="W61" s="28"/>
      <c r="X61" s="28"/>
      <c r="Y61" s="28"/>
      <c r="Z61" s="28"/>
      <c r="AA61" s="226"/>
      <c r="AB61" s="28"/>
      <c r="AC61" s="28"/>
      <c r="AD61" s="226"/>
      <c r="AE61" s="28"/>
      <c r="AF61" s="28"/>
      <c r="AG61" s="28"/>
      <c r="AH61" s="28"/>
      <c r="AI61" s="28"/>
      <c r="AJ61" s="226"/>
      <c r="AK61" s="28"/>
      <c r="AL61" s="28"/>
      <c r="AM61" s="226"/>
      <c r="AN61" s="28"/>
      <c r="AO61" s="28"/>
      <c r="AP61" s="226"/>
      <c r="AQ61" s="28"/>
      <c r="AR61" s="28"/>
      <c r="AS61" s="28"/>
      <c r="AT61" s="28"/>
      <c r="AU61" s="28"/>
      <c r="AV61" s="38"/>
      <c r="BA61" s="2"/>
    </row>
    <row r="62" spans="1:53" ht="10.5" customHeight="1" x14ac:dyDescent="0.2">
      <c r="A62" s="98"/>
      <c r="B62" s="101"/>
      <c r="C62" s="99" t="str">
        <f t="shared" si="48"/>
        <v xml:space="preserve">Ai Novianti </v>
      </c>
      <c r="D62" s="99"/>
      <c r="E62" s="42">
        <f t="shared" si="49"/>
        <v>4050000</v>
      </c>
      <c r="F62" s="28"/>
      <c r="G62" s="28"/>
      <c r="H62" s="28"/>
      <c r="I62" s="28"/>
      <c r="J62" s="28"/>
      <c r="K62" s="28"/>
      <c r="L62" s="28"/>
      <c r="M62" s="28"/>
      <c r="N62" s="28"/>
      <c r="O62" s="226"/>
      <c r="P62" s="28"/>
      <c r="Q62" s="28"/>
      <c r="R62" s="28"/>
      <c r="S62" s="76"/>
      <c r="T62" s="28"/>
      <c r="U62" s="28"/>
      <c r="V62" s="28"/>
      <c r="W62" s="28"/>
      <c r="X62" s="28"/>
      <c r="Y62" s="28"/>
      <c r="Z62" s="28"/>
      <c r="AA62" s="226"/>
      <c r="AB62" s="28"/>
      <c r="AC62" s="28"/>
      <c r="AD62" s="226"/>
      <c r="AE62" s="28"/>
      <c r="AF62" s="28"/>
      <c r="AG62" s="28"/>
      <c r="AH62" s="28"/>
      <c r="AI62" s="28"/>
      <c r="AJ62" s="226"/>
      <c r="AK62" s="28"/>
      <c r="AL62" s="28"/>
      <c r="AM62" s="226"/>
      <c r="AN62" s="28"/>
      <c r="AO62" s="28"/>
      <c r="AP62" s="226"/>
      <c r="AQ62" s="28"/>
      <c r="AR62" s="28"/>
      <c r="AS62" s="28"/>
      <c r="AT62" s="28"/>
      <c r="AU62" s="28"/>
      <c r="AV62" s="38"/>
      <c r="BA62" s="2"/>
    </row>
    <row r="63" spans="1:53" ht="10.5" customHeight="1" x14ac:dyDescent="0.2">
      <c r="A63" s="98"/>
      <c r="B63" s="101"/>
      <c r="C63" s="99" t="str">
        <f t="shared" si="48"/>
        <v>Arinil Haq</v>
      </c>
      <c r="D63" s="99"/>
      <c r="E63" s="42">
        <f t="shared" si="49"/>
        <v>3000000</v>
      </c>
      <c r="F63" s="28"/>
      <c r="G63" s="28"/>
      <c r="H63" s="28"/>
      <c r="I63" s="28"/>
      <c r="J63" s="28"/>
      <c r="K63" s="28"/>
      <c r="L63" s="28"/>
      <c r="M63" s="28"/>
      <c r="N63" s="28"/>
      <c r="O63" s="226"/>
      <c r="P63" s="28"/>
      <c r="Q63" s="28"/>
      <c r="R63" s="28"/>
      <c r="S63" s="76"/>
      <c r="T63" s="28"/>
      <c r="U63" s="28"/>
      <c r="V63" s="28"/>
      <c r="W63" s="28"/>
      <c r="X63" s="28"/>
      <c r="Y63" s="28"/>
      <c r="Z63" s="28"/>
      <c r="AA63" s="226"/>
      <c r="AB63" s="28"/>
      <c r="AC63" s="28"/>
      <c r="AD63" s="226"/>
      <c r="AE63" s="28"/>
      <c r="AF63" s="28"/>
      <c r="AG63" s="28"/>
      <c r="AH63" s="28"/>
      <c r="AI63" s="28"/>
      <c r="AJ63" s="226"/>
      <c r="AK63" s="28"/>
      <c r="AL63" s="28"/>
      <c r="AM63" s="226"/>
      <c r="AN63" s="28"/>
      <c r="AO63" s="28"/>
      <c r="AP63" s="226"/>
      <c r="AQ63" s="28"/>
      <c r="AR63" s="28"/>
      <c r="AS63" s="28"/>
      <c r="AT63" s="28"/>
      <c r="AU63" s="28"/>
      <c r="AV63" s="38"/>
      <c r="BA63" s="2"/>
    </row>
    <row r="64" spans="1:53" ht="10.5" customHeight="1" x14ac:dyDescent="0.2">
      <c r="A64" s="98"/>
      <c r="B64" s="101"/>
      <c r="C64" s="99" t="str">
        <f t="shared" si="48"/>
        <v>Dzikri Fachrezi</v>
      </c>
      <c r="D64" s="99"/>
      <c r="E64" s="42">
        <f t="shared" si="49"/>
        <v>4750000</v>
      </c>
      <c r="F64" s="28"/>
      <c r="G64" s="28"/>
      <c r="H64" s="28"/>
      <c r="I64" s="28"/>
      <c r="J64" s="28"/>
      <c r="K64" s="28"/>
      <c r="L64" s="28"/>
      <c r="M64" s="28"/>
      <c r="N64" s="28"/>
      <c r="O64" s="226"/>
      <c r="P64" s="28"/>
      <c r="Q64" s="28"/>
      <c r="R64" s="28"/>
      <c r="S64" s="76"/>
      <c r="T64" s="28"/>
      <c r="U64" s="28"/>
      <c r="V64" s="28"/>
      <c r="W64" s="28"/>
      <c r="X64" s="28"/>
      <c r="Y64" s="28"/>
      <c r="Z64" s="28"/>
      <c r="AA64" s="226"/>
      <c r="AB64" s="28"/>
      <c r="AC64" s="28"/>
      <c r="AD64" s="226"/>
      <c r="AE64" s="28"/>
      <c r="AF64" s="28"/>
      <c r="AG64" s="28"/>
      <c r="AH64" s="28"/>
      <c r="AI64" s="28"/>
      <c r="AJ64" s="226"/>
      <c r="AK64" s="28"/>
      <c r="AL64" s="28"/>
      <c r="AM64" s="226"/>
      <c r="AN64" s="28"/>
      <c r="AO64" s="28"/>
      <c r="AP64" s="226"/>
      <c r="AQ64" s="28"/>
      <c r="AR64" s="28"/>
      <c r="AS64" s="28"/>
      <c r="AT64" s="28"/>
      <c r="AU64" s="28"/>
      <c r="AV64" s="38"/>
      <c r="BA64" s="2"/>
    </row>
    <row r="65" spans="1:53" ht="10.5" customHeight="1" x14ac:dyDescent="0.2">
      <c r="A65" s="98"/>
      <c r="B65" s="101"/>
      <c r="C65" s="99" t="str">
        <f t="shared" si="48"/>
        <v>Fifih Nurzihan</v>
      </c>
      <c r="D65" s="99"/>
      <c r="E65" s="42">
        <f t="shared" si="49"/>
        <v>4000000</v>
      </c>
      <c r="F65" s="28"/>
      <c r="G65" s="28"/>
      <c r="H65" s="28"/>
      <c r="I65" s="28"/>
      <c r="J65" s="28"/>
      <c r="K65" s="28"/>
      <c r="L65" s="28"/>
      <c r="M65" s="28"/>
      <c r="N65" s="28"/>
      <c r="O65" s="226"/>
      <c r="P65" s="28"/>
      <c r="Q65" s="28"/>
      <c r="R65" s="28"/>
      <c r="S65" s="76"/>
      <c r="T65" s="28"/>
      <c r="U65" s="28"/>
      <c r="V65" s="28"/>
      <c r="W65" s="28"/>
      <c r="X65" s="28"/>
      <c r="Y65" s="28"/>
      <c r="Z65" s="28"/>
      <c r="AA65" s="226"/>
      <c r="AB65" s="28"/>
      <c r="AC65" s="28"/>
      <c r="AD65" s="226"/>
      <c r="AE65" s="28"/>
      <c r="AF65" s="28"/>
      <c r="AG65" s="28"/>
      <c r="AH65" s="28"/>
      <c r="AI65" s="28"/>
      <c r="AJ65" s="226"/>
      <c r="AK65" s="28"/>
      <c r="AL65" s="28"/>
      <c r="AM65" s="226"/>
      <c r="AN65" s="28"/>
      <c r="AO65" s="28"/>
      <c r="AP65" s="226"/>
      <c r="AQ65" s="28"/>
      <c r="AR65" s="28"/>
      <c r="AS65" s="28"/>
      <c r="AT65" s="28"/>
      <c r="AU65" s="28"/>
      <c r="AV65" s="38"/>
      <c r="BA65" s="2"/>
    </row>
    <row r="66" spans="1:53" ht="10.5" customHeight="1" x14ac:dyDescent="0.2">
      <c r="A66" s="98"/>
      <c r="B66" s="101"/>
      <c r="C66" s="99" t="str">
        <f t="shared" si="48"/>
        <v>Feni Noviana</v>
      </c>
      <c r="D66" s="99"/>
      <c r="E66" s="42">
        <f t="shared" si="49"/>
        <v>3200000</v>
      </c>
      <c r="F66" s="28"/>
      <c r="G66" s="28"/>
      <c r="H66" s="28"/>
      <c r="I66" s="28"/>
      <c r="J66" s="28"/>
      <c r="K66" s="28"/>
      <c r="L66" s="28"/>
      <c r="M66" s="28"/>
      <c r="N66" s="28"/>
      <c r="O66" s="226"/>
      <c r="P66" s="28"/>
      <c r="Q66" s="28"/>
      <c r="R66" s="28"/>
      <c r="S66" s="76"/>
      <c r="T66" s="28"/>
      <c r="U66" s="28"/>
      <c r="V66" s="28"/>
      <c r="W66" s="28"/>
      <c r="X66" s="28"/>
      <c r="Y66" s="28"/>
      <c r="Z66" s="28"/>
      <c r="AA66" s="226"/>
      <c r="AB66" s="28"/>
      <c r="AC66" s="28"/>
      <c r="AD66" s="226"/>
      <c r="AE66" s="28"/>
      <c r="AF66" s="28"/>
      <c r="AG66" s="28"/>
      <c r="AH66" s="28"/>
      <c r="AI66" s="28"/>
      <c r="AJ66" s="226"/>
      <c r="AK66" s="28"/>
      <c r="AL66" s="28"/>
      <c r="AM66" s="226"/>
      <c r="AN66" s="28"/>
      <c r="AO66" s="28"/>
      <c r="AP66" s="226"/>
      <c r="AQ66" s="28"/>
      <c r="AR66" s="28"/>
      <c r="AS66" s="28"/>
      <c r="AT66" s="28"/>
      <c r="AU66" s="28"/>
      <c r="AV66" s="38"/>
      <c r="BA66" s="2"/>
    </row>
    <row r="67" spans="1:53" ht="10.5" customHeight="1" x14ac:dyDescent="0.2">
      <c r="A67" s="98"/>
      <c r="B67" s="101"/>
      <c r="C67" s="99" t="str">
        <f t="shared" si="48"/>
        <v>Gumelar P</v>
      </c>
      <c r="D67" s="99"/>
      <c r="E67" s="42">
        <f t="shared" si="49"/>
        <v>3200000</v>
      </c>
      <c r="F67" s="28"/>
      <c r="G67" s="28"/>
      <c r="H67" s="28"/>
      <c r="I67" s="28"/>
      <c r="J67" s="28"/>
      <c r="K67" s="28"/>
      <c r="L67" s="28"/>
      <c r="M67" s="28"/>
      <c r="N67" s="28"/>
      <c r="O67" s="226"/>
      <c r="P67" s="28"/>
      <c r="Q67" s="28"/>
      <c r="R67" s="28"/>
      <c r="S67" s="76"/>
      <c r="T67" s="28"/>
      <c r="U67" s="28"/>
      <c r="V67" s="28"/>
      <c r="W67" s="28"/>
      <c r="X67" s="28"/>
      <c r="Y67" s="28"/>
      <c r="Z67" s="28"/>
      <c r="AA67" s="226"/>
      <c r="AB67" s="28"/>
      <c r="AC67" s="28"/>
      <c r="AD67" s="226"/>
      <c r="AE67" s="28"/>
      <c r="AF67" s="28"/>
      <c r="AG67" s="28"/>
      <c r="AH67" s="28"/>
      <c r="AI67" s="28"/>
      <c r="AJ67" s="226"/>
      <c r="AK67" s="28"/>
      <c r="AL67" s="28"/>
      <c r="AM67" s="226"/>
      <c r="AN67" s="28"/>
      <c r="AO67" s="28"/>
      <c r="AP67" s="226"/>
      <c r="AQ67" s="28"/>
      <c r="AR67" s="28"/>
      <c r="AS67" s="28"/>
      <c r="AT67" s="28"/>
      <c r="AU67" s="28"/>
      <c r="AV67" s="38"/>
      <c r="BA67" s="2"/>
    </row>
    <row r="68" spans="1:53" ht="10.5" customHeight="1" x14ac:dyDescent="0.2">
      <c r="A68" s="98"/>
      <c r="B68" s="101"/>
      <c r="C68" s="99" t="str">
        <f t="shared" si="48"/>
        <v>Irna Kurniasih</v>
      </c>
      <c r="D68" s="99"/>
      <c r="E68" s="42">
        <f t="shared" si="49"/>
        <v>4000000</v>
      </c>
      <c r="F68" s="28"/>
      <c r="G68" s="28"/>
      <c r="H68" s="28"/>
      <c r="I68" s="28"/>
      <c r="J68" s="28"/>
      <c r="K68" s="28"/>
      <c r="L68" s="28"/>
      <c r="M68" s="28"/>
      <c r="N68" s="28"/>
      <c r="O68" s="226"/>
      <c r="P68" s="28"/>
      <c r="Q68" s="28"/>
      <c r="R68" s="28"/>
      <c r="S68" s="76"/>
      <c r="T68" s="28"/>
      <c r="U68" s="28"/>
      <c r="V68" s="28"/>
      <c r="W68" s="28"/>
      <c r="X68" s="28"/>
      <c r="Y68" s="28"/>
      <c r="Z68" s="28"/>
      <c r="AA68" s="226"/>
      <c r="AB68" s="28"/>
      <c r="AC68" s="28"/>
      <c r="AD68" s="226"/>
      <c r="AE68" s="28"/>
      <c r="AF68" s="28"/>
      <c r="AG68" s="28"/>
      <c r="AH68" s="28"/>
      <c r="AI68" s="28"/>
      <c r="AJ68" s="226"/>
      <c r="AK68" s="28"/>
      <c r="AL68" s="28"/>
      <c r="AM68" s="226"/>
      <c r="AN68" s="28"/>
      <c r="AO68" s="28"/>
      <c r="AP68" s="226"/>
      <c r="AQ68" s="28"/>
      <c r="AR68" s="28"/>
      <c r="AS68" s="28"/>
      <c r="AT68" s="28"/>
      <c r="AU68" s="28"/>
      <c r="AV68" s="38"/>
      <c r="BA68" s="2"/>
    </row>
    <row r="69" spans="1:53" ht="10.5" customHeight="1" x14ac:dyDescent="0.2">
      <c r="A69" s="98"/>
      <c r="B69" s="101"/>
      <c r="C69" s="99" t="str">
        <f t="shared" si="48"/>
        <v>Lina Herlina</v>
      </c>
      <c r="D69" s="99"/>
      <c r="E69" s="42">
        <f t="shared" si="49"/>
        <v>3996000</v>
      </c>
      <c r="F69" s="28"/>
      <c r="G69" s="28"/>
      <c r="H69" s="28"/>
      <c r="I69" s="28"/>
      <c r="J69" s="28"/>
      <c r="K69" s="28"/>
      <c r="L69" s="28"/>
      <c r="M69" s="28"/>
      <c r="N69" s="28"/>
      <c r="O69" s="226"/>
      <c r="P69" s="28"/>
      <c r="Q69" s="28"/>
      <c r="R69" s="28"/>
      <c r="S69" s="76"/>
      <c r="T69" s="28"/>
      <c r="U69" s="28"/>
      <c r="V69" s="28"/>
      <c r="W69" s="28"/>
      <c r="X69" s="28"/>
      <c r="Y69" s="28"/>
      <c r="Z69" s="28"/>
      <c r="AA69" s="226"/>
      <c r="AB69" s="28"/>
      <c r="AC69" s="28"/>
      <c r="AD69" s="226"/>
      <c r="AE69" s="28"/>
      <c r="AF69" s="28"/>
      <c r="AG69" s="28"/>
      <c r="AH69" s="28"/>
      <c r="AI69" s="28"/>
      <c r="AJ69" s="226"/>
      <c r="AK69" s="28"/>
      <c r="AL69" s="28"/>
      <c r="AM69" s="226"/>
      <c r="AN69" s="28"/>
      <c r="AO69" s="28"/>
      <c r="AP69" s="226"/>
      <c r="AQ69" s="28"/>
      <c r="AR69" s="28"/>
      <c r="AS69" s="28"/>
      <c r="AT69" s="28"/>
      <c r="AU69" s="28"/>
      <c r="AV69" s="38"/>
      <c r="BA69" s="2"/>
    </row>
    <row r="70" spans="1:53" ht="10.5" customHeight="1" x14ac:dyDescent="0.2">
      <c r="A70" s="98"/>
      <c r="B70" s="101"/>
      <c r="C70" s="99" t="str">
        <f t="shared" si="48"/>
        <v>Nengsri Rahmawati</v>
      </c>
      <c r="D70" s="99"/>
      <c r="E70" s="42">
        <f t="shared" si="49"/>
        <v>10700000</v>
      </c>
      <c r="F70" s="28"/>
      <c r="G70" s="28"/>
      <c r="H70" s="28"/>
      <c r="I70" s="28"/>
      <c r="J70" s="28"/>
      <c r="K70" s="28"/>
      <c r="L70" s="28"/>
      <c r="M70" s="28"/>
      <c r="N70" s="28"/>
      <c r="O70" s="226"/>
      <c r="P70" s="28"/>
      <c r="Q70" s="28"/>
      <c r="R70" s="28"/>
      <c r="S70" s="76"/>
      <c r="T70" s="28"/>
      <c r="U70" s="28"/>
      <c r="V70" s="28"/>
      <c r="W70" s="28"/>
      <c r="X70" s="28"/>
      <c r="Y70" s="28"/>
      <c r="Z70" s="28"/>
      <c r="AA70" s="226"/>
      <c r="AB70" s="28"/>
      <c r="AC70" s="28"/>
      <c r="AD70" s="226"/>
      <c r="AE70" s="28"/>
      <c r="AF70" s="28"/>
      <c r="AG70" s="28"/>
      <c r="AH70" s="28"/>
      <c r="AI70" s="28"/>
      <c r="AJ70" s="226"/>
      <c r="AK70" s="28"/>
      <c r="AL70" s="28"/>
      <c r="AM70" s="226"/>
      <c r="AN70" s="28"/>
      <c r="AO70" s="28"/>
      <c r="AP70" s="226"/>
      <c r="AQ70" s="28"/>
      <c r="AR70" s="28"/>
      <c r="AS70" s="28"/>
      <c r="AT70" s="28"/>
      <c r="AU70" s="28"/>
      <c r="AV70" s="38"/>
      <c r="BA70" s="2"/>
    </row>
    <row r="71" spans="1:53" ht="10.5" customHeight="1" x14ac:dyDescent="0.2">
      <c r="A71" s="98"/>
      <c r="B71" s="101"/>
      <c r="C71" s="99" t="str">
        <f t="shared" si="48"/>
        <v>Pricilia Kurnia dewi</v>
      </c>
      <c r="D71" s="99"/>
      <c r="E71" s="42">
        <f t="shared" si="49"/>
        <v>4500000</v>
      </c>
      <c r="F71" s="28"/>
      <c r="G71" s="28"/>
      <c r="H71" s="28"/>
      <c r="I71" s="28"/>
      <c r="J71" s="28"/>
      <c r="K71" s="28"/>
      <c r="L71" s="28"/>
      <c r="M71" s="28"/>
      <c r="N71" s="28"/>
      <c r="O71" s="226"/>
      <c r="P71" s="28"/>
      <c r="Q71" s="28"/>
      <c r="R71" s="28"/>
      <c r="S71" s="76"/>
      <c r="T71" s="28"/>
      <c r="U71" s="28"/>
      <c r="V71" s="28"/>
      <c r="W71" s="28"/>
      <c r="X71" s="28"/>
      <c r="Y71" s="28"/>
      <c r="Z71" s="28"/>
      <c r="AA71" s="226"/>
      <c r="AB71" s="28"/>
      <c r="AC71" s="28"/>
      <c r="AD71" s="226"/>
      <c r="AE71" s="28"/>
      <c r="AF71" s="28"/>
      <c r="AG71" s="28"/>
      <c r="AH71" s="28"/>
      <c r="AI71" s="28"/>
      <c r="AJ71" s="226"/>
      <c r="AK71" s="28"/>
      <c r="AL71" s="28"/>
      <c r="AM71" s="226"/>
      <c r="AN71" s="28"/>
      <c r="AO71" s="28"/>
      <c r="AP71" s="226"/>
      <c r="AQ71" s="28"/>
      <c r="AR71" s="28"/>
      <c r="AS71" s="28"/>
      <c r="AT71" s="28"/>
      <c r="AU71" s="28"/>
      <c r="AV71" s="38"/>
      <c r="BA71" s="2"/>
    </row>
    <row r="72" spans="1:53" ht="10.5" customHeight="1" x14ac:dyDescent="0.2">
      <c r="A72" s="98"/>
      <c r="B72" s="101"/>
      <c r="C72" s="99" t="str">
        <f t="shared" si="48"/>
        <v>Rama Triana</v>
      </c>
      <c r="D72" s="99"/>
      <c r="E72" s="42">
        <f t="shared" si="49"/>
        <v>4000000</v>
      </c>
      <c r="F72" s="28"/>
      <c r="G72" s="28"/>
      <c r="H72" s="28"/>
      <c r="I72" s="28"/>
      <c r="J72" s="28"/>
      <c r="K72" s="28"/>
      <c r="L72" s="28"/>
      <c r="M72" s="28"/>
      <c r="N72" s="28"/>
      <c r="O72" s="226"/>
      <c r="P72" s="28"/>
      <c r="Q72" s="28"/>
      <c r="R72" s="28"/>
      <c r="S72" s="76"/>
      <c r="T72" s="28"/>
      <c r="U72" s="28"/>
      <c r="V72" s="28"/>
      <c r="W72" s="28"/>
      <c r="X72" s="28"/>
      <c r="Y72" s="28"/>
      <c r="Z72" s="28"/>
      <c r="AA72" s="226"/>
      <c r="AB72" s="28"/>
      <c r="AC72" s="28"/>
      <c r="AD72" s="226"/>
      <c r="AE72" s="28"/>
      <c r="AF72" s="28"/>
      <c r="AG72" s="28"/>
      <c r="AH72" s="28"/>
      <c r="AI72" s="28"/>
      <c r="AJ72" s="226"/>
      <c r="AK72" s="28"/>
      <c r="AL72" s="28"/>
      <c r="AM72" s="226"/>
      <c r="AN72" s="28"/>
      <c r="AO72" s="28"/>
      <c r="AP72" s="226"/>
      <c r="AQ72" s="28"/>
      <c r="AR72" s="28"/>
      <c r="AS72" s="28"/>
      <c r="AT72" s="28"/>
      <c r="AU72" s="28"/>
      <c r="AV72" s="38"/>
      <c r="BA72" s="2"/>
    </row>
    <row r="73" spans="1:53" ht="10.5" customHeight="1" x14ac:dyDescent="0.2">
      <c r="A73" s="98"/>
      <c r="B73" s="101"/>
      <c r="C73" s="99" t="str">
        <f t="shared" si="48"/>
        <v>Sena Rizky A</v>
      </c>
      <c r="D73" s="99"/>
      <c r="E73" s="42">
        <f t="shared" si="49"/>
        <v>5200000</v>
      </c>
      <c r="F73" s="28"/>
      <c r="G73" s="28"/>
      <c r="H73" s="28"/>
      <c r="I73" s="28"/>
      <c r="J73" s="28"/>
      <c r="K73" s="28"/>
      <c r="L73" s="28"/>
      <c r="M73" s="28"/>
      <c r="N73" s="28"/>
      <c r="O73" s="226"/>
      <c r="P73" s="28"/>
      <c r="Q73" s="28"/>
      <c r="R73" s="28"/>
      <c r="S73" s="76"/>
      <c r="T73" s="28"/>
      <c r="U73" s="28"/>
      <c r="V73" s="28"/>
      <c r="W73" s="28"/>
      <c r="X73" s="28"/>
      <c r="Y73" s="28"/>
      <c r="Z73" s="28"/>
      <c r="AA73" s="226"/>
      <c r="AB73" s="28"/>
      <c r="AC73" s="28"/>
      <c r="AD73" s="226"/>
      <c r="AE73" s="28"/>
      <c r="AF73" s="28"/>
      <c r="AG73" s="28"/>
      <c r="AH73" s="28"/>
      <c r="AI73" s="28"/>
      <c r="AJ73" s="226"/>
      <c r="AK73" s="28"/>
      <c r="AL73" s="28"/>
      <c r="AM73" s="226"/>
      <c r="AN73" s="28"/>
      <c r="AO73" s="28"/>
      <c r="AP73" s="226"/>
      <c r="AQ73" s="28"/>
      <c r="AR73" s="28"/>
      <c r="AS73" s="28"/>
      <c r="AT73" s="28"/>
      <c r="AU73" s="28"/>
      <c r="AV73" s="38"/>
      <c r="BA73" s="2"/>
    </row>
    <row r="74" spans="1:53" ht="10.5" customHeight="1" x14ac:dyDescent="0.2">
      <c r="A74" s="98"/>
      <c r="B74" s="101"/>
      <c r="C74" s="99" t="str">
        <f t="shared" si="48"/>
        <v>Utep Kadarusman</v>
      </c>
      <c r="D74" s="99"/>
      <c r="E74" s="42">
        <f t="shared" si="49"/>
        <v>11000000</v>
      </c>
      <c r="F74" s="28"/>
      <c r="G74" s="28"/>
      <c r="H74" s="28"/>
      <c r="I74" s="28"/>
      <c r="J74" s="28"/>
      <c r="K74" s="28"/>
      <c r="L74" s="28"/>
      <c r="M74" s="28"/>
      <c r="N74" s="28"/>
      <c r="O74" s="226"/>
      <c r="P74" s="28"/>
      <c r="Q74" s="28"/>
      <c r="R74" s="28"/>
      <c r="S74" s="76"/>
      <c r="T74" s="28"/>
      <c r="U74" s="28"/>
      <c r="V74" s="28"/>
      <c r="W74" s="28"/>
      <c r="X74" s="28"/>
      <c r="Y74" s="28"/>
      <c r="Z74" s="28"/>
      <c r="AA74" s="226"/>
      <c r="AB74" s="28"/>
      <c r="AC74" s="28"/>
      <c r="AD74" s="226"/>
      <c r="AE74" s="28"/>
      <c r="AF74" s="28"/>
      <c r="AG74" s="28"/>
      <c r="AH74" s="28"/>
      <c r="AI74" s="28"/>
      <c r="AJ74" s="226"/>
      <c r="AK74" s="28"/>
      <c r="AL74" s="28"/>
      <c r="AM74" s="226"/>
      <c r="AN74" s="28"/>
      <c r="AO74" s="28"/>
      <c r="AP74" s="226"/>
      <c r="AQ74" s="28"/>
      <c r="AR74" s="28"/>
      <c r="AS74" s="28"/>
      <c r="AT74" s="28"/>
      <c r="AU74" s="28"/>
      <c r="AV74" s="38"/>
      <c r="BA74" s="2"/>
    </row>
    <row r="75" spans="1:53" ht="10.5" customHeight="1" x14ac:dyDescent="0.2">
      <c r="A75" s="98"/>
      <c r="B75" s="101"/>
      <c r="C75" s="99" t="str">
        <f t="shared" si="48"/>
        <v xml:space="preserve">Fenti Desmita </v>
      </c>
      <c r="D75" s="99"/>
      <c r="E75" s="42">
        <f t="shared" si="49"/>
        <v>5000000</v>
      </c>
      <c r="F75" s="28"/>
      <c r="G75" s="28"/>
      <c r="H75" s="28"/>
      <c r="I75" s="28"/>
      <c r="J75" s="28"/>
      <c r="K75" s="28"/>
      <c r="L75" s="28"/>
      <c r="M75" s="28"/>
      <c r="N75" s="28"/>
      <c r="O75" s="226"/>
      <c r="P75" s="28"/>
      <c r="Q75" s="28"/>
      <c r="R75" s="28"/>
      <c r="S75" s="76"/>
      <c r="T75" s="28"/>
      <c r="U75" s="28"/>
      <c r="V75" s="28"/>
      <c r="W75" s="28"/>
      <c r="X75" s="28"/>
      <c r="Y75" s="28"/>
      <c r="Z75" s="28"/>
      <c r="AA75" s="226"/>
      <c r="AB75" s="28"/>
      <c r="AC75" s="28"/>
      <c r="AD75" s="226"/>
      <c r="AE75" s="28"/>
      <c r="AF75" s="28"/>
      <c r="AG75" s="28"/>
      <c r="AH75" s="28"/>
      <c r="AI75" s="28"/>
      <c r="AJ75" s="226"/>
      <c r="AK75" s="28"/>
      <c r="AL75" s="28"/>
      <c r="AM75" s="226"/>
      <c r="AN75" s="28"/>
      <c r="AO75" s="28"/>
      <c r="AP75" s="226"/>
      <c r="AQ75" s="28"/>
      <c r="AR75" s="28"/>
      <c r="AS75" s="28"/>
      <c r="AT75" s="28"/>
      <c r="AU75" s="28"/>
      <c r="AV75" s="38"/>
      <c r="BA75" s="2"/>
    </row>
    <row r="76" spans="1:53" ht="10.5" customHeight="1" x14ac:dyDescent="0.2">
      <c r="A76" s="98"/>
      <c r="B76" s="101"/>
      <c r="C76" s="99" t="str">
        <f t="shared" si="48"/>
        <v>Rini Handini</v>
      </c>
      <c r="D76" s="99"/>
      <c r="E76" s="42">
        <f t="shared" si="49"/>
        <v>7300000</v>
      </c>
      <c r="F76" s="28"/>
      <c r="G76" s="28"/>
      <c r="H76" s="28"/>
      <c r="I76" s="28"/>
      <c r="J76" s="28"/>
      <c r="K76" s="28"/>
      <c r="L76" s="28"/>
      <c r="M76" s="28"/>
      <c r="N76" s="28"/>
      <c r="O76" s="226"/>
      <c r="P76" s="28"/>
      <c r="Q76" s="28"/>
      <c r="R76" s="28"/>
      <c r="S76" s="76"/>
      <c r="T76" s="28"/>
      <c r="U76" s="28"/>
      <c r="V76" s="28"/>
      <c r="W76" s="28"/>
      <c r="X76" s="28"/>
      <c r="Y76" s="28"/>
      <c r="Z76" s="28"/>
      <c r="AA76" s="226"/>
      <c r="AB76" s="28"/>
      <c r="AC76" s="28"/>
      <c r="AD76" s="226"/>
      <c r="AE76" s="28"/>
      <c r="AF76" s="28"/>
      <c r="AG76" s="28"/>
      <c r="AH76" s="28"/>
      <c r="AI76" s="28"/>
      <c r="AJ76" s="226"/>
      <c r="AK76" s="28"/>
      <c r="AL76" s="28"/>
      <c r="AM76" s="226"/>
      <c r="AN76" s="28"/>
      <c r="AO76" s="28"/>
      <c r="AP76" s="226"/>
      <c r="AQ76" s="28"/>
      <c r="AR76" s="28"/>
      <c r="AS76" s="28"/>
      <c r="AT76" s="28"/>
      <c r="AU76" s="28"/>
      <c r="AV76" s="38"/>
      <c r="BA76" s="2"/>
    </row>
    <row r="77" spans="1:53" x14ac:dyDescent="0.2">
      <c r="A77" s="98"/>
      <c r="B77" s="101"/>
      <c r="C77" s="99" t="str">
        <f t="shared" si="48"/>
        <v>Anita Dwi N</v>
      </c>
      <c r="D77" s="99"/>
      <c r="E77" s="42">
        <f t="shared" si="49"/>
        <v>0</v>
      </c>
      <c r="F77" s="28"/>
      <c r="G77" s="28"/>
      <c r="H77" s="28"/>
      <c r="I77" s="28"/>
      <c r="J77" s="28"/>
      <c r="K77" s="28"/>
      <c r="L77" s="28"/>
      <c r="M77" s="28"/>
      <c r="N77" s="28"/>
      <c r="O77" s="226"/>
      <c r="P77" s="28"/>
      <c r="Q77" s="28"/>
      <c r="R77" s="28"/>
      <c r="S77" s="76"/>
      <c r="T77" s="28"/>
      <c r="U77" s="28"/>
      <c r="V77" s="28"/>
      <c r="W77" s="28"/>
      <c r="X77" s="28"/>
      <c r="Y77" s="28"/>
      <c r="Z77" s="28"/>
      <c r="AA77" s="226"/>
      <c r="AB77" s="28"/>
      <c r="AC77" s="28"/>
      <c r="AD77" s="226"/>
      <c r="AE77" s="28"/>
      <c r="AF77" s="28"/>
      <c r="AG77" s="28"/>
      <c r="AH77" s="28"/>
      <c r="AI77" s="28"/>
      <c r="AJ77" s="226"/>
      <c r="AK77" s="28"/>
      <c r="AL77" s="28"/>
      <c r="AM77" s="226"/>
      <c r="AN77" s="28"/>
      <c r="AO77" s="28"/>
      <c r="AP77" s="226"/>
      <c r="AQ77" s="28"/>
      <c r="AR77" s="28"/>
      <c r="AS77" s="28"/>
      <c r="AT77" s="28"/>
      <c r="AU77" s="28"/>
      <c r="AV77" s="38"/>
      <c r="BA77" s="2"/>
    </row>
    <row r="78" spans="1:53" x14ac:dyDescent="0.2">
      <c r="A78" s="98"/>
      <c r="B78" s="101"/>
      <c r="C78" s="99" t="str">
        <f t="shared" si="48"/>
        <v>Sindi Novia</v>
      </c>
      <c r="D78" s="99"/>
      <c r="E78" s="42">
        <f t="shared" si="49"/>
        <v>7000000</v>
      </c>
      <c r="F78" s="28"/>
      <c r="G78" s="28"/>
      <c r="H78" s="28"/>
      <c r="I78" s="28"/>
      <c r="J78" s="28"/>
      <c r="K78" s="28"/>
      <c r="L78" s="28"/>
      <c r="M78" s="28"/>
      <c r="N78" s="28"/>
      <c r="O78" s="226"/>
      <c r="P78" s="28"/>
      <c r="Q78" s="28"/>
      <c r="R78" s="28"/>
      <c r="S78" s="76"/>
      <c r="T78" s="28"/>
      <c r="U78" s="28"/>
      <c r="V78" s="28"/>
      <c r="W78" s="28"/>
      <c r="X78" s="28"/>
      <c r="Y78" s="28"/>
      <c r="Z78" s="28"/>
      <c r="AA78" s="226"/>
      <c r="AB78" s="28"/>
      <c r="AC78" s="28"/>
      <c r="AD78" s="226"/>
      <c r="AE78" s="28"/>
      <c r="AF78" s="28"/>
      <c r="AG78" s="28"/>
      <c r="AH78" s="28"/>
      <c r="AI78" s="28"/>
      <c r="AJ78" s="226"/>
      <c r="AK78" s="28"/>
      <c r="AL78" s="28"/>
      <c r="AM78" s="226"/>
      <c r="AN78" s="28"/>
      <c r="AO78" s="28"/>
      <c r="AP78" s="226"/>
      <c r="AQ78" s="28"/>
      <c r="AR78" s="28"/>
      <c r="AS78" s="28"/>
      <c r="AT78" s="28"/>
      <c r="AU78" s="28"/>
      <c r="AV78" s="38"/>
      <c r="BA78" s="2"/>
    </row>
    <row r="79" spans="1:53" x14ac:dyDescent="0.2">
      <c r="A79" s="98"/>
      <c r="B79" s="101"/>
      <c r="C79" s="99" t="str">
        <f t="shared" si="48"/>
        <v>Aldi Adia</v>
      </c>
      <c r="D79" s="99"/>
      <c r="E79" s="42">
        <f t="shared" si="49"/>
        <v>0</v>
      </c>
      <c r="F79" s="28"/>
      <c r="G79" s="28"/>
      <c r="H79" s="28"/>
      <c r="I79" s="28"/>
      <c r="J79" s="28"/>
      <c r="K79" s="28"/>
      <c r="L79" s="28"/>
      <c r="M79" s="28"/>
      <c r="N79" s="28"/>
      <c r="O79" s="226"/>
      <c r="P79" s="28"/>
      <c r="Q79" s="28"/>
      <c r="R79" s="28"/>
      <c r="S79" s="76"/>
      <c r="T79" s="28"/>
      <c r="U79" s="28"/>
      <c r="V79" s="28"/>
      <c r="W79" s="28"/>
      <c r="X79" s="28"/>
      <c r="Y79" s="28"/>
      <c r="Z79" s="28"/>
      <c r="AA79" s="226"/>
      <c r="AB79" s="28"/>
      <c r="AC79" s="28"/>
      <c r="AD79" s="226"/>
      <c r="AE79" s="28"/>
      <c r="AF79" s="28"/>
      <c r="AG79" s="28"/>
      <c r="AH79" s="28"/>
      <c r="AI79" s="28"/>
      <c r="AJ79" s="226"/>
      <c r="AK79" s="28"/>
      <c r="AL79" s="28"/>
      <c r="AM79" s="226"/>
      <c r="AN79" s="28"/>
      <c r="AO79" s="28"/>
      <c r="AP79" s="226"/>
      <c r="AQ79" s="28"/>
      <c r="AR79" s="28"/>
      <c r="AS79" s="28"/>
      <c r="AT79" s="28"/>
      <c r="AU79" s="28"/>
      <c r="AV79" s="38"/>
      <c r="BA79" s="2"/>
    </row>
    <row r="80" spans="1:53" x14ac:dyDescent="0.2">
      <c r="A80" s="98"/>
      <c r="B80" s="101"/>
      <c r="C80" s="99" t="str">
        <f t="shared" si="48"/>
        <v>Nia Daniah</v>
      </c>
      <c r="D80" s="99"/>
      <c r="E80" s="42">
        <f t="shared" si="49"/>
        <v>5000000</v>
      </c>
      <c r="F80" s="28"/>
      <c r="G80" s="28"/>
      <c r="H80" s="28"/>
      <c r="I80" s="28"/>
      <c r="J80" s="28"/>
      <c r="K80" s="28"/>
      <c r="L80" s="28"/>
      <c r="M80" s="28"/>
      <c r="N80" s="28"/>
      <c r="O80" s="226"/>
      <c r="P80" s="28"/>
      <c r="Q80" s="28"/>
      <c r="R80" s="28"/>
      <c r="S80" s="76"/>
      <c r="T80" s="28"/>
      <c r="U80" s="28"/>
      <c r="V80" s="28"/>
      <c r="W80" s="28"/>
      <c r="X80" s="28"/>
      <c r="Y80" s="28"/>
      <c r="Z80" s="28"/>
      <c r="AA80" s="226"/>
      <c r="AB80" s="28"/>
      <c r="AC80" s="28"/>
      <c r="AD80" s="226"/>
      <c r="AE80" s="28"/>
      <c r="AF80" s="28"/>
      <c r="AG80" s="28"/>
      <c r="AH80" s="28"/>
      <c r="AI80" s="28"/>
      <c r="AJ80" s="226"/>
      <c r="AK80" s="28"/>
      <c r="AL80" s="28"/>
      <c r="AM80" s="226"/>
      <c r="AN80" s="28"/>
      <c r="AO80" s="28"/>
      <c r="AP80" s="226"/>
      <c r="AQ80" s="28"/>
      <c r="AR80" s="28"/>
      <c r="AS80" s="28"/>
      <c r="AT80" s="28"/>
      <c r="AU80" s="28"/>
      <c r="AV80" s="38"/>
      <c r="BA80" s="2"/>
    </row>
    <row r="81" spans="1:53" x14ac:dyDescent="0.2">
      <c r="A81" s="98"/>
      <c r="B81" s="101"/>
      <c r="C81" s="99" t="str">
        <f t="shared" si="48"/>
        <v>Elza Meilani</v>
      </c>
      <c r="D81" s="99"/>
      <c r="E81" s="42">
        <f t="shared" si="49"/>
        <v>6000000</v>
      </c>
      <c r="F81" s="28"/>
      <c r="G81" s="28"/>
      <c r="H81" s="28"/>
      <c r="I81" s="28"/>
      <c r="J81" s="28"/>
      <c r="K81" s="28"/>
      <c r="L81" s="28"/>
      <c r="M81" s="28"/>
      <c r="N81" s="28"/>
      <c r="O81" s="226"/>
      <c r="P81" s="28"/>
      <c r="Q81" s="28"/>
      <c r="R81" s="28"/>
      <c r="S81" s="76"/>
      <c r="T81" s="28"/>
      <c r="U81" s="28"/>
      <c r="V81" s="28"/>
      <c r="W81" s="28"/>
      <c r="X81" s="28"/>
      <c r="Y81" s="28"/>
      <c r="Z81" s="28"/>
      <c r="AA81" s="226"/>
      <c r="AB81" s="28"/>
      <c r="AC81" s="28"/>
      <c r="AD81" s="226"/>
      <c r="AE81" s="28"/>
      <c r="AF81" s="28"/>
      <c r="AG81" s="28"/>
      <c r="AH81" s="28"/>
      <c r="AI81" s="28"/>
      <c r="AJ81" s="226"/>
      <c r="AK81" s="28"/>
      <c r="AL81" s="28"/>
      <c r="AM81" s="226"/>
      <c r="AN81" s="28"/>
      <c r="AO81" s="28"/>
      <c r="AP81" s="226"/>
      <c r="AQ81" s="28"/>
      <c r="AR81" s="28"/>
      <c r="AS81" s="28"/>
      <c r="AT81" s="28"/>
      <c r="AU81" s="28"/>
      <c r="AV81" s="38"/>
      <c r="BA81" s="2"/>
    </row>
    <row r="82" spans="1:53" s="101" customFormat="1" x14ac:dyDescent="0.2">
      <c r="A82" s="98"/>
      <c r="C82" s="99" t="str">
        <f t="shared" si="48"/>
        <v>Mita.</v>
      </c>
      <c r="D82" s="99"/>
      <c r="E82" s="42">
        <f t="shared" si="49"/>
        <v>6000000</v>
      </c>
      <c r="O82" s="225"/>
      <c r="S82" s="102"/>
      <c r="AA82" s="225"/>
      <c r="AD82" s="225"/>
      <c r="AJ82" s="225"/>
      <c r="AM82" s="225"/>
      <c r="AP82" s="225"/>
      <c r="AV82" s="100"/>
    </row>
    <row r="83" spans="1:53" s="101" customFormat="1" x14ac:dyDescent="0.2">
      <c r="A83" s="98"/>
      <c r="C83" s="99" t="str">
        <f t="shared" si="48"/>
        <v>Reynold Lambot Hutabarat</v>
      </c>
      <c r="D83" s="99"/>
      <c r="E83" s="42">
        <f t="shared" si="49"/>
        <v>11500000</v>
      </c>
      <c r="O83" s="225"/>
      <c r="S83" s="102"/>
      <c r="AA83" s="225"/>
      <c r="AD83" s="225"/>
      <c r="AJ83" s="225"/>
      <c r="AM83" s="225"/>
      <c r="AP83" s="225"/>
      <c r="AV83" s="100"/>
    </row>
    <row r="84" spans="1:53" s="101" customFormat="1" x14ac:dyDescent="0.2">
      <c r="A84" s="98"/>
      <c r="C84" s="99"/>
      <c r="D84" s="99"/>
      <c r="E84" s="42"/>
      <c r="O84" s="225"/>
      <c r="S84" s="102"/>
      <c r="AA84" s="225"/>
      <c r="AD84" s="225"/>
      <c r="AJ84" s="225"/>
      <c r="AM84" s="225"/>
      <c r="AP84" s="225"/>
      <c r="AV84" s="100"/>
    </row>
    <row r="85" spans="1:53" s="101" customFormat="1" x14ac:dyDescent="0.2">
      <c r="A85" s="98"/>
      <c r="C85" s="99"/>
      <c r="D85" s="99"/>
      <c r="E85" s="42">
        <f>SUM(E51:E84)</f>
        <v>178251000</v>
      </c>
      <c r="O85" s="225"/>
      <c r="S85" s="102"/>
      <c r="AA85" s="225"/>
      <c r="AD85" s="225"/>
      <c r="AJ85" s="225"/>
      <c r="AM85" s="225"/>
      <c r="AP85" s="225"/>
      <c r="AV85" s="100"/>
    </row>
    <row r="86" spans="1:53" x14ac:dyDescent="0.2">
      <c r="A86" s="96"/>
      <c r="B86" s="28"/>
      <c r="C86" s="99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26"/>
      <c r="P86" s="28"/>
      <c r="Q86" s="76"/>
      <c r="R86" s="28"/>
      <c r="S86" s="28"/>
      <c r="T86" s="28"/>
      <c r="U86" s="28"/>
      <c r="V86" s="28"/>
      <c r="W86" s="28"/>
      <c r="X86" s="28"/>
      <c r="Y86" s="28"/>
      <c r="Z86" s="28"/>
      <c r="AA86" s="226"/>
      <c r="AB86" s="28"/>
      <c r="AC86" s="28"/>
      <c r="AD86" s="226"/>
      <c r="AE86" s="28"/>
      <c r="AF86" s="28"/>
      <c r="AG86" s="28"/>
      <c r="AH86" s="28"/>
      <c r="AI86" s="28"/>
      <c r="AJ86" s="226"/>
      <c r="AK86" s="28"/>
      <c r="AL86" s="28"/>
      <c r="AM86" s="226"/>
      <c r="AN86" s="28"/>
      <c r="AO86" s="28"/>
      <c r="AP86" s="226"/>
      <c r="AQ86" s="28"/>
      <c r="AR86" s="28"/>
      <c r="AS86" s="28"/>
      <c r="AT86" s="38"/>
      <c r="BA86" s="2"/>
    </row>
    <row r="87" spans="1:53" x14ac:dyDescent="0.2">
      <c r="A87" s="96"/>
      <c r="B87" s="28"/>
      <c r="C87" s="32"/>
      <c r="D87" s="28"/>
      <c r="E87" s="32"/>
      <c r="F87" s="28"/>
      <c r="G87" s="28"/>
      <c r="H87" s="28"/>
      <c r="I87" s="28"/>
      <c r="J87" s="28"/>
      <c r="K87" s="28"/>
      <c r="L87" s="28"/>
      <c r="M87" s="28"/>
      <c r="N87" s="28"/>
      <c r="O87" s="226"/>
      <c r="P87" s="28"/>
      <c r="Q87" s="76"/>
      <c r="R87" s="28"/>
      <c r="S87" s="28"/>
      <c r="T87" s="28"/>
      <c r="U87" s="28"/>
      <c r="V87" s="28"/>
      <c r="W87" s="28"/>
      <c r="X87" s="28"/>
      <c r="Y87" s="28"/>
      <c r="Z87" s="28"/>
      <c r="AA87" s="226"/>
      <c r="AB87" s="28"/>
      <c r="AC87" s="28"/>
      <c r="AD87" s="226"/>
      <c r="AE87" s="28"/>
      <c r="AF87" s="28"/>
      <c r="AG87" s="28"/>
      <c r="AH87" s="28"/>
      <c r="AI87" s="28"/>
      <c r="AJ87" s="226"/>
      <c r="AK87" s="28"/>
      <c r="AL87" s="28"/>
      <c r="AM87" s="226"/>
      <c r="AN87" s="28"/>
      <c r="AO87" s="28"/>
      <c r="AP87" s="226"/>
      <c r="AQ87" s="28"/>
      <c r="AR87" s="28"/>
      <c r="AS87" s="28"/>
      <c r="AT87" s="38"/>
      <c r="BA87" s="2"/>
    </row>
    <row r="88" spans="1:53" x14ac:dyDescent="0.2">
      <c r="A88" s="96"/>
      <c r="B88" s="28"/>
      <c r="C88" s="32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26"/>
      <c r="P88" s="28"/>
      <c r="Q88" s="76"/>
      <c r="R88" s="28"/>
      <c r="S88" s="28"/>
      <c r="T88" s="28"/>
      <c r="U88" s="28"/>
      <c r="V88" s="28"/>
      <c r="W88" s="28"/>
      <c r="X88" s="28"/>
      <c r="Y88" s="28"/>
      <c r="Z88" s="28"/>
      <c r="AA88" s="226"/>
      <c r="AB88" s="28"/>
      <c r="AC88" s="28"/>
      <c r="AD88" s="226"/>
      <c r="AE88" s="28"/>
      <c r="AF88" s="28"/>
      <c r="AG88" s="28"/>
      <c r="AH88" s="28"/>
      <c r="AI88" s="28"/>
      <c r="AJ88" s="226"/>
      <c r="AK88" s="28"/>
      <c r="AL88" s="28"/>
      <c r="AM88" s="226"/>
      <c r="AN88" s="28"/>
      <c r="AO88" s="28"/>
      <c r="AP88" s="226"/>
      <c r="AQ88" s="28"/>
      <c r="AR88" s="28"/>
      <c r="AS88" s="28"/>
      <c r="AT88" s="38"/>
      <c r="BA88" s="2"/>
    </row>
    <row r="89" spans="1:53" x14ac:dyDescent="0.2">
      <c r="A89" s="96"/>
      <c r="B89" s="28"/>
      <c r="C89" s="32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26"/>
      <c r="P89" s="28"/>
      <c r="Q89" s="76"/>
      <c r="R89" s="28"/>
      <c r="S89" s="28"/>
      <c r="T89" s="28"/>
      <c r="U89" s="28"/>
      <c r="V89" s="28"/>
      <c r="W89" s="28"/>
      <c r="X89" s="28"/>
      <c r="Y89" s="28"/>
      <c r="Z89" s="28"/>
      <c r="AA89" s="226"/>
      <c r="AB89" s="28"/>
      <c r="AC89" s="28"/>
      <c r="AD89" s="226"/>
      <c r="AE89" s="28"/>
      <c r="AF89" s="28"/>
      <c r="AG89" s="28"/>
      <c r="AH89" s="28"/>
      <c r="AI89" s="28"/>
      <c r="AJ89" s="226"/>
      <c r="AK89" s="28"/>
      <c r="AL89" s="28"/>
      <c r="AM89" s="226"/>
      <c r="AN89" s="28"/>
      <c r="AO89" s="28"/>
      <c r="AP89" s="226"/>
      <c r="AQ89" s="28"/>
      <c r="AR89" s="28"/>
      <c r="AS89" s="28"/>
      <c r="AT89" s="38"/>
      <c r="BA89" s="2"/>
    </row>
    <row r="90" spans="1:53" x14ac:dyDescent="0.2">
      <c r="A90" s="96"/>
      <c r="B90" s="28"/>
      <c r="C90" s="32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26"/>
      <c r="P90" s="28"/>
      <c r="Q90" s="76"/>
      <c r="R90" s="28"/>
      <c r="S90" s="28"/>
      <c r="T90" s="28"/>
      <c r="U90" s="28"/>
      <c r="V90" s="28"/>
      <c r="W90" s="28"/>
      <c r="X90" s="28"/>
      <c r="Y90" s="28"/>
      <c r="Z90" s="28"/>
      <c r="AA90" s="226"/>
      <c r="AB90" s="28"/>
      <c r="AC90" s="28"/>
      <c r="AD90" s="226"/>
      <c r="AE90" s="28"/>
      <c r="AF90" s="28"/>
      <c r="AG90" s="28"/>
      <c r="AH90" s="28"/>
      <c r="AI90" s="28"/>
      <c r="AJ90" s="226"/>
      <c r="AK90" s="28"/>
      <c r="AL90" s="28"/>
      <c r="AM90" s="226"/>
      <c r="AN90" s="28"/>
      <c r="AO90" s="28"/>
      <c r="AP90" s="226"/>
      <c r="AQ90" s="28"/>
      <c r="AR90" s="28"/>
      <c r="AS90" s="28"/>
      <c r="AT90" s="38"/>
      <c r="BA90" s="2"/>
    </row>
    <row r="91" spans="1:53" x14ac:dyDescent="0.2">
      <c r="A91" s="96"/>
      <c r="B91" s="28"/>
      <c r="C91" s="32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26"/>
      <c r="P91" s="28"/>
      <c r="Q91" s="76"/>
      <c r="R91" s="28"/>
      <c r="S91" s="28"/>
      <c r="T91" s="28"/>
      <c r="U91" s="28"/>
      <c r="V91" s="28"/>
      <c r="W91" s="28"/>
      <c r="X91" s="28"/>
      <c r="Y91" s="28"/>
      <c r="Z91" s="28"/>
      <c r="AA91" s="226"/>
      <c r="AB91" s="28"/>
      <c r="AC91" s="28"/>
      <c r="AD91" s="226"/>
      <c r="AE91" s="28"/>
      <c r="AF91" s="28"/>
      <c r="AG91" s="28"/>
      <c r="AH91" s="28"/>
      <c r="AI91" s="28"/>
      <c r="AJ91" s="226"/>
      <c r="AK91" s="28"/>
      <c r="AL91" s="28"/>
      <c r="AM91" s="226"/>
      <c r="AN91" s="28"/>
      <c r="AO91" s="28"/>
      <c r="AP91" s="226"/>
      <c r="AQ91" s="28"/>
      <c r="AR91" s="28"/>
      <c r="AS91" s="28"/>
      <c r="AT91" s="38"/>
      <c r="BA91" s="2"/>
    </row>
    <row r="92" spans="1:53" x14ac:dyDescent="0.2">
      <c r="A92" s="96"/>
      <c r="B92" s="28"/>
      <c r="C92" s="32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26"/>
      <c r="P92" s="28"/>
      <c r="Q92" s="76"/>
      <c r="R92" s="28"/>
      <c r="S92" s="28"/>
      <c r="T92" s="28"/>
      <c r="U92" s="28"/>
      <c r="V92" s="28"/>
      <c r="W92" s="28"/>
      <c r="X92" s="28"/>
      <c r="Y92" s="28"/>
      <c r="Z92" s="28"/>
      <c r="AA92" s="226"/>
      <c r="AB92" s="28"/>
      <c r="AC92" s="28"/>
      <c r="AD92" s="226"/>
      <c r="AE92" s="28"/>
      <c r="AF92" s="28"/>
      <c r="AG92" s="28"/>
      <c r="AH92" s="28"/>
      <c r="AI92" s="28"/>
      <c r="AJ92" s="226"/>
      <c r="AK92" s="28"/>
      <c r="AL92" s="28"/>
      <c r="AM92" s="226"/>
      <c r="AN92" s="28"/>
      <c r="AO92" s="28"/>
      <c r="AP92" s="226"/>
      <c r="AQ92" s="28"/>
      <c r="AR92" s="28"/>
      <c r="AS92" s="28"/>
      <c r="AT92" s="38"/>
      <c r="BA92" s="2"/>
    </row>
    <row r="93" spans="1:53" x14ac:dyDescent="0.2">
      <c r="A93" s="96"/>
      <c r="B93" s="28"/>
      <c r="C93" s="32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26"/>
      <c r="P93" s="28"/>
      <c r="Q93" s="76"/>
      <c r="R93" s="28"/>
      <c r="S93" s="28"/>
      <c r="T93" s="28"/>
      <c r="U93" s="28"/>
      <c r="V93" s="28"/>
      <c r="W93" s="28"/>
      <c r="X93" s="28"/>
      <c r="Y93" s="28"/>
      <c r="Z93" s="28"/>
      <c r="AA93" s="226"/>
      <c r="AB93" s="28"/>
      <c r="AC93" s="28"/>
      <c r="AD93" s="226"/>
      <c r="AE93" s="28"/>
      <c r="AF93" s="28"/>
      <c r="AG93" s="28"/>
      <c r="AH93" s="28"/>
      <c r="AI93" s="28"/>
      <c r="AJ93" s="226"/>
      <c r="AK93" s="28"/>
      <c r="AL93" s="28"/>
      <c r="AM93" s="226"/>
      <c r="AN93" s="28"/>
      <c r="AO93" s="28"/>
      <c r="AP93" s="226"/>
      <c r="AQ93" s="28"/>
      <c r="AR93" s="28"/>
      <c r="AS93" s="28"/>
      <c r="AT93" s="38"/>
      <c r="BA93" s="2"/>
    </row>
    <row r="94" spans="1:53" x14ac:dyDescent="0.2">
      <c r="A94" s="96"/>
      <c r="B94" s="28"/>
      <c r="C94" s="32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26"/>
      <c r="P94" s="28"/>
      <c r="Q94" s="76"/>
      <c r="R94" s="28"/>
      <c r="S94" s="28"/>
      <c r="T94" s="28"/>
      <c r="U94" s="28"/>
      <c r="V94" s="28"/>
      <c r="W94" s="28"/>
      <c r="X94" s="28"/>
      <c r="Y94" s="28"/>
      <c r="Z94" s="28"/>
      <c r="AA94" s="226"/>
      <c r="AB94" s="28"/>
      <c r="AC94" s="28"/>
      <c r="AD94" s="226"/>
      <c r="AE94" s="28"/>
      <c r="AF94" s="28"/>
      <c r="AG94" s="28"/>
      <c r="AH94" s="28"/>
      <c r="AI94" s="28"/>
      <c r="AJ94" s="226"/>
      <c r="AK94" s="28"/>
      <c r="AL94" s="28"/>
      <c r="AM94" s="226"/>
      <c r="AN94" s="28"/>
      <c r="AO94" s="28"/>
      <c r="AP94" s="226"/>
      <c r="AQ94" s="28"/>
      <c r="AR94" s="28"/>
      <c r="AS94" s="28"/>
      <c r="AT94" s="38"/>
      <c r="BA94" s="2"/>
    </row>
    <row r="95" spans="1:53" x14ac:dyDescent="0.2">
      <c r="A95" s="96"/>
      <c r="B95" s="28"/>
      <c r="C95" s="32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26"/>
      <c r="P95" s="28"/>
      <c r="Q95" s="76"/>
      <c r="R95" s="28"/>
      <c r="S95" s="28"/>
      <c r="T95" s="28"/>
      <c r="U95" s="28"/>
      <c r="V95" s="28"/>
      <c r="W95" s="28"/>
      <c r="X95" s="28"/>
      <c r="Y95" s="28"/>
      <c r="Z95" s="28"/>
      <c r="AA95" s="226"/>
      <c r="AB95" s="28"/>
      <c r="AC95" s="28"/>
      <c r="AD95" s="226"/>
      <c r="AE95" s="28"/>
      <c r="AF95" s="28"/>
      <c r="AG95" s="28"/>
      <c r="AH95" s="28"/>
      <c r="AI95" s="28"/>
      <c r="AJ95" s="226"/>
      <c r="AK95" s="28"/>
      <c r="AL95" s="28"/>
      <c r="AM95" s="226"/>
      <c r="AN95" s="28"/>
      <c r="AO95" s="28"/>
      <c r="AP95" s="226"/>
      <c r="AQ95" s="28"/>
      <c r="AR95" s="28"/>
      <c r="AS95" s="28"/>
      <c r="AT95" s="38"/>
      <c r="BA95" s="2"/>
    </row>
    <row r="96" spans="1:53" x14ac:dyDescent="0.2">
      <c r="A96" s="96"/>
      <c r="B96" s="28"/>
      <c r="C96" s="29"/>
      <c r="D96" s="28"/>
      <c r="E96" s="32"/>
      <c r="F96" s="28"/>
      <c r="G96" s="28"/>
      <c r="H96" s="28"/>
      <c r="I96" s="28"/>
      <c r="J96" s="28"/>
      <c r="K96" s="28"/>
      <c r="L96" s="28"/>
      <c r="M96" s="28"/>
      <c r="N96" s="28"/>
      <c r="O96" s="226"/>
      <c r="P96" s="28"/>
      <c r="Q96" s="28"/>
      <c r="R96" s="28"/>
      <c r="S96" s="76"/>
      <c r="T96" s="28"/>
      <c r="U96" s="28"/>
      <c r="V96" s="28"/>
      <c r="W96" s="28"/>
      <c r="X96" s="28"/>
      <c r="Y96" s="28"/>
      <c r="Z96" s="28"/>
      <c r="AA96" s="226"/>
      <c r="AB96" s="28"/>
      <c r="AC96" s="28"/>
      <c r="AD96" s="226"/>
      <c r="AE96" s="28"/>
      <c r="AF96" s="28"/>
      <c r="AG96" s="28"/>
      <c r="AH96" s="28"/>
      <c r="AI96" s="28"/>
      <c r="AJ96" s="226"/>
      <c r="AK96" s="28"/>
      <c r="AL96" s="28"/>
      <c r="AM96" s="226"/>
      <c r="AN96" s="28"/>
      <c r="AO96" s="28"/>
      <c r="AP96" s="226"/>
      <c r="AQ96" s="28"/>
      <c r="AR96" s="28"/>
      <c r="AS96" s="28"/>
      <c r="AT96" s="28"/>
      <c r="AU96" s="28"/>
      <c r="AV96" s="38"/>
      <c r="BA96" s="2"/>
    </row>
    <row r="97" spans="1:53" x14ac:dyDescent="0.2">
      <c r="A97" s="96"/>
      <c r="B97" s="28"/>
      <c r="C97" s="29"/>
      <c r="D97" s="28"/>
      <c r="E97" s="32"/>
      <c r="F97" s="28"/>
      <c r="G97" s="28"/>
      <c r="H97" s="28"/>
      <c r="I97" s="28"/>
      <c r="J97" s="28"/>
      <c r="K97" s="28"/>
      <c r="L97" s="28"/>
      <c r="M97" s="28"/>
      <c r="N97" s="28"/>
      <c r="O97" s="226"/>
      <c r="P97" s="28"/>
      <c r="Q97" s="28"/>
      <c r="R97" s="28"/>
      <c r="S97" s="76"/>
      <c r="T97" s="28"/>
      <c r="U97" s="28"/>
      <c r="V97" s="28"/>
      <c r="W97" s="28"/>
      <c r="X97" s="28"/>
      <c r="Y97" s="28"/>
      <c r="Z97" s="28"/>
      <c r="AA97" s="226"/>
      <c r="AB97" s="28"/>
      <c r="AC97" s="28"/>
      <c r="AD97" s="226"/>
      <c r="AE97" s="28"/>
      <c r="AF97" s="28"/>
      <c r="AG97" s="28"/>
      <c r="AH97" s="28"/>
      <c r="AI97" s="28"/>
      <c r="AJ97" s="226"/>
      <c r="AK97" s="28"/>
      <c r="AL97" s="28"/>
      <c r="AM97" s="226"/>
      <c r="AN97" s="28"/>
      <c r="AO97" s="28"/>
      <c r="AP97" s="226"/>
      <c r="AQ97" s="28"/>
      <c r="AR97" s="28"/>
      <c r="AS97" s="28"/>
      <c r="AT97" s="28"/>
      <c r="AU97" s="28"/>
      <c r="AV97" s="38"/>
      <c r="BA97" s="2"/>
    </row>
    <row r="98" spans="1:53" x14ac:dyDescent="0.2">
      <c r="A98" s="96"/>
      <c r="B98" s="28"/>
      <c r="C98" s="29"/>
      <c r="D98" s="28"/>
      <c r="E98" s="32"/>
      <c r="F98" s="28"/>
      <c r="G98" s="28"/>
      <c r="H98" s="28"/>
      <c r="I98" s="28"/>
      <c r="J98" s="28"/>
      <c r="K98" s="28"/>
      <c r="L98" s="28"/>
      <c r="M98" s="28"/>
      <c r="N98" s="28"/>
      <c r="O98" s="226"/>
      <c r="P98" s="28"/>
      <c r="Q98" s="28"/>
      <c r="R98" s="28"/>
      <c r="S98" s="76"/>
      <c r="T98" s="28"/>
      <c r="U98" s="28"/>
      <c r="V98" s="28"/>
      <c r="W98" s="28"/>
      <c r="X98" s="28"/>
      <c r="Y98" s="28"/>
      <c r="Z98" s="28"/>
      <c r="AA98" s="226"/>
      <c r="AB98" s="28"/>
      <c r="AC98" s="28"/>
      <c r="AD98" s="226"/>
      <c r="AE98" s="28"/>
      <c r="AF98" s="28"/>
      <c r="AG98" s="28"/>
      <c r="AH98" s="28"/>
      <c r="AI98" s="28"/>
      <c r="AJ98" s="226"/>
      <c r="AK98" s="28"/>
      <c r="AL98" s="28"/>
      <c r="AM98" s="226"/>
      <c r="AN98" s="28"/>
      <c r="AO98" s="28"/>
      <c r="AP98" s="226"/>
      <c r="AQ98" s="28"/>
      <c r="AR98" s="28"/>
      <c r="AS98" s="28"/>
      <c r="AT98" s="28"/>
      <c r="AU98" s="28"/>
      <c r="AV98" s="38"/>
      <c r="BA98" s="2"/>
    </row>
    <row r="99" spans="1:53" x14ac:dyDescent="0.2">
      <c r="A99" s="96"/>
      <c r="B99" s="28"/>
      <c r="C99" s="29"/>
      <c r="D99" s="28"/>
      <c r="E99" s="32"/>
      <c r="F99" s="28"/>
      <c r="G99" s="28"/>
      <c r="H99" s="28"/>
      <c r="I99" s="28"/>
      <c r="J99" s="28"/>
      <c r="K99" s="28"/>
      <c r="L99" s="28"/>
      <c r="M99" s="28"/>
      <c r="N99" s="28"/>
      <c r="O99" s="226"/>
      <c r="P99" s="28"/>
      <c r="Q99" s="28"/>
      <c r="R99" s="28"/>
      <c r="S99" s="76"/>
      <c r="T99" s="28"/>
      <c r="U99" s="28"/>
      <c r="V99" s="28"/>
      <c r="W99" s="28"/>
      <c r="X99" s="28"/>
      <c r="Y99" s="28"/>
      <c r="Z99" s="28"/>
      <c r="AA99" s="226"/>
      <c r="AB99" s="28"/>
      <c r="AC99" s="28"/>
      <c r="AD99" s="226"/>
      <c r="AE99" s="28"/>
      <c r="AF99" s="28"/>
      <c r="AG99" s="28"/>
      <c r="AH99" s="28"/>
      <c r="AI99" s="28"/>
      <c r="AJ99" s="226"/>
      <c r="AK99" s="28"/>
      <c r="AL99" s="28"/>
      <c r="AM99" s="226"/>
      <c r="AN99" s="28"/>
      <c r="AO99" s="28"/>
      <c r="AP99" s="226"/>
      <c r="AQ99" s="28"/>
      <c r="AR99" s="28"/>
      <c r="AS99" s="28"/>
      <c r="AT99" s="28"/>
      <c r="AU99" s="28"/>
      <c r="AV99" s="38"/>
      <c r="BA99" s="2"/>
    </row>
    <row r="100" spans="1:53" x14ac:dyDescent="0.2">
      <c r="A100" s="96"/>
      <c r="B100" s="28"/>
      <c r="C100" s="29"/>
      <c r="D100" s="28"/>
      <c r="E100" s="32"/>
      <c r="F100" s="28"/>
      <c r="G100" s="28"/>
      <c r="H100" s="28"/>
      <c r="I100" s="28"/>
      <c r="J100" s="28"/>
      <c r="K100" s="28"/>
      <c r="L100" s="28"/>
      <c r="M100" s="28"/>
      <c r="N100" s="28"/>
      <c r="O100" s="226"/>
      <c r="P100" s="28"/>
      <c r="Q100" s="28"/>
      <c r="R100" s="28"/>
      <c r="S100" s="76"/>
      <c r="T100" s="28"/>
      <c r="U100" s="28"/>
      <c r="V100" s="28"/>
      <c r="W100" s="28"/>
      <c r="X100" s="28"/>
      <c r="Y100" s="28"/>
      <c r="Z100" s="28"/>
      <c r="AA100" s="226"/>
      <c r="AB100" s="28"/>
      <c r="AC100" s="28"/>
      <c r="AD100" s="226"/>
      <c r="AE100" s="28"/>
      <c r="AF100" s="28"/>
      <c r="AG100" s="28"/>
      <c r="AH100" s="28"/>
      <c r="AI100" s="28"/>
      <c r="AJ100" s="226"/>
      <c r="AK100" s="28"/>
      <c r="AL100" s="28"/>
      <c r="AM100" s="226"/>
      <c r="AN100" s="28"/>
      <c r="AO100" s="28"/>
      <c r="AP100" s="226"/>
      <c r="AQ100" s="28"/>
      <c r="AR100" s="28"/>
      <c r="AS100" s="28"/>
      <c r="AT100" s="28"/>
      <c r="AU100" s="28"/>
      <c r="AV100" s="38"/>
      <c r="BA100" s="2"/>
    </row>
    <row r="101" spans="1:53" x14ac:dyDescent="0.2">
      <c r="A101" s="96"/>
      <c r="B101" s="28"/>
      <c r="C101" s="29"/>
      <c r="D101" s="28"/>
      <c r="E101" s="32"/>
      <c r="F101" s="28"/>
      <c r="G101" s="28"/>
      <c r="H101" s="28"/>
      <c r="I101" s="28"/>
      <c r="J101" s="28"/>
      <c r="K101" s="28"/>
      <c r="L101" s="28"/>
      <c r="M101" s="28"/>
      <c r="N101" s="28"/>
      <c r="O101" s="226"/>
      <c r="P101" s="28"/>
      <c r="Q101" s="28"/>
      <c r="R101" s="28"/>
      <c r="S101" s="76"/>
      <c r="T101" s="28"/>
      <c r="U101" s="28"/>
      <c r="V101" s="28"/>
      <c r="W101" s="28"/>
      <c r="X101" s="28"/>
      <c r="Y101" s="28"/>
      <c r="Z101" s="28"/>
      <c r="AA101" s="226"/>
      <c r="AB101" s="28"/>
      <c r="AC101" s="28"/>
      <c r="AD101" s="226"/>
      <c r="AE101" s="28"/>
      <c r="AF101" s="28"/>
      <c r="AG101" s="28"/>
      <c r="AH101" s="28"/>
      <c r="AI101" s="28"/>
      <c r="AJ101" s="226"/>
      <c r="AK101" s="28"/>
      <c r="AL101" s="28"/>
      <c r="AM101" s="226"/>
      <c r="AN101" s="28"/>
      <c r="AO101" s="28"/>
      <c r="AP101" s="226"/>
      <c r="AQ101" s="28"/>
      <c r="AR101" s="28"/>
      <c r="AS101" s="28"/>
      <c r="AT101" s="28"/>
      <c r="AU101" s="28"/>
      <c r="AV101" s="38"/>
      <c r="BA101" s="2"/>
    </row>
    <row r="102" spans="1:53" x14ac:dyDescent="0.2">
      <c r="A102" s="96"/>
      <c r="B102" s="28"/>
      <c r="C102" s="29"/>
      <c r="D102" s="28"/>
      <c r="E102" s="32"/>
      <c r="F102" s="28"/>
      <c r="G102" s="28"/>
      <c r="H102" s="28"/>
      <c r="I102" s="28"/>
      <c r="J102" s="28"/>
      <c r="K102" s="28"/>
      <c r="L102" s="28"/>
      <c r="M102" s="28"/>
      <c r="N102" s="28"/>
      <c r="O102" s="226"/>
      <c r="P102" s="28"/>
      <c r="Q102" s="28"/>
      <c r="R102" s="28"/>
      <c r="S102" s="76"/>
      <c r="T102" s="28"/>
      <c r="U102" s="28"/>
      <c r="V102" s="28"/>
      <c r="W102" s="28"/>
      <c r="X102" s="28"/>
      <c r="Y102" s="28"/>
      <c r="Z102" s="28"/>
      <c r="AA102" s="226"/>
      <c r="AB102" s="28"/>
      <c r="AC102" s="28"/>
      <c r="AD102" s="226"/>
      <c r="AE102" s="28"/>
      <c r="AF102" s="28"/>
      <c r="AG102" s="28"/>
      <c r="AH102" s="28"/>
      <c r="AI102" s="28"/>
      <c r="AJ102" s="226"/>
      <c r="AK102" s="28"/>
      <c r="AL102" s="28"/>
      <c r="AM102" s="226"/>
      <c r="AN102" s="28"/>
      <c r="AO102" s="28"/>
      <c r="AP102" s="226"/>
      <c r="AQ102" s="28"/>
      <c r="AR102" s="28"/>
      <c r="AS102" s="28"/>
      <c r="AT102" s="28"/>
      <c r="AU102" s="28"/>
      <c r="AV102" s="38"/>
      <c r="BA102" s="2"/>
    </row>
    <row r="103" spans="1:53" x14ac:dyDescent="0.2">
      <c r="A103" s="96"/>
      <c r="B103" s="28"/>
      <c r="C103" s="29"/>
      <c r="D103" s="28"/>
      <c r="E103" s="32"/>
      <c r="F103" s="28"/>
      <c r="G103" s="28"/>
      <c r="H103" s="28"/>
      <c r="I103" s="28"/>
      <c r="J103" s="28"/>
      <c r="K103" s="28"/>
      <c r="L103" s="28"/>
      <c r="M103" s="28"/>
      <c r="N103" s="28"/>
      <c r="O103" s="226"/>
      <c r="P103" s="28"/>
      <c r="Q103" s="28"/>
      <c r="R103" s="28"/>
      <c r="S103" s="76"/>
      <c r="T103" s="28"/>
      <c r="U103" s="28"/>
      <c r="V103" s="28"/>
      <c r="W103" s="28"/>
      <c r="X103" s="28"/>
      <c r="Y103" s="28"/>
      <c r="Z103" s="28"/>
      <c r="AA103" s="226"/>
      <c r="AB103" s="28"/>
      <c r="AC103" s="28"/>
      <c r="AD103" s="226"/>
      <c r="AE103" s="28"/>
      <c r="AF103" s="28"/>
      <c r="AG103" s="28"/>
      <c r="AH103" s="28"/>
      <c r="AI103" s="28"/>
      <c r="AJ103" s="226"/>
      <c r="AK103" s="28"/>
      <c r="AL103" s="28"/>
      <c r="AM103" s="226"/>
      <c r="AN103" s="28"/>
      <c r="AO103" s="28"/>
      <c r="AP103" s="226"/>
      <c r="AQ103" s="28"/>
      <c r="AR103" s="28"/>
      <c r="AS103" s="28"/>
      <c r="AT103" s="28"/>
      <c r="AU103" s="28"/>
      <c r="AV103" s="38"/>
      <c r="BA103" s="2"/>
    </row>
    <row r="104" spans="1:53" x14ac:dyDescent="0.2">
      <c r="A104" s="96"/>
      <c r="B104" s="28"/>
      <c r="C104" s="29"/>
      <c r="D104" s="28"/>
      <c r="E104" s="32"/>
      <c r="F104" s="28"/>
      <c r="G104" s="28"/>
      <c r="H104" s="28"/>
      <c r="I104" s="28"/>
      <c r="J104" s="28"/>
      <c r="K104" s="28"/>
      <c r="L104" s="28"/>
      <c r="M104" s="28"/>
      <c r="N104" s="28"/>
      <c r="O104" s="226"/>
      <c r="P104" s="28"/>
      <c r="Q104" s="28"/>
      <c r="R104" s="28"/>
      <c r="S104" s="76"/>
      <c r="T104" s="28"/>
      <c r="U104" s="28"/>
      <c r="V104" s="28"/>
      <c r="W104" s="28"/>
      <c r="X104" s="28"/>
      <c r="Y104" s="28"/>
      <c r="Z104" s="28"/>
      <c r="AA104" s="226"/>
      <c r="AB104" s="28"/>
      <c r="AC104" s="28"/>
      <c r="AD104" s="226"/>
      <c r="AE104" s="28"/>
      <c r="AF104" s="28"/>
      <c r="AG104" s="28"/>
      <c r="AH104" s="28"/>
      <c r="AI104" s="28"/>
      <c r="AJ104" s="226"/>
      <c r="AK104" s="28"/>
      <c r="AL104" s="28"/>
      <c r="AM104" s="226"/>
      <c r="AN104" s="28"/>
      <c r="AO104" s="28"/>
      <c r="AP104" s="226"/>
      <c r="AQ104" s="28"/>
      <c r="AR104" s="28"/>
      <c r="AS104" s="28"/>
      <c r="AT104" s="28"/>
      <c r="AU104" s="28"/>
      <c r="AV104" s="38"/>
      <c r="BA104" s="2"/>
    </row>
    <row r="105" spans="1:53" x14ac:dyDescent="0.2">
      <c r="A105" s="96"/>
      <c r="B105" s="28"/>
      <c r="C105" s="29"/>
      <c r="D105" s="28"/>
      <c r="E105" s="32"/>
      <c r="F105" s="28"/>
      <c r="G105" s="28"/>
      <c r="H105" s="28"/>
      <c r="I105" s="28"/>
      <c r="J105" s="28"/>
      <c r="K105" s="28"/>
      <c r="L105" s="28"/>
      <c r="M105" s="28"/>
      <c r="N105" s="28"/>
      <c r="O105" s="226"/>
      <c r="P105" s="28"/>
      <c r="Q105" s="28"/>
      <c r="R105" s="28"/>
      <c r="S105" s="76"/>
      <c r="T105" s="28"/>
      <c r="U105" s="28"/>
      <c r="V105" s="28"/>
      <c r="W105" s="28"/>
      <c r="X105" s="28"/>
      <c r="Y105" s="28"/>
      <c r="Z105" s="28"/>
      <c r="AA105" s="226"/>
      <c r="AB105" s="28"/>
      <c r="AC105" s="28"/>
      <c r="AD105" s="226"/>
      <c r="AE105" s="28"/>
      <c r="AF105" s="28"/>
      <c r="AG105" s="28"/>
      <c r="AH105" s="28"/>
      <c r="AI105" s="28"/>
      <c r="AJ105" s="226"/>
      <c r="AK105" s="28"/>
      <c r="AL105" s="28"/>
      <c r="AM105" s="226"/>
      <c r="AN105" s="28"/>
      <c r="AO105" s="28"/>
      <c r="AP105" s="226"/>
      <c r="AQ105" s="28"/>
      <c r="AR105" s="28"/>
      <c r="AS105" s="28"/>
      <c r="AT105" s="28"/>
      <c r="AU105" s="28"/>
      <c r="AV105" s="38"/>
      <c r="BA105" s="2"/>
    </row>
    <row r="106" spans="1:53" x14ac:dyDescent="0.2">
      <c r="A106" s="96"/>
      <c r="B106" s="28"/>
      <c r="C106" s="29"/>
      <c r="D106" s="28"/>
      <c r="E106" s="32"/>
      <c r="F106" s="28"/>
      <c r="G106" s="28"/>
      <c r="H106" s="28"/>
      <c r="I106" s="28"/>
      <c r="J106" s="28"/>
      <c r="K106" s="28"/>
      <c r="L106" s="28"/>
      <c r="M106" s="28"/>
      <c r="N106" s="28"/>
      <c r="O106" s="226"/>
      <c r="P106" s="28"/>
      <c r="Q106" s="28"/>
      <c r="R106" s="28"/>
      <c r="S106" s="76"/>
      <c r="T106" s="28"/>
      <c r="U106" s="28"/>
      <c r="V106" s="28"/>
      <c r="W106" s="28"/>
      <c r="X106" s="28"/>
      <c r="Y106" s="28"/>
      <c r="Z106" s="28"/>
      <c r="AA106" s="226"/>
      <c r="AB106" s="28"/>
      <c r="AC106" s="28"/>
      <c r="AD106" s="226"/>
      <c r="AE106" s="28"/>
      <c r="AF106" s="28"/>
      <c r="AG106" s="28"/>
      <c r="AH106" s="28"/>
      <c r="AI106" s="28"/>
      <c r="AJ106" s="226"/>
      <c r="AK106" s="28"/>
      <c r="AL106" s="28"/>
      <c r="AM106" s="226"/>
      <c r="AN106" s="28"/>
      <c r="AO106" s="28"/>
      <c r="AP106" s="226"/>
      <c r="AQ106" s="28"/>
      <c r="AR106" s="28"/>
      <c r="AS106" s="28"/>
      <c r="AT106" s="28"/>
      <c r="AU106" s="28"/>
      <c r="AV106" s="38"/>
      <c r="BA106" s="2"/>
    </row>
    <row r="107" spans="1:53" x14ac:dyDescent="0.2">
      <c r="A107" s="96"/>
      <c r="B107" s="28"/>
      <c r="C107" s="29"/>
      <c r="D107" s="28"/>
      <c r="E107" s="32"/>
      <c r="F107" s="28"/>
      <c r="G107" s="28"/>
      <c r="H107" s="28"/>
      <c r="I107" s="28"/>
      <c r="J107" s="28"/>
      <c r="K107" s="28"/>
      <c r="L107" s="28"/>
      <c r="M107" s="28"/>
      <c r="N107" s="28"/>
      <c r="O107" s="226"/>
      <c r="P107" s="28"/>
      <c r="Q107" s="28"/>
      <c r="R107" s="28"/>
      <c r="S107" s="76"/>
      <c r="T107" s="28"/>
      <c r="U107" s="28"/>
      <c r="V107" s="28"/>
      <c r="W107" s="28"/>
      <c r="X107" s="28"/>
      <c r="Y107" s="28"/>
      <c r="Z107" s="28"/>
      <c r="AA107" s="226"/>
      <c r="AB107" s="28"/>
      <c r="AC107" s="28"/>
      <c r="AD107" s="226"/>
      <c r="AE107" s="28"/>
      <c r="AF107" s="28"/>
      <c r="AG107" s="28"/>
      <c r="AH107" s="28"/>
      <c r="AI107" s="28"/>
      <c r="AJ107" s="226"/>
      <c r="AK107" s="28"/>
      <c r="AL107" s="28"/>
      <c r="AM107" s="226"/>
      <c r="AN107" s="28"/>
      <c r="AO107" s="28"/>
      <c r="AP107" s="226"/>
      <c r="AQ107" s="28"/>
      <c r="AR107" s="28"/>
      <c r="AS107" s="28"/>
      <c r="AT107" s="28"/>
      <c r="AU107" s="28"/>
      <c r="AV107" s="38"/>
      <c r="BA107" s="2"/>
    </row>
    <row r="108" spans="1:53" x14ac:dyDescent="0.2">
      <c r="A108" s="96"/>
      <c r="B108" s="28"/>
      <c r="C108" s="29"/>
      <c r="D108" s="28"/>
      <c r="E108" s="32"/>
      <c r="F108" s="28"/>
      <c r="G108" s="28"/>
      <c r="H108" s="28"/>
      <c r="I108" s="28"/>
      <c r="J108" s="28"/>
      <c r="K108" s="28"/>
      <c r="L108" s="28"/>
      <c r="M108" s="28"/>
      <c r="N108" s="28"/>
      <c r="O108" s="226"/>
      <c r="P108" s="28"/>
      <c r="Q108" s="28"/>
      <c r="R108" s="28"/>
      <c r="S108" s="76"/>
      <c r="T108" s="28"/>
      <c r="U108" s="28"/>
      <c r="V108" s="28"/>
      <c r="W108" s="28"/>
      <c r="X108" s="28"/>
      <c r="Y108" s="28"/>
      <c r="Z108" s="28"/>
      <c r="AA108" s="226"/>
      <c r="AB108" s="28"/>
      <c r="AC108" s="28"/>
      <c r="AD108" s="226"/>
      <c r="AE108" s="28"/>
      <c r="AF108" s="28"/>
      <c r="AG108" s="28"/>
      <c r="AH108" s="28"/>
      <c r="AI108" s="28"/>
      <c r="AJ108" s="226"/>
      <c r="AK108" s="28"/>
      <c r="AL108" s="28"/>
      <c r="AM108" s="226"/>
      <c r="AN108" s="28"/>
      <c r="AO108" s="28"/>
      <c r="AP108" s="226"/>
      <c r="AQ108" s="28"/>
      <c r="AR108" s="28"/>
      <c r="AS108" s="28"/>
      <c r="AT108" s="28"/>
      <c r="AU108" s="28"/>
      <c r="AV108" s="38"/>
      <c r="BA108" s="2"/>
    </row>
    <row r="109" spans="1:53" x14ac:dyDescent="0.2">
      <c r="A109" s="96"/>
      <c r="B109" s="28"/>
      <c r="C109" s="29"/>
      <c r="D109" s="28"/>
      <c r="E109" s="32"/>
      <c r="F109" s="28"/>
      <c r="G109" s="28"/>
      <c r="H109" s="28"/>
      <c r="I109" s="28"/>
      <c r="J109" s="28"/>
      <c r="K109" s="28"/>
      <c r="L109" s="28"/>
      <c r="M109" s="28"/>
      <c r="N109" s="28"/>
      <c r="O109" s="226"/>
      <c r="P109" s="28"/>
      <c r="Q109" s="28"/>
      <c r="R109" s="28"/>
      <c r="S109" s="76"/>
      <c r="T109" s="28"/>
      <c r="U109" s="28"/>
      <c r="V109" s="28"/>
      <c r="W109" s="28"/>
      <c r="X109" s="28"/>
      <c r="Y109" s="28"/>
      <c r="Z109" s="28"/>
      <c r="AA109" s="226"/>
      <c r="AB109" s="28"/>
      <c r="AC109" s="28"/>
      <c r="AD109" s="226"/>
      <c r="AE109" s="28"/>
      <c r="AF109" s="28"/>
      <c r="AG109" s="28"/>
      <c r="AH109" s="28"/>
      <c r="AI109" s="28"/>
      <c r="AJ109" s="226"/>
      <c r="AK109" s="28"/>
      <c r="AL109" s="28"/>
      <c r="AM109" s="226"/>
      <c r="AN109" s="28"/>
      <c r="AO109" s="28"/>
      <c r="AP109" s="226"/>
      <c r="AQ109" s="28"/>
      <c r="AR109" s="28"/>
      <c r="AS109" s="28"/>
      <c r="AT109" s="28"/>
      <c r="AU109" s="28"/>
      <c r="AV109" s="38"/>
      <c r="BA109" s="2"/>
    </row>
    <row r="110" spans="1:53" x14ac:dyDescent="0.2">
      <c r="A110" s="96"/>
      <c r="B110" s="28"/>
      <c r="C110" s="29"/>
      <c r="D110" s="28"/>
      <c r="E110" s="32"/>
      <c r="F110" s="28"/>
      <c r="G110" s="28"/>
      <c r="H110" s="28"/>
      <c r="I110" s="28"/>
      <c r="J110" s="28"/>
      <c r="K110" s="28"/>
      <c r="L110" s="28"/>
      <c r="M110" s="28"/>
      <c r="N110" s="28"/>
      <c r="O110" s="226"/>
      <c r="P110" s="28"/>
      <c r="Q110" s="28"/>
      <c r="R110" s="28"/>
      <c r="S110" s="76"/>
      <c r="T110" s="28"/>
      <c r="U110" s="28"/>
      <c r="V110" s="28"/>
      <c r="W110" s="28"/>
      <c r="X110" s="28"/>
      <c r="Y110" s="28"/>
      <c r="Z110" s="28"/>
      <c r="AA110" s="226"/>
      <c r="AB110" s="28"/>
      <c r="AC110" s="28"/>
      <c r="AD110" s="226"/>
      <c r="AE110" s="28"/>
      <c r="AF110" s="28"/>
      <c r="AG110" s="28"/>
      <c r="AH110" s="28"/>
      <c r="AI110" s="28"/>
      <c r="AJ110" s="226"/>
      <c r="AK110" s="28"/>
      <c r="AL110" s="28"/>
      <c r="AM110" s="226"/>
      <c r="AN110" s="28"/>
      <c r="AO110" s="28"/>
      <c r="AP110" s="226"/>
      <c r="AQ110" s="28"/>
      <c r="AR110" s="28"/>
      <c r="AS110" s="28"/>
      <c r="AT110" s="28"/>
      <c r="AU110" s="28"/>
      <c r="AV110" s="38"/>
      <c r="BA110" s="2"/>
    </row>
    <row r="111" spans="1:53" x14ac:dyDescent="0.2">
      <c r="A111" s="96"/>
      <c r="B111" s="28"/>
      <c r="C111" s="29"/>
      <c r="D111" s="28"/>
      <c r="E111" s="32"/>
      <c r="F111" s="28"/>
      <c r="G111" s="28"/>
      <c r="H111" s="28"/>
      <c r="I111" s="28"/>
      <c r="J111" s="28"/>
      <c r="K111" s="28"/>
      <c r="L111" s="28"/>
      <c r="M111" s="28"/>
      <c r="N111" s="28"/>
      <c r="O111" s="226"/>
      <c r="P111" s="28"/>
      <c r="Q111" s="28"/>
      <c r="R111" s="28"/>
      <c r="S111" s="76"/>
      <c r="T111" s="28"/>
      <c r="U111" s="28"/>
      <c r="V111" s="28"/>
      <c r="W111" s="28"/>
      <c r="X111" s="28"/>
      <c r="Y111" s="28"/>
      <c r="Z111" s="28"/>
      <c r="AA111" s="226"/>
      <c r="AB111" s="28"/>
      <c r="AC111" s="28"/>
      <c r="AD111" s="226"/>
      <c r="AE111" s="28"/>
      <c r="AF111" s="28"/>
      <c r="AG111" s="28"/>
      <c r="AH111" s="28"/>
      <c r="AI111" s="28"/>
      <c r="AJ111" s="226"/>
      <c r="AK111" s="28"/>
      <c r="AL111" s="28"/>
      <c r="AM111" s="226"/>
      <c r="AN111" s="28"/>
      <c r="AO111" s="28"/>
      <c r="AP111" s="226"/>
      <c r="AQ111" s="28"/>
      <c r="AR111" s="28"/>
      <c r="AS111" s="28"/>
      <c r="AT111" s="28"/>
      <c r="AU111" s="28"/>
      <c r="AV111" s="38"/>
      <c r="BA111" s="2"/>
    </row>
    <row r="112" spans="1:53" x14ac:dyDescent="0.2">
      <c r="A112" s="96"/>
      <c r="B112" s="28"/>
      <c r="C112" s="29"/>
      <c r="D112" s="28"/>
      <c r="E112" s="32"/>
      <c r="F112" s="28"/>
      <c r="G112" s="28"/>
      <c r="H112" s="28"/>
      <c r="I112" s="28"/>
      <c r="J112" s="28"/>
      <c r="K112" s="28"/>
      <c r="L112" s="28"/>
      <c r="M112" s="28"/>
      <c r="N112" s="28"/>
      <c r="O112" s="226"/>
      <c r="P112" s="28"/>
      <c r="Q112" s="28"/>
      <c r="R112" s="28"/>
      <c r="S112" s="76"/>
      <c r="T112" s="28"/>
      <c r="U112" s="28"/>
      <c r="V112" s="28"/>
      <c r="W112" s="28"/>
      <c r="X112" s="28"/>
      <c r="Y112" s="28"/>
      <c r="Z112" s="28"/>
      <c r="AA112" s="226"/>
      <c r="AB112" s="28"/>
      <c r="AC112" s="28"/>
      <c r="AD112" s="226"/>
      <c r="AE112" s="28"/>
      <c r="AF112" s="28"/>
      <c r="AG112" s="28"/>
      <c r="AH112" s="28"/>
      <c r="AI112" s="28"/>
      <c r="AJ112" s="226"/>
      <c r="AK112" s="28"/>
      <c r="AL112" s="28"/>
      <c r="AM112" s="226"/>
      <c r="AN112" s="28"/>
      <c r="AO112" s="28"/>
      <c r="AP112" s="226"/>
      <c r="AQ112" s="28"/>
      <c r="AR112" s="28"/>
      <c r="AS112" s="28"/>
      <c r="AT112" s="28"/>
      <c r="AU112" s="28"/>
      <c r="AV112" s="38"/>
      <c r="BA112" s="2"/>
    </row>
    <row r="113" spans="1:53" x14ac:dyDescent="0.2">
      <c r="A113" s="96"/>
      <c r="B113" s="28"/>
      <c r="C113" s="29"/>
      <c r="D113" s="28"/>
      <c r="E113" s="32"/>
      <c r="F113" s="28"/>
      <c r="G113" s="28"/>
      <c r="H113" s="28"/>
      <c r="I113" s="28"/>
      <c r="J113" s="28"/>
      <c r="K113" s="28"/>
      <c r="L113" s="28"/>
      <c r="M113" s="28"/>
      <c r="N113" s="28"/>
      <c r="O113" s="226"/>
      <c r="P113" s="28"/>
      <c r="Q113" s="28"/>
      <c r="R113" s="28"/>
      <c r="S113" s="76"/>
      <c r="T113" s="28"/>
      <c r="U113" s="28"/>
      <c r="V113" s="28"/>
      <c r="W113" s="28"/>
      <c r="X113" s="28"/>
      <c r="Y113" s="28"/>
      <c r="Z113" s="28"/>
      <c r="AA113" s="226"/>
      <c r="AB113" s="28"/>
      <c r="AC113" s="28"/>
      <c r="AD113" s="226"/>
      <c r="AE113" s="28"/>
      <c r="AF113" s="28"/>
      <c r="AG113" s="28"/>
      <c r="AH113" s="28"/>
      <c r="AI113" s="28"/>
      <c r="AJ113" s="226"/>
      <c r="AK113" s="28"/>
      <c r="AL113" s="28"/>
      <c r="AM113" s="226"/>
      <c r="AN113" s="28"/>
      <c r="AO113" s="28"/>
      <c r="AP113" s="226"/>
      <c r="AQ113" s="28"/>
      <c r="AR113" s="28"/>
      <c r="AS113" s="28"/>
      <c r="AT113" s="28"/>
      <c r="AU113" s="28"/>
      <c r="AV113" s="38"/>
      <c r="BA113" s="2"/>
    </row>
    <row r="114" spans="1:53" x14ac:dyDescent="0.2">
      <c r="A114" s="96"/>
      <c r="B114" s="28"/>
      <c r="C114" s="29"/>
      <c r="D114" s="28"/>
      <c r="E114" s="32"/>
      <c r="F114" s="28"/>
      <c r="G114" s="28"/>
      <c r="H114" s="28"/>
      <c r="I114" s="28"/>
      <c r="J114" s="28"/>
      <c r="K114" s="28"/>
      <c r="L114" s="28"/>
      <c r="M114" s="28"/>
      <c r="N114" s="28"/>
      <c r="O114" s="226"/>
      <c r="P114" s="28"/>
      <c r="Q114" s="28"/>
      <c r="R114" s="28"/>
      <c r="S114" s="76"/>
      <c r="T114" s="28"/>
      <c r="U114" s="28"/>
      <c r="V114" s="28"/>
      <c r="W114" s="28"/>
      <c r="X114" s="28"/>
      <c r="Y114" s="28"/>
      <c r="Z114" s="28"/>
      <c r="AA114" s="226"/>
      <c r="AB114" s="28"/>
      <c r="AC114" s="28"/>
      <c r="AD114" s="226"/>
      <c r="AE114" s="28"/>
      <c r="AF114" s="28"/>
      <c r="AG114" s="28"/>
      <c r="AH114" s="28"/>
      <c r="AI114" s="28"/>
      <c r="AJ114" s="226"/>
      <c r="AK114" s="28"/>
      <c r="AL114" s="28"/>
      <c r="AM114" s="226"/>
      <c r="AN114" s="28"/>
      <c r="AO114" s="28"/>
      <c r="AP114" s="226"/>
      <c r="AQ114" s="28"/>
      <c r="AR114" s="28"/>
      <c r="AS114" s="28"/>
      <c r="AT114" s="28"/>
      <c r="AU114" s="28"/>
      <c r="AV114" s="38"/>
      <c r="BA114" s="2"/>
    </row>
    <row r="115" spans="1:53" x14ac:dyDescent="0.2">
      <c r="A115" s="96"/>
      <c r="B115" s="28"/>
      <c r="C115" s="29"/>
      <c r="D115" s="28"/>
      <c r="E115" s="32"/>
      <c r="F115" s="28"/>
      <c r="G115" s="28"/>
      <c r="H115" s="28"/>
      <c r="I115" s="28"/>
      <c r="J115" s="28"/>
      <c r="K115" s="28"/>
      <c r="L115" s="28"/>
      <c r="M115" s="28"/>
      <c r="N115" s="28"/>
      <c r="O115" s="226"/>
      <c r="P115" s="28"/>
      <c r="Q115" s="28"/>
      <c r="R115" s="28"/>
      <c r="S115" s="76"/>
      <c r="T115" s="28"/>
      <c r="U115" s="28"/>
      <c r="V115" s="28"/>
      <c r="W115" s="28"/>
      <c r="X115" s="28"/>
      <c r="Y115" s="28"/>
      <c r="Z115" s="28"/>
      <c r="AA115" s="226"/>
      <c r="AB115" s="28"/>
      <c r="AC115" s="28"/>
      <c r="AD115" s="226"/>
      <c r="AE115" s="28"/>
      <c r="AF115" s="28"/>
      <c r="AG115" s="28"/>
      <c r="AH115" s="28"/>
      <c r="AI115" s="28"/>
      <c r="AJ115" s="226"/>
      <c r="AK115" s="28"/>
      <c r="AL115" s="28"/>
      <c r="AM115" s="226"/>
      <c r="AN115" s="28"/>
      <c r="AO115" s="28"/>
      <c r="AP115" s="226"/>
      <c r="AQ115" s="28"/>
      <c r="AR115" s="28"/>
      <c r="AS115" s="28"/>
      <c r="AT115" s="28"/>
      <c r="AU115" s="28"/>
      <c r="AV115" s="38"/>
      <c r="BA115" s="2"/>
    </row>
    <row r="116" spans="1:53" x14ac:dyDescent="0.2">
      <c r="A116" s="96"/>
      <c r="B116" s="28"/>
      <c r="C116" s="29"/>
      <c r="D116" s="28"/>
      <c r="E116" s="32"/>
      <c r="F116" s="28"/>
      <c r="G116" s="28"/>
      <c r="H116" s="28"/>
      <c r="I116" s="28"/>
      <c r="J116" s="28"/>
      <c r="K116" s="28"/>
      <c r="L116" s="28"/>
      <c r="M116" s="28"/>
      <c r="N116" s="28"/>
      <c r="O116" s="226"/>
      <c r="P116" s="28"/>
      <c r="Q116" s="28"/>
      <c r="R116" s="28"/>
      <c r="S116" s="76"/>
      <c r="T116" s="28"/>
      <c r="U116" s="28"/>
      <c r="V116" s="28"/>
      <c r="W116" s="28"/>
      <c r="X116" s="28"/>
      <c r="Y116" s="28"/>
      <c r="Z116" s="28"/>
      <c r="AA116" s="226"/>
      <c r="AB116" s="28"/>
      <c r="AC116" s="28"/>
      <c r="AD116" s="226"/>
      <c r="AE116" s="28"/>
      <c r="AF116" s="28"/>
      <c r="AG116" s="28"/>
      <c r="AH116" s="28"/>
      <c r="AI116" s="28"/>
      <c r="AJ116" s="226"/>
      <c r="AK116" s="28"/>
      <c r="AL116" s="28"/>
      <c r="AM116" s="226"/>
      <c r="AN116" s="28"/>
      <c r="AO116" s="28"/>
      <c r="AP116" s="226"/>
      <c r="AQ116" s="28"/>
      <c r="AR116" s="28"/>
      <c r="AS116" s="28"/>
      <c r="AT116" s="28"/>
      <c r="AU116" s="28"/>
      <c r="AV116" s="38"/>
      <c r="BA116" s="2"/>
    </row>
    <row r="117" spans="1:53" x14ac:dyDescent="0.2">
      <c r="A117" s="96"/>
      <c r="B117" s="28"/>
      <c r="C117" s="29"/>
      <c r="D117" s="28"/>
      <c r="E117" s="32"/>
      <c r="F117" s="28"/>
      <c r="G117" s="28"/>
      <c r="H117" s="28"/>
      <c r="I117" s="28"/>
      <c r="J117" s="28"/>
      <c r="K117" s="28"/>
      <c r="L117" s="28"/>
      <c r="M117" s="28"/>
      <c r="N117" s="28"/>
      <c r="O117" s="226"/>
      <c r="P117" s="28"/>
      <c r="Q117" s="28"/>
      <c r="R117" s="28"/>
      <c r="S117" s="76"/>
      <c r="T117" s="28"/>
      <c r="U117" s="28"/>
      <c r="V117" s="28"/>
      <c r="W117" s="28"/>
      <c r="X117" s="28"/>
      <c r="Y117" s="28"/>
      <c r="Z117" s="28"/>
      <c r="AA117" s="226"/>
      <c r="AB117" s="28"/>
      <c r="AC117" s="28"/>
      <c r="AD117" s="226"/>
      <c r="AE117" s="28"/>
      <c r="AF117" s="28"/>
      <c r="AG117" s="28"/>
      <c r="AH117" s="28"/>
      <c r="AI117" s="28"/>
      <c r="AJ117" s="226"/>
      <c r="AK117" s="28"/>
      <c r="AL117" s="28"/>
      <c r="AM117" s="226"/>
      <c r="AN117" s="28"/>
      <c r="AO117" s="28"/>
      <c r="AP117" s="226"/>
      <c r="AQ117" s="28"/>
      <c r="AR117" s="28"/>
      <c r="AS117" s="28"/>
      <c r="AT117" s="28"/>
      <c r="AU117" s="28"/>
      <c r="AV117" s="38"/>
      <c r="BA117" s="2"/>
    </row>
    <row r="118" spans="1:53" x14ac:dyDescent="0.2">
      <c r="A118" s="96"/>
      <c r="B118" s="28"/>
      <c r="C118" s="29"/>
      <c r="D118" s="28"/>
      <c r="E118" s="32"/>
      <c r="F118" s="28"/>
      <c r="G118" s="28"/>
      <c r="H118" s="28"/>
      <c r="I118" s="28"/>
      <c r="J118" s="28"/>
      <c r="K118" s="28"/>
      <c r="L118" s="28"/>
      <c r="M118" s="28"/>
      <c r="N118" s="28"/>
      <c r="O118" s="226"/>
      <c r="P118" s="28"/>
      <c r="Q118" s="28"/>
      <c r="R118" s="28"/>
      <c r="S118" s="76"/>
      <c r="T118" s="28"/>
      <c r="U118" s="28"/>
      <c r="V118" s="28"/>
      <c r="W118" s="28"/>
      <c r="X118" s="28"/>
      <c r="Y118" s="28"/>
      <c r="Z118" s="28"/>
      <c r="AA118" s="226"/>
      <c r="AB118" s="28"/>
      <c r="AC118" s="28"/>
      <c r="AD118" s="226"/>
      <c r="AE118" s="28"/>
      <c r="AF118" s="28"/>
      <c r="AG118" s="28"/>
      <c r="AH118" s="28"/>
      <c r="AI118" s="28"/>
      <c r="AJ118" s="226"/>
      <c r="AK118" s="28"/>
      <c r="AL118" s="28"/>
      <c r="AM118" s="226"/>
      <c r="AN118" s="28"/>
      <c r="AO118" s="28"/>
      <c r="AP118" s="226"/>
      <c r="AQ118" s="28"/>
      <c r="AR118" s="28"/>
      <c r="AS118" s="28"/>
      <c r="AT118" s="28"/>
      <c r="AU118" s="28"/>
      <c r="AV118" s="38"/>
      <c r="BA118" s="2"/>
    </row>
    <row r="119" spans="1:53" x14ac:dyDescent="0.2">
      <c r="A119" s="96"/>
      <c r="B119" s="28"/>
      <c r="C119" s="29"/>
      <c r="D119" s="28"/>
      <c r="E119" s="32"/>
      <c r="F119" s="28"/>
      <c r="G119" s="28"/>
      <c r="H119" s="28"/>
      <c r="I119" s="28"/>
      <c r="J119" s="28"/>
      <c r="K119" s="28"/>
      <c r="L119" s="28"/>
      <c r="M119" s="28"/>
      <c r="N119" s="28"/>
      <c r="O119" s="226"/>
      <c r="P119" s="28"/>
      <c r="Q119" s="28"/>
      <c r="R119" s="28"/>
      <c r="S119" s="76"/>
      <c r="T119" s="28"/>
      <c r="U119" s="28"/>
      <c r="V119" s="28"/>
      <c r="W119" s="28"/>
      <c r="X119" s="28"/>
      <c r="Y119" s="28"/>
      <c r="Z119" s="28"/>
      <c r="AA119" s="226"/>
      <c r="AB119" s="28"/>
      <c r="AC119" s="28"/>
      <c r="AD119" s="226"/>
      <c r="AE119" s="28"/>
      <c r="AF119" s="28"/>
      <c r="AG119" s="28"/>
      <c r="AH119" s="28"/>
      <c r="AI119" s="28"/>
      <c r="AJ119" s="226"/>
      <c r="AK119" s="28"/>
      <c r="AL119" s="28"/>
      <c r="AM119" s="226"/>
      <c r="AN119" s="28"/>
      <c r="AO119" s="28"/>
      <c r="AP119" s="226"/>
      <c r="AQ119" s="28"/>
      <c r="AR119" s="28"/>
      <c r="AS119" s="28"/>
      <c r="AT119" s="28"/>
      <c r="AU119" s="28"/>
      <c r="AV119" s="38"/>
      <c r="BA119" s="2"/>
    </row>
    <row r="120" spans="1:53" x14ac:dyDescent="0.2">
      <c r="A120" s="96"/>
      <c r="B120" s="28"/>
      <c r="C120" s="29"/>
      <c r="D120" s="28"/>
      <c r="E120" s="32"/>
      <c r="F120" s="28"/>
      <c r="G120" s="28"/>
      <c r="H120" s="28"/>
      <c r="I120" s="28"/>
      <c r="J120" s="28"/>
      <c r="K120" s="28"/>
      <c r="L120" s="28"/>
      <c r="M120" s="28"/>
      <c r="N120" s="28"/>
      <c r="O120" s="226"/>
      <c r="P120" s="28"/>
      <c r="Q120" s="28"/>
      <c r="R120" s="28"/>
      <c r="S120" s="76"/>
      <c r="T120" s="28"/>
      <c r="U120" s="28"/>
      <c r="V120" s="28"/>
      <c r="W120" s="28"/>
      <c r="X120" s="28"/>
      <c r="Y120" s="28"/>
      <c r="Z120" s="28"/>
      <c r="AA120" s="226"/>
      <c r="AB120" s="28"/>
      <c r="AC120" s="28"/>
      <c r="AD120" s="226"/>
      <c r="AE120" s="28"/>
      <c r="AF120" s="28"/>
      <c r="AG120" s="28"/>
      <c r="AH120" s="28"/>
      <c r="AI120" s="28"/>
      <c r="AJ120" s="226"/>
      <c r="AK120" s="28"/>
      <c r="AL120" s="28"/>
      <c r="AM120" s="226"/>
      <c r="AN120" s="28"/>
      <c r="AO120" s="28"/>
      <c r="AP120" s="226"/>
      <c r="AQ120" s="28"/>
      <c r="AR120" s="28"/>
      <c r="AS120" s="28"/>
      <c r="AT120" s="28"/>
      <c r="AU120" s="28"/>
      <c r="AV120" s="38"/>
      <c r="BA120" s="2"/>
    </row>
    <row r="121" spans="1:53" x14ac:dyDescent="0.2">
      <c r="A121" s="96"/>
      <c r="B121" s="28"/>
      <c r="C121" s="29"/>
      <c r="D121" s="28"/>
      <c r="E121" s="32"/>
      <c r="F121" s="28"/>
      <c r="G121" s="28"/>
      <c r="H121" s="28"/>
      <c r="I121" s="28"/>
      <c r="J121" s="28"/>
      <c r="K121" s="28"/>
      <c r="L121" s="28"/>
      <c r="M121" s="28"/>
      <c r="N121" s="28"/>
      <c r="O121" s="226"/>
      <c r="P121" s="28"/>
      <c r="Q121" s="28"/>
      <c r="R121" s="28"/>
      <c r="S121" s="76"/>
      <c r="T121" s="28"/>
      <c r="U121" s="28"/>
      <c r="V121" s="28"/>
      <c r="W121" s="28"/>
      <c r="X121" s="28"/>
      <c r="Y121" s="28"/>
      <c r="Z121" s="28"/>
      <c r="AA121" s="226"/>
      <c r="AB121" s="28"/>
      <c r="AC121" s="28"/>
      <c r="AD121" s="226"/>
      <c r="AE121" s="28"/>
      <c r="AF121" s="28"/>
      <c r="AG121" s="28"/>
      <c r="AH121" s="28"/>
      <c r="AI121" s="28"/>
      <c r="AJ121" s="226"/>
      <c r="AK121" s="28"/>
      <c r="AL121" s="28"/>
      <c r="AM121" s="226"/>
      <c r="AN121" s="28"/>
      <c r="AO121" s="28"/>
      <c r="AP121" s="226"/>
      <c r="AQ121" s="28"/>
      <c r="AR121" s="28"/>
      <c r="AS121" s="28"/>
      <c r="AT121" s="28"/>
      <c r="AU121" s="28"/>
      <c r="AV121" s="38"/>
      <c r="BA121" s="2"/>
    </row>
    <row r="122" spans="1:53" x14ac:dyDescent="0.2">
      <c r="A122" s="96"/>
      <c r="B122" s="28"/>
      <c r="C122" s="29"/>
      <c r="D122" s="28"/>
      <c r="E122" s="32"/>
      <c r="F122" s="28"/>
      <c r="G122" s="28"/>
      <c r="H122" s="28"/>
      <c r="I122" s="28"/>
      <c r="J122" s="28"/>
      <c r="K122" s="28"/>
      <c r="L122" s="28"/>
      <c r="M122" s="28"/>
      <c r="N122" s="28"/>
      <c r="O122" s="226"/>
      <c r="P122" s="28"/>
      <c r="Q122" s="28"/>
      <c r="R122" s="28"/>
      <c r="S122" s="76"/>
      <c r="T122" s="28"/>
      <c r="U122" s="28"/>
      <c r="V122" s="28"/>
      <c r="W122" s="28"/>
      <c r="X122" s="28"/>
      <c r="Y122" s="28"/>
      <c r="Z122" s="28"/>
      <c r="AA122" s="226"/>
      <c r="AB122" s="28"/>
      <c r="AC122" s="28"/>
      <c r="AD122" s="226"/>
      <c r="AE122" s="28"/>
      <c r="AF122" s="28"/>
      <c r="AG122" s="28"/>
      <c r="AH122" s="28"/>
      <c r="AI122" s="28"/>
      <c r="AJ122" s="226"/>
      <c r="AK122" s="28"/>
      <c r="AL122" s="28"/>
      <c r="AM122" s="226"/>
      <c r="AN122" s="28"/>
      <c r="AO122" s="28"/>
      <c r="AP122" s="226"/>
      <c r="AQ122" s="28"/>
      <c r="AR122" s="28"/>
      <c r="AS122" s="28"/>
      <c r="AT122" s="28"/>
      <c r="AU122" s="28"/>
      <c r="AV122" s="38"/>
      <c r="BA122" s="2"/>
    </row>
    <row r="123" spans="1:53" x14ac:dyDescent="0.2">
      <c r="A123" s="96"/>
      <c r="B123" s="28"/>
      <c r="C123" s="29"/>
      <c r="D123" s="28"/>
      <c r="E123" s="32"/>
      <c r="F123" s="28"/>
      <c r="G123" s="28"/>
      <c r="H123" s="28"/>
      <c r="I123" s="28"/>
      <c r="J123" s="28"/>
      <c r="K123" s="28"/>
      <c r="L123" s="28"/>
      <c r="M123" s="28"/>
      <c r="N123" s="28"/>
      <c r="O123" s="226"/>
      <c r="P123" s="28"/>
      <c r="Q123" s="28"/>
      <c r="R123" s="28"/>
      <c r="S123" s="76"/>
      <c r="T123" s="28"/>
      <c r="U123" s="28"/>
      <c r="V123" s="28"/>
      <c r="W123" s="28"/>
      <c r="X123" s="28"/>
      <c r="Y123" s="28"/>
      <c r="Z123" s="28"/>
      <c r="AA123" s="226"/>
      <c r="AB123" s="28"/>
      <c r="AC123" s="28"/>
      <c r="AD123" s="226"/>
      <c r="AE123" s="28"/>
      <c r="AF123" s="28"/>
      <c r="AG123" s="28"/>
      <c r="AH123" s="28"/>
      <c r="AI123" s="28"/>
      <c r="AJ123" s="226"/>
      <c r="AK123" s="28"/>
      <c r="AL123" s="28"/>
      <c r="AM123" s="226"/>
      <c r="AN123" s="28"/>
      <c r="AO123" s="28"/>
      <c r="AP123" s="226"/>
      <c r="AQ123" s="28"/>
      <c r="AR123" s="28"/>
      <c r="AS123" s="28"/>
      <c r="AT123" s="28"/>
      <c r="AU123" s="28"/>
      <c r="AV123" s="38"/>
      <c r="BA123" s="2"/>
    </row>
    <row r="124" spans="1:53" x14ac:dyDescent="0.2">
      <c r="A124" s="96"/>
      <c r="B124" s="28"/>
      <c r="C124" s="29"/>
      <c r="D124" s="28"/>
      <c r="E124" s="32"/>
      <c r="F124" s="28"/>
      <c r="G124" s="28"/>
      <c r="H124" s="28"/>
      <c r="I124" s="28"/>
      <c r="J124" s="28"/>
      <c r="K124" s="28"/>
      <c r="L124" s="28"/>
      <c r="M124" s="28"/>
      <c r="N124" s="28"/>
      <c r="O124" s="226"/>
      <c r="P124" s="28"/>
      <c r="Q124" s="28"/>
      <c r="R124" s="28"/>
      <c r="S124" s="76"/>
      <c r="T124" s="28"/>
      <c r="U124" s="28"/>
      <c r="V124" s="28"/>
      <c r="W124" s="28"/>
      <c r="X124" s="28"/>
      <c r="Y124" s="28"/>
      <c r="Z124" s="28"/>
      <c r="AA124" s="226"/>
      <c r="AB124" s="28"/>
      <c r="AC124" s="28"/>
      <c r="AD124" s="226"/>
      <c r="AE124" s="28"/>
      <c r="AF124" s="28"/>
      <c r="AG124" s="28"/>
      <c r="AH124" s="28"/>
      <c r="AI124" s="28"/>
      <c r="AJ124" s="226"/>
      <c r="AK124" s="28"/>
      <c r="AL124" s="28"/>
      <c r="AM124" s="226"/>
      <c r="AN124" s="28"/>
      <c r="AO124" s="28"/>
      <c r="AP124" s="226"/>
      <c r="AQ124" s="28"/>
      <c r="AR124" s="28"/>
      <c r="AS124" s="28"/>
      <c r="AT124" s="28"/>
      <c r="AU124" s="28"/>
      <c r="AV124" s="38"/>
      <c r="BA124" s="2"/>
    </row>
    <row r="125" spans="1:53" x14ac:dyDescent="0.2">
      <c r="A125" s="96"/>
      <c r="B125" s="28"/>
      <c r="C125" s="29"/>
      <c r="D125" s="28"/>
      <c r="E125" s="32"/>
      <c r="F125" s="28"/>
      <c r="G125" s="28"/>
      <c r="H125" s="28"/>
      <c r="I125" s="28"/>
      <c r="J125" s="28"/>
      <c r="K125" s="28"/>
      <c r="L125" s="28"/>
      <c r="M125" s="28"/>
      <c r="N125" s="28"/>
      <c r="O125" s="226"/>
      <c r="P125" s="28"/>
      <c r="Q125" s="28"/>
      <c r="R125" s="28"/>
      <c r="S125" s="76"/>
      <c r="T125" s="28"/>
      <c r="U125" s="28"/>
      <c r="V125" s="28"/>
      <c r="W125" s="28"/>
      <c r="X125" s="28"/>
      <c r="Y125" s="28"/>
      <c r="Z125" s="28"/>
      <c r="AA125" s="226"/>
      <c r="AB125" s="28"/>
      <c r="AC125" s="28"/>
      <c r="AD125" s="226"/>
      <c r="AE125" s="28"/>
      <c r="AF125" s="28"/>
      <c r="AG125" s="28"/>
      <c r="AH125" s="28"/>
      <c r="AI125" s="28"/>
      <c r="AJ125" s="226"/>
      <c r="AK125" s="28"/>
      <c r="AL125" s="28"/>
      <c r="AM125" s="226"/>
      <c r="AN125" s="28"/>
      <c r="AO125" s="28"/>
      <c r="AP125" s="226"/>
      <c r="AQ125" s="28"/>
      <c r="AR125" s="28"/>
      <c r="AS125" s="28"/>
      <c r="AT125" s="28"/>
      <c r="AU125" s="28"/>
      <c r="AV125" s="38"/>
      <c r="BA125" s="2"/>
    </row>
    <row r="126" spans="1:53" x14ac:dyDescent="0.2">
      <c r="A126" s="96"/>
      <c r="B126" s="28"/>
      <c r="C126" s="29"/>
      <c r="D126" s="28"/>
      <c r="E126" s="32"/>
      <c r="F126" s="28"/>
      <c r="G126" s="28"/>
      <c r="H126" s="28"/>
      <c r="I126" s="28"/>
      <c r="J126" s="28"/>
      <c r="K126" s="28"/>
      <c r="L126" s="28"/>
      <c r="M126" s="28"/>
      <c r="N126" s="28"/>
      <c r="O126" s="226"/>
      <c r="P126" s="28"/>
      <c r="Q126" s="28"/>
      <c r="R126" s="28"/>
      <c r="S126" s="76"/>
      <c r="T126" s="28"/>
      <c r="U126" s="28"/>
      <c r="V126" s="28"/>
      <c r="W126" s="28"/>
      <c r="X126" s="28"/>
      <c r="Y126" s="28"/>
      <c r="Z126" s="28"/>
      <c r="AA126" s="226"/>
      <c r="AB126" s="28"/>
      <c r="AC126" s="28"/>
      <c r="AD126" s="226"/>
      <c r="AE126" s="28"/>
      <c r="AF126" s="28"/>
      <c r="AG126" s="28"/>
      <c r="AH126" s="28"/>
      <c r="AI126" s="28"/>
      <c r="AJ126" s="226"/>
      <c r="AK126" s="28"/>
      <c r="AL126" s="28"/>
      <c r="AM126" s="226"/>
      <c r="AN126" s="28"/>
      <c r="AO126" s="28"/>
      <c r="AP126" s="226"/>
      <c r="AQ126" s="28"/>
      <c r="AR126" s="28"/>
      <c r="AS126" s="28"/>
      <c r="AT126" s="28"/>
      <c r="AU126" s="28"/>
      <c r="AV126" s="38"/>
      <c r="BA126" s="2"/>
    </row>
    <row r="127" spans="1:53" x14ac:dyDescent="0.2">
      <c r="A127" s="96"/>
      <c r="B127" s="28"/>
      <c r="C127" s="29"/>
      <c r="D127" s="28"/>
      <c r="E127" s="32"/>
      <c r="F127" s="28"/>
      <c r="G127" s="28"/>
      <c r="H127" s="28"/>
      <c r="I127" s="28"/>
      <c r="J127" s="28"/>
      <c r="K127" s="28"/>
      <c r="L127" s="28"/>
      <c r="M127" s="28"/>
      <c r="N127" s="28"/>
      <c r="O127" s="226"/>
      <c r="P127" s="28"/>
      <c r="Q127" s="28"/>
      <c r="R127" s="28"/>
      <c r="S127" s="76"/>
      <c r="T127" s="28"/>
      <c r="U127" s="28"/>
      <c r="V127" s="28"/>
      <c r="W127" s="28"/>
      <c r="X127" s="28"/>
      <c r="Y127" s="28"/>
      <c r="Z127" s="28"/>
      <c r="AA127" s="226"/>
      <c r="AB127" s="28"/>
      <c r="AC127" s="28"/>
      <c r="AD127" s="226"/>
      <c r="AE127" s="28"/>
      <c r="AF127" s="28"/>
      <c r="AG127" s="28"/>
      <c r="AH127" s="28"/>
      <c r="AI127" s="28"/>
      <c r="AJ127" s="226"/>
      <c r="AK127" s="28"/>
      <c r="AL127" s="28"/>
      <c r="AM127" s="226"/>
      <c r="AN127" s="28"/>
      <c r="AO127" s="28"/>
      <c r="AP127" s="226"/>
      <c r="AQ127" s="28"/>
      <c r="AR127" s="28"/>
      <c r="AS127" s="28"/>
      <c r="AT127" s="28"/>
      <c r="AU127" s="28"/>
      <c r="AV127" s="38"/>
      <c r="BA127" s="2"/>
    </row>
    <row r="128" spans="1:53" x14ac:dyDescent="0.2">
      <c r="A128" s="96"/>
      <c r="B128" s="28"/>
      <c r="C128" s="29"/>
      <c r="D128" s="28"/>
      <c r="E128" s="32"/>
      <c r="F128" s="28"/>
      <c r="G128" s="28"/>
      <c r="H128" s="28"/>
      <c r="I128" s="28"/>
      <c r="J128" s="28"/>
      <c r="K128" s="28"/>
      <c r="L128" s="28"/>
      <c r="M128" s="28"/>
      <c r="N128" s="28"/>
      <c r="O128" s="226"/>
      <c r="P128" s="28"/>
      <c r="Q128" s="28"/>
      <c r="R128" s="28"/>
      <c r="S128" s="76"/>
      <c r="T128" s="28"/>
      <c r="U128" s="28"/>
      <c r="V128" s="28"/>
      <c r="W128" s="28"/>
      <c r="X128" s="28"/>
      <c r="Y128" s="28"/>
      <c r="Z128" s="28"/>
      <c r="AA128" s="226"/>
      <c r="AB128" s="28"/>
      <c r="AC128" s="28"/>
      <c r="AD128" s="226"/>
      <c r="AE128" s="28"/>
      <c r="AF128" s="28"/>
      <c r="AG128" s="28"/>
      <c r="AH128" s="28"/>
      <c r="AI128" s="28"/>
      <c r="AJ128" s="226"/>
      <c r="AK128" s="28"/>
      <c r="AL128" s="28"/>
      <c r="AM128" s="226"/>
      <c r="AN128" s="28"/>
      <c r="AO128" s="28"/>
      <c r="AP128" s="226"/>
      <c r="AQ128" s="28"/>
      <c r="AR128" s="28"/>
      <c r="AS128" s="28"/>
      <c r="AT128" s="28"/>
      <c r="AU128" s="28"/>
      <c r="AV128" s="38"/>
      <c r="BA128" s="2"/>
    </row>
    <row r="129" spans="1:53" x14ac:dyDescent="0.2">
      <c r="A129" s="96"/>
      <c r="B129" s="28"/>
      <c r="C129" s="29"/>
      <c r="D129" s="28"/>
      <c r="E129" s="32"/>
      <c r="F129" s="28"/>
      <c r="G129" s="28"/>
      <c r="H129" s="28"/>
      <c r="I129" s="28"/>
      <c r="J129" s="28"/>
      <c r="K129" s="28"/>
      <c r="L129" s="28"/>
      <c r="M129" s="28"/>
      <c r="N129" s="28"/>
      <c r="O129" s="226"/>
      <c r="P129" s="28"/>
      <c r="Q129" s="28"/>
      <c r="R129" s="28"/>
      <c r="S129" s="76"/>
      <c r="T129" s="28"/>
      <c r="U129" s="28"/>
      <c r="V129" s="28"/>
      <c r="W129" s="28"/>
      <c r="X129" s="28"/>
      <c r="Y129" s="28"/>
      <c r="Z129" s="28"/>
      <c r="AA129" s="226"/>
      <c r="AB129" s="28"/>
      <c r="AC129" s="28"/>
      <c r="AD129" s="226"/>
      <c r="AE129" s="28"/>
      <c r="AF129" s="28"/>
      <c r="AG129" s="28"/>
      <c r="AH129" s="28"/>
      <c r="AI129" s="28"/>
      <c r="AJ129" s="226"/>
      <c r="AK129" s="28"/>
      <c r="AL129" s="28"/>
      <c r="AM129" s="226"/>
      <c r="AN129" s="28"/>
      <c r="AO129" s="28"/>
      <c r="AP129" s="226"/>
      <c r="AQ129" s="28"/>
      <c r="AR129" s="28"/>
      <c r="AS129" s="28"/>
      <c r="AT129" s="28"/>
      <c r="AU129" s="28"/>
      <c r="AV129" s="38"/>
      <c r="BA129" s="2"/>
    </row>
    <row r="130" spans="1:53" x14ac:dyDescent="0.2">
      <c r="A130" s="96"/>
      <c r="B130" s="28"/>
      <c r="C130" s="29"/>
      <c r="D130" s="28"/>
      <c r="E130" s="32"/>
      <c r="F130" s="28"/>
      <c r="G130" s="28"/>
      <c r="H130" s="28"/>
      <c r="I130" s="28"/>
      <c r="J130" s="28"/>
      <c r="K130" s="28"/>
      <c r="L130" s="28"/>
      <c r="M130" s="28"/>
      <c r="N130" s="28"/>
      <c r="O130" s="226"/>
      <c r="P130" s="28"/>
      <c r="Q130" s="28"/>
      <c r="R130" s="28"/>
      <c r="S130" s="76"/>
      <c r="T130" s="28"/>
      <c r="U130" s="28"/>
      <c r="V130" s="28"/>
      <c r="W130" s="28"/>
      <c r="X130" s="28"/>
      <c r="Y130" s="28"/>
      <c r="Z130" s="28"/>
      <c r="AA130" s="226"/>
      <c r="AB130" s="28"/>
      <c r="AC130" s="28"/>
      <c r="AD130" s="226"/>
      <c r="AE130" s="28"/>
      <c r="AF130" s="28"/>
      <c r="AG130" s="28"/>
      <c r="AH130" s="28"/>
      <c r="AI130" s="28"/>
      <c r="AJ130" s="226"/>
      <c r="AK130" s="28"/>
      <c r="AL130" s="28"/>
      <c r="AM130" s="226"/>
      <c r="AN130" s="28"/>
      <c r="AO130" s="28"/>
      <c r="AP130" s="226"/>
      <c r="AQ130" s="28"/>
      <c r="AR130" s="28"/>
      <c r="AS130" s="28"/>
      <c r="AT130" s="28"/>
      <c r="AU130" s="28"/>
      <c r="AV130" s="38"/>
      <c r="BA130" s="2"/>
    </row>
    <row r="131" spans="1:53" x14ac:dyDescent="0.2">
      <c r="A131" s="96"/>
      <c r="B131" s="28"/>
      <c r="C131" s="29"/>
      <c r="D131" s="28"/>
      <c r="E131" s="32"/>
      <c r="F131" s="28"/>
      <c r="G131" s="28"/>
      <c r="H131" s="28"/>
      <c r="I131" s="28"/>
      <c r="J131" s="28"/>
      <c r="K131" s="28"/>
      <c r="L131" s="28"/>
      <c r="M131" s="28"/>
      <c r="N131" s="28"/>
      <c r="O131" s="226"/>
      <c r="P131" s="28"/>
      <c r="Q131" s="28"/>
      <c r="R131" s="28"/>
      <c r="S131" s="76"/>
      <c r="T131" s="28"/>
      <c r="U131" s="28"/>
      <c r="V131" s="28"/>
      <c r="W131" s="28"/>
      <c r="X131" s="28"/>
      <c r="Y131" s="28"/>
      <c r="Z131" s="28"/>
      <c r="AA131" s="226"/>
      <c r="AB131" s="28"/>
      <c r="AC131" s="28"/>
      <c r="AD131" s="226"/>
      <c r="AE131" s="28"/>
      <c r="AF131" s="28"/>
      <c r="AG131" s="28"/>
      <c r="AH131" s="28"/>
      <c r="AI131" s="28"/>
      <c r="AJ131" s="226"/>
      <c r="AK131" s="28"/>
      <c r="AL131" s="28"/>
      <c r="AM131" s="226"/>
      <c r="AN131" s="28"/>
      <c r="AO131" s="28"/>
      <c r="AP131" s="226"/>
      <c r="AQ131" s="28"/>
      <c r="AR131" s="28"/>
      <c r="AS131" s="28"/>
      <c r="AT131" s="28"/>
      <c r="AU131" s="28"/>
      <c r="AV131" s="38"/>
      <c r="BA131" s="2"/>
    </row>
    <row r="132" spans="1:53" x14ac:dyDescent="0.2">
      <c r="A132" s="96"/>
      <c r="B132" s="28"/>
      <c r="C132" s="29"/>
      <c r="D132" s="28"/>
      <c r="E132" s="32"/>
      <c r="F132" s="28"/>
      <c r="G132" s="28"/>
      <c r="H132" s="28"/>
      <c r="I132" s="28"/>
      <c r="J132" s="28"/>
      <c r="K132" s="28"/>
      <c r="L132" s="28"/>
      <c r="M132" s="28"/>
      <c r="N132" s="28"/>
      <c r="O132" s="226"/>
      <c r="P132" s="28"/>
      <c r="Q132" s="28"/>
      <c r="R132" s="28"/>
      <c r="S132" s="76"/>
      <c r="T132" s="28"/>
      <c r="U132" s="28"/>
      <c r="V132" s="28"/>
      <c r="W132" s="28"/>
      <c r="X132" s="28"/>
      <c r="Y132" s="28"/>
      <c r="Z132" s="28"/>
      <c r="AA132" s="226"/>
      <c r="AB132" s="28"/>
      <c r="AC132" s="28"/>
      <c r="AD132" s="226"/>
      <c r="AE132" s="28"/>
      <c r="AF132" s="28"/>
      <c r="AG132" s="28"/>
      <c r="AH132" s="28"/>
      <c r="AI132" s="28"/>
      <c r="AJ132" s="226"/>
      <c r="AK132" s="28"/>
      <c r="AL132" s="28"/>
      <c r="AM132" s="226"/>
      <c r="AN132" s="28"/>
      <c r="AO132" s="28"/>
      <c r="AP132" s="226"/>
      <c r="AQ132" s="28"/>
      <c r="AR132" s="28"/>
      <c r="AS132" s="28"/>
      <c r="AT132" s="28"/>
      <c r="AU132" s="28"/>
      <c r="AV132" s="38"/>
      <c r="BA132" s="2"/>
    </row>
    <row r="133" spans="1:53" x14ac:dyDescent="0.2">
      <c r="A133" s="96"/>
      <c r="B133" s="28"/>
      <c r="C133" s="29"/>
      <c r="D133" s="28"/>
      <c r="E133" s="32"/>
      <c r="F133" s="28"/>
      <c r="G133" s="28"/>
      <c r="H133" s="28"/>
      <c r="I133" s="28"/>
      <c r="J133" s="28"/>
      <c r="K133" s="28"/>
      <c r="L133" s="28"/>
      <c r="M133" s="28"/>
      <c r="N133" s="28"/>
      <c r="O133" s="226"/>
      <c r="P133" s="28"/>
      <c r="Q133" s="28"/>
      <c r="R133" s="28"/>
      <c r="S133" s="76"/>
      <c r="T133" s="28"/>
      <c r="U133" s="28"/>
      <c r="V133" s="28"/>
      <c r="W133" s="28"/>
      <c r="X133" s="28"/>
      <c r="Y133" s="28"/>
      <c r="Z133" s="28"/>
      <c r="AA133" s="226"/>
      <c r="AB133" s="28"/>
      <c r="AC133" s="28"/>
      <c r="AD133" s="226"/>
      <c r="AE133" s="28"/>
      <c r="AF133" s="28"/>
      <c r="AG133" s="28"/>
      <c r="AH133" s="28"/>
      <c r="AI133" s="28"/>
      <c r="AJ133" s="226"/>
      <c r="AK133" s="28"/>
      <c r="AL133" s="28"/>
      <c r="AM133" s="226"/>
      <c r="AN133" s="28"/>
      <c r="AO133" s="28"/>
      <c r="AP133" s="226"/>
      <c r="AQ133" s="28"/>
      <c r="AR133" s="28"/>
      <c r="AS133" s="28"/>
      <c r="AT133" s="28"/>
      <c r="AU133" s="28"/>
      <c r="AV133" s="38"/>
      <c r="BA133" s="2"/>
    </row>
    <row r="134" spans="1:53" x14ac:dyDescent="0.2">
      <c r="A134" s="96"/>
      <c r="B134" s="28"/>
      <c r="C134" s="29"/>
      <c r="D134" s="28"/>
      <c r="E134" s="32"/>
      <c r="F134" s="28"/>
      <c r="G134" s="28"/>
      <c r="H134" s="28"/>
      <c r="I134" s="28"/>
      <c r="J134" s="28"/>
      <c r="K134" s="28"/>
      <c r="L134" s="28"/>
      <c r="M134" s="28"/>
      <c r="N134" s="28"/>
      <c r="O134" s="226"/>
      <c r="P134" s="28"/>
      <c r="Q134" s="28"/>
      <c r="R134" s="28"/>
      <c r="S134" s="76"/>
      <c r="T134" s="28"/>
      <c r="U134" s="28"/>
      <c r="V134" s="28"/>
      <c r="W134" s="28"/>
      <c r="X134" s="28"/>
      <c r="Y134" s="28"/>
      <c r="Z134" s="28"/>
      <c r="AA134" s="226"/>
      <c r="AB134" s="28"/>
      <c r="AC134" s="28"/>
      <c r="AD134" s="226"/>
      <c r="AE134" s="28"/>
      <c r="AF134" s="28"/>
      <c r="AG134" s="28"/>
      <c r="AH134" s="28"/>
      <c r="AI134" s="28"/>
      <c r="AJ134" s="226"/>
      <c r="AK134" s="28"/>
      <c r="AL134" s="28"/>
      <c r="AM134" s="226"/>
      <c r="AN134" s="28"/>
      <c r="AO134" s="28"/>
      <c r="AP134" s="226"/>
      <c r="AQ134" s="28"/>
      <c r="AR134" s="28"/>
      <c r="AS134" s="28"/>
      <c r="AT134" s="28"/>
      <c r="AU134" s="28"/>
      <c r="AV134" s="38"/>
      <c r="BA134" s="2"/>
    </row>
    <row r="135" spans="1:53" x14ac:dyDescent="0.2">
      <c r="A135" s="96"/>
      <c r="B135" s="28"/>
      <c r="C135" s="29"/>
      <c r="D135" s="28"/>
      <c r="E135" s="32"/>
      <c r="F135" s="28"/>
      <c r="G135" s="28"/>
      <c r="H135" s="28"/>
      <c r="I135" s="28"/>
      <c r="J135" s="28"/>
      <c r="K135" s="28"/>
      <c r="L135" s="28"/>
      <c r="M135" s="28"/>
      <c r="N135" s="28"/>
      <c r="O135" s="226"/>
      <c r="P135" s="28"/>
      <c r="Q135" s="28"/>
      <c r="R135" s="28"/>
      <c r="S135" s="76"/>
      <c r="T135" s="28"/>
      <c r="U135" s="28"/>
      <c r="V135" s="28"/>
      <c r="W135" s="28"/>
      <c r="X135" s="28"/>
      <c r="Y135" s="28"/>
      <c r="Z135" s="28"/>
      <c r="AA135" s="226"/>
      <c r="AB135" s="28"/>
      <c r="AC135" s="28"/>
      <c r="AD135" s="226"/>
      <c r="AE135" s="28"/>
      <c r="AF135" s="28"/>
      <c r="AG135" s="28"/>
      <c r="AH135" s="28"/>
      <c r="AI135" s="28"/>
      <c r="AJ135" s="226"/>
      <c r="AK135" s="28"/>
      <c r="AL135" s="28"/>
      <c r="AM135" s="226"/>
      <c r="AN135" s="28"/>
      <c r="AO135" s="28"/>
      <c r="AP135" s="226"/>
      <c r="AQ135" s="28"/>
      <c r="AR135" s="28"/>
      <c r="AS135" s="28"/>
      <c r="AT135" s="28"/>
      <c r="AU135" s="28"/>
      <c r="AV135" s="38"/>
      <c r="BA135" s="2"/>
    </row>
    <row r="136" spans="1:53" x14ac:dyDescent="0.2">
      <c r="A136" s="96"/>
      <c r="B136" s="28"/>
      <c r="C136" s="29"/>
      <c r="D136" s="28"/>
      <c r="E136" s="32"/>
      <c r="F136" s="28"/>
      <c r="G136" s="28"/>
      <c r="H136" s="28"/>
      <c r="I136" s="28"/>
      <c r="J136" s="28"/>
      <c r="K136" s="28"/>
      <c r="L136" s="28"/>
      <c r="M136" s="28"/>
      <c r="N136" s="28"/>
      <c r="O136" s="226"/>
      <c r="P136" s="28"/>
      <c r="Q136" s="28"/>
      <c r="R136" s="28"/>
      <c r="S136" s="76"/>
      <c r="T136" s="28"/>
      <c r="U136" s="28"/>
      <c r="V136" s="28"/>
      <c r="W136" s="28"/>
      <c r="X136" s="28"/>
      <c r="Y136" s="28"/>
      <c r="Z136" s="28"/>
      <c r="AA136" s="226"/>
      <c r="AB136" s="28"/>
      <c r="AC136" s="28"/>
      <c r="AD136" s="226"/>
      <c r="AE136" s="28"/>
      <c r="AF136" s="28"/>
      <c r="AG136" s="28"/>
      <c r="AH136" s="28"/>
      <c r="AI136" s="28"/>
      <c r="AJ136" s="226"/>
      <c r="AK136" s="28"/>
      <c r="AL136" s="28"/>
      <c r="AM136" s="226"/>
      <c r="AN136" s="28"/>
      <c r="AO136" s="28"/>
      <c r="AP136" s="226"/>
      <c r="AQ136" s="28"/>
      <c r="AR136" s="28"/>
      <c r="AS136" s="28"/>
      <c r="AT136" s="28"/>
      <c r="AU136" s="28"/>
      <c r="AV136" s="38"/>
      <c r="BA136" s="2"/>
    </row>
    <row r="137" spans="1:53" x14ac:dyDescent="0.2">
      <c r="A137" s="96"/>
      <c r="B137" s="28"/>
      <c r="C137" s="28"/>
      <c r="D137" s="28"/>
      <c r="E137" s="32"/>
      <c r="F137" s="28"/>
      <c r="G137" s="28"/>
      <c r="H137" s="28"/>
      <c r="I137" s="28"/>
      <c r="J137" s="28"/>
      <c r="K137" s="28"/>
      <c r="L137" s="28"/>
      <c r="M137" s="28"/>
      <c r="N137" s="28"/>
      <c r="O137" s="226"/>
      <c r="P137" s="28"/>
      <c r="Q137" s="28"/>
      <c r="R137" s="28"/>
      <c r="S137" s="76"/>
      <c r="T137" s="28"/>
      <c r="U137" s="28"/>
      <c r="V137" s="28"/>
      <c r="W137" s="28"/>
      <c r="X137" s="28"/>
      <c r="Y137" s="28"/>
      <c r="Z137" s="28"/>
      <c r="AA137" s="226"/>
      <c r="AB137" s="28"/>
      <c r="AC137" s="28"/>
      <c r="AD137" s="226"/>
      <c r="AE137" s="28"/>
      <c r="AF137" s="28"/>
      <c r="AG137" s="28"/>
      <c r="AH137" s="28"/>
      <c r="AI137" s="28"/>
      <c r="AJ137" s="226"/>
      <c r="AK137" s="28"/>
      <c r="AL137" s="28"/>
      <c r="AM137" s="226"/>
      <c r="AN137" s="28"/>
      <c r="AO137" s="28"/>
      <c r="AP137" s="226"/>
      <c r="AQ137" s="28"/>
      <c r="AR137" s="28"/>
      <c r="AS137" s="28"/>
      <c r="AT137" s="28"/>
      <c r="AU137" s="28"/>
      <c r="AV137" s="38"/>
      <c r="BA137" s="2"/>
    </row>
    <row r="138" spans="1:53" x14ac:dyDescent="0.2">
      <c r="A138" s="96"/>
      <c r="B138" s="28"/>
      <c r="C138" s="28"/>
      <c r="D138" s="28"/>
      <c r="E138" s="32"/>
      <c r="F138" s="28"/>
      <c r="G138" s="28"/>
      <c r="H138" s="28"/>
      <c r="I138" s="28"/>
      <c r="J138" s="28"/>
      <c r="K138" s="28"/>
      <c r="L138" s="28"/>
      <c r="M138" s="28"/>
      <c r="N138" s="28"/>
      <c r="O138" s="226"/>
      <c r="P138" s="28"/>
      <c r="Q138" s="28"/>
      <c r="R138" s="28"/>
      <c r="S138" s="76"/>
      <c r="T138" s="28"/>
      <c r="U138" s="28"/>
      <c r="V138" s="28"/>
      <c r="W138" s="28"/>
      <c r="X138" s="28"/>
      <c r="Y138" s="28"/>
      <c r="Z138" s="28"/>
      <c r="AA138" s="226"/>
      <c r="AB138" s="28"/>
      <c r="AC138" s="28"/>
      <c r="AD138" s="226"/>
      <c r="AE138" s="28"/>
      <c r="AF138" s="28"/>
      <c r="AG138" s="28"/>
      <c r="AH138" s="28"/>
      <c r="AI138" s="28"/>
      <c r="AJ138" s="226"/>
      <c r="AK138" s="28"/>
      <c r="AL138" s="28"/>
      <c r="AM138" s="226"/>
      <c r="AN138" s="28"/>
      <c r="AO138" s="28"/>
      <c r="AP138" s="226"/>
      <c r="AQ138" s="28"/>
      <c r="AR138" s="28"/>
      <c r="AS138" s="28"/>
      <c r="AT138" s="28"/>
      <c r="AU138" s="28"/>
      <c r="AV138" s="38"/>
      <c r="BA138" s="2"/>
    </row>
    <row r="139" spans="1:53" x14ac:dyDescent="0.2">
      <c r="A139" s="96"/>
      <c r="B139" s="28"/>
      <c r="C139" s="28"/>
      <c r="D139" s="28"/>
      <c r="E139" s="32"/>
      <c r="F139" s="28"/>
      <c r="G139" s="28"/>
      <c r="H139" s="28"/>
      <c r="I139" s="28"/>
      <c r="J139" s="28"/>
      <c r="K139" s="28"/>
      <c r="L139" s="28"/>
      <c r="M139" s="28"/>
      <c r="N139" s="28"/>
      <c r="O139" s="226"/>
      <c r="P139" s="28"/>
      <c r="Q139" s="28"/>
      <c r="R139" s="28"/>
      <c r="S139" s="76"/>
      <c r="T139" s="28"/>
      <c r="U139" s="28"/>
      <c r="V139" s="28"/>
      <c r="W139" s="28"/>
      <c r="X139" s="28"/>
      <c r="Y139" s="28"/>
      <c r="Z139" s="28"/>
      <c r="AA139" s="226"/>
      <c r="AB139" s="28"/>
      <c r="AC139" s="28"/>
      <c r="AD139" s="226"/>
      <c r="AE139" s="28"/>
      <c r="AF139" s="28"/>
      <c r="AG139" s="28"/>
      <c r="AH139" s="28"/>
      <c r="AI139" s="28"/>
      <c r="AJ139" s="226"/>
      <c r="AK139" s="28"/>
      <c r="AL139" s="28"/>
      <c r="AM139" s="226"/>
      <c r="AN139" s="28"/>
      <c r="AO139" s="28"/>
      <c r="AP139" s="226"/>
      <c r="AQ139" s="28"/>
      <c r="AR139" s="28"/>
      <c r="AS139" s="28"/>
      <c r="AT139" s="28"/>
      <c r="AU139" s="28"/>
      <c r="AV139" s="38"/>
      <c r="BA139" s="2"/>
    </row>
    <row r="140" spans="1:53" x14ac:dyDescent="0.2">
      <c r="A140" s="96"/>
      <c r="B140" s="28"/>
      <c r="C140" s="28"/>
      <c r="D140" s="28"/>
      <c r="E140" s="32"/>
      <c r="F140" s="28"/>
      <c r="G140" s="28"/>
      <c r="H140" s="28"/>
      <c r="I140" s="28"/>
      <c r="J140" s="28"/>
      <c r="K140" s="28"/>
      <c r="L140" s="28"/>
      <c r="M140" s="28"/>
      <c r="N140" s="28"/>
      <c r="O140" s="226"/>
      <c r="P140" s="28"/>
      <c r="Q140" s="28"/>
      <c r="R140" s="28"/>
      <c r="S140" s="76"/>
      <c r="T140" s="28"/>
      <c r="U140" s="28"/>
      <c r="V140" s="28"/>
      <c r="W140" s="28"/>
      <c r="X140" s="28"/>
      <c r="Y140" s="28"/>
      <c r="Z140" s="28"/>
      <c r="AA140" s="226"/>
      <c r="AB140" s="28"/>
      <c r="AC140" s="28"/>
      <c r="AD140" s="226"/>
      <c r="AE140" s="28"/>
      <c r="AF140" s="28"/>
      <c r="AG140" s="28"/>
      <c r="AH140" s="28"/>
      <c r="AI140" s="28"/>
      <c r="AJ140" s="226"/>
      <c r="AK140" s="28"/>
      <c r="AL140" s="28"/>
      <c r="AM140" s="226"/>
      <c r="AN140" s="28"/>
      <c r="AO140" s="28"/>
      <c r="AP140" s="226"/>
      <c r="AQ140" s="28"/>
      <c r="AR140" s="28"/>
      <c r="AS140" s="28"/>
      <c r="AT140" s="28"/>
      <c r="AU140" s="28"/>
      <c r="AV140" s="38"/>
      <c r="BA140" s="2"/>
    </row>
    <row r="141" spans="1:53" x14ac:dyDescent="0.2">
      <c r="A141" s="96"/>
      <c r="B141" s="28"/>
      <c r="C141" s="28"/>
      <c r="D141" s="28"/>
      <c r="E141" s="32"/>
      <c r="F141" s="28"/>
      <c r="G141" s="28"/>
      <c r="H141" s="28"/>
      <c r="I141" s="28"/>
      <c r="J141" s="28"/>
      <c r="K141" s="28"/>
      <c r="L141" s="28"/>
      <c r="M141" s="28"/>
      <c r="N141" s="28"/>
      <c r="O141" s="226"/>
      <c r="P141" s="28"/>
      <c r="Q141" s="28"/>
      <c r="R141" s="28"/>
      <c r="S141" s="76"/>
      <c r="T141" s="28"/>
      <c r="U141" s="28"/>
      <c r="V141" s="28"/>
      <c r="W141" s="28"/>
      <c r="X141" s="28"/>
      <c r="Y141" s="28"/>
      <c r="Z141" s="28"/>
      <c r="AA141" s="226"/>
      <c r="AB141" s="28"/>
      <c r="AC141" s="28"/>
      <c r="AD141" s="226"/>
      <c r="AE141" s="28"/>
      <c r="AF141" s="28"/>
      <c r="AG141" s="28"/>
      <c r="AH141" s="28"/>
      <c r="AI141" s="28"/>
      <c r="AJ141" s="226"/>
      <c r="AK141" s="28"/>
      <c r="AL141" s="28"/>
      <c r="AM141" s="226"/>
      <c r="AN141" s="28"/>
      <c r="AO141" s="28"/>
      <c r="AP141" s="226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</row>
    <row r="142" spans="1:53" x14ac:dyDescent="0.2">
      <c r="A142" s="96"/>
      <c r="B142" s="28"/>
      <c r="C142" s="28"/>
      <c r="D142" s="28"/>
      <c r="E142" s="32"/>
      <c r="F142" s="28"/>
      <c r="G142" s="28"/>
      <c r="H142" s="28"/>
      <c r="I142" s="28"/>
      <c r="J142" s="28"/>
      <c r="K142" s="28"/>
      <c r="L142" s="28"/>
      <c r="M142" s="28"/>
      <c r="N142" s="28"/>
      <c r="O142" s="226"/>
      <c r="P142" s="28"/>
      <c r="Q142" s="28"/>
      <c r="R142" s="28"/>
      <c r="S142" s="76"/>
      <c r="T142" s="28"/>
      <c r="U142" s="28"/>
      <c r="V142" s="28"/>
      <c r="W142" s="28"/>
      <c r="X142" s="28"/>
      <c r="Y142" s="28"/>
      <c r="Z142" s="28"/>
      <c r="AA142" s="226"/>
      <c r="AB142" s="28"/>
      <c r="AC142" s="28"/>
      <c r="AD142" s="226"/>
      <c r="AE142" s="28"/>
      <c r="AF142" s="28"/>
      <c r="AG142" s="28"/>
      <c r="AH142" s="28"/>
      <c r="AI142" s="28"/>
      <c r="AJ142" s="226"/>
      <c r="AK142" s="28"/>
      <c r="AL142" s="28"/>
      <c r="AM142" s="226"/>
      <c r="AN142" s="28"/>
      <c r="AO142" s="28"/>
      <c r="AP142" s="226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</row>
    <row r="143" spans="1:53" x14ac:dyDescent="0.2">
      <c r="A143" s="96"/>
      <c r="B143" s="28"/>
      <c r="C143" s="28"/>
      <c r="D143" s="28"/>
      <c r="E143" s="32"/>
      <c r="F143" s="28"/>
      <c r="G143" s="28"/>
      <c r="H143" s="28"/>
      <c r="I143" s="28"/>
      <c r="J143" s="28"/>
      <c r="K143" s="28"/>
      <c r="L143" s="28"/>
      <c r="M143" s="28"/>
      <c r="N143" s="28"/>
      <c r="O143" s="226"/>
      <c r="P143" s="28"/>
      <c r="Q143" s="28"/>
      <c r="R143" s="28"/>
      <c r="S143" s="76"/>
      <c r="T143" s="28"/>
      <c r="U143" s="28"/>
      <c r="V143" s="28"/>
      <c r="W143" s="28"/>
      <c r="X143" s="28"/>
      <c r="Y143" s="28"/>
      <c r="Z143" s="28"/>
      <c r="AA143" s="226"/>
      <c r="AB143" s="28"/>
      <c r="AC143" s="28"/>
      <c r="AD143" s="226"/>
      <c r="AE143" s="28"/>
      <c r="AF143" s="28"/>
      <c r="AG143" s="28"/>
      <c r="AH143" s="28"/>
      <c r="AI143" s="28"/>
      <c r="AJ143" s="226"/>
      <c r="AK143" s="28"/>
      <c r="AL143" s="28"/>
      <c r="AM143" s="226"/>
      <c r="AN143" s="28"/>
      <c r="AO143" s="28"/>
      <c r="AP143" s="226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</row>
    <row r="144" spans="1:53" x14ac:dyDescent="0.2">
      <c r="A144" s="96"/>
      <c r="B144" s="28"/>
      <c r="C144" s="28"/>
      <c r="D144" s="28"/>
      <c r="E144" s="32"/>
      <c r="F144" s="28"/>
      <c r="G144" s="28"/>
      <c r="H144" s="28"/>
      <c r="I144" s="28"/>
      <c r="J144" s="28"/>
      <c r="K144" s="28"/>
      <c r="L144" s="28"/>
      <c r="M144" s="28"/>
      <c r="N144" s="28"/>
      <c r="O144" s="226"/>
      <c r="P144" s="28"/>
      <c r="Q144" s="28"/>
      <c r="R144" s="28"/>
      <c r="S144" s="76"/>
      <c r="T144" s="28"/>
      <c r="U144" s="28"/>
      <c r="V144" s="28"/>
      <c r="W144" s="28"/>
      <c r="X144" s="28"/>
      <c r="Y144" s="28"/>
      <c r="Z144" s="28"/>
      <c r="AA144" s="226"/>
      <c r="AB144" s="28"/>
      <c r="AC144" s="28"/>
      <c r="AD144" s="226"/>
      <c r="AE144" s="28"/>
      <c r="AF144" s="28"/>
      <c r="AG144" s="28"/>
      <c r="AH144" s="28"/>
      <c r="AI144" s="28"/>
      <c r="AJ144" s="226"/>
      <c r="AK144" s="28"/>
      <c r="AL144" s="28"/>
      <c r="AM144" s="226"/>
      <c r="AN144" s="28"/>
      <c r="AO144" s="28"/>
      <c r="AP144" s="226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</row>
    <row r="145" spans="1:52" x14ac:dyDescent="0.2">
      <c r="A145" s="96"/>
      <c r="B145" s="28"/>
      <c r="C145" s="28"/>
      <c r="D145" s="28"/>
      <c r="E145" s="32"/>
      <c r="F145" s="28"/>
      <c r="G145" s="28"/>
      <c r="H145" s="28"/>
      <c r="I145" s="28"/>
      <c r="J145" s="28"/>
      <c r="K145" s="28"/>
      <c r="L145" s="28"/>
      <c r="M145" s="28"/>
      <c r="N145" s="28"/>
      <c r="O145" s="226"/>
      <c r="P145" s="28"/>
      <c r="Q145" s="28"/>
      <c r="R145" s="28"/>
      <c r="S145" s="76"/>
      <c r="T145" s="28"/>
      <c r="U145" s="28"/>
      <c r="V145" s="28"/>
      <c r="W145" s="28"/>
      <c r="X145" s="28"/>
      <c r="Y145" s="28"/>
      <c r="Z145" s="28"/>
      <c r="AA145" s="226"/>
      <c r="AB145" s="28"/>
      <c r="AC145" s="28"/>
      <c r="AD145" s="226"/>
      <c r="AE145" s="28"/>
      <c r="AF145" s="28"/>
      <c r="AG145" s="28"/>
      <c r="AH145" s="28"/>
      <c r="AI145" s="28"/>
      <c r="AJ145" s="226"/>
      <c r="AK145" s="28"/>
      <c r="AL145" s="28"/>
      <c r="AM145" s="226"/>
      <c r="AN145" s="28"/>
      <c r="AO145" s="28"/>
      <c r="AP145" s="226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</row>
    <row r="146" spans="1:52" x14ac:dyDescent="0.2">
      <c r="A146" s="96"/>
      <c r="B146" s="28"/>
      <c r="C146" s="28"/>
      <c r="D146" s="28"/>
      <c r="E146" s="32"/>
      <c r="F146" s="28"/>
      <c r="G146" s="28"/>
      <c r="H146" s="28"/>
      <c r="I146" s="28"/>
      <c r="J146" s="28"/>
      <c r="K146" s="28"/>
      <c r="L146" s="28"/>
      <c r="M146" s="28"/>
      <c r="N146" s="28"/>
      <c r="O146" s="226"/>
      <c r="P146" s="28"/>
      <c r="Q146" s="28"/>
      <c r="R146" s="28"/>
      <c r="S146" s="76"/>
      <c r="T146" s="28"/>
      <c r="U146" s="28"/>
      <c r="V146" s="28"/>
      <c r="W146" s="28"/>
      <c r="X146" s="28"/>
      <c r="Y146" s="28"/>
      <c r="Z146" s="28"/>
      <c r="AA146" s="226"/>
      <c r="AB146" s="28"/>
      <c r="AC146" s="28"/>
      <c r="AD146" s="226"/>
      <c r="AE146" s="28"/>
      <c r="AF146" s="28"/>
      <c r="AG146" s="28"/>
      <c r="AH146" s="28"/>
      <c r="AI146" s="28"/>
      <c r="AJ146" s="226"/>
      <c r="AK146" s="28"/>
      <c r="AL146" s="28"/>
      <c r="AM146" s="226"/>
      <c r="AN146" s="28"/>
      <c r="AO146" s="28"/>
      <c r="AP146" s="226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</row>
    <row r="147" spans="1:52" x14ac:dyDescent="0.2">
      <c r="A147" s="95"/>
      <c r="B147" s="28"/>
      <c r="C147" s="28"/>
      <c r="D147" s="28"/>
      <c r="E147" s="32"/>
      <c r="F147" s="28"/>
      <c r="G147" s="28"/>
      <c r="H147" s="28"/>
      <c r="I147" s="28"/>
      <c r="J147" s="28"/>
      <c r="K147" s="28"/>
      <c r="L147" s="28"/>
      <c r="M147" s="28"/>
      <c r="N147" s="28"/>
      <c r="O147" s="226"/>
      <c r="P147" s="28"/>
      <c r="Q147" s="28"/>
      <c r="R147" s="28"/>
      <c r="S147" s="76"/>
      <c r="T147" s="28"/>
      <c r="U147" s="28"/>
      <c r="V147" s="28"/>
      <c r="W147" s="28"/>
      <c r="X147" s="28"/>
      <c r="Y147" s="28"/>
      <c r="Z147" s="28"/>
      <c r="AA147" s="226"/>
      <c r="AB147" s="28"/>
      <c r="AC147" s="28"/>
      <c r="AD147" s="226"/>
      <c r="AE147" s="28"/>
      <c r="AF147" s="28"/>
      <c r="AG147" s="28"/>
      <c r="AH147" s="28"/>
      <c r="AI147" s="28"/>
      <c r="AJ147" s="226"/>
      <c r="AK147" s="28"/>
      <c r="AL147" s="28"/>
      <c r="AM147" s="226"/>
      <c r="AN147" s="28"/>
      <c r="AO147" s="28"/>
      <c r="AP147" s="226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</row>
    <row r="148" spans="1:52" x14ac:dyDescent="0.2">
      <c r="A148" s="95"/>
      <c r="B148" s="28"/>
      <c r="C148" s="28"/>
      <c r="D148" s="28"/>
      <c r="E148" s="32"/>
      <c r="F148" s="28"/>
      <c r="G148" s="28"/>
      <c r="H148" s="28"/>
      <c r="I148" s="28"/>
      <c r="J148" s="28"/>
      <c r="K148" s="28"/>
      <c r="L148" s="28"/>
      <c r="M148" s="28"/>
      <c r="N148" s="28"/>
      <c r="O148" s="226"/>
      <c r="P148" s="28"/>
      <c r="Q148" s="28"/>
      <c r="R148" s="28"/>
      <c r="S148" s="76"/>
      <c r="T148" s="28"/>
      <c r="U148" s="28"/>
      <c r="V148" s="28"/>
      <c r="W148" s="28"/>
      <c r="X148" s="28"/>
      <c r="Y148" s="28"/>
      <c r="Z148" s="28"/>
      <c r="AA148" s="226"/>
      <c r="AB148" s="28"/>
      <c r="AC148" s="28"/>
      <c r="AD148" s="226"/>
      <c r="AE148" s="28"/>
      <c r="AF148" s="28"/>
      <c r="AG148" s="28"/>
      <c r="AH148" s="28"/>
      <c r="AI148" s="28"/>
      <c r="AJ148" s="226"/>
      <c r="AK148" s="28"/>
      <c r="AL148" s="28"/>
      <c r="AM148" s="226"/>
      <c r="AN148" s="28"/>
      <c r="AO148" s="28"/>
      <c r="AP148" s="226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</row>
    <row r="149" spans="1:52" x14ac:dyDescent="0.2">
      <c r="A149" s="95"/>
      <c r="B149" s="28"/>
      <c r="C149" s="28"/>
      <c r="D149" s="28"/>
      <c r="E149" s="32"/>
      <c r="F149" s="28"/>
      <c r="G149" s="28"/>
      <c r="H149" s="28"/>
      <c r="I149" s="28"/>
      <c r="J149" s="28"/>
      <c r="K149" s="28"/>
      <c r="L149" s="28"/>
      <c r="M149" s="28"/>
      <c r="N149" s="28"/>
      <c r="O149" s="226"/>
      <c r="P149" s="28"/>
      <c r="Q149" s="28"/>
      <c r="R149" s="28"/>
      <c r="S149" s="76"/>
      <c r="T149" s="28"/>
      <c r="U149" s="28"/>
      <c r="V149" s="28"/>
      <c r="W149" s="28"/>
      <c r="X149" s="28"/>
      <c r="Y149" s="28"/>
      <c r="Z149" s="28"/>
      <c r="AA149" s="226"/>
      <c r="AB149" s="28"/>
      <c r="AC149" s="28"/>
      <c r="AD149" s="226"/>
      <c r="AE149" s="28"/>
      <c r="AF149" s="28"/>
      <c r="AG149" s="28"/>
      <c r="AH149" s="28"/>
      <c r="AI149" s="28"/>
      <c r="AJ149" s="226"/>
      <c r="AK149" s="28"/>
      <c r="AL149" s="28"/>
      <c r="AM149" s="226"/>
      <c r="AN149" s="28"/>
      <c r="AO149" s="28"/>
      <c r="AP149" s="226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</row>
    <row r="150" spans="1:52" x14ac:dyDescent="0.2">
      <c r="A150" s="95"/>
      <c r="B150" s="28"/>
      <c r="C150" s="28"/>
      <c r="D150" s="28"/>
      <c r="E150" s="32"/>
      <c r="F150" s="28"/>
      <c r="G150" s="28"/>
      <c r="H150" s="28"/>
      <c r="I150" s="28"/>
      <c r="J150" s="28"/>
      <c r="K150" s="28"/>
      <c r="L150" s="28"/>
      <c r="M150" s="28"/>
      <c r="N150" s="28"/>
      <c r="O150" s="226"/>
      <c r="P150" s="28"/>
      <c r="Q150" s="28"/>
      <c r="R150" s="28"/>
      <c r="S150" s="76"/>
      <c r="T150" s="28"/>
      <c r="U150" s="28"/>
      <c r="V150" s="28"/>
      <c r="W150" s="28"/>
      <c r="X150" s="28"/>
      <c r="Y150" s="28"/>
      <c r="Z150" s="28"/>
      <c r="AA150" s="226"/>
      <c r="AB150" s="28"/>
      <c r="AC150" s="28"/>
      <c r="AD150" s="226"/>
      <c r="AE150" s="28"/>
      <c r="AF150" s="28"/>
      <c r="AG150" s="28"/>
      <c r="AH150" s="28"/>
      <c r="AI150" s="28"/>
      <c r="AJ150" s="226"/>
      <c r="AK150" s="28"/>
      <c r="AL150" s="28"/>
      <c r="AM150" s="226"/>
      <c r="AN150" s="28"/>
      <c r="AO150" s="28"/>
      <c r="AP150" s="226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</row>
    <row r="151" spans="1:52" x14ac:dyDescent="0.2">
      <c r="A151" s="95"/>
      <c r="B151" s="28"/>
      <c r="C151" s="28"/>
      <c r="D151" s="28"/>
      <c r="E151" s="32"/>
      <c r="F151" s="28"/>
      <c r="G151" s="28"/>
      <c r="H151" s="28"/>
      <c r="I151" s="28"/>
      <c r="J151" s="28"/>
      <c r="K151" s="28"/>
      <c r="L151" s="28"/>
      <c r="M151" s="28"/>
      <c r="N151" s="28"/>
      <c r="O151" s="226"/>
      <c r="P151" s="28"/>
      <c r="Q151" s="28"/>
      <c r="R151" s="28"/>
      <c r="S151" s="76"/>
      <c r="T151" s="28"/>
      <c r="U151" s="28"/>
      <c r="V151" s="28"/>
      <c r="W151" s="28"/>
      <c r="X151" s="28"/>
      <c r="Y151" s="28"/>
      <c r="Z151" s="28"/>
      <c r="AA151" s="226"/>
      <c r="AB151" s="28"/>
      <c r="AC151" s="28"/>
      <c r="AD151" s="226"/>
      <c r="AE151" s="28"/>
      <c r="AF151" s="28"/>
      <c r="AG151" s="28"/>
      <c r="AH151" s="28"/>
      <c r="AI151" s="28"/>
      <c r="AJ151" s="226"/>
      <c r="AK151" s="28"/>
      <c r="AL151" s="28"/>
      <c r="AM151" s="226"/>
      <c r="AN151" s="28"/>
      <c r="AO151" s="28"/>
      <c r="AP151" s="226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</row>
    <row r="152" spans="1:52" x14ac:dyDescent="0.2">
      <c r="A152" s="95"/>
      <c r="B152" s="28"/>
      <c r="C152" s="28"/>
      <c r="D152" s="28"/>
      <c r="E152" s="32"/>
      <c r="F152" s="28"/>
      <c r="G152" s="28"/>
      <c r="H152" s="28"/>
      <c r="I152" s="28"/>
      <c r="J152" s="28"/>
      <c r="K152" s="28"/>
      <c r="L152" s="28"/>
      <c r="M152" s="28"/>
      <c r="N152" s="28"/>
      <c r="O152" s="226"/>
      <c r="P152" s="28"/>
      <c r="Q152" s="28"/>
      <c r="R152" s="28"/>
      <c r="S152" s="76"/>
      <c r="T152" s="28"/>
      <c r="U152" s="28"/>
      <c r="V152" s="28"/>
      <c r="W152" s="28"/>
      <c r="X152" s="28"/>
      <c r="Y152" s="28"/>
      <c r="Z152" s="28"/>
      <c r="AA152" s="226"/>
      <c r="AB152" s="28"/>
      <c r="AC152" s="28"/>
      <c r="AD152" s="226"/>
      <c r="AE152" s="28"/>
      <c r="AF152" s="28"/>
      <c r="AG152" s="28"/>
      <c r="AH152" s="28"/>
      <c r="AI152" s="28"/>
      <c r="AJ152" s="226"/>
      <c r="AK152" s="28"/>
      <c r="AL152" s="28"/>
      <c r="AM152" s="226"/>
      <c r="AN152" s="28"/>
      <c r="AO152" s="28"/>
      <c r="AP152" s="226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</row>
    <row r="153" spans="1:52" x14ac:dyDescent="0.2">
      <c r="A153" s="95"/>
      <c r="B153" s="28"/>
      <c r="C153" s="28"/>
      <c r="D153" s="28"/>
      <c r="E153" s="32"/>
      <c r="F153" s="28"/>
      <c r="G153" s="28"/>
      <c r="H153" s="28"/>
      <c r="I153" s="28"/>
      <c r="J153" s="28"/>
      <c r="K153" s="28"/>
      <c r="L153" s="28"/>
      <c r="M153" s="28"/>
      <c r="N153" s="28"/>
      <c r="O153" s="226"/>
      <c r="P153" s="28"/>
      <c r="Q153" s="28"/>
      <c r="R153" s="28"/>
      <c r="S153" s="76"/>
      <c r="T153" s="28"/>
      <c r="U153" s="28"/>
      <c r="V153" s="28"/>
      <c r="W153" s="28"/>
      <c r="X153" s="28"/>
      <c r="Y153" s="28"/>
      <c r="Z153" s="28"/>
      <c r="AA153" s="226"/>
      <c r="AB153" s="28"/>
      <c r="AC153" s="28"/>
      <c r="AD153" s="226"/>
      <c r="AE153" s="28"/>
      <c r="AF153" s="28"/>
      <c r="AG153" s="28"/>
      <c r="AH153" s="28"/>
      <c r="AI153" s="28"/>
      <c r="AJ153" s="226"/>
      <c r="AK153" s="28"/>
      <c r="AL153" s="28"/>
      <c r="AM153" s="226"/>
      <c r="AN153" s="28"/>
      <c r="AO153" s="28"/>
      <c r="AP153" s="226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</row>
    <row r="154" spans="1:52" x14ac:dyDescent="0.2">
      <c r="A154" s="95"/>
      <c r="B154" s="28"/>
      <c r="C154" s="28"/>
      <c r="D154" s="28"/>
      <c r="E154" s="32"/>
      <c r="F154" s="28"/>
      <c r="G154" s="28"/>
      <c r="H154" s="28"/>
      <c r="I154" s="28"/>
      <c r="J154" s="28"/>
      <c r="K154" s="28"/>
      <c r="L154" s="28"/>
      <c r="M154" s="28"/>
      <c r="N154" s="28"/>
      <c r="O154" s="226"/>
      <c r="P154" s="28"/>
      <c r="Q154" s="28"/>
      <c r="R154" s="28"/>
      <c r="S154" s="76"/>
      <c r="T154" s="28"/>
      <c r="U154" s="28"/>
      <c r="V154" s="28"/>
      <c r="W154" s="28"/>
      <c r="X154" s="28"/>
      <c r="Y154" s="28"/>
      <c r="Z154" s="28"/>
      <c r="AA154" s="226"/>
      <c r="AB154" s="28"/>
      <c r="AC154" s="28"/>
      <c r="AD154" s="226"/>
      <c r="AE154" s="28"/>
      <c r="AF154" s="28"/>
      <c r="AG154" s="28"/>
      <c r="AH154" s="28"/>
      <c r="AI154" s="28"/>
      <c r="AJ154" s="226"/>
      <c r="AK154" s="28"/>
      <c r="AL154" s="28"/>
      <c r="AM154" s="226"/>
      <c r="AN154" s="28"/>
      <c r="AO154" s="28"/>
      <c r="AP154" s="226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</row>
    <row r="155" spans="1:52" x14ac:dyDescent="0.2">
      <c r="A155" s="95"/>
      <c r="B155" s="28"/>
      <c r="C155" s="28"/>
      <c r="D155" s="28"/>
      <c r="E155" s="32"/>
      <c r="F155" s="28"/>
      <c r="G155" s="28"/>
      <c r="H155" s="28"/>
      <c r="I155" s="28"/>
      <c r="J155" s="28"/>
      <c r="K155" s="28"/>
      <c r="L155" s="28"/>
      <c r="M155" s="28"/>
      <c r="N155" s="28"/>
      <c r="O155" s="226"/>
      <c r="P155" s="28"/>
      <c r="Q155" s="28"/>
      <c r="R155" s="28"/>
      <c r="S155" s="76"/>
      <c r="T155" s="28"/>
      <c r="U155" s="28"/>
      <c r="V155" s="28"/>
      <c r="W155" s="28"/>
      <c r="X155" s="28"/>
      <c r="Y155" s="28"/>
      <c r="Z155" s="28"/>
      <c r="AA155" s="226"/>
      <c r="AB155" s="28"/>
      <c r="AC155" s="28"/>
      <c r="AD155" s="226"/>
      <c r="AE155" s="28"/>
      <c r="AF155" s="28"/>
      <c r="AG155" s="28"/>
      <c r="AH155" s="28"/>
      <c r="AI155" s="28"/>
      <c r="AJ155" s="226"/>
      <c r="AK155" s="28"/>
      <c r="AL155" s="28"/>
      <c r="AM155" s="226"/>
      <c r="AN155" s="28"/>
      <c r="AO155" s="28"/>
      <c r="AP155" s="226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</row>
    <row r="156" spans="1:52" x14ac:dyDescent="0.2">
      <c r="A156" s="95"/>
      <c r="B156" s="28"/>
      <c r="C156" s="28"/>
      <c r="D156" s="28"/>
      <c r="E156" s="32"/>
      <c r="F156" s="28"/>
      <c r="G156" s="28"/>
      <c r="H156" s="28"/>
      <c r="I156" s="28"/>
      <c r="J156" s="28"/>
      <c r="K156" s="28"/>
      <c r="L156" s="28"/>
      <c r="M156" s="28"/>
      <c r="N156" s="28"/>
      <c r="O156" s="226"/>
      <c r="P156" s="28"/>
      <c r="Q156" s="28"/>
      <c r="R156" s="28"/>
      <c r="S156" s="76"/>
      <c r="T156" s="28"/>
      <c r="U156" s="28"/>
      <c r="V156" s="28"/>
      <c r="W156" s="28"/>
      <c r="X156" s="28"/>
      <c r="Y156" s="28"/>
      <c r="Z156" s="28"/>
      <c r="AA156" s="226"/>
      <c r="AB156" s="28"/>
      <c r="AC156" s="28"/>
      <c r="AD156" s="226"/>
      <c r="AE156" s="28"/>
      <c r="AF156" s="28"/>
      <c r="AG156" s="28"/>
      <c r="AH156" s="28"/>
      <c r="AI156" s="28"/>
      <c r="AJ156" s="226"/>
      <c r="AK156" s="28"/>
      <c r="AL156" s="28"/>
      <c r="AM156" s="226"/>
      <c r="AN156" s="28"/>
      <c r="AO156" s="28"/>
      <c r="AP156" s="226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</row>
    <row r="157" spans="1:52" x14ac:dyDescent="0.2">
      <c r="A157" s="95"/>
      <c r="B157" s="28"/>
      <c r="C157" s="28"/>
      <c r="D157" s="28"/>
      <c r="E157" s="32"/>
      <c r="F157" s="28"/>
      <c r="G157" s="28"/>
      <c r="H157" s="28"/>
      <c r="I157" s="28"/>
      <c r="J157" s="28"/>
      <c r="K157" s="28"/>
      <c r="L157" s="28"/>
      <c r="M157" s="28"/>
      <c r="N157" s="28"/>
      <c r="O157" s="226"/>
      <c r="P157" s="28"/>
      <c r="Q157" s="28"/>
      <c r="R157" s="28"/>
      <c r="S157" s="76"/>
      <c r="T157" s="28"/>
      <c r="U157" s="28"/>
      <c r="V157" s="28"/>
      <c r="W157" s="28"/>
      <c r="X157" s="28"/>
      <c r="Y157" s="28"/>
      <c r="Z157" s="28"/>
      <c r="AA157" s="226"/>
      <c r="AB157" s="28"/>
      <c r="AC157" s="28"/>
      <c r="AD157" s="226"/>
      <c r="AE157" s="28"/>
      <c r="AF157" s="28"/>
      <c r="AG157" s="28"/>
      <c r="AH157" s="28"/>
      <c r="AI157" s="28"/>
      <c r="AJ157" s="226"/>
      <c r="AK157" s="28"/>
      <c r="AL157" s="28"/>
      <c r="AM157" s="226"/>
      <c r="AN157" s="28"/>
      <c r="AO157" s="28"/>
      <c r="AP157" s="226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</row>
    <row r="158" spans="1:52" x14ac:dyDescent="0.2">
      <c r="A158" s="95"/>
      <c r="B158" s="28"/>
      <c r="C158" s="28"/>
      <c r="D158" s="28"/>
      <c r="E158" s="32"/>
      <c r="F158" s="28"/>
      <c r="G158" s="28"/>
      <c r="H158" s="28"/>
      <c r="I158" s="28"/>
      <c r="J158" s="28"/>
      <c r="K158" s="28"/>
      <c r="L158" s="28"/>
      <c r="M158" s="28"/>
      <c r="N158" s="28"/>
      <c r="O158" s="226"/>
      <c r="P158" s="28"/>
      <c r="Q158" s="28"/>
      <c r="R158" s="28"/>
      <c r="S158" s="76"/>
      <c r="T158" s="28"/>
      <c r="U158" s="28"/>
      <c r="V158" s="28"/>
      <c r="W158" s="28"/>
      <c r="X158" s="28"/>
      <c r="Y158" s="28"/>
      <c r="Z158" s="28"/>
      <c r="AA158" s="226"/>
      <c r="AB158" s="28"/>
      <c r="AC158" s="28"/>
      <c r="AD158" s="226"/>
      <c r="AE158" s="28"/>
      <c r="AF158" s="28"/>
      <c r="AG158" s="28"/>
      <c r="AH158" s="28"/>
      <c r="AI158" s="28"/>
      <c r="AJ158" s="226"/>
      <c r="AK158" s="28"/>
      <c r="AL158" s="28"/>
      <c r="AM158" s="226"/>
      <c r="AN158" s="28"/>
      <c r="AO158" s="28"/>
      <c r="AP158" s="226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</row>
    <row r="159" spans="1:52" x14ac:dyDescent="0.2">
      <c r="A159" s="95"/>
      <c r="B159" s="28"/>
      <c r="C159" s="28"/>
      <c r="D159" s="28"/>
      <c r="E159" s="32"/>
      <c r="F159" s="28"/>
      <c r="G159" s="28"/>
      <c r="H159" s="28"/>
      <c r="I159" s="28"/>
      <c r="J159" s="28"/>
      <c r="K159" s="28"/>
      <c r="L159" s="28"/>
      <c r="M159" s="28"/>
      <c r="N159" s="28"/>
      <c r="O159" s="226"/>
      <c r="P159" s="28"/>
      <c r="Q159" s="28"/>
      <c r="R159" s="28"/>
      <c r="S159" s="76"/>
      <c r="T159" s="28"/>
      <c r="U159" s="28"/>
      <c r="V159" s="28"/>
      <c r="W159" s="28"/>
      <c r="X159" s="28"/>
      <c r="Y159" s="28"/>
      <c r="Z159" s="28"/>
      <c r="AA159" s="226"/>
      <c r="AB159" s="28"/>
      <c r="AC159" s="28"/>
      <c r="AD159" s="226"/>
      <c r="AE159" s="28"/>
      <c r="AF159" s="28"/>
      <c r="AG159" s="28"/>
      <c r="AH159" s="28"/>
      <c r="AI159" s="28"/>
      <c r="AJ159" s="226"/>
      <c r="AK159" s="28"/>
      <c r="AL159" s="28"/>
      <c r="AM159" s="226"/>
      <c r="AN159" s="28"/>
      <c r="AO159" s="28"/>
      <c r="AP159" s="226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</row>
    <row r="160" spans="1:52" x14ac:dyDescent="0.2">
      <c r="A160" s="95"/>
      <c r="B160" s="28"/>
      <c r="C160" s="28"/>
      <c r="D160" s="28"/>
      <c r="E160" s="32"/>
      <c r="F160" s="28"/>
      <c r="G160" s="28"/>
      <c r="H160" s="28"/>
      <c r="I160" s="28"/>
      <c r="J160" s="28"/>
      <c r="K160" s="28"/>
      <c r="L160" s="28"/>
      <c r="M160" s="28"/>
      <c r="N160" s="28"/>
      <c r="O160" s="226"/>
      <c r="P160" s="28"/>
      <c r="Q160" s="28"/>
      <c r="R160" s="28"/>
      <c r="S160" s="76"/>
      <c r="T160" s="28"/>
      <c r="U160" s="28"/>
      <c r="V160" s="28"/>
      <c r="W160" s="28"/>
      <c r="X160" s="28"/>
      <c r="Y160" s="28"/>
      <c r="Z160" s="28"/>
      <c r="AA160" s="226"/>
      <c r="AB160" s="28"/>
      <c r="AC160" s="28"/>
      <c r="AD160" s="226"/>
      <c r="AE160" s="28"/>
      <c r="AF160" s="28"/>
      <c r="AG160" s="28"/>
      <c r="AH160" s="28"/>
      <c r="AI160" s="28"/>
      <c r="AJ160" s="226"/>
      <c r="AK160" s="28"/>
      <c r="AL160" s="28"/>
      <c r="AM160" s="226"/>
      <c r="AN160" s="28"/>
      <c r="AO160" s="28"/>
      <c r="AP160" s="226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</row>
    <row r="161" spans="1:52" x14ac:dyDescent="0.2">
      <c r="A161" s="95"/>
      <c r="B161" s="28"/>
      <c r="C161" s="28"/>
      <c r="D161" s="28"/>
      <c r="E161" s="32"/>
      <c r="F161" s="28"/>
      <c r="G161" s="28"/>
      <c r="H161" s="28"/>
      <c r="I161" s="28"/>
      <c r="J161" s="28"/>
      <c r="K161" s="28"/>
      <c r="L161" s="28"/>
      <c r="M161" s="28"/>
      <c r="N161" s="28"/>
      <c r="O161" s="226"/>
      <c r="P161" s="28"/>
      <c r="Q161" s="28"/>
      <c r="R161" s="28"/>
      <c r="S161" s="76"/>
      <c r="T161" s="28"/>
      <c r="U161" s="28"/>
      <c r="V161" s="28"/>
      <c r="W161" s="28"/>
      <c r="X161" s="28"/>
      <c r="Y161" s="28"/>
      <c r="Z161" s="28"/>
      <c r="AA161" s="226"/>
      <c r="AB161" s="28"/>
      <c r="AC161" s="28"/>
      <c r="AD161" s="226"/>
      <c r="AE161" s="28"/>
      <c r="AF161" s="28"/>
      <c r="AG161" s="28"/>
      <c r="AH161" s="28"/>
      <c r="AI161" s="28"/>
      <c r="AJ161" s="226"/>
      <c r="AK161" s="28"/>
      <c r="AL161" s="28"/>
      <c r="AM161" s="226"/>
      <c r="AN161" s="28"/>
      <c r="AO161" s="28"/>
      <c r="AP161" s="226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</row>
    <row r="162" spans="1:52" x14ac:dyDescent="0.2">
      <c r="A162" s="95"/>
      <c r="B162" s="28"/>
      <c r="C162" s="28"/>
      <c r="D162" s="28"/>
      <c r="E162" s="32"/>
      <c r="F162" s="28"/>
      <c r="G162" s="28"/>
      <c r="H162" s="28"/>
      <c r="I162" s="28"/>
      <c r="J162" s="28"/>
      <c r="K162" s="28"/>
      <c r="L162" s="28"/>
      <c r="M162" s="28"/>
      <c r="N162" s="28"/>
      <c r="O162" s="226"/>
      <c r="P162" s="28"/>
      <c r="Q162" s="28"/>
      <c r="R162" s="28"/>
      <c r="S162" s="76"/>
      <c r="T162" s="28"/>
      <c r="U162" s="28"/>
      <c r="V162" s="28"/>
      <c r="W162" s="28"/>
      <c r="X162" s="28"/>
      <c r="Y162" s="28"/>
      <c r="Z162" s="28"/>
      <c r="AA162" s="226"/>
      <c r="AB162" s="28"/>
      <c r="AC162" s="28"/>
      <c r="AD162" s="226"/>
      <c r="AE162" s="28"/>
      <c r="AF162" s="28"/>
      <c r="AG162" s="28"/>
      <c r="AH162" s="28"/>
      <c r="AI162" s="28"/>
      <c r="AJ162" s="226"/>
      <c r="AK162" s="28"/>
      <c r="AL162" s="28"/>
      <c r="AM162" s="226"/>
      <c r="AN162" s="28"/>
      <c r="AO162" s="28"/>
      <c r="AP162" s="226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</row>
    <row r="163" spans="1:52" x14ac:dyDescent="0.2">
      <c r="A163" s="95"/>
      <c r="B163" s="28"/>
      <c r="C163" s="28"/>
      <c r="D163" s="28"/>
      <c r="E163" s="32"/>
      <c r="F163" s="28"/>
      <c r="G163" s="28"/>
      <c r="H163" s="28"/>
      <c r="I163" s="28"/>
      <c r="J163" s="28"/>
      <c r="K163" s="28"/>
      <c r="L163" s="28"/>
      <c r="M163" s="28"/>
      <c r="N163" s="28"/>
      <c r="O163" s="226"/>
      <c r="P163" s="28"/>
      <c r="Q163" s="28"/>
      <c r="R163" s="28"/>
      <c r="S163" s="76"/>
      <c r="T163" s="28"/>
      <c r="U163" s="28"/>
      <c r="V163" s="28"/>
      <c r="W163" s="28"/>
      <c r="X163" s="28"/>
      <c r="Y163" s="28"/>
      <c r="Z163" s="28"/>
      <c r="AA163" s="226"/>
      <c r="AB163" s="28"/>
      <c r="AC163" s="28"/>
      <c r="AD163" s="226"/>
      <c r="AE163" s="28"/>
      <c r="AF163" s="28"/>
      <c r="AG163" s="28"/>
      <c r="AH163" s="28"/>
      <c r="AI163" s="28"/>
      <c r="AJ163" s="226"/>
      <c r="AK163" s="28"/>
      <c r="AL163" s="28"/>
      <c r="AM163" s="226"/>
      <c r="AN163" s="28"/>
      <c r="AO163" s="28"/>
      <c r="AP163" s="226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</row>
    <row r="164" spans="1:52" x14ac:dyDescent="0.2">
      <c r="A164" s="95"/>
      <c r="B164" s="28"/>
      <c r="C164" s="28"/>
      <c r="D164" s="28"/>
      <c r="E164" s="32"/>
      <c r="F164" s="28"/>
      <c r="G164" s="28"/>
      <c r="H164" s="28"/>
      <c r="I164" s="28"/>
      <c r="J164" s="28"/>
      <c r="K164" s="28"/>
      <c r="L164" s="28"/>
      <c r="M164" s="28"/>
      <c r="N164" s="28"/>
      <c r="O164" s="226"/>
      <c r="P164" s="28"/>
      <c r="Q164" s="28"/>
      <c r="R164" s="28"/>
      <c r="S164" s="76"/>
      <c r="T164" s="28"/>
      <c r="U164" s="28"/>
      <c r="V164" s="28"/>
      <c r="W164" s="28"/>
      <c r="X164" s="28"/>
      <c r="Y164" s="28"/>
      <c r="Z164" s="28"/>
      <c r="AA164" s="226"/>
      <c r="AB164" s="28"/>
      <c r="AC164" s="28"/>
      <c r="AD164" s="226"/>
      <c r="AE164" s="28"/>
      <c r="AF164" s="28"/>
      <c r="AG164" s="28"/>
      <c r="AH164" s="28"/>
      <c r="AI164" s="28"/>
      <c r="AJ164" s="226"/>
      <c r="AK164" s="28"/>
      <c r="AL164" s="28"/>
      <c r="AM164" s="226"/>
      <c r="AN164" s="28"/>
      <c r="AO164" s="28"/>
      <c r="AP164" s="226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</row>
    <row r="165" spans="1:52" x14ac:dyDescent="0.2">
      <c r="A165" s="95"/>
      <c r="B165" s="28"/>
      <c r="C165" s="28"/>
      <c r="D165" s="28"/>
      <c r="E165" s="32"/>
      <c r="F165" s="28"/>
      <c r="G165" s="28"/>
      <c r="H165" s="28"/>
      <c r="I165" s="28"/>
      <c r="J165" s="28"/>
      <c r="K165" s="28"/>
      <c r="L165" s="28"/>
      <c r="M165" s="28"/>
      <c r="N165" s="28"/>
      <c r="O165" s="226"/>
      <c r="P165" s="28"/>
      <c r="Q165" s="28"/>
      <c r="R165" s="28"/>
      <c r="S165" s="76"/>
      <c r="T165" s="28"/>
      <c r="U165" s="28"/>
      <c r="V165" s="28"/>
      <c r="W165" s="28"/>
      <c r="X165" s="28"/>
      <c r="Y165" s="28"/>
      <c r="Z165" s="28"/>
      <c r="AA165" s="226"/>
      <c r="AB165" s="28"/>
      <c r="AC165" s="28"/>
      <c r="AD165" s="226"/>
      <c r="AE165" s="28"/>
      <c r="AF165" s="28"/>
      <c r="AG165" s="28"/>
      <c r="AH165" s="28"/>
      <c r="AI165" s="28"/>
      <c r="AJ165" s="226"/>
      <c r="AK165" s="28"/>
      <c r="AL165" s="28"/>
      <c r="AM165" s="226"/>
      <c r="AN165" s="28"/>
      <c r="AO165" s="28"/>
      <c r="AP165" s="226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</row>
    <row r="166" spans="1:52" x14ac:dyDescent="0.2">
      <c r="A166" s="95"/>
      <c r="B166" s="28"/>
      <c r="C166" s="28"/>
      <c r="D166" s="28"/>
      <c r="E166" s="32"/>
      <c r="F166" s="28"/>
      <c r="G166" s="28"/>
      <c r="H166" s="28"/>
      <c r="I166" s="28"/>
      <c r="J166" s="28"/>
      <c r="K166" s="28"/>
      <c r="L166" s="28"/>
      <c r="M166" s="28"/>
      <c r="N166" s="28"/>
      <c r="O166" s="226"/>
      <c r="P166" s="28"/>
      <c r="Q166" s="28"/>
      <c r="R166" s="28"/>
      <c r="S166" s="76"/>
      <c r="T166" s="28"/>
      <c r="U166" s="28"/>
      <c r="V166" s="28"/>
      <c r="W166" s="28"/>
      <c r="X166" s="28"/>
      <c r="Y166" s="28"/>
      <c r="Z166" s="28"/>
      <c r="AA166" s="226"/>
      <c r="AB166" s="28"/>
      <c r="AC166" s="28"/>
      <c r="AD166" s="226"/>
      <c r="AE166" s="28"/>
      <c r="AF166" s="28"/>
      <c r="AG166" s="28"/>
      <c r="AH166" s="28"/>
      <c r="AI166" s="28"/>
      <c r="AJ166" s="226"/>
      <c r="AK166" s="28"/>
      <c r="AL166" s="28"/>
      <c r="AM166" s="226"/>
      <c r="AN166" s="28"/>
      <c r="AO166" s="28"/>
      <c r="AP166" s="226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</row>
    <row r="167" spans="1:52" x14ac:dyDescent="0.2">
      <c r="A167" s="95"/>
      <c r="B167" s="28"/>
      <c r="C167" s="28"/>
      <c r="D167" s="28"/>
      <c r="E167" s="32"/>
      <c r="F167" s="28"/>
      <c r="G167" s="28"/>
      <c r="H167" s="28"/>
      <c r="I167" s="28"/>
      <c r="J167" s="28"/>
      <c r="K167" s="28"/>
      <c r="L167" s="28"/>
      <c r="M167" s="28"/>
      <c r="N167" s="28"/>
      <c r="O167" s="226"/>
      <c r="P167" s="28"/>
      <c r="Q167" s="28"/>
      <c r="R167" s="28"/>
      <c r="S167" s="76"/>
      <c r="T167" s="28"/>
      <c r="U167" s="28"/>
      <c r="V167" s="28"/>
      <c r="W167" s="28"/>
      <c r="X167" s="28"/>
      <c r="Y167" s="28"/>
      <c r="Z167" s="28"/>
      <c r="AA167" s="226"/>
      <c r="AB167" s="28"/>
      <c r="AC167" s="28"/>
      <c r="AD167" s="226"/>
      <c r="AE167" s="28"/>
      <c r="AF167" s="28"/>
      <c r="AG167" s="28"/>
      <c r="AH167" s="28"/>
      <c r="AI167" s="28"/>
      <c r="AJ167" s="226"/>
      <c r="AK167" s="28"/>
      <c r="AL167" s="28"/>
      <c r="AM167" s="226"/>
      <c r="AN167" s="28"/>
      <c r="AO167" s="28"/>
      <c r="AP167" s="226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</row>
    <row r="168" spans="1:52" x14ac:dyDescent="0.2">
      <c r="A168" s="95"/>
      <c r="B168" s="28"/>
      <c r="C168" s="28"/>
      <c r="D168" s="28"/>
      <c r="E168" s="32"/>
      <c r="F168" s="28"/>
      <c r="G168" s="28"/>
      <c r="H168" s="28"/>
      <c r="I168" s="28"/>
      <c r="J168" s="28"/>
      <c r="K168" s="28"/>
      <c r="L168" s="28"/>
      <c r="M168" s="28"/>
      <c r="N168" s="28"/>
      <c r="O168" s="226"/>
      <c r="P168" s="28"/>
      <c r="Q168" s="28"/>
      <c r="R168" s="28"/>
      <c r="S168" s="76"/>
      <c r="T168" s="28"/>
      <c r="U168" s="28"/>
      <c r="V168" s="28"/>
      <c r="W168" s="28"/>
      <c r="X168" s="28"/>
      <c r="Y168" s="28"/>
      <c r="Z168" s="28"/>
      <c r="AA168" s="226"/>
      <c r="AB168" s="28"/>
      <c r="AC168" s="28"/>
      <c r="AD168" s="226"/>
      <c r="AE168" s="28"/>
      <c r="AF168" s="28"/>
      <c r="AG168" s="28"/>
      <c r="AH168" s="28"/>
      <c r="AI168" s="28"/>
      <c r="AJ168" s="226"/>
      <c r="AK168" s="28"/>
      <c r="AL168" s="28"/>
      <c r="AM168" s="226"/>
      <c r="AN168" s="28"/>
      <c r="AO168" s="28"/>
      <c r="AP168" s="226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</row>
    <row r="169" spans="1:52" x14ac:dyDescent="0.2">
      <c r="A169" s="95"/>
      <c r="B169" s="28"/>
      <c r="C169" s="28"/>
      <c r="D169" s="28"/>
      <c r="E169" s="32"/>
      <c r="F169" s="28"/>
      <c r="G169" s="28"/>
      <c r="H169" s="28"/>
      <c r="I169" s="28"/>
      <c r="J169" s="28"/>
      <c r="K169" s="28"/>
      <c r="L169" s="28"/>
      <c r="M169" s="28"/>
      <c r="N169" s="28"/>
      <c r="O169" s="226"/>
      <c r="P169" s="28"/>
      <c r="Q169" s="28"/>
      <c r="R169" s="28"/>
      <c r="S169" s="76"/>
      <c r="T169" s="28"/>
      <c r="U169" s="28"/>
      <c r="V169" s="28"/>
      <c r="W169" s="28"/>
      <c r="X169" s="28"/>
      <c r="Y169" s="28"/>
      <c r="Z169" s="28"/>
      <c r="AA169" s="226"/>
      <c r="AB169" s="28"/>
      <c r="AC169" s="28"/>
      <c r="AD169" s="226"/>
      <c r="AE169" s="28"/>
      <c r="AF169" s="28"/>
      <c r="AG169" s="28"/>
      <c r="AH169" s="28"/>
      <c r="AI169" s="28"/>
      <c r="AJ169" s="226"/>
      <c r="AK169" s="28"/>
      <c r="AL169" s="28"/>
      <c r="AM169" s="226"/>
      <c r="AN169" s="28"/>
      <c r="AO169" s="28"/>
      <c r="AP169" s="226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</row>
    <row r="170" spans="1:52" x14ac:dyDescent="0.2">
      <c r="A170" s="95"/>
      <c r="B170" s="28"/>
      <c r="C170" s="28"/>
      <c r="D170" s="28"/>
      <c r="E170" s="32"/>
      <c r="F170" s="28"/>
      <c r="G170" s="28"/>
      <c r="H170" s="28"/>
      <c r="I170" s="28"/>
      <c r="J170" s="28"/>
      <c r="K170" s="28"/>
      <c r="L170" s="28"/>
      <c r="M170" s="28"/>
      <c r="N170" s="28"/>
      <c r="O170" s="226"/>
      <c r="P170" s="28"/>
      <c r="Q170" s="28"/>
      <c r="R170" s="28"/>
      <c r="S170" s="76"/>
      <c r="T170" s="28"/>
      <c r="U170" s="28"/>
      <c r="V170" s="28"/>
      <c r="W170" s="28"/>
      <c r="X170" s="28"/>
      <c r="Y170" s="28"/>
      <c r="Z170" s="28"/>
      <c r="AA170" s="226"/>
      <c r="AB170" s="28"/>
      <c r="AC170" s="28"/>
      <c r="AD170" s="226"/>
      <c r="AE170" s="28"/>
      <c r="AF170" s="28"/>
      <c r="AG170" s="28"/>
      <c r="AH170" s="28"/>
      <c r="AI170" s="28"/>
      <c r="AJ170" s="226"/>
      <c r="AK170" s="28"/>
      <c r="AL170" s="28"/>
      <c r="AM170" s="226"/>
      <c r="AN170" s="28"/>
      <c r="AO170" s="28"/>
      <c r="AP170" s="226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</row>
    <row r="171" spans="1:52" x14ac:dyDescent="0.2">
      <c r="A171" s="95"/>
      <c r="B171" s="28"/>
      <c r="C171" s="28"/>
      <c r="D171" s="28"/>
      <c r="E171" s="32"/>
      <c r="F171" s="28"/>
      <c r="G171" s="28"/>
      <c r="H171" s="28"/>
      <c r="I171" s="28"/>
      <c r="J171" s="28"/>
      <c r="K171" s="28"/>
      <c r="L171" s="28"/>
      <c r="M171" s="28"/>
      <c r="N171" s="28"/>
      <c r="O171" s="226"/>
      <c r="P171" s="28"/>
      <c r="Q171" s="28"/>
      <c r="R171" s="28"/>
      <c r="S171" s="76"/>
      <c r="T171" s="28"/>
      <c r="U171" s="28"/>
      <c r="V171" s="28"/>
      <c r="W171" s="28"/>
      <c r="X171" s="28"/>
      <c r="Y171" s="28"/>
      <c r="Z171" s="28"/>
      <c r="AA171" s="226"/>
      <c r="AB171" s="28"/>
      <c r="AC171" s="28"/>
      <c r="AD171" s="226"/>
      <c r="AE171" s="28"/>
      <c r="AF171" s="28"/>
      <c r="AG171" s="28"/>
      <c r="AH171" s="28"/>
      <c r="AI171" s="28"/>
      <c r="AJ171" s="226"/>
      <c r="AK171" s="28"/>
      <c r="AL171" s="28"/>
      <c r="AM171" s="226"/>
      <c r="AN171" s="28"/>
      <c r="AO171" s="28"/>
      <c r="AP171" s="226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</row>
    <row r="172" spans="1:52" x14ac:dyDescent="0.2">
      <c r="A172" s="95"/>
      <c r="B172" s="28"/>
      <c r="C172" s="28"/>
      <c r="D172" s="28"/>
      <c r="E172" s="32"/>
      <c r="F172" s="28"/>
      <c r="G172" s="28"/>
      <c r="H172" s="28"/>
      <c r="I172" s="28"/>
      <c r="J172" s="28"/>
      <c r="K172" s="28"/>
      <c r="L172" s="28"/>
      <c r="M172" s="28"/>
      <c r="N172" s="28"/>
      <c r="O172" s="226"/>
      <c r="P172" s="28"/>
      <c r="Q172" s="28"/>
      <c r="R172" s="28"/>
      <c r="S172" s="76"/>
      <c r="T172" s="28"/>
      <c r="U172" s="28"/>
      <c r="V172" s="28"/>
      <c r="W172" s="28"/>
      <c r="X172" s="28"/>
      <c r="Y172" s="28"/>
      <c r="Z172" s="28"/>
      <c r="AA172" s="226"/>
      <c r="AB172" s="28"/>
      <c r="AC172" s="28"/>
      <c r="AD172" s="226"/>
      <c r="AE172" s="28"/>
      <c r="AF172" s="28"/>
      <c r="AG172" s="28"/>
      <c r="AH172" s="28"/>
      <c r="AI172" s="28"/>
      <c r="AJ172" s="226"/>
      <c r="AK172" s="28"/>
      <c r="AL172" s="28"/>
      <c r="AM172" s="226"/>
      <c r="AN172" s="28"/>
      <c r="AO172" s="28"/>
      <c r="AP172" s="226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</row>
    <row r="173" spans="1:52" x14ac:dyDescent="0.2">
      <c r="A173" s="95"/>
      <c r="B173" s="28"/>
      <c r="C173" s="28"/>
      <c r="D173" s="28"/>
      <c r="E173" s="32"/>
      <c r="F173" s="28"/>
      <c r="G173" s="28"/>
      <c r="H173" s="28"/>
      <c r="I173" s="28"/>
      <c r="J173" s="28"/>
      <c r="K173" s="28"/>
      <c r="L173" s="28"/>
      <c r="M173" s="28"/>
      <c r="N173" s="28"/>
      <c r="O173" s="226"/>
      <c r="P173" s="28"/>
      <c r="Q173" s="28"/>
      <c r="R173" s="28"/>
      <c r="S173" s="76"/>
      <c r="T173" s="28"/>
      <c r="U173" s="28"/>
      <c r="V173" s="28"/>
      <c r="W173" s="28"/>
      <c r="X173" s="28"/>
      <c r="Y173" s="28"/>
      <c r="Z173" s="28"/>
      <c r="AA173" s="226"/>
      <c r="AB173" s="28"/>
      <c r="AC173" s="28"/>
      <c r="AD173" s="226"/>
      <c r="AE173" s="28"/>
      <c r="AF173" s="28"/>
      <c r="AG173" s="28"/>
      <c r="AH173" s="28"/>
      <c r="AI173" s="28"/>
      <c r="AJ173" s="226"/>
      <c r="AK173" s="28"/>
      <c r="AL173" s="28"/>
      <c r="AM173" s="226"/>
      <c r="AN173" s="28"/>
      <c r="AO173" s="28"/>
      <c r="AP173" s="226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</row>
    <row r="174" spans="1:52" x14ac:dyDescent="0.2">
      <c r="A174" s="95"/>
      <c r="B174" s="28"/>
      <c r="C174" s="28"/>
      <c r="D174" s="28"/>
      <c r="E174" s="32"/>
      <c r="F174" s="28"/>
      <c r="G174" s="28"/>
      <c r="H174" s="28"/>
      <c r="I174" s="28"/>
      <c r="J174" s="28"/>
      <c r="K174" s="28"/>
      <c r="L174" s="28"/>
      <c r="M174" s="28"/>
      <c r="N174" s="28"/>
      <c r="O174" s="226"/>
      <c r="P174" s="28"/>
      <c r="Q174" s="28"/>
      <c r="R174" s="28"/>
      <c r="S174" s="76"/>
      <c r="T174" s="28"/>
      <c r="U174" s="28"/>
      <c r="V174" s="28"/>
      <c r="W174" s="28"/>
      <c r="X174" s="28"/>
      <c r="Y174" s="28"/>
      <c r="Z174" s="28"/>
      <c r="AA174" s="226"/>
      <c r="AB174" s="28"/>
      <c r="AC174" s="28"/>
      <c r="AD174" s="226"/>
      <c r="AE174" s="28"/>
      <c r="AF174" s="28"/>
      <c r="AG174" s="28"/>
      <c r="AH174" s="28"/>
      <c r="AI174" s="28"/>
      <c r="AJ174" s="226"/>
      <c r="AK174" s="28"/>
      <c r="AL174" s="28"/>
      <c r="AM174" s="226"/>
      <c r="AN174" s="28"/>
      <c r="AO174" s="28"/>
      <c r="AP174" s="226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</row>
    <row r="175" spans="1:52" x14ac:dyDescent="0.2">
      <c r="A175" s="95"/>
      <c r="B175" s="28"/>
      <c r="C175" s="28"/>
      <c r="D175" s="28"/>
      <c r="E175" s="32"/>
      <c r="F175" s="28"/>
      <c r="G175" s="28"/>
      <c r="H175" s="28"/>
      <c r="I175" s="28"/>
      <c r="J175" s="28"/>
      <c r="K175" s="28"/>
      <c r="L175" s="28"/>
      <c r="M175" s="28"/>
      <c r="N175" s="28"/>
      <c r="O175" s="226"/>
      <c r="P175" s="28"/>
      <c r="Q175" s="28"/>
      <c r="R175" s="28"/>
      <c r="S175" s="76"/>
      <c r="T175" s="28"/>
      <c r="U175" s="28"/>
      <c r="V175" s="28"/>
      <c r="W175" s="28"/>
      <c r="X175" s="28"/>
      <c r="Y175" s="28"/>
      <c r="Z175" s="28"/>
      <c r="AA175" s="226"/>
      <c r="AB175" s="28"/>
      <c r="AC175" s="28"/>
      <c r="AD175" s="226"/>
      <c r="AE175" s="28"/>
      <c r="AF175" s="28"/>
      <c r="AG175" s="28"/>
      <c r="AH175" s="28"/>
      <c r="AI175" s="28"/>
      <c r="AJ175" s="226"/>
      <c r="AK175" s="28"/>
      <c r="AL175" s="28"/>
      <c r="AM175" s="226"/>
      <c r="AN175" s="28"/>
      <c r="AO175" s="28"/>
      <c r="AP175" s="226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</row>
    <row r="176" spans="1:52" x14ac:dyDescent="0.2">
      <c r="A176" s="95"/>
      <c r="B176" s="28"/>
      <c r="C176" s="28"/>
      <c r="D176" s="28"/>
      <c r="E176" s="32"/>
      <c r="F176" s="28"/>
      <c r="G176" s="28"/>
      <c r="H176" s="28"/>
      <c r="I176" s="28"/>
      <c r="J176" s="28"/>
      <c r="K176" s="28"/>
      <c r="L176" s="28"/>
      <c r="M176" s="28"/>
      <c r="N176" s="28"/>
      <c r="O176" s="226"/>
      <c r="P176" s="28"/>
      <c r="Q176" s="28"/>
      <c r="R176" s="28"/>
      <c r="S176" s="76"/>
      <c r="T176" s="28"/>
      <c r="U176" s="28"/>
      <c r="V176" s="28"/>
      <c r="W176" s="28"/>
      <c r="X176" s="28"/>
      <c r="Y176" s="28"/>
      <c r="Z176" s="28"/>
      <c r="AA176" s="226"/>
      <c r="AB176" s="28"/>
      <c r="AC176" s="28"/>
      <c r="AD176" s="226"/>
      <c r="AE176" s="28"/>
      <c r="AF176" s="28"/>
      <c r="AG176" s="28"/>
      <c r="AH176" s="28"/>
      <c r="AI176" s="28"/>
      <c r="AJ176" s="226"/>
      <c r="AK176" s="28"/>
      <c r="AL176" s="28"/>
      <c r="AM176" s="226"/>
      <c r="AN176" s="28"/>
      <c r="AO176" s="28"/>
      <c r="AP176" s="226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</row>
    <row r="177" spans="1:52" x14ac:dyDescent="0.2">
      <c r="A177" s="95"/>
      <c r="B177" s="28"/>
      <c r="C177" s="28"/>
      <c r="D177" s="28"/>
      <c r="E177" s="32"/>
      <c r="F177" s="28"/>
      <c r="G177" s="28"/>
      <c r="H177" s="28"/>
      <c r="I177" s="28"/>
      <c r="J177" s="28"/>
      <c r="K177" s="28"/>
      <c r="L177" s="28"/>
      <c r="M177" s="28"/>
      <c r="N177" s="28"/>
      <c r="O177" s="226"/>
      <c r="P177" s="28"/>
      <c r="Q177" s="28"/>
      <c r="R177" s="28"/>
      <c r="S177" s="76"/>
      <c r="T177" s="28"/>
      <c r="U177" s="28"/>
      <c r="V177" s="28"/>
      <c r="W177" s="28"/>
      <c r="X177" s="28"/>
      <c r="Y177" s="28"/>
      <c r="Z177" s="28"/>
      <c r="AA177" s="226"/>
      <c r="AB177" s="28"/>
      <c r="AC177" s="28"/>
      <c r="AD177" s="226"/>
      <c r="AE177" s="28"/>
      <c r="AF177" s="28"/>
      <c r="AG177" s="28"/>
      <c r="AH177" s="28"/>
      <c r="AI177" s="28"/>
      <c r="AJ177" s="226"/>
      <c r="AK177" s="28"/>
      <c r="AL177" s="28"/>
      <c r="AM177" s="226"/>
      <c r="AN177" s="28"/>
      <c r="AO177" s="28"/>
      <c r="AP177" s="226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</row>
    <row r="178" spans="1:52" x14ac:dyDescent="0.2">
      <c r="A178" s="95"/>
      <c r="B178" s="28"/>
      <c r="C178" s="28"/>
      <c r="D178" s="28"/>
      <c r="E178" s="32"/>
      <c r="F178" s="28"/>
      <c r="G178" s="28"/>
      <c r="H178" s="28"/>
      <c r="I178" s="28"/>
      <c r="J178" s="28"/>
      <c r="K178" s="28"/>
      <c r="L178" s="28"/>
      <c r="M178" s="28"/>
      <c r="N178" s="28"/>
      <c r="O178" s="226"/>
      <c r="P178" s="28"/>
      <c r="Q178" s="28"/>
      <c r="R178" s="28"/>
      <c r="S178" s="76"/>
      <c r="T178" s="28"/>
      <c r="U178" s="28"/>
      <c r="V178" s="28"/>
      <c r="W178" s="28"/>
      <c r="X178" s="28"/>
      <c r="Y178" s="28"/>
      <c r="Z178" s="28"/>
      <c r="AA178" s="226"/>
      <c r="AB178" s="28"/>
      <c r="AC178" s="28"/>
      <c r="AD178" s="226"/>
      <c r="AE178" s="28"/>
      <c r="AF178" s="28"/>
      <c r="AG178" s="28"/>
      <c r="AH178" s="28"/>
      <c r="AI178" s="28"/>
      <c r="AJ178" s="226"/>
      <c r="AK178" s="28"/>
      <c r="AL178" s="28"/>
      <c r="AM178" s="226"/>
      <c r="AN178" s="28"/>
      <c r="AO178" s="28"/>
      <c r="AP178" s="226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</row>
    <row r="179" spans="1:52" x14ac:dyDescent="0.2">
      <c r="A179" s="95"/>
      <c r="B179" s="28"/>
      <c r="C179" s="28"/>
      <c r="D179" s="28"/>
      <c r="E179" s="32"/>
      <c r="F179" s="28"/>
      <c r="G179" s="28"/>
      <c r="H179" s="28"/>
      <c r="I179" s="28"/>
      <c r="J179" s="28"/>
      <c r="K179" s="28"/>
      <c r="L179" s="28"/>
      <c r="M179" s="28"/>
      <c r="N179" s="28"/>
      <c r="O179" s="226"/>
      <c r="P179" s="28"/>
      <c r="Q179" s="28"/>
      <c r="R179" s="28"/>
      <c r="S179" s="76"/>
      <c r="T179" s="28"/>
      <c r="U179" s="28"/>
      <c r="V179" s="28"/>
      <c r="W179" s="28"/>
      <c r="X179" s="28"/>
      <c r="Y179" s="28"/>
      <c r="Z179" s="28"/>
      <c r="AA179" s="226"/>
      <c r="AB179" s="28"/>
      <c r="AC179" s="28"/>
      <c r="AD179" s="226"/>
      <c r="AE179" s="28"/>
      <c r="AF179" s="28"/>
      <c r="AG179" s="28"/>
      <c r="AH179" s="28"/>
      <c r="AI179" s="28"/>
      <c r="AJ179" s="226"/>
      <c r="AK179" s="28"/>
      <c r="AL179" s="28"/>
      <c r="AM179" s="226"/>
      <c r="AN179" s="28"/>
      <c r="AO179" s="28"/>
      <c r="AP179" s="226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</row>
    <row r="180" spans="1:52" x14ac:dyDescent="0.2">
      <c r="A180" s="95"/>
      <c r="B180" s="28"/>
      <c r="C180" s="28"/>
      <c r="D180" s="28"/>
      <c r="E180" s="32"/>
      <c r="F180" s="28"/>
      <c r="G180" s="28"/>
      <c r="H180" s="28"/>
      <c r="I180" s="28"/>
      <c r="J180" s="28"/>
      <c r="K180" s="28"/>
      <c r="L180" s="28"/>
      <c r="M180" s="28"/>
      <c r="N180" s="28"/>
      <c r="O180" s="226"/>
      <c r="P180" s="28"/>
      <c r="Q180" s="28"/>
      <c r="R180" s="28"/>
      <c r="S180" s="76"/>
      <c r="T180" s="28"/>
      <c r="U180" s="28"/>
      <c r="V180" s="28"/>
      <c r="W180" s="28"/>
      <c r="X180" s="28"/>
      <c r="Y180" s="28"/>
      <c r="Z180" s="28"/>
      <c r="AA180" s="226"/>
      <c r="AB180" s="28"/>
      <c r="AC180" s="28"/>
      <c r="AD180" s="226"/>
      <c r="AE180" s="28"/>
      <c r="AF180" s="28"/>
      <c r="AG180" s="28"/>
      <c r="AH180" s="28"/>
      <c r="AI180" s="28"/>
      <c r="AJ180" s="226"/>
      <c r="AK180" s="28"/>
      <c r="AL180" s="28"/>
      <c r="AM180" s="226"/>
      <c r="AN180" s="28"/>
      <c r="AO180" s="28"/>
      <c r="AP180" s="226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</row>
    <row r="181" spans="1:52" x14ac:dyDescent="0.2">
      <c r="A181" s="95"/>
      <c r="B181" s="28"/>
      <c r="C181" s="28"/>
      <c r="D181" s="28"/>
      <c r="E181" s="32"/>
      <c r="F181" s="28"/>
      <c r="G181" s="28"/>
      <c r="H181" s="28"/>
      <c r="I181" s="28"/>
      <c r="J181" s="28"/>
      <c r="K181" s="28"/>
      <c r="L181" s="28"/>
      <c r="M181" s="28"/>
      <c r="N181" s="28"/>
      <c r="O181" s="226"/>
      <c r="P181" s="28"/>
      <c r="Q181" s="28"/>
      <c r="R181" s="28"/>
      <c r="S181" s="76"/>
      <c r="T181" s="28"/>
      <c r="U181" s="28"/>
      <c r="V181" s="28"/>
      <c r="W181" s="28"/>
      <c r="X181" s="28"/>
      <c r="Y181" s="28"/>
      <c r="Z181" s="28"/>
      <c r="AA181" s="226"/>
      <c r="AB181" s="28"/>
      <c r="AC181" s="28"/>
      <c r="AD181" s="226"/>
      <c r="AE181" s="28"/>
      <c r="AF181" s="28"/>
      <c r="AG181" s="28"/>
      <c r="AH181" s="28"/>
      <c r="AI181" s="28"/>
      <c r="AJ181" s="226"/>
      <c r="AK181" s="28"/>
      <c r="AL181" s="28"/>
      <c r="AM181" s="226"/>
      <c r="AN181" s="28"/>
      <c r="AO181" s="28"/>
      <c r="AP181" s="226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</row>
    <row r="182" spans="1:52" x14ac:dyDescent="0.2">
      <c r="A182" s="95"/>
      <c r="B182" s="28"/>
      <c r="C182" s="28"/>
      <c r="D182" s="28"/>
      <c r="E182" s="32"/>
      <c r="F182" s="28"/>
      <c r="G182" s="28"/>
      <c r="H182" s="28"/>
      <c r="I182" s="28"/>
      <c r="J182" s="28"/>
      <c r="K182" s="28"/>
      <c r="L182" s="28"/>
      <c r="M182" s="28"/>
      <c r="N182" s="28"/>
      <c r="O182" s="226"/>
      <c r="P182" s="28"/>
      <c r="Q182" s="28"/>
      <c r="R182" s="28"/>
      <c r="S182" s="76"/>
      <c r="T182" s="28"/>
      <c r="U182" s="28"/>
      <c r="V182" s="28"/>
      <c r="W182" s="28"/>
      <c r="X182" s="28"/>
      <c r="Y182" s="28"/>
      <c r="Z182" s="28"/>
      <c r="AA182" s="226"/>
      <c r="AB182" s="28"/>
      <c r="AC182" s="28"/>
      <c r="AD182" s="226"/>
      <c r="AE182" s="28"/>
      <c r="AF182" s="28"/>
      <c r="AG182" s="28"/>
      <c r="AH182" s="28"/>
      <c r="AI182" s="28"/>
      <c r="AJ182" s="226"/>
      <c r="AK182" s="28"/>
      <c r="AL182" s="28"/>
      <c r="AM182" s="226"/>
      <c r="AN182" s="28"/>
      <c r="AO182" s="28"/>
      <c r="AP182" s="226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</row>
    <row r="183" spans="1:52" x14ac:dyDescent="0.2">
      <c r="A183" s="95"/>
      <c r="B183" s="28"/>
      <c r="C183" s="28"/>
      <c r="D183" s="28"/>
      <c r="E183" s="32"/>
      <c r="F183" s="28"/>
      <c r="G183" s="28"/>
      <c r="H183" s="28"/>
      <c r="I183" s="28"/>
      <c r="J183" s="28"/>
      <c r="K183" s="28"/>
      <c r="L183" s="28"/>
      <c r="M183" s="28"/>
      <c r="N183" s="28"/>
      <c r="O183" s="226"/>
      <c r="P183" s="28"/>
      <c r="Q183" s="28"/>
      <c r="R183" s="28"/>
      <c r="S183" s="76"/>
      <c r="T183" s="28"/>
      <c r="U183" s="28"/>
      <c r="V183" s="28"/>
      <c r="W183" s="28"/>
      <c r="X183" s="28"/>
      <c r="Y183" s="28"/>
      <c r="Z183" s="28"/>
      <c r="AA183" s="226"/>
      <c r="AB183" s="28"/>
      <c r="AC183" s="28"/>
      <c r="AD183" s="226"/>
      <c r="AE183" s="28"/>
      <c r="AF183" s="28"/>
      <c r="AG183" s="28"/>
      <c r="AH183" s="28"/>
      <c r="AI183" s="28"/>
      <c r="AJ183" s="226"/>
      <c r="AK183" s="28"/>
      <c r="AL183" s="28"/>
      <c r="AM183" s="226"/>
      <c r="AN183" s="28"/>
      <c r="AO183" s="28"/>
      <c r="AP183" s="226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</row>
    <row r="184" spans="1:52" x14ac:dyDescent="0.2">
      <c r="A184" s="95"/>
      <c r="B184" s="28"/>
      <c r="C184" s="28"/>
      <c r="D184" s="28"/>
      <c r="E184" s="32"/>
      <c r="F184" s="28"/>
      <c r="G184" s="28"/>
      <c r="H184" s="28"/>
      <c r="I184" s="28"/>
      <c r="J184" s="28"/>
      <c r="K184" s="28"/>
      <c r="L184" s="28"/>
      <c r="M184" s="28"/>
      <c r="N184" s="28"/>
      <c r="O184" s="226"/>
      <c r="P184" s="28"/>
      <c r="Q184" s="28"/>
      <c r="R184" s="28"/>
      <c r="S184" s="76"/>
      <c r="T184" s="28"/>
      <c r="U184" s="28"/>
      <c r="V184" s="28"/>
      <c r="W184" s="28"/>
      <c r="X184" s="28"/>
      <c r="Y184" s="28"/>
      <c r="Z184" s="28"/>
      <c r="AA184" s="226"/>
      <c r="AB184" s="28"/>
      <c r="AC184" s="28"/>
      <c r="AD184" s="226"/>
      <c r="AE184" s="28"/>
      <c r="AF184" s="28"/>
      <c r="AG184" s="28"/>
      <c r="AH184" s="28"/>
      <c r="AI184" s="28"/>
      <c r="AJ184" s="226"/>
      <c r="AK184" s="28"/>
      <c r="AL184" s="28"/>
      <c r="AM184" s="226"/>
      <c r="AN184" s="28"/>
      <c r="AO184" s="28"/>
      <c r="AP184" s="226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</row>
    <row r="185" spans="1:52" x14ac:dyDescent="0.2">
      <c r="A185" s="95"/>
      <c r="B185" s="28"/>
      <c r="C185" s="28"/>
      <c r="D185" s="28"/>
      <c r="E185" s="32"/>
      <c r="F185" s="28"/>
      <c r="G185" s="28"/>
      <c r="H185" s="28"/>
      <c r="I185" s="28"/>
      <c r="J185" s="28"/>
      <c r="K185" s="28"/>
      <c r="L185" s="28"/>
      <c r="M185" s="28"/>
      <c r="N185" s="28"/>
      <c r="O185" s="226"/>
      <c r="P185" s="28"/>
      <c r="Q185" s="28"/>
      <c r="R185" s="28"/>
      <c r="S185" s="76"/>
      <c r="T185" s="28"/>
      <c r="U185" s="28"/>
      <c r="V185" s="28"/>
      <c r="W185" s="28"/>
      <c r="X185" s="28"/>
      <c r="Y185" s="28"/>
      <c r="Z185" s="28"/>
      <c r="AA185" s="226"/>
      <c r="AB185" s="28"/>
      <c r="AC185" s="28"/>
      <c r="AD185" s="226"/>
      <c r="AE185" s="28"/>
      <c r="AF185" s="28"/>
      <c r="AG185" s="28"/>
      <c r="AH185" s="28"/>
      <c r="AI185" s="28"/>
      <c r="AJ185" s="226"/>
      <c r="AK185" s="28"/>
      <c r="AL185" s="28"/>
      <c r="AM185" s="226"/>
      <c r="AN185" s="28"/>
      <c r="AO185" s="28"/>
      <c r="AP185" s="226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</row>
    <row r="186" spans="1:52" x14ac:dyDescent="0.2">
      <c r="A186" s="95"/>
      <c r="B186" s="28"/>
      <c r="C186" s="28"/>
      <c r="D186" s="28"/>
      <c r="E186" s="32"/>
      <c r="F186" s="28"/>
      <c r="G186" s="28"/>
      <c r="H186" s="28"/>
      <c r="I186" s="28"/>
      <c r="J186" s="28"/>
      <c r="K186" s="28"/>
      <c r="L186" s="28"/>
      <c r="M186" s="28"/>
      <c r="N186" s="28"/>
      <c r="O186" s="226"/>
      <c r="P186" s="28"/>
      <c r="Q186" s="28"/>
      <c r="R186" s="28"/>
      <c r="S186" s="76"/>
      <c r="T186" s="28"/>
      <c r="U186" s="28"/>
      <c r="V186" s="28"/>
      <c r="W186" s="28"/>
      <c r="X186" s="28"/>
      <c r="Y186" s="28"/>
      <c r="Z186" s="28"/>
      <c r="AA186" s="226"/>
      <c r="AB186" s="28"/>
      <c r="AC186" s="28"/>
      <c r="AD186" s="226"/>
      <c r="AE186" s="28"/>
      <c r="AF186" s="28"/>
      <c r="AG186" s="28"/>
      <c r="AH186" s="28"/>
      <c r="AI186" s="28"/>
      <c r="AJ186" s="226"/>
      <c r="AK186" s="28"/>
      <c r="AL186" s="28"/>
      <c r="AM186" s="226"/>
      <c r="AN186" s="28"/>
      <c r="AO186" s="28"/>
      <c r="AP186" s="226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</row>
    <row r="187" spans="1:52" x14ac:dyDescent="0.2">
      <c r="A187" s="95"/>
      <c r="B187" s="28"/>
      <c r="C187" s="28"/>
      <c r="D187" s="28"/>
      <c r="E187" s="32"/>
      <c r="F187" s="28"/>
      <c r="G187" s="28"/>
      <c r="H187" s="28"/>
      <c r="I187" s="28"/>
      <c r="J187" s="28"/>
      <c r="K187" s="28"/>
      <c r="L187" s="28"/>
      <c r="M187" s="28"/>
      <c r="N187" s="28"/>
      <c r="O187" s="226"/>
      <c r="P187" s="28"/>
      <c r="Q187" s="28"/>
      <c r="R187" s="28"/>
      <c r="S187" s="76"/>
      <c r="T187" s="28"/>
      <c r="U187" s="28"/>
      <c r="V187" s="28"/>
      <c r="W187" s="28"/>
      <c r="X187" s="28"/>
      <c r="Y187" s="28"/>
      <c r="Z187" s="28"/>
      <c r="AA187" s="226"/>
      <c r="AB187" s="28"/>
      <c r="AC187" s="28"/>
      <c r="AD187" s="226"/>
      <c r="AE187" s="28"/>
      <c r="AF187" s="28"/>
      <c r="AG187" s="28"/>
      <c r="AH187" s="28"/>
      <c r="AI187" s="28"/>
      <c r="AJ187" s="226"/>
      <c r="AK187" s="28"/>
      <c r="AL187" s="28"/>
      <c r="AM187" s="226"/>
      <c r="AN187" s="28"/>
      <c r="AO187" s="28"/>
      <c r="AP187" s="226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</row>
    <row r="188" spans="1:52" x14ac:dyDescent="0.2">
      <c r="A188" s="95"/>
      <c r="B188" s="28"/>
      <c r="C188" s="28"/>
      <c r="D188" s="28"/>
      <c r="E188" s="32"/>
      <c r="F188" s="28"/>
      <c r="G188" s="28"/>
      <c r="H188" s="28"/>
      <c r="I188" s="28"/>
      <c r="J188" s="28"/>
      <c r="K188" s="28"/>
      <c r="L188" s="28"/>
      <c r="M188" s="28"/>
      <c r="N188" s="28"/>
      <c r="O188" s="226"/>
      <c r="P188" s="28"/>
      <c r="Q188" s="28"/>
      <c r="R188" s="28"/>
      <c r="S188" s="76"/>
      <c r="T188" s="28"/>
      <c r="U188" s="28"/>
      <c r="V188" s="28"/>
      <c r="W188" s="28"/>
      <c r="X188" s="28"/>
      <c r="Y188" s="28"/>
      <c r="Z188" s="28"/>
      <c r="AA188" s="226"/>
      <c r="AB188" s="28"/>
      <c r="AC188" s="28"/>
      <c r="AD188" s="226"/>
      <c r="AE188" s="28"/>
      <c r="AF188" s="28"/>
      <c r="AG188" s="28"/>
      <c r="AH188" s="28"/>
      <c r="AI188" s="28"/>
      <c r="AJ188" s="226"/>
      <c r="AK188" s="28"/>
      <c r="AL188" s="28"/>
      <c r="AM188" s="226"/>
      <c r="AN188" s="28"/>
      <c r="AO188" s="28"/>
      <c r="AP188" s="226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</row>
    <row r="189" spans="1:52" x14ac:dyDescent="0.2">
      <c r="A189" s="95"/>
      <c r="B189" s="28"/>
      <c r="C189" s="28"/>
      <c r="D189" s="28"/>
      <c r="E189" s="32"/>
      <c r="F189" s="28"/>
      <c r="G189" s="28"/>
      <c r="H189" s="28"/>
      <c r="I189" s="28"/>
      <c r="J189" s="28"/>
      <c r="K189" s="28"/>
      <c r="L189" s="28"/>
      <c r="M189" s="28"/>
      <c r="N189" s="28"/>
      <c r="O189" s="226"/>
      <c r="P189" s="28"/>
      <c r="Q189" s="28"/>
      <c r="R189" s="28"/>
      <c r="S189" s="76"/>
      <c r="T189" s="28"/>
      <c r="U189" s="28"/>
      <c r="V189" s="28"/>
      <c r="W189" s="28"/>
      <c r="X189" s="28"/>
      <c r="Y189" s="28"/>
      <c r="Z189" s="28"/>
      <c r="AA189" s="226"/>
      <c r="AB189" s="28"/>
      <c r="AC189" s="28"/>
      <c r="AD189" s="226"/>
      <c r="AE189" s="28"/>
      <c r="AF189" s="28"/>
      <c r="AG189" s="28"/>
      <c r="AH189" s="28"/>
      <c r="AI189" s="28"/>
      <c r="AJ189" s="226"/>
      <c r="AK189" s="28"/>
      <c r="AL189" s="28"/>
      <c r="AM189" s="226"/>
      <c r="AN189" s="28"/>
      <c r="AO189" s="28"/>
      <c r="AP189" s="226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</row>
    <row r="190" spans="1:52" x14ac:dyDescent="0.2">
      <c r="A190" s="95"/>
      <c r="B190" s="28"/>
      <c r="C190" s="28"/>
      <c r="D190" s="28"/>
      <c r="E190" s="32"/>
      <c r="F190" s="28"/>
      <c r="G190" s="28"/>
      <c r="H190" s="28"/>
      <c r="I190" s="28"/>
      <c r="J190" s="28"/>
      <c r="K190" s="28"/>
      <c r="L190" s="28"/>
      <c r="M190" s="28"/>
      <c r="N190" s="28"/>
      <c r="O190" s="226"/>
      <c r="P190" s="28"/>
      <c r="Q190" s="28"/>
      <c r="R190" s="28"/>
      <c r="S190" s="76"/>
      <c r="T190" s="28"/>
      <c r="U190" s="28"/>
      <c r="V190" s="28"/>
      <c r="W190" s="28"/>
      <c r="X190" s="28"/>
      <c r="Y190" s="28"/>
      <c r="Z190" s="28"/>
      <c r="AA190" s="226"/>
      <c r="AB190" s="28"/>
      <c r="AC190" s="28"/>
      <c r="AD190" s="226"/>
      <c r="AE190" s="28"/>
      <c r="AF190" s="28"/>
      <c r="AG190" s="28"/>
      <c r="AH190" s="28"/>
      <c r="AI190" s="28"/>
      <c r="AJ190" s="226"/>
      <c r="AK190" s="28"/>
      <c r="AL190" s="28"/>
      <c r="AM190" s="226"/>
      <c r="AN190" s="28"/>
      <c r="AO190" s="28"/>
      <c r="AP190" s="226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</row>
    <row r="191" spans="1:52" x14ac:dyDescent="0.2">
      <c r="A191" s="95"/>
      <c r="B191" s="28"/>
      <c r="C191" s="28"/>
      <c r="D191" s="28"/>
      <c r="E191" s="32"/>
      <c r="F191" s="28"/>
      <c r="G191" s="28"/>
      <c r="H191" s="28"/>
      <c r="I191" s="28"/>
      <c r="J191" s="28"/>
      <c r="K191" s="28"/>
      <c r="L191" s="28"/>
      <c r="M191" s="28"/>
      <c r="N191" s="28"/>
      <c r="O191" s="226"/>
      <c r="P191" s="28"/>
      <c r="Q191" s="28"/>
      <c r="R191" s="28"/>
      <c r="S191" s="76"/>
      <c r="T191" s="28"/>
      <c r="U191" s="28"/>
      <c r="V191" s="28"/>
      <c r="W191" s="28"/>
      <c r="X191" s="28"/>
      <c r="Y191" s="28"/>
      <c r="Z191" s="28"/>
      <c r="AA191" s="226"/>
      <c r="AB191" s="28"/>
      <c r="AC191" s="28"/>
      <c r="AD191" s="226"/>
      <c r="AE191" s="28"/>
      <c r="AF191" s="28"/>
      <c r="AG191" s="28"/>
      <c r="AH191" s="28"/>
      <c r="AI191" s="28"/>
      <c r="AJ191" s="226"/>
      <c r="AK191" s="28"/>
      <c r="AL191" s="28"/>
      <c r="AM191" s="226"/>
      <c r="AN191" s="28"/>
      <c r="AO191" s="28"/>
      <c r="AP191" s="226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</row>
    <row r="192" spans="1:52" x14ac:dyDescent="0.2">
      <c r="A192" s="95"/>
      <c r="B192" s="28"/>
      <c r="C192" s="28"/>
      <c r="D192" s="28"/>
      <c r="E192" s="32"/>
      <c r="F192" s="28"/>
      <c r="G192" s="28"/>
      <c r="H192" s="28"/>
      <c r="I192" s="28"/>
      <c r="J192" s="28"/>
      <c r="K192" s="28"/>
      <c r="L192" s="28"/>
      <c r="M192" s="28"/>
      <c r="N192" s="28"/>
      <c r="O192" s="226"/>
      <c r="P192" s="28"/>
      <c r="Q192" s="28"/>
      <c r="R192" s="28"/>
      <c r="S192" s="76"/>
      <c r="T192" s="28"/>
      <c r="U192" s="28"/>
      <c r="V192" s="28"/>
      <c r="W192" s="28"/>
      <c r="X192" s="28"/>
      <c r="Y192" s="28"/>
      <c r="Z192" s="28"/>
      <c r="AA192" s="226"/>
      <c r="AB192" s="28"/>
      <c r="AC192" s="28"/>
      <c r="AD192" s="226"/>
      <c r="AE192" s="28"/>
      <c r="AF192" s="28"/>
      <c r="AG192" s="28"/>
      <c r="AH192" s="28"/>
      <c r="AI192" s="28"/>
      <c r="AJ192" s="226"/>
      <c r="AK192" s="28"/>
      <c r="AL192" s="28"/>
      <c r="AM192" s="226"/>
      <c r="AN192" s="28"/>
      <c r="AO192" s="28"/>
      <c r="AP192" s="226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</row>
    <row r="193" spans="1:52" x14ac:dyDescent="0.2">
      <c r="A193" s="95"/>
      <c r="B193" s="28"/>
      <c r="C193" s="28"/>
      <c r="D193" s="28"/>
      <c r="E193" s="32"/>
      <c r="F193" s="28"/>
      <c r="G193" s="28"/>
      <c r="H193" s="28"/>
      <c r="I193" s="28"/>
      <c r="J193" s="28"/>
      <c r="K193" s="28"/>
      <c r="L193" s="28"/>
      <c r="M193" s="28"/>
      <c r="N193" s="28"/>
      <c r="O193" s="226"/>
      <c r="P193" s="28"/>
      <c r="Q193" s="28"/>
      <c r="R193" s="28"/>
      <c r="S193" s="76"/>
      <c r="T193" s="28"/>
      <c r="U193" s="28"/>
      <c r="V193" s="28"/>
      <c r="W193" s="28"/>
      <c r="X193" s="28"/>
      <c r="Y193" s="28"/>
      <c r="Z193" s="28"/>
      <c r="AA193" s="226"/>
      <c r="AB193" s="28"/>
      <c r="AC193" s="28"/>
      <c r="AD193" s="226"/>
      <c r="AE193" s="28"/>
      <c r="AF193" s="28"/>
      <c r="AG193" s="28"/>
      <c r="AH193" s="28"/>
      <c r="AI193" s="28"/>
      <c r="AJ193" s="226"/>
      <c r="AK193" s="28"/>
      <c r="AL193" s="28"/>
      <c r="AM193" s="226"/>
      <c r="AN193" s="28"/>
      <c r="AO193" s="28"/>
      <c r="AP193" s="226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</row>
    <row r="194" spans="1:52" x14ac:dyDescent="0.2">
      <c r="A194" s="95"/>
      <c r="B194" s="28"/>
      <c r="C194" s="28"/>
      <c r="D194" s="28"/>
      <c r="E194" s="32"/>
      <c r="F194" s="28"/>
      <c r="G194" s="28"/>
      <c r="H194" s="28"/>
      <c r="I194" s="28"/>
      <c r="J194" s="28"/>
      <c r="K194" s="28"/>
      <c r="L194" s="28"/>
      <c r="M194" s="28"/>
      <c r="N194" s="28"/>
      <c r="O194" s="226"/>
      <c r="P194" s="28"/>
      <c r="Q194" s="28"/>
      <c r="R194" s="28"/>
      <c r="S194" s="76"/>
      <c r="T194" s="28"/>
      <c r="U194" s="28"/>
      <c r="V194" s="28"/>
      <c r="W194" s="28"/>
      <c r="X194" s="28"/>
      <c r="Y194" s="28"/>
      <c r="Z194" s="28"/>
      <c r="AA194" s="226"/>
      <c r="AB194" s="28"/>
      <c r="AC194" s="28"/>
      <c r="AD194" s="226"/>
      <c r="AE194" s="28"/>
      <c r="AF194" s="28"/>
      <c r="AG194" s="28"/>
      <c r="AH194" s="28"/>
      <c r="AI194" s="28"/>
      <c r="AJ194" s="226"/>
      <c r="AK194" s="28"/>
      <c r="AL194" s="28"/>
      <c r="AM194" s="226"/>
      <c r="AN194" s="28"/>
      <c r="AO194" s="28"/>
      <c r="AP194" s="226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</row>
    <row r="195" spans="1:52" x14ac:dyDescent="0.2">
      <c r="A195" s="95"/>
      <c r="B195" s="28"/>
      <c r="C195" s="28"/>
      <c r="D195" s="28"/>
      <c r="E195" s="32"/>
      <c r="F195" s="28"/>
      <c r="G195" s="28"/>
      <c r="H195" s="28"/>
      <c r="I195" s="28"/>
      <c r="J195" s="28"/>
      <c r="K195" s="28"/>
      <c r="L195" s="28"/>
      <c r="M195" s="28"/>
      <c r="N195" s="28"/>
      <c r="O195" s="226"/>
      <c r="P195" s="28"/>
      <c r="Q195" s="28"/>
      <c r="R195" s="28"/>
      <c r="S195" s="76"/>
      <c r="T195" s="28"/>
      <c r="U195" s="28"/>
      <c r="V195" s="28"/>
      <c r="W195" s="28"/>
      <c r="X195" s="28"/>
      <c r="Y195" s="28"/>
      <c r="Z195" s="28"/>
      <c r="AA195" s="226"/>
      <c r="AB195" s="28"/>
      <c r="AC195" s="28"/>
      <c r="AD195" s="226"/>
      <c r="AE195" s="28"/>
      <c r="AF195" s="28"/>
      <c r="AG195" s="28"/>
      <c r="AH195" s="28"/>
      <c r="AI195" s="28"/>
      <c r="AJ195" s="226"/>
      <c r="AK195" s="28"/>
      <c r="AL195" s="28"/>
      <c r="AM195" s="226"/>
      <c r="AN195" s="28"/>
      <c r="AO195" s="28"/>
      <c r="AP195" s="226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</row>
    <row r="196" spans="1:52" x14ac:dyDescent="0.2">
      <c r="A196" s="95"/>
      <c r="B196" s="28"/>
      <c r="C196" s="28"/>
      <c r="D196" s="28"/>
      <c r="E196" s="32"/>
      <c r="F196" s="28"/>
      <c r="G196" s="28"/>
      <c r="H196" s="28"/>
      <c r="I196" s="28"/>
      <c r="J196" s="28"/>
      <c r="K196" s="28"/>
      <c r="L196" s="28"/>
      <c r="M196" s="28"/>
      <c r="N196" s="28"/>
      <c r="O196" s="226"/>
      <c r="P196" s="28"/>
      <c r="Q196" s="28"/>
      <c r="R196" s="28"/>
      <c r="S196" s="76"/>
      <c r="T196" s="28"/>
      <c r="U196" s="28"/>
      <c r="V196" s="28"/>
      <c r="W196" s="28"/>
      <c r="X196" s="28"/>
      <c r="Y196" s="28"/>
      <c r="Z196" s="28"/>
      <c r="AA196" s="226"/>
      <c r="AB196" s="28"/>
      <c r="AC196" s="28"/>
      <c r="AD196" s="226"/>
      <c r="AE196" s="28"/>
      <c r="AF196" s="28"/>
      <c r="AG196" s="28"/>
      <c r="AH196" s="28"/>
      <c r="AI196" s="28"/>
      <c r="AJ196" s="226"/>
      <c r="AK196" s="28"/>
      <c r="AL196" s="28"/>
      <c r="AM196" s="226"/>
      <c r="AN196" s="28"/>
      <c r="AO196" s="28"/>
      <c r="AP196" s="226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</row>
    <row r="197" spans="1:52" x14ac:dyDescent="0.2">
      <c r="A197" s="95"/>
      <c r="B197" s="28"/>
      <c r="C197" s="28"/>
      <c r="D197" s="28"/>
      <c r="E197" s="32"/>
      <c r="F197" s="28"/>
      <c r="G197" s="28"/>
      <c r="H197" s="28"/>
      <c r="I197" s="28"/>
      <c r="J197" s="28"/>
      <c r="K197" s="28"/>
      <c r="L197" s="28"/>
      <c r="M197" s="28"/>
      <c r="N197" s="28"/>
      <c r="O197" s="226"/>
      <c r="P197" s="28"/>
      <c r="Q197" s="28"/>
      <c r="R197" s="28"/>
      <c r="S197" s="76"/>
      <c r="T197" s="28"/>
      <c r="U197" s="28"/>
      <c r="V197" s="28"/>
      <c r="W197" s="28"/>
      <c r="X197" s="28"/>
      <c r="Y197" s="28"/>
      <c r="Z197" s="28"/>
      <c r="AA197" s="226"/>
      <c r="AB197" s="28"/>
      <c r="AC197" s="28"/>
      <c r="AD197" s="226"/>
      <c r="AE197" s="28"/>
      <c r="AF197" s="28"/>
      <c r="AG197" s="28"/>
      <c r="AH197" s="28"/>
      <c r="AI197" s="28"/>
      <c r="AJ197" s="226"/>
      <c r="AK197" s="28"/>
      <c r="AL197" s="28"/>
      <c r="AM197" s="226"/>
      <c r="AN197" s="28"/>
      <c r="AO197" s="28"/>
      <c r="AP197" s="226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</row>
    <row r="198" spans="1:52" x14ac:dyDescent="0.2">
      <c r="A198" s="95"/>
      <c r="B198" s="28"/>
      <c r="C198" s="28"/>
      <c r="D198" s="28"/>
      <c r="E198" s="32"/>
      <c r="F198" s="28"/>
      <c r="G198" s="28"/>
      <c r="H198" s="28"/>
      <c r="I198" s="28"/>
      <c r="J198" s="28"/>
      <c r="K198" s="28"/>
      <c r="L198" s="28"/>
      <c r="M198" s="28"/>
      <c r="N198" s="28"/>
      <c r="O198" s="226"/>
      <c r="P198" s="28"/>
      <c r="Q198" s="28"/>
      <c r="R198" s="28"/>
      <c r="S198" s="76"/>
      <c r="T198" s="28"/>
      <c r="U198" s="28"/>
      <c r="V198" s="28"/>
      <c r="W198" s="28"/>
      <c r="X198" s="28"/>
      <c r="Y198" s="28"/>
      <c r="Z198" s="28"/>
      <c r="AA198" s="226"/>
      <c r="AB198" s="28"/>
      <c r="AC198" s="28"/>
      <c r="AD198" s="226"/>
      <c r="AE198" s="28"/>
      <c r="AF198" s="28"/>
      <c r="AG198" s="28"/>
      <c r="AH198" s="28"/>
      <c r="AI198" s="28"/>
      <c r="AJ198" s="226"/>
      <c r="AK198" s="28"/>
      <c r="AL198" s="28"/>
      <c r="AM198" s="226"/>
      <c r="AN198" s="28"/>
      <c r="AO198" s="28"/>
      <c r="AP198" s="226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</row>
    <row r="199" spans="1:52" x14ac:dyDescent="0.2">
      <c r="A199" s="95"/>
      <c r="B199" s="28"/>
      <c r="C199" s="28"/>
      <c r="D199" s="28"/>
      <c r="E199" s="32"/>
      <c r="F199" s="28"/>
      <c r="G199" s="28"/>
      <c r="H199" s="28"/>
      <c r="I199" s="28"/>
      <c r="J199" s="28"/>
      <c r="K199" s="28"/>
      <c r="L199" s="28"/>
      <c r="M199" s="28"/>
      <c r="N199" s="28"/>
      <c r="O199" s="226"/>
      <c r="P199" s="28"/>
      <c r="Q199" s="28"/>
      <c r="R199" s="28"/>
      <c r="S199" s="76"/>
      <c r="T199" s="28"/>
      <c r="U199" s="28"/>
      <c r="V199" s="28"/>
      <c r="W199" s="28"/>
      <c r="X199" s="28"/>
      <c r="Y199" s="28"/>
      <c r="Z199" s="28"/>
      <c r="AA199" s="226"/>
      <c r="AB199" s="28"/>
      <c r="AC199" s="28"/>
      <c r="AD199" s="226"/>
      <c r="AE199" s="28"/>
      <c r="AF199" s="28"/>
      <c r="AG199" s="28"/>
      <c r="AH199" s="28"/>
      <c r="AI199" s="28"/>
      <c r="AJ199" s="226"/>
      <c r="AK199" s="28"/>
      <c r="AL199" s="28"/>
      <c r="AM199" s="226"/>
      <c r="AN199" s="28"/>
      <c r="AO199" s="28"/>
      <c r="AP199" s="226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</row>
    <row r="200" spans="1:52" x14ac:dyDescent="0.2">
      <c r="A200" s="95"/>
      <c r="B200" s="28"/>
      <c r="C200" s="28"/>
      <c r="D200" s="28"/>
      <c r="E200" s="32"/>
      <c r="F200" s="28"/>
      <c r="G200" s="28"/>
      <c r="H200" s="28"/>
      <c r="I200" s="28"/>
      <c r="J200" s="28"/>
      <c r="K200" s="28"/>
      <c r="L200" s="28"/>
      <c r="M200" s="28"/>
      <c r="N200" s="28"/>
      <c r="O200" s="226"/>
      <c r="P200" s="28"/>
      <c r="Q200" s="28"/>
      <c r="R200" s="28"/>
      <c r="S200" s="76"/>
      <c r="T200" s="28"/>
      <c r="U200" s="28"/>
      <c r="V200" s="28"/>
      <c r="W200" s="28"/>
      <c r="X200" s="28"/>
      <c r="Y200" s="28"/>
      <c r="Z200" s="28"/>
      <c r="AA200" s="226"/>
      <c r="AB200" s="28"/>
      <c r="AC200" s="28"/>
      <c r="AD200" s="226"/>
      <c r="AE200" s="28"/>
      <c r="AF200" s="28"/>
      <c r="AG200" s="28"/>
      <c r="AH200" s="28"/>
      <c r="AI200" s="28"/>
      <c r="AJ200" s="226"/>
      <c r="AK200" s="28"/>
      <c r="AL200" s="28"/>
      <c r="AM200" s="226"/>
      <c r="AN200" s="28"/>
      <c r="AO200" s="28"/>
      <c r="AP200" s="226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</row>
    <row r="201" spans="1:52" x14ac:dyDescent="0.2">
      <c r="A201" s="95"/>
      <c r="B201" s="28"/>
      <c r="C201" s="28"/>
      <c r="D201" s="28"/>
      <c r="E201" s="32"/>
      <c r="F201" s="28"/>
      <c r="G201" s="28"/>
      <c r="H201" s="28"/>
      <c r="I201" s="28"/>
      <c r="J201" s="28"/>
      <c r="K201" s="28"/>
      <c r="L201" s="28"/>
      <c r="M201" s="28"/>
      <c r="N201" s="28"/>
      <c r="O201" s="226"/>
      <c r="P201" s="28"/>
      <c r="Q201" s="28"/>
      <c r="R201" s="28"/>
      <c r="S201" s="76"/>
      <c r="T201" s="28"/>
      <c r="U201" s="28"/>
      <c r="V201" s="28"/>
      <c r="W201" s="28"/>
      <c r="X201" s="28"/>
      <c r="Y201" s="28"/>
      <c r="Z201" s="28"/>
      <c r="AA201" s="226"/>
      <c r="AB201" s="28"/>
      <c r="AC201" s="28"/>
      <c r="AD201" s="226"/>
      <c r="AE201" s="28"/>
      <c r="AF201" s="28"/>
      <c r="AG201" s="28"/>
      <c r="AH201" s="28"/>
      <c r="AI201" s="28"/>
      <c r="AJ201" s="226"/>
      <c r="AK201" s="28"/>
      <c r="AL201" s="28"/>
      <c r="AM201" s="226"/>
      <c r="AN201" s="28"/>
      <c r="AO201" s="28"/>
      <c r="AP201" s="226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</row>
    <row r="202" spans="1:52" x14ac:dyDescent="0.2">
      <c r="A202" s="95"/>
      <c r="B202" s="28"/>
      <c r="C202" s="28"/>
      <c r="D202" s="28"/>
      <c r="E202" s="32"/>
      <c r="F202" s="28"/>
      <c r="G202" s="28"/>
      <c r="H202" s="28"/>
      <c r="I202" s="28"/>
      <c r="J202" s="28"/>
      <c r="K202" s="28"/>
      <c r="L202" s="28"/>
      <c r="M202" s="28"/>
      <c r="N202" s="28"/>
      <c r="O202" s="226"/>
      <c r="P202" s="28"/>
      <c r="Q202" s="28"/>
      <c r="R202" s="28"/>
      <c r="S202" s="76"/>
      <c r="T202" s="28"/>
      <c r="U202" s="28"/>
      <c r="V202" s="28"/>
      <c r="W202" s="28"/>
      <c r="X202" s="28"/>
      <c r="Y202" s="28"/>
      <c r="Z202" s="28"/>
      <c r="AA202" s="226"/>
      <c r="AB202" s="28"/>
      <c r="AC202" s="28"/>
      <c r="AD202" s="226"/>
      <c r="AE202" s="28"/>
      <c r="AF202" s="28"/>
      <c r="AG202" s="28"/>
      <c r="AH202" s="28"/>
      <c r="AI202" s="28"/>
      <c r="AJ202" s="226"/>
      <c r="AK202" s="28"/>
      <c r="AL202" s="28"/>
      <c r="AM202" s="226"/>
      <c r="AN202" s="28"/>
      <c r="AO202" s="28"/>
      <c r="AP202" s="226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</row>
    <row r="203" spans="1:52" x14ac:dyDescent="0.2">
      <c r="A203" s="95"/>
      <c r="B203" s="28"/>
      <c r="C203" s="28"/>
      <c r="D203" s="28"/>
      <c r="E203" s="32"/>
      <c r="F203" s="28"/>
      <c r="G203" s="28"/>
      <c r="H203" s="28"/>
      <c r="I203" s="28"/>
      <c r="J203" s="28"/>
      <c r="K203" s="28"/>
      <c r="L203" s="28"/>
      <c r="M203" s="28"/>
      <c r="N203" s="28"/>
      <c r="O203" s="226"/>
      <c r="P203" s="28"/>
      <c r="Q203" s="28"/>
      <c r="R203" s="28"/>
      <c r="S203" s="76"/>
      <c r="T203" s="28"/>
      <c r="U203" s="28"/>
      <c r="V203" s="28"/>
      <c r="W203" s="28"/>
      <c r="X203" s="28"/>
      <c r="Y203" s="28"/>
      <c r="Z203" s="28"/>
      <c r="AA203" s="226"/>
      <c r="AB203" s="28"/>
      <c r="AC203" s="28"/>
      <c r="AD203" s="226"/>
      <c r="AE203" s="28"/>
      <c r="AF203" s="28"/>
      <c r="AG203" s="28"/>
      <c r="AH203" s="28"/>
      <c r="AI203" s="28"/>
      <c r="AJ203" s="226"/>
      <c r="AK203" s="28"/>
      <c r="AL203" s="28"/>
      <c r="AM203" s="226"/>
      <c r="AN203" s="28"/>
      <c r="AO203" s="28"/>
      <c r="AP203" s="226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</row>
    <row r="204" spans="1:52" x14ac:dyDescent="0.2">
      <c r="A204" s="95"/>
      <c r="B204" s="28"/>
      <c r="C204" s="28"/>
      <c r="D204" s="28"/>
      <c r="E204" s="32"/>
      <c r="F204" s="28"/>
      <c r="G204" s="28"/>
      <c r="H204" s="28"/>
      <c r="I204" s="28"/>
      <c r="J204" s="28"/>
      <c r="K204" s="28"/>
      <c r="L204" s="28"/>
      <c r="M204" s="28"/>
      <c r="N204" s="28"/>
      <c r="O204" s="226"/>
      <c r="P204" s="28"/>
      <c r="Q204" s="28"/>
      <c r="R204" s="28"/>
      <c r="S204" s="76"/>
      <c r="T204" s="28"/>
      <c r="U204" s="28"/>
      <c r="V204" s="28"/>
      <c r="W204" s="28"/>
      <c r="X204" s="28"/>
      <c r="Y204" s="28"/>
      <c r="Z204" s="28"/>
      <c r="AA204" s="226"/>
      <c r="AB204" s="28"/>
      <c r="AC204" s="28"/>
      <c r="AD204" s="226"/>
      <c r="AE204" s="28"/>
      <c r="AF204" s="28"/>
      <c r="AG204" s="28"/>
      <c r="AH204" s="28"/>
      <c r="AI204" s="28"/>
      <c r="AJ204" s="226"/>
      <c r="AK204" s="28"/>
      <c r="AL204" s="28"/>
      <c r="AM204" s="226"/>
      <c r="AN204" s="28"/>
      <c r="AO204" s="28"/>
      <c r="AP204" s="226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</row>
    <row r="205" spans="1:52" x14ac:dyDescent="0.2">
      <c r="A205" s="95"/>
      <c r="B205" s="28"/>
      <c r="C205" s="28"/>
      <c r="D205" s="28"/>
      <c r="E205" s="32"/>
      <c r="F205" s="28"/>
      <c r="G205" s="28"/>
      <c r="H205" s="28"/>
      <c r="I205" s="28"/>
      <c r="J205" s="28"/>
      <c r="K205" s="28"/>
      <c r="L205" s="28"/>
      <c r="M205" s="28"/>
      <c r="N205" s="28"/>
      <c r="O205" s="226"/>
      <c r="P205" s="28"/>
      <c r="Q205" s="28"/>
      <c r="R205" s="28"/>
      <c r="S205" s="76"/>
      <c r="T205" s="28"/>
      <c r="U205" s="28"/>
      <c r="V205" s="28"/>
      <c r="W205" s="28"/>
      <c r="X205" s="28"/>
      <c r="Y205" s="28"/>
      <c r="Z205" s="28"/>
      <c r="AA205" s="226"/>
      <c r="AB205" s="28"/>
      <c r="AC205" s="28"/>
      <c r="AD205" s="226"/>
      <c r="AE205" s="28"/>
      <c r="AF205" s="28"/>
      <c r="AG205" s="28"/>
      <c r="AH205" s="28"/>
      <c r="AI205" s="28"/>
      <c r="AJ205" s="226"/>
      <c r="AK205" s="28"/>
      <c r="AL205" s="28"/>
      <c r="AM205" s="226"/>
      <c r="AN205" s="28"/>
      <c r="AO205" s="28"/>
      <c r="AP205" s="226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</row>
    <row r="206" spans="1:52" x14ac:dyDescent="0.2">
      <c r="A206" s="95"/>
      <c r="B206" s="28"/>
      <c r="C206" s="28"/>
      <c r="D206" s="28"/>
      <c r="E206" s="32"/>
      <c r="F206" s="28"/>
      <c r="G206" s="28"/>
      <c r="H206" s="28"/>
      <c r="I206" s="28"/>
      <c r="J206" s="28"/>
      <c r="K206" s="28"/>
      <c r="L206" s="28"/>
      <c r="M206" s="28"/>
      <c r="N206" s="28"/>
      <c r="O206" s="226"/>
      <c r="P206" s="28"/>
      <c r="Q206" s="28"/>
      <c r="R206" s="28"/>
      <c r="S206" s="76"/>
      <c r="T206" s="28"/>
      <c r="U206" s="28"/>
      <c r="V206" s="28"/>
      <c r="W206" s="28"/>
      <c r="X206" s="28"/>
      <c r="Y206" s="28"/>
      <c r="Z206" s="28"/>
      <c r="AA206" s="226"/>
      <c r="AB206" s="28"/>
      <c r="AC206" s="28"/>
      <c r="AD206" s="226"/>
      <c r="AE206" s="28"/>
      <c r="AF206" s="28"/>
      <c r="AG206" s="28"/>
      <c r="AH206" s="28"/>
      <c r="AI206" s="28"/>
      <c r="AJ206" s="226"/>
      <c r="AK206" s="28"/>
      <c r="AL206" s="28"/>
      <c r="AM206" s="226"/>
      <c r="AN206" s="28"/>
      <c r="AO206" s="28"/>
      <c r="AP206" s="226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</row>
    <row r="207" spans="1:52" x14ac:dyDescent="0.2">
      <c r="A207" s="95"/>
      <c r="B207" s="28"/>
      <c r="C207" s="28"/>
      <c r="D207" s="28"/>
      <c r="E207" s="32"/>
      <c r="F207" s="28"/>
      <c r="G207" s="28"/>
      <c r="H207" s="28"/>
      <c r="I207" s="28"/>
      <c r="J207" s="28"/>
      <c r="K207" s="28"/>
      <c r="L207" s="28"/>
      <c r="M207" s="28"/>
      <c r="N207" s="28"/>
      <c r="O207" s="226"/>
      <c r="P207" s="28"/>
      <c r="Q207" s="28"/>
      <c r="R207" s="28"/>
      <c r="S207" s="76"/>
      <c r="T207" s="28"/>
      <c r="U207" s="28"/>
      <c r="V207" s="28"/>
      <c r="W207" s="28"/>
      <c r="X207" s="28"/>
      <c r="Y207" s="28"/>
      <c r="Z207" s="28"/>
      <c r="AA207" s="226"/>
      <c r="AB207" s="28"/>
      <c r="AC207" s="28"/>
      <c r="AD207" s="226"/>
      <c r="AE207" s="28"/>
      <c r="AF207" s="28"/>
      <c r="AG207" s="28"/>
      <c r="AH207" s="28"/>
      <c r="AI207" s="28"/>
      <c r="AJ207" s="226"/>
      <c r="AK207" s="28"/>
      <c r="AL207" s="28"/>
      <c r="AM207" s="226"/>
      <c r="AN207" s="28"/>
      <c r="AO207" s="28"/>
      <c r="AP207" s="226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</row>
    <row r="208" spans="1:52" x14ac:dyDescent="0.2">
      <c r="A208" s="95"/>
      <c r="B208" s="28"/>
      <c r="C208" s="28"/>
      <c r="D208" s="28"/>
      <c r="E208" s="32"/>
      <c r="F208" s="28"/>
      <c r="G208" s="28"/>
      <c r="H208" s="28"/>
      <c r="I208" s="28"/>
      <c r="J208" s="28"/>
      <c r="K208" s="28"/>
      <c r="L208" s="28"/>
      <c r="M208" s="28"/>
      <c r="N208" s="28"/>
      <c r="O208" s="226"/>
      <c r="P208" s="28"/>
      <c r="Q208" s="28"/>
      <c r="R208" s="28"/>
      <c r="S208" s="76"/>
      <c r="T208" s="28"/>
      <c r="U208" s="28"/>
      <c r="V208" s="28"/>
      <c r="W208" s="28"/>
      <c r="X208" s="28"/>
      <c r="Y208" s="28"/>
      <c r="Z208" s="28"/>
      <c r="AA208" s="226"/>
      <c r="AB208" s="28"/>
      <c r="AC208" s="28"/>
      <c r="AD208" s="226"/>
      <c r="AE208" s="28"/>
      <c r="AF208" s="28"/>
      <c r="AG208" s="28"/>
      <c r="AH208" s="28"/>
      <c r="AI208" s="28"/>
      <c r="AJ208" s="226"/>
      <c r="AK208" s="28"/>
      <c r="AL208" s="28"/>
      <c r="AM208" s="226"/>
      <c r="AN208" s="28"/>
      <c r="AO208" s="28"/>
      <c r="AP208" s="226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</row>
    <row r="209" spans="1:52" x14ac:dyDescent="0.2">
      <c r="A209" s="95"/>
      <c r="B209" s="28"/>
      <c r="C209" s="28"/>
      <c r="D209" s="28"/>
      <c r="E209" s="32"/>
      <c r="F209" s="28"/>
      <c r="G209" s="28"/>
      <c r="H209" s="28"/>
      <c r="I209" s="28"/>
      <c r="J209" s="28"/>
      <c r="K209" s="28"/>
      <c r="L209" s="28"/>
      <c r="M209" s="28"/>
      <c r="N209" s="28"/>
      <c r="O209" s="226"/>
      <c r="P209" s="28"/>
      <c r="Q209" s="28"/>
      <c r="R209" s="28"/>
      <c r="S209" s="76"/>
      <c r="T209" s="28"/>
      <c r="U209" s="28"/>
      <c r="V209" s="28"/>
      <c r="W209" s="28"/>
      <c r="X209" s="28"/>
      <c r="Y209" s="28"/>
      <c r="Z209" s="28"/>
      <c r="AA209" s="226"/>
      <c r="AB209" s="28"/>
      <c r="AC209" s="28"/>
      <c r="AD209" s="226"/>
      <c r="AE209" s="28"/>
      <c r="AF209" s="28"/>
      <c r="AG209" s="28"/>
      <c r="AH209" s="28"/>
      <c r="AI209" s="28"/>
      <c r="AJ209" s="226"/>
      <c r="AK209" s="28"/>
      <c r="AL209" s="28"/>
      <c r="AM209" s="226"/>
      <c r="AN209" s="28"/>
      <c r="AO209" s="28"/>
      <c r="AP209" s="226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</row>
    <row r="210" spans="1:52" x14ac:dyDescent="0.2">
      <c r="A210" s="95"/>
      <c r="B210" s="28"/>
      <c r="C210" s="28"/>
      <c r="D210" s="28"/>
      <c r="E210" s="32"/>
      <c r="F210" s="28"/>
      <c r="G210" s="28"/>
      <c r="H210" s="28"/>
      <c r="I210" s="28"/>
      <c r="J210" s="28"/>
      <c r="K210" s="28"/>
      <c r="L210" s="28"/>
      <c r="M210" s="28"/>
      <c r="N210" s="28"/>
      <c r="O210" s="226"/>
      <c r="P210" s="28"/>
      <c r="Q210" s="28"/>
      <c r="R210" s="28"/>
      <c r="S210" s="76"/>
      <c r="T210" s="28"/>
      <c r="U210" s="28"/>
      <c r="V210" s="28"/>
      <c r="W210" s="28"/>
      <c r="X210" s="28"/>
      <c r="Y210" s="28"/>
      <c r="Z210" s="28"/>
      <c r="AA210" s="226"/>
      <c r="AB210" s="28"/>
      <c r="AC210" s="28"/>
      <c r="AD210" s="226"/>
      <c r="AE210" s="28"/>
      <c r="AF210" s="28"/>
      <c r="AG210" s="28"/>
      <c r="AH210" s="28"/>
      <c r="AI210" s="28"/>
      <c r="AJ210" s="226"/>
      <c r="AK210" s="28"/>
      <c r="AL210" s="28"/>
      <c r="AM210" s="226"/>
      <c r="AN210" s="28"/>
      <c r="AO210" s="28"/>
      <c r="AP210" s="226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</row>
    <row r="211" spans="1:52" x14ac:dyDescent="0.2">
      <c r="A211" s="95"/>
      <c r="B211" s="28"/>
      <c r="C211" s="28"/>
      <c r="D211" s="28"/>
      <c r="E211" s="32"/>
      <c r="F211" s="28"/>
      <c r="G211" s="28"/>
      <c r="H211" s="28"/>
      <c r="I211" s="28"/>
      <c r="J211" s="28"/>
      <c r="K211" s="28"/>
      <c r="L211" s="28"/>
      <c r="M211" s="28"/>
      <c r="N211" s="28"/>
      <c r="O211" s="226"/>
      <c r="P211" s="28"/>
      <c r="Q211" s="28"/>
      <c r="R211" s="28"/>
      <c r="S211" s="76"/>
      <c r="T211" s="28"/>
      <c r="U211" s="28"/>
      <c r="V211" s="28"/>
      <c r="W211" s="28"/>
      <c r="X211" s="28"/>
      <c r="Y211" s="28"/>
      <c r="Z211" s="28"/>
      <c r="AA211" s="226"/>
      <c r="AB211" s="28"/>
      <c r="AC211" s="28"/>
      <c r="AD211" s="226"/>
      <c r="AE211" s="28"/>
      <c r="AF211" s="28"/>
      <c r="AG211" s="28"/>
      <c r="AH211" s="28"/>
      <c r="AI211" s="28"/>
      <c r="AJ211" s="226"/>
      <c r="AK211" s="28"/>
      <c r="AL211" s="28"/>
      <c r="AM211" s="226"/>
      <c r="AN211" s="28"/>
      <c r="AO211" s="28"/>
      <c r="AP211" s="226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</row>
    <row r="212" spans="1:52" x14ac:dyDescent="0.2">
      <c r="A212" s="95"/>
      <c r="B212" s="28"/>
      <c r="C212" s="28"/>
      <c r="D212" s="28"/>
      <c r="E212" s="32"/>
      <c r="F212" s="28"/>
      <c r="G212" s="28"/>
      <c r="H212" s="28"/>
      <c r="I212" s="28"/>
      <c r="J212" s="28"/>
      <c r="K212" s="28"/>
      <c r="L212" s="28"/>
      <c r="M212" s="28"/>
      <c r="N212" s="28"/>
      <c r="O212" s="226"/>
      <c r="P212" s="28"/>
      <c r="Q212" s="28"/>
      <c r="R212" s="28"/>
      <c r="S212" s="76"/>
      <c r="T212" s="28"/>
      <c r="U212" s="28"/>
      <c r="V212" s="28"/>
      <c r="W212" s="28"/>
      <c r="X212" s="28"/>
      <c r="Y212" s="28"/>
      <c r="Z212" s="28"/>
      <c r="AA212" s="226"/>
      <c r="AB212" s="28"/>
      <c r="AC212" s="28"/>
      <c r="AD212" s="226"/>
      <c r="AE212" s="28"/>
      <c r="AF212" s="28"/>
      <c r="AG212" s="28"/>
      <c r="AH212" s="28"/>
      <c r="AI212" s="28"/>
      <c r="AJ212" s="226"/>
      <c r="AK212" s="28"/>
      <c r="AL212" s="28"/>
      <c r="AM212" s="226"/>
      <c r="AN212" s="28"/>
      <c r="AO212" s="28"/>
      <c r="AP212" s="226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</row>
    <row r="213" spans="1:52" x14ac:dyDescent="0.2">
      <c r="A213" s="95"/>
      <c r="B213" s="28"/>
      <c r="C213" s="28"/>
      <c r="D213" s="28"/>
      <c r="E213" s="32"/>
      <c r="F213" s="28"/>
      <c r="G213" s="28"/>
      <c r="H213" s="28"/>
      <c r="I213" s="28"/>
      <c r="J213" s="28"/>
      <c r="K213" s="28"/>
      <c r="L213" s="28"/>
      <c r="M213" s="28"/>
      <c r="N213" s="28"/>
      <c r="O213" s="226"/>
      <c r="P213" s="28"/>
      <c r="Q213" s="28"/>
      <c r="R213" s="28"/>
      <c r="S213" s="76"/>
      <c r="T213" s="28"/>
      <c r="U213" s="28"/>
      <c r="V213" s="28"/>
      <c r="W213" s="28"/>
      <c r="X213" s="28"/>
      <c r="Y213" s="28"/>
      <c r="Z213" s="28"/>
      <c r="AA213" s="226"/>
      <c r="AB213" s="28"/>
      <c r="AC213" s="28"/>
      <c r="AD213" s="226"/>
      <c r="AE213" s="28"/>
      <c r="AF213" s="28"/>
      <c r="AG213" s="28"/>
      <c r="AH213" s="28"/>
      <c r="AI213" s="28"/>
      <c r="AJ213" s="226"/>
      <c r="AK213" s="28"/>
      <c r="AL213" s="28"/>
      <c r="AM213" s="226"/>
      <c r="AN213" s="28"/>
      <c r="AO213" s="28"/>
      <c r="AP213" s="226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</row>
    <row r="214" spans="1:52" x14ac:dyDescent="0.2">
      <c r="A214" s="95"/>
      <c r="B214" s="28"/>
      <c r="C214" s="28"/>
      <c r="D214" s="28"/>
      <c r="E214" s="32"/>
      <c r="F214" s="28"/>
      <c r="G214" s="28"/>
      <c r="H214" s="28"/>
      <c r="I214" s="28"/>
      <c r="J214" s="28"/>
      <c r="K214" s="28"/>
      <c r="L214" s="28"/>
      <c r="M214" s="28"/>
      <c r="N214" s="28"/>
      <c r="O214" s="226"/>
      <c r="P214" s="28"/>
      <c r="Q214" s="28"/>
      <c r="R214" s="28"/>
      <c r="S214" s="76"/>
      <c r="T214" s="28"/>
      <c r="U214" s="28"/>
      <c r="V214" s="28"/>
      <c r="W214" s="28"/>
      <c r="X214" s="28"/>
      <c r="Y214" s="28"/>
      <c r="Z214" s="28"/>
      <c r="AA214" s="226"/>
      <c r="AB214" s="28"/>
      <c r="AC214" s="28"/>
      <c r="AD214" s="226"/>
      <c r="AE214" s="28"/>
      <c r="AF214" s="28"/>
      <c r="AG214" s="28"/>
      <c r="AH214" s="28"/>
      <c r="AI214" s="28"/>
      <c r="AJ214" s="226"/>
      <c r="AK214" s="28"/>
      <c r="AL214" s="28"/>
      <c r="AM214" s="226"/>
      <c r="AN214" s="28"/>
      <c r="AO214" s="28"/>
      <c r="AP214" s="226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</row>
    <row r="215" spans="1:52" x14ac:dyDescent="0.2">
      <c r="A215" s="95"/>
      <c r="B215" s="28"/>
      <c r="C215" s="28"/>
      <c r="D215" s="28"/>
      <c r="E215" s="32"/>
      <c r="F215" s="28"/>
      <c r="G215" s="28"/>
      <c r="H215" s="28"/>
      <c r="I215" s="28"/>
      <c r="J215" s="28"/>
      <c r="K215" s="28"/>
      <c r="L215" s="28"/>
      <c r="M215" s="28"/>
      <c r="N215" s="28"/>
      <c r="O215" s="226"/>
      <c r="P215" s="28"/>
      <c r="Q215" s="28"/>
      <c r="R215" s="28"/>
      <c r="S215" s="76"/>
      <c r="T215" s="28"/>
      <c r="U215" s="28"/>
      <c r="V215" s="28"/>
      <c r="W215" s="28"/>
      <c r="X215" s="28"/>
      <c r="Y215" s="28"/>
      <c r="Z215" s="28"/>
      <c r="AA215" s="226"/>
      <c r="AB215" s="28"/>
      <c r="AC215" s="28"/>
      <c r="AD215" s="226"/>
      <c r="AE215" s="28"/>
      <c r="AF215" s="28"/>
      <c r="AG215" s="28"/>
      <c r="AH215" s="28"/>
      <c r="AI215" s="28"/>
      <c r="AJ215" s="226"/>
      <c r="AK215" s="28"/>
      <c r="AL215" s="28"/>
      <c r="AM215" s="226"/>
      <c r="AN215" s="28"/>
      <c r="AO215" s="28"/>
      <c r="AP215" s="226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</row>
    <row r="216" spans="1:52" x14ac:dyDescent="0.2">
      <c r="A216" s="95"/>
      <c r="B216" s="28"/>
      <c r="C216" s="28"/>
      <c r="D216" s="28"/>
      <c r="E216" s="32"/>
      <c r="F216" s="28"/>
      <c r="G216" s="28"/>
      <c r="H216" s="28"/>
      <c r="I216" s="28"/>
      <c r="J216" s="28"/>
      <c r="K216" s="28"/>
      <c r="L216" s="28"/>
      <c r="M216" s="28"/>
      <c r="N216" s="28"/>
      <c r="O216" s="226"/>
      <c r="P216" s="28"/>
      <c r="Q216" s="28"/>
      <c r="R216" s="28"/>
      <c r="S216" s="76"/>
      <c r="T216" s="28"/>
      <c r="U216" s="28"/>
      <c r="V216" s="28"/>
      <c r="W216" s="28"/>
      <c r="X216" s="28"/>
      <c r="Y216" s="28"/>
      <c r="Z216" s="28"/>
      <c r="AA216" s="226"/>
      <c r="AB216" s="28"/>
      <c r="AC216" s="28"/>
      <c r="AD216" s="226"/>
      <c r="AE216" s="28"/>
      <c r="AF216" s="28"/>
      <c r="AG216" s="28"/>
      <c r="AH216" s="28"/>
      <c r="AI216" s="28"/>
      <c r="AJ216" s="226"/>
      <c r="AK216" s="28"/>
      <c r="AL216" s="28"/>
      <c r="AM216" s="226"/>
      <c r="AN216" s="28"/>
      <c r="AO216" s="28"/>
      <c r="AP216" s="226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</row>
    <row r="217" spans="1:52" x14ac:dyDescent="0.2">
      <c r="A217" s="95"/>
      <c r="B217" s="28"/>
      <c r="C217" s="28"/>
      <c r="D217" s="28"/>
      <c r="E217" s="32"/>
      <c r="F217" s="28"/>
      <c r="G217" s="28"/>
      <c r="H217" s="28"/>
      <c r="I217" s="28"/>
      <c r="J217" s="28"/>
      <c r="K217" s="28"/>
      <c r="L217" s="28"/>
      <c r="M217" s="28"/>
      <c r="N217" s="28"/>
      <c r="O217" s="226"/>
      <c r="P217" s="28"/>
      <c r="Q217" s="28"/>
      <c r="R217" s="28"/>
      <c r="S217" s="76"/>
      <c r="T217" s="28"/>
      <c r="U217" s="28"/>
      <c r="V217" s="28"/>
      <c r="W217" s="28"/>
      <c r="X217" s="28"/>
      <c r="Y217" s="28"/>
      <c r="Z217" s="28"/>
      <c r="AA217" s="226"/>
      <c r="AB217" s="28"/>
      <c r="AC217" s="28"/>
      <c r="AD217" s="226"/>
      <c r="AE217" s="28"/>
      <c r="AF217" s="28"/>
      <c r="AG217" s="28"/>
      <c r="AH217" s="28"/>
      <c r="AI217" s="28"/>
      <c r="AJ217" s="226"/>
      <c r="AK217" s="28"/>
      <c r="AL217" s="28"/>
      <c r="AM217" s="226"/>
      <c r="AN217" s="28"/>
      <c r="AO217" s="28"/>
      <c r="AP217" s="226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</row>
    <row r="218" spans="1:52" x14ac:dyDescent="0.2">
      <c r="A218" s="95"/>
      <c r="B218" s="28"/>
      <c r="C218" s="28"/>
      <c r="D218" s="28"/>
      <c r="E218" s="32"/>
      <c r="F218" s="28"/>
      <c r="G218" s="28"/>
      <c r="H218" s="28"/>
      <c r="I218" s="28"/>
      <c r="J218" s="28"/>
      <c r="K218" s="28"/>
      <c r="L218" s="28"/>
      <c r="M218" s="28"/>
      <c r="N218" s="28"/>
      <c r="O218" s="226"/>
      <c r="P218" s="28"/>
      <c r="Q218" s="28"/>
      <c r="R218" s="28"/>
      <c r="S218" s="76"/>
      <c r="T218" s="28"/>
      <c r="U218" s="28"/>
      <c r="V218" s="28"/>
      <c r="W218" s="28"/>
      <c r="X218" s="28"/>
      <c r="Y218" s="28"/>
      <c r="Z218" s="28"/>
      <c r="AA218" s="226"/>
      <c r="AB218" s="28"/>
      <c r="AC218" s="28"/>
      <c r="AD218" s="226"/>
      <c r="AE218" s="28"/>
      <c r="AF218" s="28"/>
      <c r="AG218" s="28"/>
      <c r="AH218" s="28"/>
      <c r="AI218" s="28"/>
      <c r="AJ218" s="226"/>
      <c r="AK218" s="28"/>
      <c r="AL218" s="28"/>
      <c r="AM218" s="226"/>
      <c r="AN218" s="28"/>
      <c r="AO218" s="28"/>
      <c r="AP218" s="226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</row>
    <row r="219" spans="1:52" x14ac:dyDescent="0.2">
      <c r="A219" s="95"/>
      <c r="B219" s="28"/>
      <c r="C219" s="28"/>
      <c r="D219" s="28"/>
      <c r="E219" s="32"/>
      <c r="F219" s="28"/>
      <c r="G219" s="28"/>
      <c r="H219" s="28"/>
      <c r="I219" s="28"/>
      <c r="J219" s="28"/>
      <c r="K219" s="28"/>
      <c r="L219" s="28"/>
      <c r="M219" s="28"/>
      <c r="N219" s="28"/>
      <c r="O219" s="226"/>
      <c r="P219" s="28"/>
      <c r="Q219" s="28"/>
      <c r="R219" s="28"/>
      <c r="S219" s="76"/>
      <c r="T219" s="28"/>
      <c r="U219" s="28"/>
      <c r="V219" s="28"/>
      <c r="W219" s="28"/>
      <c r="X219" s="28"/>
      <c r="Y219" s="28"/>
      <c r="Z219" s="28"/>
      <c r="AA219" s="226"/>
      <c r="AB219" s="28"/>
      <c r="AC219" s="28"/>
      <c r="AD219" s="226"/>
      <c r="AE219" s="28"/>
      <c r="AF219" s="28"/>
      <c r="AG219" s="28"/>
      <c r="AH219" s="28"/>
      <c r="AI219" s="28"/>
      <c r="AJ219" s="226"/>
      <c r="AK219" s="28"/>
      <c r="AL219" s="28"/>
      <c r="AM219" s="226"/>
      <c r="AN219" s="28"/>
      <c r="AO219" s="28"/>
      <c r="AP219" s="226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</row>
    <row r="220" spans="1:52" x14ac:dyDescent="0.2">
      <c r="A220" s="95"/>
      <c r="B220" s="28"/>
      <c r="C220" s="28"/>
      <c r="D220" s="28"/>
      <c r="E220" s="32"/>
      <c r="F220" s="28"/>
      <c r="G220" s="28"/>
      <c r="H220" s="28"/>
      <c r="I220" s="28"/>
      <c r="J220" s="28"/>
      <c r="K220" s="28"/>
      <c r="L220" s="28"/>
      <c r="M220" s="28"/>
      <c r="N220" s="28"/>
      <c r="O220" s="226"/>
      <c r="P220" s="28"/>
      <c r="Q220" s="28"/>
      <c r="R220" s="28"/>
      <c r="S220" s="76"/>
      <c r="T220" s="28"/>
      <c r="U220" s="28"/>
      <c r="V220" s="28"/>
      <c r="W220" s="28"/>
      <c r="X220" s="28"/>
      <c r="Y220" s="28"/>
      <c r="Z220" s="28"/>
      <c r="AA220" s="226"/>
      <c r="AB220" s="28"/>
      <c r="AC220" s="28"/>
      <c r="AD220" s="226"/>
      <c r="AE220" s="28"/>
      <c r="AF220" s="28"/>
      <c r="AG220" s="28"/>
      <c r="AH220" s="28"/>
      <c r="AI220" s="28"/>
      <c r="AJ220" s="226"/>
      <c r="AK220" s="28"/>
      <c r="AL220" s="28"/>
      <c r="AM220" s="226"/>
      <c r="AN220" s="28"/>
      <c r="AO220" s="28"/>
      <c r="AP220" s="226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</row>
    <row r="221" spans="1:52" x14ac:dyDescent="0.2">
      <c r="A221" s="95"/>
      <c r="B221" s="28"/>
      <c r="C221" s="28"/>
      <c r="D221" s="28"/>
      <c r="E221" s="32"/>
      <c r="F221" s="28"/>
      <c r="G221" s="28"/>
      <c r="H221" s="28"/>
      <c r="I221" s="28"/>
      <c r="J221" s="28"/>
      <c r="K221" s="28"/>
      <c r="L221" s="28"/>
      <c r="M221" s="28"/>
      <c r="N221" s="28"/>
      <c r="O221" s="226"/>
      <c r="P221" s="28"/>
      <c r="Q221" s="28"/>
      <c r="R221" s="28"/>
      <c r="S221" s="76"/>
      <c r="T221" s="28"/>
      <c r="U221" s="28"/>
      <c r="V221" s="28"/>
      <c r="W221" s="28"/>
      <c r="X221" s="28"/>
      <c r="Y221" s="28"/>
      <c r="Z221" s="28"/>
      <c r="AA221" s="226"/>
      <c r="AB221" s="28"/>
      <c r="AC221" s="28"/>
      <c r="AD221" s="226"/>
      <c r="AE221" s="28"/>
      <c r="AF221" s="28"/>
      <c r="AG221" s="28"/>
      <c r="AH221" s="28"/>
      <c r="AI221" s="28"/>
      <c r="AJ221" s="226"/>
      <c r="AK221" s="28"/>
      <c r="AL221" s="28"/>
      <c r="AM221" s="226"/>
      <c r="AN221" s="28"/>
      <c r="AO221" s="28"/>
      <c r="AP221" s="226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</row>
    <row r="222" spans="1:52" x14ac:dyDescent="0.2">
      <c r="A222" s="95"/>
      <c r="B222" s="28"/>
      <c r="C222" s="28"/>
      <c r="D222" s="28"/>
      <c r="E222" s="32"/>
      <c r="F222" s="28"/>
      <c r="G222" s="28"/>
      <c r="H222" s="28"/>
      <c r="I222" s="28"/>
      <c r="J222" s="28"/>
      <c r="K222" s="28"/>
      <c r="L222" s="28"/>
      <c r="M222" s="28"/>
      <c r="N222" s="28"/>
      <c r="O222" s="226"/>
      <c r="P222" s="28"/>
      <c r="Q222" s="28"/>
      <c r="R222" s="28"/>
      <c r="S222" s="76"/>
      <c r="T222" s="28"/>
      <c r="U222" s="28"/>
      <c r="V222" s="28"/>
      <c r="W222" s="28"/>
      <c r="X222" s="28"/>
      <c r="Y222" s="28"/>
      <c r="Z222" s="28"/>
      <c r="AA222" s="226"/>
      <c r="AB222" s="28"/>
      <c r="AC222" s="28"/>
      <c r="AD222" s="226"/>
      <c r="AE222" s="28"/>
      <c r="AF222" s="28"/>
      <c r="AG222" s="28"/>
      <c r="AH222" s="28"/>
      <c r="AI222" s="28"/>
      <c r="AJ222" s="226"/>
      <c r="AK222" s="28"/>
      <c r="AL222" s="28"/>
      <c r="AM222" s="226"/>
      <c r="AN222" s="28"/>
      <c r="AO222" s="28"/>
      <c r="AP222" s="226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</row>
    <row r="223" spans="1:52" x14ac:dyDescent="0.2">
      <c r="A223" s="95"/>
      <c r="B223" s="28"/>
      <c r="C223" s="28"/>
      <c r="D223" s="28"/>
      <c r="E223" s="32"/>
      <c r="F223" s="28"/>
      <c r="G223" s="28"/>
      <c r="H223" s="28"/>
      <c r="I223" s="28"/>
      <c r="J223" s="28"/>
      <c r="K223" s="28"/>
      <c r="L223" s="28"/>
      <c r="M223" s="28"/>
      <c r="N223" s="28"/>
      <c r="O223" s="226"/>
      <c r="P223" s="28"/>
      <c r="Q223" s="28"/>
      <c r="R223" s="28"/>
      <c r="S223" s="76"/>
      <c r="T223" s="28"/>
      <c r="U223" s="28"/>
      <c r="V223" s="28"/>
      <c r="W223" s="28"/>
      <c r="X223" s="28"/>
      <c r="Y223" s="28"/>
      <c r="Z223" s="28"/>
      <c r="AA223" s="226"/>
      <c r="AB223" s="28"/>
      <c r="AC223" s="28"/>
      <c r="AD223" s="226"/>
      <c r="AE223" s="28"/>
      <c r="AF223" s="28"/>
      <c r="AG223" s="28"/>
      <c r="AH223" s="28"/>
      <c r="AI223" s="28"/>
      <c r="AJ223" s="226"/>
      <c r="AK223" s="28"/>
      <c r="AL223" s="28"/>
      <c r="AM223" s="226"/>
      <c r="AN223" s="28"/>
      <c r="AO223" s="28"/>
      <c r="AP223" s="226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</row>
    <row r="224" spans="1:52" x14ac:dyDescent="0.2">
      <c r="A224" s="95"/>
      <c r="B224" s="28"/>
      <c r="C224" s="28"/>
      <c r="D224" s="28"/>
      <c r="E224" s="32"/>
      <c r="F224" s="28"/>
      <c r="G224" s="28"/>
      <c r="H224" s="28"/>
      <c r="I224" s="28"/>
      <c r="J224" s="28"/>
      <c r="K224" s="28"/>
      <c r="L224" s="28"/>
      <c r="M224" s="28"/>
      <c r="N224" s="28"/>
      <c r="O224" s="226"/>
      <c r="P224" s="28"/>
      <c r="Q224" s="28"/>
      <c r="R224" s="28"/>
      <c r="S224" s="76"/>
      <c r="T224" s="28"/>
      <c r="U224" s="28"/>
      <c r="V224" s="28"/>
      <c r="W224" s="28"/>
      <c r="X224" s="28"/>
      <c r="Y224" s="28"/>
      <c r="Z224" s="28"/>
      <c r="AA224" s="226"/>
      <c r="AB224" s="28"/>
      <c r="AC224" s="28"/>
      <c r="AD224" s="226"/>
      <c r="AE224" s="28"/>
      <c r="AF224" s="28"/>
      <c r="AG224" s="28"/>
      <c r="AH224" s="28"/>
      <c r="AI224" s="28"/>
      <c r="AJ224" s="226"/>
      <c r="AK224" s="28"/>
      <c r="AL224" s="28"/>
      <c r="AM224" s="226"/>
      <c r="AN224" s="28"/>
      <c r="AO224" s="28"/>
      <c r="AP224" s="226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</row>
    <row r="225" spans="1:52" x14ac:dyDescent="0.2">
      <c r="A225" s="95"/>
      <c r="B225" s="28"/>
      <c r="C225" s="28"/>
      <c r="D225" s="28"/>
      <c r="E225" s="32"/>
      <c r="F225" s="28"/>
      <c r="G225" s="28"/>
      <c r="H225" s="28"/>
      <c r="I225" s="28"/>
      <c r="J225" s="28"/>
      <c r="K225" s="28"/>
      <c r="L225" s="28"/>
      <c r="M225" s="28"/>
      <c r="N225" s="28"/>
      <c r="O225" s="226"/>
      <c r="P225" s="28"/>
      <c r="Q225" s="28"/>
      <c r="R225" s="28"/>
      <c r="S225" s="76"/>
      <c r="T225" s="28"/>
      <c r="U225" s="28"/>
      <c r="V225" s="28"/>
      <c r="W225" s="28"/>
      <c r="X225" s="28"/>
      <c r="Y225" s="28"/>
      <c r="Z225" s="28"/>
      <c r="AA225" s="226"/>
      <c r="AB225" s="28"/>
      <c r="AC225" s="28"/>
      <c r="AD225" s="226"/>
      <c r="AE225" s="28"/>
      <c r="AF225" s="28"/>
      <c r="AG225" s="28"/>
      <c r="AH225" s="28"/>
      <c r="AI225" s="28"/>
      <c r="AJ225" s="226"/>
      <c r="AK225" s="28"/>
      <c r="AL225" s="28"/>
      <c r="AM225" s="226"/>
      <c r="AN225" s="28"/>
      <c r="AO225" s="28"/>
      <c r="AP225" s="226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</row>
    <row r="226" spans="1:52" x14ac:dyDescent="0.2">
      <c r="A226" s="95"/>
      <c r="B226" s="28"/>
      <c r="C226" s="28"/>
      <c r="D226" s="28"/>
      <c r="E226" s="32"/>
      <c r="F226" s="28"/>
      <c r="G226" s="28"/>
      <c r="H226" s="28"/>
      <c r="I226" s="28"/>
      <c r="J226" s="28"/>
      <c r="K226" s="28"/>
      <c r="L226" s="28"/>
      <c r="M226" s="28"/>
      <c r="N226" s="28"/>
      <c r="O226" s="226"/>
      <c r="P226" s="28"/>
      <c r="Q226" s="28"/>
      <c r="R226" s="28"/>
      <c r="S226" s="76"/>
      <c r="T226" s="28"/>
      <c r="U226" s="28"/>
      <c r="V226" s="28"/>
      <c r="W226" s="28"/>
      <c r="X226" s="28"/>
      <c r="Y226" s="28"/>
      <c r="Z226" s="28"/>
      <c r="AA226" s="226"/>
      <c r="AB226" s="28"/>
      <c r="AC226" s="28"/>
      <c r="AD226" s="226"/>
      <c r="AE226" s="28"/>
      <c r="AF226" s="28"/>
      <c r="AG226" s="28"/>
      <c r="AH226" s="28"/>
      <c r="AI226" s="28"/>
      <c r="AJ226" s="226"/>
      <c r="AK226" s="28"/>
      <c r="AL226" s="28"/>
      <c r="AM226" s="226"/>
      <c r="AN226" s="28"/>
      <c r="AO226" s="28"/>
      <c r="AP226" s="226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</row>
    <row r="227" spans="1:52" x14ac:dyDescent="0.2">
      <c r="A227" s="95"/>
      <c r="B227" s="28"/>
      <c r="C227" s="28"/>
      <c r="D227" s="28"/>
      <c r="E227" s="32"/>
      <c r="F227" s="28"/>
      <c r="G227" s="28"/>
      <c r="H227" s="28"/>
      <c r="I227" s="28"/>
      <c r="J227" s="28"/>
      <c r="K227" s="28"/>
      <c r="L227" s="28"/>
      <c r="M227" s="28"/>
      <c r="N227" s="28"/>
      <c r="O227" s="226"/>
      <c r="P227" s="28"/>
      <c r="Q227" s="28"/>
      <c r="R227" s="28"/>
      <c r="S227" s="76"/>
      <c r="T227" s="28"/>
      <c r="U227" s="28"/>
      <c r="V227" s="28"/>
      <c r="W227" s="28"/>
      <c r="X227" s="28"/>
      <c r="Y227" s="28"/>
      <c r="Z227" s="28"/>
      <c r="AA227" s="226"/>
      <c r="AB227" s="28"/>
      <c r="AC227" s="28"/>
      <c r="AD227" s="226"/>
      <c r="AE227" s="28"/>
      <c r="AF227" s="28"/>
      <c r="AG227" s="28"/>
      <c r="AH227" s="28"/>
      <c r="AI227" s="28"/>
      <c r="AJ227" s="226"/>
      <c r="AK227" s="28"/>
      <c r="AL227" s="28"/>
      <c r="AM227" s="226"/>
      <c r="AN227" s="28"/>
      <c r="AO227" s="28"/>
      <c r="AP227" s="226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</row>
    <row r="228" spans="1:52" x14ac:dyDescent="0.2">
      <c r="A228" s="95"/>
      <c r="B228" s="28"/>
      <c r="C228" s="28"/>
      <c r="D228" s="28"/>
      <c r="E228" s="32"/>
      <c r="F228" s="28"/>
      <c r="G228" s="28"/>
      <c r="H228" s="28"/>
      <c r="I228" s="28"/>
      <c r="J228" s="28"/>
      <c r="K228" s="28"/>
      <c r="L228" s="28"/>
      <c r="M228" s="28"/>
      <c r="N228" s="28"/>
      <c r="O228" s="226"/>
      <c r="P228" s="28"/>
      <c r="Q228" s="28"/>
      <c r="R228" s="28"/>
      <c r="S228" s="76"/>
      <c r="T228" s="28"/>
      <c r="U228" s="28"/>
      <c r="V228" s="28"/>
      <c r="W228" s="28"/>
      <c r="X228" s="28"/>
      <c r="Y228" s="28"/>
      <c r="Z228" s="28"/>
      <c r="AA228" s="226"/>
      <c r="AB228" s="28"/>
      <c r="AC228" s="28"/>
      <c r="AD228" s="226"/>
      <c r="AE228" s="28"/>
      <c r="AF228" s="28"/>
      <c r="AG228" s="28"/>
      <c r="AH228" s="28"/>
      <c r="AI228" s="28"/>
      <c r="AJ228" s="226"/>
      <c r="AK228" s="28"/>
      <c r="AL228" s="28"/>
      <c r="AM228" s="226"/>
      <c r="AN228" s="28"/>
      <c r="AO228" s="28"/>
      <c r="AP228" s="226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</row>
    <row r="229" spans="1:52" x14ac:dyDescent="0.2">
      <c r="A229" s="95"/>
      <c r="B229" s="28"/>
      <c r="C229" s="28"/>
      <c r="D229" s="28"/>
      <c r="E229" s="32"/>
      <c r="F229" s="28"/>
      <c r="G229" s="28"/>
      <c r="H229" s="28"/>
      <c r="I229" s="28"/>
      <c r="J229" s="28"/>
      <c r="K229" s="28"/>
      <c r="L229" s="28"/>
      <c r="M229" s="28"/>
      <c r="N229" s="28"/>
      <c r="O229" s="226"/>
      <c r="P229" s="28"/>
      <c r="Q229" s="28"/>
      <c r="R229" s="28"/>
      <c r="S229" s="76"/>
      <c r="T229" s="28"/>
      <c r="U229" s="28"/>
      <c r="V229" s="28"/>
      <c r="W229" s="28"/>
      <c r="X229" s="28"/>
      <c r="Y229" s="28"/>
      <c r="Z229" s="28"/>
      <c r="AA229" s="226"/>
      <c r="AB229" s="28"/>
      <c r="AC229" s="28"/>
      <c r="AD229" s="226"/>
      <c r="AE229" s="28"/>
      <c r="AF229" s="28"/>
      <c r="AG229" s="28"/>
      <c r="AH229" s="28"/>
      <c r="AI229" s="28"/>
      <c r="AJ229" s="226"/>
      <c r="AK229" s="28"/>
      <c r="AL229" s="28"/>
      <c r="AM229" s="226"/>
      <c r="AN229" s="28"/>
      <c r="AO229" s="28"/>
      <c r="AP229" s="226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</row>
    <row r="230" spans="1:52" x14ac:dyDescent="0.2">
      <c r="A230" s="95"/>
      <c r="B230" s="28"/>
      <c r="C230" s="28"/>
      <c r="D230" s="28"/>
      <c r="E230" s="32"/>
      <c r="F230" s="28"/>
      <c r="G230" s="28"/>
      <c r="H230" s="28"/>
      <c r="I230" s="28"/>
      <c r="J230" s="28"/>
      <c r="K230" s="28"/>
      <c r="L230" s="28"/>
      <c r="M230" s="28"/>
      <c r="N230" s="28"/>
      <c r="O230" s="226"/>
      <c r="P230" s="28"/>
      <c r="Q230" s="28"/>
      <c r="R230" s="28"/>
      <c r="S230" s="76"/>
      <c r="T230" s="28"/>
      <c r="U230" s="28"/>
      <c r="V230" s="28"/>
      <c r="W230" s="28"/>
      <c r="X230" s="28"/>
      <c r="Y230" s="28"/>
      <c r="Z230" s="28"/>
      <c r="AA230" s="226"/>
      <c r="AB230" s="28"/>
      <c r="AC230" s="28"/>
      <c r="AD230" s="226"/>
      <c r="AE230" s="28"/>
      <c r="AF230" s="28"/>
      <c r="AG230" s="28"/>
      <c r="AH230" s="28"/>
      <c r="AI230" s="28"/>
      <c r="AJ230" s="226"/>
      <c r="AK230" s="28"/>
      <c r="AL230" s="28"/>
      <c r="AM230" s="226"/>
      <c r="AN230" s="28"/>
      <c r="AO230" s="28"/>
      <c r="AP230" s="226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</row>
    <row r="231" spans="1:52" x14ac:dyDescent="0.2">
      <c r="A231" s="95"/>
      <c r="B231" s="28"/>
      <c r="C231" s="28"/>
      <c r="D231" s="28"/>
      <c r="E231" s="32"/>
      <c r="F231" s="28"/>
      <c r="G231" s="28"/>
      <c r="H231" s="28"/>
      <c r="I231" s="28"/>
      <c r="J231" s="28"/>
      <c r="K231" s="28"/>
      <c r="L231" s="28"/>
      <c r="M231" s="28"/>
      <c r="N231" s="28"/>
      <c r="O231" s="226"/>
      <c r="P231" s="28"/>
      <c r="Q231" s="28"/>
      <c r="R231" s="28"/>
      <c r="S231" s="76"/>
      <c r="T231" s="28"/>
      <c r="U231" s="28"/>
      <c r="V231" s="28"/>
      <c r="W231" s="28"/>
      <c r="X231" s="28"/>
      <c r="Y231" s="28"/>
      <c r="Z231" s="28"/>
      <c r="AA231" s="226"/>
      <c r="AB231" s="28"/>
      <c r="AC231" s="28"/>
      <c r="AD231" s="226"/>
      <c r="AE231" s="28"/>
      <c r="AF231" s="28"/>
      <c r="AG231" s="28"/>
      <c r="AH231" s="28"/>
      <c r="AI231" s="28"/>
      <c r="AJ231" s="226"/>
      <c r="AK231" s="28"/>
      <c r="AL231" s="28"/>
      <c r="AM231" s="226"/>
      <c r="AN231" s="28"/>
      <c r="AO231" s="28"/>
      <c r="AP231" s="226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</row>
    <row r="232" spans="1:52" x14ac:dyDescent="0.2">
      <c r="A232" s="95"/>
      <c r="B232" s="28"/>
      <c r="C232" s="28"/>
      <c r="D232" s="28"/>
      <c r="E232" s="32"/>
      <c r="F232" s="28"/>
      <c r="G232" s="28"/>
      <c r="H232" s="28"/>
      <c r="I232" s="28"/>
      <c r="J232" s="28"/>
      <c r="K232" s="28"/>
      <c r="L232" s="28"/>
      <c r="M232" s="28"/>
      <c r="N232" s="28"/>
      <c r="O232" s="226"/>
      <c r="P232" s="28"/>
      <c r="Q232" s="28"/>
      <c r="R232" s="28"/>
      <c r="S232" s="76"/>
      <c r="T232" s="28"/>
      <c r="U232" s="28"/>
      <c r="V232" s="28"/>
      <c r="W232" s="28"/>
      <c r="X232" s="28"/>
      <c r="Y232" s="28"/>
      <c r="Z232" s="28"/>
      <c r="AA232" s="226"/>
      <c r="AB232" s="28"/>
      <c r="AC232" s="28"/>
      <c r="AD232" s="226"/>
      <c r="AE232" s="28"/>
      <c r="AF232" s="28"/>
      <c r="AG232" s="28"/>
      <c r="AH232" s="28"/>
      <c r="AI232" s="28"/>
      <c r="AJ232" s="226"/>
      <c r="AK232" s="28"/>
      <c r="AL232" s="28"/>
      <c r="AM232" s="226"/>
      <c r="AN232" s="28"/>
      <c r="AO232" s="28"/>
      <c r="AP232" s="226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</row>
    <row r="233" spans="1:52" x14ac:dyDescent="0.2">
      <c r="A233" s="95"/>
      <c r="B233" s="28"/>
      <c r="C233" s="28"/>
      <c r="D233" s="28"/>
      <c r="E233" s="32"/>
      <c r="F233" s="28"/>
      <c r="G233" s="28"/>
      <c r="H233" s="28"/>
      <c r="I233" s="28"/>
      <c r="J233" s="28"/>
      <c r="K233" s="28"/>
      <c r="L233" s="28"/>
      <c r="M233" s="28"/>
      <c r="N233" s="28"/>
      <c r="O233" s="226"/>
      <c r="P233" s="28"/>
      <c r="Q233" s="28"/>
      <c r="R233" s="28"/>
      <c r="S233" s="76"/>
      <c r="T233" s="28"/>
      <c r="U233" s="28"/>
      <c r="V233" s="28"/>
      <c r="W233" s="28"/>
      <c r="X233" s="28"/>
      <c r="Y233" s="28"/>
      <c r="Z233" s="28"/>
      <c r="AA233" s="226"/>
      <c r="AB233" s="28"/>
      <c r="AC233" s="28"/>
      <c r="AD233" s="226"/>
      <c r="AE233" s="28"/>
      <c r="AF233" s="28"/>
      <c r="AG233" s="28"/>
      <c r="AH233" s="28"/>
      <c r="AI233" s="28"/>
      <c r="AJ233" s="226"/>
      <c r="AK233" s="28"/>
      <c r="AL233" s="28"/>
      <c r="AM233" s="226"/>
      <c r="AN233" s="28"/>
      <c r="AO233" s="28"/>
      <c r="AP233" s="226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</row>
    <row r="234" spans="1:52" x14ac:dyDescent="0.2">
      <c r="A234" s="95"/>
      <c r="B234" s="28"/>
      <c r="C234" s="28"/>
      <c r="D234" s="28"/>
      <c r="E234" s="32"/>
      <c r="F234" s="28"/>
      <c r="G234" s="28"/>
      <c r="H234" s="28"/>
      <c r="I234" s="28"/>
      <c r="J234" s="28"/>
      <c r="K234" s="28"/>
      <c r="L234" s="28"/>
      <c r="M234" s="28"/>
      <c r="N234" s="28"/>
      <c r="O234" s="226"/>
      <c r="P234" s="28"/>
      <c r="Q234" s="28"/>
      <c r="R234" s="28"/>
      <c r="S234" s="76"/>
      <c r="T234" s="28"/>
      <c r="U234" s="28"/>
      <c r="V234" s="28"/>
      <c r="W234" s="28"/>
      <c r="X234" s="28"/>
      <c r="Y234" s="28"/>
      <c r="Z234" s="28"/>
      <c r="AA234" s="226"/>
      <c r="AB234" s="28"/>
      <c r="AC234" s="28"/>
      <c r="AD234" s="226"/>
      <c r="AE234" s="28"/>
      <c r="AF234" s="28"/>
      <c r="AG234" s="28"/>
      <c r="AH234" s="28"/>
      <c r="AI234" s="28"/>
      <c r="AJ234" s="226"/>
      <c r="AK234" s="28"/>
      <c r="AL234" s="28"/>
      <c r="AM234" s="226"/>
      <c r="AN234" s="28"/>
      <c r="AO234" s="28"/>
      <c r="AP234" s="226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</row>
    <row r="235" spans="1:52" x14ac:dyDescent="0.2">
      <c r="A235" s="95"/>
      <c r="B235" s="28"/>
      <c r="C235" s="28"/>
      <c r="D235" s="28"/>
      <c r="E235" s="32"/>
      <c r="F235" s="28"/>
      <c r="G235" s="28"/>
      <c r="H235" s="28"/>
      <c r="I235" s="28"/>
      <c r="J235" s="28"/>
      <c r="K235" s="28"/>
      <c r="L235" s="28"/>
      <c r="M235" s="28"/>
      <c r="N235" s="28"/>
      <c r="O235" s="226"/>
      <c r="P235" s="28"/>
      <c r="Q235" s="28"/>
      <c r="R235" s="28"/>
      <c r="S235" s="76"/>
      <c r="T235" s="28"/>
      <c r="U235" s="28"/>
      <c r="V235" s="28"/>
      <c r="W235" s="28"/>
      <c r="X235" s="28"/>
      <c r="Y235" s="28"/>
      <c r="Z235" s="28"/>
      <c r="AA235" s="226"/>
      <c r="AB235" s="28"/>
      <c r="AC235" s="28"/>
      <c r="AD235" s="226"/>
      <c r="AE235" s="28"/>
      <c r="AF235" s="28"/>
      <c r="AG235" s="28"/>
      <c r="AH235" s="28"/>
      <c r="AI235" s="28"/>
      <c r="AJ235" s="226"/>
      <c r="AK235" s="28"/>
      <c r="AL235" s="28"/>
      <c r="AM235" s="226"/>
      <c r="AN235" s="28"/>
      <c r="AO235" s="28"/>
      <c r="AP235" s="226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</row>
    <row r="236" spans="1:52" x14ac:dyDescent="0.2">
      <c r="A236" s="95"/>
      <c r="B236" s="28"/>
      <c r="C236" s="28"/>
      <c r="D236" s="28"/>
      <c r="E236" s="32"/>
      <c r="F236" s="28"/>
      <c r="G236" s="28"/>
      <c r="H236" s="28"/>
      <c r="I236" s="28"/>
      <c r="J236" s="28"/>
      <c r="K236" s="28"/>
      <c r="L236" s="28"/>
      <c r="M236" s="28"/>
      <c r="N236" s="28"/>
      <c r="O236" s="226"/>
      <c r="P236" s="28"/>
      <c r="Q236" s="28"/>
      <c r="R236" s="28"/>
      <c r="S236" s="76"/>
      <c r="T236" s="28"/>
      <c r="U236" s="28"/>
      <c r="V236" s="28"/>
      <c r="W236" s="28"/>
      <c r="X236" s="28"/>
      <c r="Y236" s="28"/>
      <c r="Z236" s="28"/>
      <c r="AA236" s="226"/>
      <c r="AB236" s="28"/>
      <c r="AC236" s="28"/>
      <c r="AD236" s="226"/>
      <c r="AE236" s="28"/>
      <c r="AF236" s="28"/>
      <c r="AG236" s="28"/>
      <c r="AH236" s="28"/>
      <c r="AI236" s="28"/>
      <c r="AJ236" s="226"/>
      <c r="AK236" s="28"/>
      <c r="AL236" s="28"/>
      <c r="AM236" s="226"/>
      <c r="AN236" s="28"/>
      <c r="AO236" s="28"/>
      <c r="AP236" s="226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</row>
    <row r="237" spans="1:52" x14ac:dyDescent="0.2">
      <c r="A237" s="95"/>
      <c r="B237" s="28"/>
      <c r="C237" s="28"/>
      <c r="D237" s="28"/>
      <c r="E237" s="32"/>
      <c r="F237" s="28"/>
      <c r="G237" s="28"/>
      <c r="H237" s="28"/>
      <c r="I237" s="28"/>
      <c r="J237" s="28"/>
      <c r="K237" s="28"/>
      <c r="L237" s="28"/>
      <c r="M237" s="28"/>
      <c r="N237" s="28"/>
      <c r="O237" s="226"/>
      <c r="P237" s="28"/>
      <c r="Q237" s="28"/>
      <c r="R237" s="28"/>
      <c r="S237" s="76"/>
      <c r="T237" s="28"/>
      <c r="U237" s="28"/>
      <c r="V237" s="28"/>
      <c r="W237" s="28"/>
      <c r="X237" s="28"/>
      <c r="Y237" s="28"/>
      <c r="Z237" s="28"/>
      <c r="AA237" s="226"/>
      <c r="AB237" s="28"/>
      <c r="AC237" s="28"/>
      <c r="AD237" s="226"/>
      <c r="AE237" s="28"/>
      <c r="AF237" s="28"/>
      <c r="AG237" s="28"/>
      <c r="AH237" s="28"/>
      <c r="AI237" s="28"/>
      <c r="AJ237" s="226"/>
      <c r="AK237" s="28"/>
      <c r="AL237" s="28"/>
      <c r="AM237" s="226"/>
      <c r="AN237" s="28"/>
      <c r="AO237" s="28"/>
      <c r="AP237" s="226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</row>
    <row r="238" spans="1:52" x14ac:dyDescent="0.2">
      <c r="A238" s="95"/>
      <c r="B238" s="28"/>
      <c r="C238" s="28"/>
      <c r="D238" s="28"/>
      <c r="E238" s="32"/>
      <c r="F238" s="28"/>
      <c r="G238" s="28"/>
      <c r="H238" s="28"/>
      <c r="I238" s="28"/>
      <c r="J238" s="28"/>
      <c r="K238" s="28"/>
      <c r="L238" s="28"/>
      <c r="M238" s="28"/>
      <c r="N238" s="28"/>
      <c r="O238" s="226"/>
      <c r="P238" s="28"/>
      <c r="Q238" s="28"/>
      <c r="R238" s="28"/>
      <c r="S238" s="76"/>
      <c r="T238" s="28"/>
      <c r="U238" s="28"/>
      <c r="V238" s="28"/>
      <c r="W238" s="28"/>
      <c r="X238" s="28"/>
      <c r="Y238" s="28"/>
      <c r="Z238" s="28"/>
      <c r="AA238" s="226"/>
      <c r="AB238" s="28"/>
      <c r="AC238" s="28"/>
      <c r="AD238" s="226"/>
      <c r="AE238" s="28"/>
      <c r="AF238" s="28"/>
      <c r="AG238" s="28"/>
      <c r="AH238" s="28"/>
      <c r="AI238" s="28"/>
      <c r="AJ238" s="226"/>
      <c r="AK238" s="28"/>
      <c r="AL238" s="28"/>
      <c r="AM238" s="226"/>
      <c r="AN238" s="28"/>
      <c r="AO238" s="28"/>
      <c r="AP238" s="226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</row>
    <row r="239" spans="1:52" x14ac:dyDescent="0.2">
      <c r="A239" s="95"/>
      <c r="B239" s="28"/>
      <c r="C239" s="28"/>
      <c r="D239" s="28"/>
      <c r="E239" s="32"/>
      <c r="F239" s="28"/>
      <c r="G239" s="28"/>
      <c r="H239" s="28"/>
      <c r="I239" s="28"/>
      <c r="J239" s="28"/>
      <c r="K239" s="28"/>
      <c r="L239" s="28"/>
      <c r="M239" s="28"/>
      <c r="N239" s="28"/>
      <c r="O239" s="226"/>
      <c r="P239" s="28"/>
      <c r="Q239" s="28"/>
      <c r="R239" s="28"/>
      <c r="S239" s="76"/>
      <c r="T239" s="28"/>
      <c r="U239" s="28"/>
      <c r="V239" s="28"/>
      <c r="W239" s="28"/>
      <c r="X239" s="28"/>
      <c r="Y239" s="28"/>
      <c r="Z239" s="28"/>
      <c r="AA239" s="226"/>
      <c r="AB239" s="28"/>
      <c r="AC239" s="28"/>
      <c r="AD239" s="226"/>
      <c r="AE239" s="28"/>
      <c r="AF239" s="28"/>
      <c r="AG239" s="28"/>
      <c r="AH239" s="28"/>
      <c r="AI239" s="28"/>
      <c r="AJ239" s="226"/>
      <c r="AK239" s="28"/>
      <c r="AL239" s="28"/>
      <c r="AM239" s="226"/>
      <c r="AN239" s="28"/>
      <c r="AO239" s="28"/>
      <c r="AP239" s="226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</row>
    <row r="240" spans="1:52" x14ac:dyDescent="0.2">
      <c r="A240" s="95"/>
      <c r="B240" s="28"/>
      <c r="C240" s="28"/>
      <c r="D240" s="28"/>
      <c r="E240" s="32"/>
      <c r="F240" s="28"/>
      <c r="G240" s="28"/>
      <c r="H240" s="28"/>
      <c r="I240" s="28"/>
      <c r="J240" s="28"/>
      <c r="K240" s="28"/>
      <c r="L240" s="28"/>
      <c r="M240" s="28"/>
      <c r="N240" s="28"/>
      <c r="O240" s="226"/>
      <c r="P240" s="28"/>
      <c r="Q240" s="28"/>
      <c r="R240" s="28"/>
      <c r="S240" s="76"/>
      <c r="T240" s="28"/>
      <c r="U240" s="28"/>
      <c r="V240" s="28"/>
      <c r="W240" s="28"/>
      <c r="X240" s="28"/>
      <c r="Y240" s="28"/>
      <c r="Z240" s="28"/>
      <c r="AA240" s="226"/>
      <c r="AB240" s="28"/>
      <c r="AC240" s="28"/>
      <c r="AD240" s="226"/>
      <c r="AE240" s="28"/>
      <c r="AF240" s="28"/>
      <c r="AG240" s="28"/>
      <c r="AH240" s="28"/>
      <c r="AI240" s="28"/>
      <c r="AJ240" s="226"/>
      <c r="AK240" s="28"/>
      <c r="AL240" s="28"/>
      <c r="AM240" s="226"/>
      <c r="AN240" s="28"/>
      <c r="AO240" s="28"/>
      <c r="AP240" s="226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</row>
    <row r="241" spans="1:52" x14ac:dyDescent="0.2">
      <c r="A241" s="95"/>
      <c r="B241" s="28"/>
      <c r="C241" s="28"/>
      <c r="D241" s="28"/>
      <c r="E241" s="32"/>
      <c r="F241" s="28"/>
      <c r="G241" s="28"/>
      <c r="H241" s="28"/>
      <c r="I241" s="28"/>
      <c r="J241" s="28"/>
      <c r="K241" s="28"/>
      <c r="L241" s="28"/>
      <c r="M241" s="28"/>
      <c r="N241" s="28"/>
      <c r="O241" s="226"/>
      <c r="P241" s="28"/>
      <c r="Q241" s="28"/>
      <c r="R241" s="28"/>
      <c r="S241" s="76"/>
      <c r="T241" s="28"/>
      <c r="U241" s="28"/>
      <c r="V241" s="28"/>
      <c r="W241" s="28"/>
      <c r="X241" s="28"/>
      <c r="Y241" s="28"/>
      <c r="Z241" s="28"/>
      <c r="AA241" s="226"/>
      <c r="AB241" s="28"/>
      <c r="AC241" s="28"/>
      <c r="AD241" s="226"/>
      <c r="AE241" s="28"/>
      <c r="AF241" s="28"/>
      <c r="AG241" s="28"/>
      <c r="AH241" s="28"/>
      <c r="AI241" s="28"/>
      <c r="AJ241" s="226"/>
      <c r="AK241" s="28"/>
      <c r="AL241" s="28"/>
      <c r="AM241" s="226"/>
      <c r="AN241" s="28"/>
      <c r="AO241" s="28"/>
      <c r="AP241" s="226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</row>
    <row r="242" spans="1:52" x14ac:dyDescent="0.2">
      <c r="A242" s="95"/>
      <c r="B242" s="28"/>
      <c r="C242" s="28"/>
      <c r="D242" s="28"/>
      <c r="E242" s="32"/>
      <c r="F242" s="28"/>
      <c r="G242" s="28"/>
      <c r="H242" s="28"/>
      <c r="I242" s="28"/>
      <c r="J242" s="28"/>
      <c r="K242" s="28"/>
      <c r="L242" s="28"/>
      <c r="M242" s="28"/>
      <c r="N242" s="28"/>
      <c r="O242" s="226"/>
      <c r="P242" s="28"/>
      <c r="Q242" s="28"/>
      <c r="R242" s="28"/>
      <c r="S242" s="76"/>
      <c r="T242" s="28"/>
      <c r="U242" s="28"/>
      <c r="V242" s="28"/>
      <c r="W242" s="28"/>
      <c r="X242" s="28"/>
      <c r="Y242" s="28"/>
      <c r="Z242" s="28"/>
      <c r="AA242" s="226"/>
      <c r="AB242" s="28"/>
      <c r="AC242" s="28"/>
      <c r="AD242" s="226"/>
      <c r="AE242" s="28"/>
      <c r="AF242" s="28"/>
      <c r="AG242" s="28"/>
      <c r="AH242" s="28"/>
      <c r="AI242" s="28"/>
      <c r="AJ242" s="226"/>
      <c r="AK242" s="28"/>
      <c r="AL242" s="28"/>
      <c r="AM242" s="226"/>
      <c r="AN242" s="28"/>
      <c r="AO242" s="28"/>
      <c r="AP242" s="226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</row>
    <row r="243" spans="1:52" x14ac:dyDescent="0.2">
      <c r="A243" s="95"/>
      <c r="B243" s="28"/>
      <c r="C243" s="28"/>
      <c r="D243" s="28"/>
      <c r="E243" s="32"/>
      <c r="F243" s="28"/>
      <c r="G243" s="28"/>
      <c r="H243" s="28"/>
      <c r="I243" s="28"/>
      <c r="J243" s="28"/>
      <c r="K243" s="28"/>
      <c r="L243" s="28"/>
      <c r="M243" s="28"/>
      <c r="N243" s="28"/>
      <c r="O243" s="226"/>
      <c r="P243" s="28"/>
      <c r="Q243" s="28"/>
      <c r="R243" s="28"/>
      <c r="S243" s="76"/>
      <c r="T243" s="28"/>
      <c r="U243" s="28"/>
      <c r="V243" s="28"/>
      <c r="W243" s="28"/>
      <c r="X243" s="28"/>
      <c r="Y243" s="28"/>
      <c r="Z243" s="28"/>
      <c r="AA243" s="226"/>
      <c r="AB243" s="28"/>
      <c r="AC243" s="28"/>
      <c r="AD243" s="226"/>
      <c r="AE243" s="28"/>
      <c r="AF243" s="28"/>
      <c r="AG243" s="28"/>
      <c r="AH243" s="28"/>
      <c r="AI243" s="28"/>
      <c r="AJ243" s="226"/>
      <c r="AK243" s="28"/>
      <c r="AL243" s="28"/>
      <c r="AM243" s="226"/>
      <c r="AN243" s="28"/>
      <c r="AO243" s="28"/>
      <c r="AP243" s="226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</row>
    <row r="244" spans="1:52" x14ac:dyDescent="0.2">
      <c r="A244" s="95"/>
      <c r="B244" s="28"/>
      <c r="C244" s="28"/>
      <c r="D244" s="28"/>
      <c r="E244" s="32"/>
      <c r="F244" s="28"/>
      <c r="G244" s="28"/>
      <c r="H244" s="28"/>
      <c r="I244" s="28"/>
      <c r="J244" s="28"/>
      <c r="K244" s="28"/>
      <c r="L244" s="28"/>
      <c r="M244" s="28"/>
      <c r="N244" s="28"/>
      <c r="O244" s="226"/>
      <c r="P244" s="28"/>
      <c r="Q244" s="28"/>
      <c r="R244" s="28"/>
      <c r="S244" s="76"/>
      <c r="T244" s="28"/>
      <c r="U244" s="28"/>
      <c r="V244" s="28"/>
      <c r="W244" s="28"/>
      <c r="X244" s="28"/>
      <c r="Y244" s="28"/>
      <c r="Z244" s="28"/>
      <c r="AA244" s="226"/>
      <c r="AB244" s="28"/>
      <c r="AC244" s="28"/>
      <c r="AD244" s="226"/>
      <c r="AE244" s="28"/>
      <c r="AF244" s="28"/>
      <c r="AG244" s="28"/>
      <c r="AH244" s="28"/>
      <c r="AI244" s="28"/>
      <c r="AJ244" s="226"/>
      <c r="AK244" s="28"/>
      <c r="AL244" s="28"/>
      <c r="AM244" s="226"/>
      <c r="AN244" s="28"/>
      <c r="AO244" s="28"/>
      <c r="AP244" s="226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</row>
    <row r="245" spans="1:52" x14ac:dyDescent="0.2">
      <c r="A245" s="95"/>
      <c r="B245" s="28"/>
      <c r="C245" s="28"/>
      <c r="D245" s="28"/>
      <c r="E245" s="32"/>
      <c r="F245" s="28"/>
      <c r="G245" s="28"/>
      <c r="H245" s="28"/>
      <c r="I245" s="28"/>
      <c r="J245" s="28"/>
      <c r="K245" s="28"/>
      <c r="L245" s="28"/>
      <c r="M245" s="28"/>
      <c r="N245" s="28"/>
      <c r="O245" s="226"/>
      <c r="P245" s="28"/>
      <c r="Q245" s="28"/>
      <c r="R245" s="28"/>
      <c r="S245" s="76"/>
      <c r="T245" s="28"/>
      <c r="U245" s="28"/>
      <c r="V245" s="28"/>
      <c r="W245" s="28"/>
      <c r="X245" s="28"/>
      <c r="Y245" s="28"/>
      <c r="Z245" s="28"/>
      <c r="AA245" s="226"/>
      <c r="AB245" s="28"/>
      <c r="AC245" s="28"/>
      <c r="AD245" s="226"/>
      <c r="AE245" s="28"/>
      <c r="AF245" s="28"/>
      <c r="AG245" s="28"/>
      <c r="AH245" s="28"/>
      <c r="AI245" s="28"/>
      <c r="AJ245" s="226"/>
      <c r="AK245" s="28"/>
      <c r="AL245" s="28"/>
      <c r="AM245" s="226"/>
      <c r="AN245" s="28"/>
      <c r="AO245" s="28"/>
      <c r="AP245" s="226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</row>
    <row r="246" spans="1:52" x14ac:dyDescent="0.2">
      <c r="A246" s="95"/>
      <c r="B246" s="28"/>
      <c r="C246" s="28"/>
      <c r="D246" s="28"/>
      <c r="E246" s="32"/>
      <c r="F246" s="28"/>
      <c r="G246" s="28"/>
      <c r="H246" s="28"/>
      <c r="I246" s="28"/>
      <c r="J246" s="28"/>
      <c r="K246" s="28"/>
      <c r="L246" s="28"/>
      <c r="M246" s="28"/>
      <c r="N246" s="28"/>
      <c r="O246" s="226"/>
      <c r="P246" s="28"/>
      <c r="Q246" s="28"/>
      <c r="R246" s="28"/>
      <c r="S246" s="76"/>
      <c r="T246" s="28"/>
      <c r="U246" s="28"/>
      <c r="V246" s="28"/>
      <c r="W246" s="28"/>
      <c r="X246" s="28"/>
      <c r="Y246" s="28"/>
      <c r="Z246" s="28"/>
      <c r="AA246" s="226"/>
      <c r="AB246" s="28"/>
      <c r="AC246" s="28"/>
      <c r="AD246" s="226"/>
      <c r="AE246" s="28"/>
      <c r="AF246" s="28"/>
      <c r="AG246" s="28"/>
      <c r="AH246" s="28"/>
      <c r="AI246" s="28"/>
      <c r="AJ246" s="226"/>
      <c r="AK246" s="28"/>
      <c r="AL246" s="28"/>
      <c r="AM246" s="226"/>
      <c r="AN246" s="28"/>
      <c r="AO246" s="28"/>
      <c r="AP246" s="226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</row>
    <row r="247" spans="1:52" x14ac:dyDescent="0.2">
      <c r="A247" s="95"/>
      <c r="B247" s="28"/>
      <c r="C247" s="28"/>
      <c r="D247" s="28"/>
      <c r="E247" s="32"/>
      <c r="F247" s="28"/>
      <c r="G247" s="28"/>
      <c r="H247" s="28"/>
      <c r="I247" s="28"/>
      <c r="J247" s="28"/>
      <c r="K247" s="28"/>
      <c r="L247" s="28"/>
      <c r="M247" s="28"/>
      <c r="N247" s="28"/>
      <c r="O247" s="226"/>
      <c r="P247" s="28"/>
      <c r="Q247" s="28"/>
      <c r="R247" s="28"/>
      <c r="S247" s="76"/>
      <c r="T247" s="28"/>
      <c r="U247" s="28"/>
      <c r="V247" s="28"/>
      <c r="W247" s="28"/>
      <c r="X247" s="28"/>
      <c r="Y247" s="28"/>
      <c r="Z247" s="28"/>
      <c r="AA247" s="226"/>
      <c r="AB247" s="28"/>
      <c r="AC247" s="28"/>
      <c r="AD247" s="226"/>
      <c r="AE247" s="28"/>
      <c r="AF247" s="28"/>
      <c r="AG247" s="28"/>
      <c r="AH247" s="28"/>
      <c r="AI247" s="28"/>
      <c r="AJ247" s="226"/>
      <c r="AK247" s="28"/>
      <c r="AL247" s="28"/>
      <c r="AM247" s="226"/>
      <c r="AN247" s="28"/>
      <c r="AO247" s="28"/>
      <c r="AP247" s="226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</row>
    <row r="248" spans="1:52" x14ac:dyDescent="0.2">
      <c r="A248" s="95"/>
      <c r="B248" s="28"/>
      <c r="C248" s="28"/>
      <c r="D248" s="28"/>
      <c r="E248" s="32"/>
      <c r="F248" s="28"/>
      <c r="G248" s="28"/>
      <c r="H248" s="28"/>
      <c r="I248" s="28"/>
      <c r="J248" s="28"/>
      <c r="K248" s="28"/>
      <c r="L248" s="28"/>
      <c r="M248" s="28"/>
      <c r="N248" s="28"/>
      <c r="O248" s="226"/>
      <c r="P248" s="28"/>
      <c r="Q248" s="28"/>
      <c r="R248" s="28"/>
      <c r="S248" s="76"/>
      <c r="T248" s="28"/>
      <c r="U248" s="28"/>
      <c r="V248" s="28"/>
      <c r="W248" s="28"/>
      <c r="X248" s="28"/>
      <c r="Y248" s="28"/>
      <c r="Z248" s="28"/>
      <c r="AA248" s="226"/>
      <c r="AB248" s="28"/>
      <c r="AC248" s="28"/>
      <c r="AD248" s="226"/>
      <c r="AE248" s="28"/>
      <c r="AF248" s="28"/>
      <c r="AG248" s="28"/>
      <c r="AH248" s="28"/>
      <c r="AI248" s="28"/>
      <c r="AJ248" s="226"/>
      <c r="AK248" s="28"/>
      <c r="AL248" s="28"/>
      <c r="AM248" s="226"/>
      <c r="AN248" s="28"/>
      <c r="AO248" s="28"/>
      <c r="AP248" s="226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</row>
    <row r="249" spans="1:52" x14ac:dyDescent="0.2">
      <c r="A249" s="95"/>
      <c r="B249" s="28"/>
      <c r="C249" s="28"/>
      <c r="D249" s="28"/>
      <c r="E249" s="32"/>
      <c r="F249" s="28"/>
      <c r="G249" s="28"/>
      <c r="H249" s="28"/>
      <c r="I249" s="28"/>
      <c r="J249" s="28"/>
      <c r="K249" s="28"/>
      <c r="L249" s="28"/>
      <c r="M249" s="28"/>
      <c r="N249" s="28"/>
      <c r="O249" s="226"/>
      <c r="P249" s="28"/>
      <c r="Q249" s="28"/>
      <c r="R249" s="28"/>
      <c r="S249" s="76"/>
      <c r="T249" s="28"/>
      <c r="U249" s="28"/>
      <c r="V249" s="28"/>
      <c r="W249" s="28"/>
      <c r="X249" s="28"/>
      <c r="Y249" s="28"/>
      <c r="Z249" s="28"/>
      <c r="AA249" s="226"/>
      <c r="AB249" s="28"/>
      <c r="AC249" s="28"/>
      <c r="AD249" s="226"/>
      <c r="AE249" s="28"/>
      <c r="AF249" s="28"/>
      <c r="AG249" s="28"/>
      <c r="AH249" s="28"/>
      <c r="AI249" s="28"/>
      <c r="AJ249" s="226"/>
      <c r="AK249" s="28"/>
      <c r="AL249" s="28"/>
      <c r="AM249" s="226"/>
      <c r="AN249" s="28"/>
      <c r="AO249" s="28"/>
      <c r="AP249" s="226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</row>
    <row r="250" spans="1:52" x14ac:dyDescent="0.2">
      <c r="A250" s="95"/>
      <c r="B250" s="28"/>
      <c r="C250" s="28"/>
      <c r="D250" s="28"/>
      <c r="E250" s="32"/>
      <c r="F250" s="28"/>
      <c r="G250" s="28"/>
      <c r="H250" s="28"/>
      <c r="I250" s="28"/>
      <c r="J250" s="28"/>
      <c r="K250" s="28"/>
      <c r="L250" s="28"/>
      <c r="M250" s="28"/>
      <c r="N250" s="28"/>
      <c r="O250" s="226"/>
      <c r="P250" s="28"/>
      <c r="Q250" s="28"/>
      <c r="R250" s="28"/>
      <c r="S250" s="76"/>
      <c r="T250" s="28"/>
      <c r="U250" s="28"/>
      <c r="V250" s="28"/>
      <c r="W250" s="28"/>
      <c r="X250" s="28"/>
      <c r="Y250" s="28"/>
      <c r="Z250" s="28"/>
      <c r="AA250" s="226"/>
      <c r="AB250" s="28"/>
      <c r="AC250" s="28"/>
      <c r="AD250" s="226"/>
      <c r="AE250" s="28"/>
      <c r="AF250" s="28"/>
      <c r="AG250" s="28"/>
      <c r="AH250" s="28"/>
      <c r="AI250" s="28"/>
      <c r="AJ250" s="226"/>
      <c r="AK250" s="28"/>
      <c r="AL250" s="28"/>
      <c r="AM250" s="226"/>
      <c r="AN250" s="28"/>
      <c r="AO250" s="28"/>
      <c r="AP250" s="226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</row>
    <row r="251" spans="1:52" x14ac:dyDescent="0.2">
      <c r="A251" s="95"/>
      <c r="B251" s="28"/>
      <c r="C251" s="28"/>
      <c r="D251" s="28"/>
      <c r="E251" s="32"/>
      <c r="F251" s="28"/>
      <c r="G251" s="28"/>
      <c r="H251" s="28"/>
      <c r="I251" s="28"/>
      <c r="J251" s="28"/>
      <c r="K251" s="28"/>
      <c r="L251" s="28"/>
      <c r="M251" s="28"/>
      <c r="N251" s="28"/>
      <c r="O251" s="226"/>
      <c r="P251" s="28"/>
      <c r="Q251" s="28"/>
      <c r="R251" s="28"/>
      <c r="S251" s="76"/>
      <c r="T251" s="28"/>
      <c r="U251" s="28"/>
      <c r="V251" s="28"/>
      <c r="W251" s="28"/>
      <c r="X251" s="28"/>
      <c r="Y251" s="28"/>
      <c r="Z251" s="28"/>
      <c r="AA251" s="226"/>
      <c r="AB251" s="28"/>
      <c r="AC251" s="28"/>
      <c r="AD251" s="226"/>
      <c r="AE251" s="28"/>
      <c r="AF251" s="28"/>
      <c r="AG251" s="28"/>
      <c r="AH251" s="28"/>
      <c r="AI251" s="28"/>
      <c r="AJ251" s="226"/>
      <c r="AK251" s="28"/>
      <c r="AL251" s="28"/>
      <c r="AM251" s="226"/>
      <c r="AN251" s="28"/>
      <c r="AO251" s="28"/>
      <c r="AP251" s="226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</row>
    <row r="252" spans="1:52" x14ac:dyDescent="0.2">
      <c r="A252" s="95"/>
      <c r="B252" s="28"/>
      <c r="C252" s="28"/>
      <c r="D252" s="28"/>
      <c r="E252" s="32"/>
      <c r="F252" s="28"/>
      <c r="G252" s="28"/>
      <c r="H252" s="28"/>
      <c r="I252" s="28"/>
      <c r="J252" s="28"/>
      <c r="K252" s="28"/>
      <c r="L252" s="28"/>
      <c r="M252" s="28"/>
      <c r="N252" s="28"/>
      <c r="O252" s="226"/>
      <c r="P252" s="28"/>
      <c r="Q252" s="28"/>
      <c r="R252" s="28"/>
      <c r="S252" s="76"/>
      <c r="T252" s="28"/>
      <c r="U252" s="28"/>
      <c r="V252" s="28"/>
      <c r="W252" s="28"/>
      <c r="X252" s="28"/>
      <c r="Y252" s="28"/>
      <c r="Z252" s="28"/>
      <c r="AA252" s="226"/>
      <c r="AB252" s="28"/>
      <c r="AC252" s="28"/>
      <c r="AD252" s="226"/>
      <c r="AE252" s="28"/>
      <c r="AF252" s="28"/>
      <c r="AG252" s="28"/>
      <c r="AH252" s="28"/>
      <c r="AI252" s="28"/>
      <c r="AJ252" s="226"/>
      <c r="AK252" s="28"/>
      <c r="AL252" s="28"/>
      <c r="AM252" s="226"/>
      <c r="AN252" s="28"/>
      <c r="AO252" s="28"/>
      <c r="AP252" s="226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</row>
    <row r="253" spans="1:52" x14ac:dyDescent="0.2">
      <c r="A253" s="95"/>
      <c r="B253" s="28"/>
      <c r="C253" s="28"/>
      <c r="D253" s="28"/>
      <c r="E253" s="32"/>
      <c r="F253" s="28"/>
      <c r="G253" s="28"/>
      <c r="H253" s="28"/>
      <c r="I253" s="28"/>
      <c r="J253" s="28"/>
      <c r="K253" s="28"/>
      <c r="L253" s="28"/>
      <c r="M253" s="28"/>
      <c r="N253" s="28"/>
      <c r="O253" s="226"/>
      <c r="P253" s="28"/>
      <c r="Q253" s="28"/>
      <c r="R253" s="28"/>
      <c r="S253" s="76"/>
      <c r="T253" s="28"/>
      <c r="U253" s="28"/>
      <c r="V253" s="28"/>
      <c r="W253" s="28"/>
      <c r="X253" s="28"/>
      <c r="Y253" s="28"/>
      <c r="Z253" s="28"/>
      <c r="AA253" s="226"/>
      <c r="AB253" s="28"/>
      <c r="AC253" s="28"/>
      <c r="AD253" s="226"/>
      <c r="AE253" s="28"/>
      <c r="AF253" s="28"/>
      <c r="AG253" s="28"/>
      <c r="AH253" s="28"/>
      <c r="AI253" s="28"/>
      <c r="AJ253" s="226"/>
      <c r="AK253" s="28"/>
      <c r="AL253" s="28"/>
      <c r="AM253" s="226"/>
      <c r="AN253" s="28"/>
      <c r="AO253" s="28"/>
      <c r="AP253" s="226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</row>
    <row r="254" spans="1:52" x14ac:dyDescent="0.2">
      <c r="A254" s="95"/>
      <c r="B254" s="28"/>
      <c r="C254" s="28"/>
      <c r="D254" s="28"/>
      <c r="E254" s="32"/>
      <c r="F254" s="28"/>
      <c r="G254" s="28"/>
      <c r="H254" s="28"/>
      <c r="I254" s="28"/>
      <c r="J254" s="28"/>
      <c r="K254" s="28"/>
      <c r="L254" s="28"/>
      <c r="M254" s="28"/>
      <c r="N254" s="28"/>
      <c r="O254" s="226"/>
      <c r="P254" s="28"/>
      <c r="Q254" s="28"/>
      <c r="R254" s="28"/>
      <c r="S254" s="76"/>
      <c r="T254" s="28"/>
      <c r="U254" s="28"/>
      <c r="V254" s="28"/>
      <c r="W254" s="28"/>
      <c r="X254" s="28"/>
      <c r="Y254" s="28"/>
      <c r="Z254" s="28"/>
      <c r="AA254" s="226"/>
      <c r="AB254" s="28"/>
      <c r="AC254" s="28"/>
      <c r="AD254" s="226"/>
      <c r="AE254" s="28"/>
      <c r="AF254" s="28"/>
      <c r="AG254" s="28"/>
      <c r="AH254" s="28"/>
      <c r="AI254" s="28"/>
      <c r="AJ254" s="226"/>
      <c r="AK254" s="28"/>
      <c r="AL254" s="28"/>
      <c r="AM254" s="226"/>
      <c r="AN254" s="28"/>
      <c r="AO254" s="28"/>
      <c r="AP254" s="226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</row>
    <row r="255" spans="1:52" x14ac:dyDescent="0.2">
      <c r="A255" s="95"/>
      <c r="B255" s="28"/>
      <c r="C255" s="28"/>
      <c r="D255" s="28"/>
      <c r="E255" s="32"/>
      <c r="F255" s="28"/>
      <c r="G255" s="28"/>
      <c r="H255" s="28"/>
      <c r="I255" s="28"/>
      <c r="J255" s="28"/>
      <c r="K255" s="28"/>
      <c r="L255" s="28"/>
      <c r="M255" s="28"/>
      <c r="N255" s="28"/>
      <c r="O255" s="226"/>
      <c r="P255" s="28"/>
      <c r="Q255" s="28"/>
      <c r="R255" s="28"/>
      <c r="S255" s="76"/>
      <c r="T255" s="28"/>
      <c r="U255" s="28"/>
      <c r="V255" s="28"/>
      <c r="W255" s="28"/>
      <c r="X255" s="28"/>
      <c r="Y255" s="28"/>
      <c r="Z255" s="28"/>
      <c r="AA255" s="226"/>
      <c r="AB255" s="28"/>
      <c r="AC255" s="28"/>
      <c r="AD255" s="226"/>
      <c r="AE255" s="28"/>
      <c r="AF255" s="28"/>
      <c r="AG255" s="28"/>
      <c r="AH255" s="28"/>
      <c r="AI255" s="28"/>
      <c r="AJ255" s="226"/>
      <c r="AK255" s="28"/>
      <c r="AL255" s="28"/>
      <c r="AM255" s="226"/>
      <c r="AN255" s="28"/>
      <c r="AO255" s="28"/>
      <c r="AP255" s="226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</row>
    <row r="256" spans="1:52" x14ac:dyDescent="0.2">
      <c r="A256" s="95"/>
      <c r="B256" s="28"/>
      <c r="C256" s="28"/>
      <c r="D256" s="28"/>
      <c r="E256" s="32"/>
      <c r="F256" s="28"/>
      <c r="G256" s="28"/>
      <c r="H256" s="28"/>
      <c r="I256" s="28"/>
      <c r="J256" s="28"/>
      <c r="K256" s="28"/>
      <c r="L256" s="28"/>
      <c r="M256" s="28"/>
      <c r="N256" s="28"/>
      <c r="O256" s="226"/>
      <c r="P256" s="28"/>
      <c r="Q256" s="28"/>
      <c r="R256" s="28"/>
      <c r="S256" s="76"/>
      <c r="T256" s="28"/>
      <c r="U256" s="28"/>
      <c r="V256" s="28"/>
      <c r="W256" s="28"/>
      <c r="X256" s="28"/>
      <c r="Y256" s="28"/>
      <c r="Z256" s="28"/>
      <c r="AA256" s="226"/>
      <c r="AB256" s="28"/>
      <c r="AC256" s="28"/>
      <c r="AD256" s="226"/>
      <c r="AE256" s="28"/>
      <c r="AF256" s="28"/>
      <c r="AG256" s="28"/>
      <c r="AH256" s="28"/>
      <c r="AI256" s="28"/>
      <c r="AJ256" s="226"/>
      <c r="AK256" s="28"/>
      <c r="AL256" s="28"/>
      <c r="AM256" s="226"/>
      <c r="AN256" s="28"/>
      <c r="AO256" s="28"/>
      <c r="AP256" s="226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</row>
    <row r="257" spans="1:52" x14ac:dyDescent="0.2">
      <c r="A257" s="95"/>
      <c r="B257" s="28"/>
      <c r="C257" s="28"/>
      <c r="D257" s="28"/>
      <c r="E257" s="32"/>
      <c r="F257" s="28"/>
      <c r="G257" s="28"/>
      <c r="H257" s="28"/>
      <c r="I257" s="28"/>
      <c r="J257" s="28"/>
      <c r="K257" s="28"/>
      <c r="L257" s="28"/>
      <c r="M257" s="28"/>
      <c r="N257" s="28"/>
      <c r="O257" s="226"/>
      <c r="P257" s="28"/>
      <c r="Q257" s="28"/>
      <c r="R257" s="28"/>
      <c r="S257" s="76"/>
      <c r="T257" s="28"/>
      <c r="U257" s="28"/>
      <c r="V257" s="28"/>
      <c r="W257" s="28"/>
      <c r="X257" s="28"/>
      <c r="Y257" s="28"/>
      <c r="Z257" s="28"/>
      <c r="AA257" s="226"/>
      <c r="AB257" s="28"/>
      <c r="AC257" s="28"/>
      <c r="AD257" s="226"/>
      <c r="AE257" s="28"/>
      <c r="AF257" s="28"/>
      <c r="AG257" s="28"/>
      <c r="AH257" s="28"/>
      <c r="AI257" s="28"/>
      <c r="AJ257" s="226"/>
      <c r="AK257" s="28"/>
      <c r="AL257" s="28"/>
      <c r="AM257" s="226"/>
      <c r="AN257" s="28"/>
      <c r="AO257" s="28"/>
      <c r="AP257" s="226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</row>
    <row r="258" spans="1:52" x14ac:dyDescent="0.2">
      <c r="A258" s="95"/>
      <c r="B258" s="28"/>
      <c r="C258" s="28"/>
      <c r="D258" s="28"/>
      <c r="E258" s="32"/>
      <c r="F258" s="28"/>
      <c r="G258" s="28"/>
      <c r="H258" s="28"/>
      <c r="I258" s="28"/>
      <c r="J258" s="28"/>
      <c r="K258" s="28"/>
      <c r="L258" s="28"/>
      <c r="M258" s="28"/>
      <c r="N258" s="28"/>
      <c r="O258" s="226"/>
      <c r="P258" s="28"/>
      <c r="Q258" s="28"/>
      <c r="R258" s="28"/>
      <c r="S258" s="76"/>
      <c r="T258" s="28"/>
      <c r="U258" s="28"/>
      <c r="V258" s="28"/>
      <c r="W258" s="28"/>
      <c r="X258" s="28"/>
      <c r="Y258" s="28"/>
      <c r="Z258" s="28"/>
      <c r="AA258" s="226"/>
      <c r="AB258" s="28"/>
      <c r="AC258" s="28"/>
      <c r="AD258" s="226"/>
      <c r="AE258" s="28"/>
      <c r="AF258" s="28"/>
      <c r="AG258" s="28"/>
      <c r="AH258" s="28"/>
      <c r="AI258" s="28"/>
      <c r="AJ258" s="226"/>
      <c r="AK258" s="28"/>
      <c r="AL258" s="28"/>
      <c r="AM258" s="226"/>
      <c r="AN258" s="28"/>
      <c r="AO258" s="28"/>
      <c r="AP258" s="226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</row>
    <row r="259" spans="1:52" x14ac:dyDescent="0.2">
      <c r="A259" s="95"/>
      <c r="B259" s="28"/>
      <c r="C259" s="28"/>
      <c r="D259" s="28"/>
      <c r="E259" s="32"/>
      <c r="F259" s="28"/>
      <c r="G259" s="28"/>
      <c r="H259" s="28"/>
      <c r="I259" s="28"/>
      <c r="J259" s="28"/>
      <c r="K259" s="28"/>
      <c r="L259" s="28"/>
      <c r="M259" s="28"/>
      <c r="N259" s="28"/>
      <c r="O259" s="226"/>
      <c r="P259" s="28"/>
      <c r="Q259" s="28"/>
      <c r="R259" s="28"/>
      <c r="S259" s="76"/>
      <c r="T259" s="28"/>
      <c r="U259" s="28"/>
      <c r="V259" s="28"/>
      <c r="W259" s="28"/>
      <c r="X259" s="28"/>
      <c r="Y259" s="28"/>
      <c r="Z259" s="28"/>
      <c r="AA259" s="226"/>
      <c r="AB259" s="28"/>
      <c r="AC259" s="28"/>
      <c r="AD259" s="226"/>
      <c r="AE259" s="28"/>
      <c r="AF259" s="28"/>
      <c r="AG259" s="28"/>
      <c r="AH259" s="28"/>
      <c r="AI259" s="28"/>
      <c r="AJ259" s="226"/>
      <c r="AK259" s="28"/>
      <c r="AL259" s="28"/>
      <c r="AM259" s="226"/>
      <c r="AN259" s="28"/>
      <c r="AO259" s="28"/>
      <c r="AP259" s="226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</row>
    <row r="260" spans="1:52" x14ac:dyDescent="0.2">
      <c r="A260" s="95"/>
      <c r="B260" s="28"/>
      <c r="C260" s="28"/>
      <c r="D260" s="28"/>
      <c r="E260" s="32"/>
      <c r="F260" s="28"/>
      <c r="G260" s="28"/>
      <c r="H260" s="28"/>
      <c r="I260" s="28"/>
      <c r="J260" s="28"/>
      <c r="K260" s="28"/>
      <c r="L260" s="28"/>
      <c r="M260" s="28"/>
      <c r="N260" s="28"/>
      <c r="O260" s="226"/>
      <c r="P260" s="28"/>
      <c r="Q260" s="28"/>
      <c r="R260" s="28"/>
      <c r="S260" s="76"/>
      <c r="T260" s="28"/>
      <c r="U260" s="28"/>
      <c r="V260" s="28"/>
      <c r="W260" s="28"/>
      <c r="X260" s="28"/>
      <c r="Y260" s="28"/>
      <c r="Z260" s="28"/>
      <c r="AA260" s="226"/>
      <c r="AB260" s="28"/>
      <c r="AC260" s="28"/>
      <c r="AD260" s="226"/>
      <c r="AE260" s="28"/>
      <c r="AF260" s="28"/>
      <c r="AG260" s="28"/>
      <c r="AH260" s="28"/>
      <c r="AI260" s="28"/>
      <c r="AJ260" s="226"/>
      <c r="AK260" s="28"/>
      <c r="AL260" s="28"/>
      <c r="AM260" s="226"/>
      <c r="AN260" s="28"/>
      <c r="AO260" s="28"/>
      <c r="AP260" s="226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</row>
    <row r="261" spans="1:52" x14ac:dyDescent="0.2">
      <c r="A261" s="95"/>
      <c r="B261" s="28"/>
      <c r="C261" s="28"/>
      <c r="D261" s="28"/>
      <c r="E261" s="32"/>
      <c r="F261" s="28"/>
      <c r="G261" s="28"/>
      <c r="H261" s="28"/>
      <c r="I261" s="28"/>
      <c r="J261" s="28"/>
      <c r="K261" s="28"/>
      <c r="L261" s="28"/>
      <c r="M261" s="28"/>
      <c r="N261" s="28"/>
      <c r="O261" s="226"/>
      <c r="P261" s="28"/>
      <c r="Q261" s="28"/>
      <c r="R261" s="28"/>
      <c r="S261" s="76"/>
      <c r="T261" s="28"/>
      <c r="U261" s="28"/>
      <c r="V261" s="28"/>
      <c r="W261" s="28"/>
      <c r="X261" s="28"/>
      <c r="Y261" s="28"/>
      <c r="Z261" s="28"/>
      <c r="AA261" s="226"/>
      <c r="AB261" s="28"/>
      <c r="AC261" s="28"/>
      <c r="AD261" s="226"/>
      <c r="AE261" s="28"/>
      <c r="AF261" s="28"/>
      <c r="AG261" s="28"/>
      <c r="AH261" s="28"/>
      <c r="AI261" s="28"/>
      <c r="AJ261" s="226"/>
      <c r="AK261" s="28"/>
      <c r="AL261" s="28"/>
      <c r="AM261" s="226"/>
      <c r="AN261" s="28"/>
      <c r="AO261" s="28"/>
      <c r="AP261" s="226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</row>
    <row r="262" spans="1:52" x14ac:dyDescent="0.2">
      <c r="A262" s="95"/>
      <c r="B262" s="28"/>
      <c r="C262" s="28"/>
      <c r="D262" s="28"/>
      <c r="E262" s="32"/>
      <c r="F262" s="28"/>
      <c r="G262" s="28"/>
      <c r="H262" s="28"/>
      <c r="I262" s="28"/>
      <c r="J262" s="28"/>
      <c r="K262" s="28"/>
      <c r="L262" s="28"/>
      <c r="M262" s="28"/>
      <c r="N262" s="28"/>
      <c r="O262" s="226"/>
      <c r="P262" s="28"/>
      <c r="Q262" s="28"/>
      <c r="R262" s="28"/>
      <c r="S262" s="76"/>
      <c r="T262" s="28"/>
      <c r="U262" s="28"/>
      <c r="V262" s="28"/>
      <c r="W262" s="28"/>
      <c r="X262" s="28"/>
      <c r="Y262" s="28"/>
      <c r="Z262" s="28"/>
      <c r="AA262" s="226"/>
      <c r="AB262" s="28"/>
      <c r="AC262" s="28"/>
      <c r="AD262" s="226"/>
      <c r="AE262" s="28"/>
      <c r="AF262" s="28"/>
      <c r="AG262" s="28"/>
      <c r="AH262" s="28"/>
      <c r="AI262" s="28"/>
      <c r="AJ262" s="226"/>
      <c r="AK262" s="28"/>
      <c r="AL262" s="28"/>
      <c r="AM262" s="226"/>
      <c r="AN262" s="28"/>
      <c r="AO262" s="28"/>
      <c r="AP262" s="226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</row>
    <row r="263" spans="1:52" x14ac:dyDescent="0.2">
      <c r="A263" s="95"/>
      <c r="B263" s="28"/>
      <c r="C263" s="28"/>
      <c r="D263" s="28"/>
      <c r="E263" s="32"/>
      <c r="F263" s="28"/>
      <c r="G263" s="28"/>
      <c r="H263" s="28"/>
      <c r="I263" s="28"/>
      <c r="J263" s="28"/>
      <c r="K263" s="28"/>
      <c r="L263" s="28"/>
      <c r="M263" s="28"/>
      <c r="N263" s="28"/>
      <c r="O263" s="226"/>
      <c r="P263" s="28"/>
      <c r="Q263" s="28"/>
      <c r="R263" s="28"/>
      <c r="S263" s="76"/>
      <c r="T263" s="28"/>
      <c r="U263" s="28"/>
      <c r="V263" s="28"/>
      <c r="W263" s="28"/>
      <c r="X263" s="28"/>
      <c r="Y263" s="28"/>
      <c r="Z263" s="28"/>
      <c r="AA263" s="226"/>
      <c r="AB263" s="28"/>
      <c r="AC263" s="28"/>
      <c r="AD263" s="226"/>
      <c r="AE263" s="28"/>
      <c r="AF263" s="28"/>
      <c r="AG263" s="28"/>
      <c r="AH263" s="28"/>
      <c r="AI263" s="28"/>
      <c r="AJ263" s="226"/>
      <c r="AK263" s="28"/>
      <c r="AL263" s="28"/>
      <c r="AM263" s="226"/>
      <c r="AN263" s="28"/>
      <c r="AO263" s="28"/>
      <c r="AP263" s="226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</row>
    <row r="264" spans="1:52" x14ac:dyDescent="0.2">
      <c r="A264" s="95"/>
      <c r="B264" s="28"/>
      <c r="C264" s="28"/>
      <c r="D264" s="28"/>
      <c r="E264" s="32"/>
      <c r="F264" s="28"/>
      <c r="G264" s="28"/>
      <c r="H264" s="28"/>
      <c r="I264" s="28"/>
      <c r="J264" s="28"/>
      <c r="K264" s="28"/>
      <c r="L264" s="28"/>
      <c r="M264" s="28"/>
      <c r="N264" s="28"/>
      <c r="O264" s="226"/>
      <c r="P264" s="28"/>
      <c r="Q264" s="28"/>
      <c r="R264" s="28"/>
      <c r="S264" s="76"/>
      <c r="T264" s="28"/>
      <c r="U264" s="28"/>
      <c r="V264" s="28"/>
      <c r="W264" s="28"/>
      <c r="X264" s="28"/>
      <c r="Y264" s="28"/>
      <c r="Z264" s="28"/>
      <c r="AA264" s="226"/>
      <c r="AB264" s="28"/>
      <c r="AC264" s="28"/>
      <c r="AD264" s="226"/>
      <c r="AE264" s="28"/>
      <c r="AF264" s="28"/>
      <c r="AG264" s="28"/>
      <c r="AH264" s="28"/>
      <c r="AI264" s="28"/>
      <c r="AJ264" s="226"/>
      <c r="AK264" s="28"/>
      <c r="AL264" s="28"/>
      <c r="AM264" s="226"/>
      <c r="AN264" s="28"/>
      <c r="AO264" s="28"/>
      <c r="AP264" s="226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</row>
    <row r="265" spans="1:52" x14ac:dyDescent="0.2">
      <c r="A265" s="95"/>
      <c r="B265" s="28"/>
      <c r="C265" s="28"/>
      <c r="D265" s="28"/>
      <c r="E265" s="32"/>
      <c r="F265" s="28"/>
      <c r="G265" s="28"/>
      <c r="H265" s="28"/>
      <c r="I265" s="28"/>
      <c r="J265" s="28"/>
      <c r="K265" s="28"/>
      <c r="L265" s="28"/>
      <c r="M265" s="28"/>
      <c r="N265" s="28"/>
      <c r="O265" s="226"/>
      <c r="P265" s="28"/>
      <c r="Q265" s="28"/>
      <c r="R265" s="28"/>
      <c r="S265" s="76"/>
      <c r="T265" s="28"/>
      <c r="U265" s="28"/>
      <c r="V265" s="28"/>
      <c r="W265" s="28"/>
      <c r="X265" s="28"/>
      <c r="Y265" s="28"/>
      <c r="Z265" s="28"/>
      <c r="AA265" s="226"/>
      <c r="AB265" s="28"/>
      <c r="AC265" s="28"/>
      <c r="AD265" s="226"/>
      <c r="AE265" s="28"/>
      <c r="AF265" s="28"/>
      <c r="AG265" s="28"/>
      <c r="AH265" s="28"/>
      <c r="AI265" s="28"/>
      <c r="AJ265" s="226"/>
      <c r="AK265" s="28"/>
      <c r="AL265" s="28"/>
      <c r="AM265" s="226"/>
      <c r="AN265" s="28"/>
      <c r="AO265" s="28"/>
      <c r="AP265" s="226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</row>
    <row r="266" spans="1:52" x14ac:dyDescent="0.2">
      <c r="A266" s="95"/>
      <c r="B266" s="28"/>
      <c r="C266" s="28"/>
      <c r="D266" s="28"/>
      <c r="E266" s="32"/>
      <c r="F266" s="28"/>
      <c r="G266" s="28"/>
      <c r="H266" s="28"/>
      <c r="I266" s="28"/>
      <c r="J266" s="28"/>
      <c r="K266" s="28"/>
      <c r="L266" s="28"/>
      <c r="M266" s="28"/>
      <c r="N266" s="28"/>
      <c r="O266" s="226"/>
      <c r="P266" s="28"/>
      <c r="Q266" s="28"/>
      <c r="R266" s="28"/>
      <c r="S266" s="76"/>
      <c r="T266" s="28"/>
      <c r="U266" s="28"/>
      <c r="V266" s="28"/>
      <c r="W266" s="28"/>
      <c r="X266" s="28"/>
      <c r="Y266" s="28"/>
      <c r="Z266" s="28"/>
      <c r="AA266" s="226"/>
      <c r="AB266" s="28"/>
      <c r="AC266" s="28"/>
      <c r="AD266" s="226"/>
      <c r="AE266" s="28"/>
      <c r="AF266" s="28"/>
      <c r="AG266" s="28"/>
      <c r="AH266" s="28"/>
      <c r="AI266" s="28"/>
      <c r="AJ266" s="226"/>
      <c r="AK266" s="28"/>
      <c r="AL266" s="28"/>
      <c r="AM266" s="226"/>
      <c r="AN266" s="28"/>
      <c r="AO266" s="28"/>
      <c r="AP266" s="226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</row>
    <row r="267" spans="1:52" x14ac:dyDescent="0.2">
      <c r="A267" s="95"/>
      <c r="B267" s="28"/>
      <c r="C267" s="28"/>
      <c r="D267" s="28"/>
      <c r="E267" s="32"/>
      <c r="F267" s="28"/>
      <c r="G267" s="28"/>
      <c r="H267" s="28"/>
      <c r="I267" s="28"/>
      <c r="J267" s="28"/>
      <c r="K267" s="28"/>
      <c r="L267" s="28"/>
      <c r="M267" s="28"/>
      <c r="N267" s="28"/>
      <c r="O267" s="226"/>
      <c r="P267" s="28"/>
      <c r="Q267" s="28"/>
      <c r="R267" s="28"/>
      <c r="S267" s="76"/>
      <c r="T267" s="28"/>
      <c r="U267" s="28"/>
      <c r="V267" s="28"/>
      <c r="W267" s="28"/>
      <c r="X267" s="28"/>
      <c r="Y267" s="28"/>
      <c r="Z267" s="28"/>
      <c r="AA267" s="226"/>
      <c r="AB267" s="28"/>
      <c r="AC267" s="28"/>
      <c r="AD267" s="226"/>
      <c r="AE267" s="28"/>
      <c r="AF267" s="28"/>
      <c r="AG267" s="28"/>
      <c r="AH267" s="28"/>
      <c r="AI267" s="28"/>
      <c r="AJ267" s="226"/>
      <c r="AK267" s="28"/>
      <c r="AL267" s="28"/>
      <c r="AM267" s="226"/>
      <c r="AN267" s="28"/>
      <c r="AO267" s="28"/>
      <c r="AP267" s="226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</row>
    <row r="268" spans="1:52" x14ac:dyDescent="0.2">
      <c r="A268" s="95"/>
      <c r="B268" s="28"/>
      <c r="C268" s="28"/>
      <c r="D268" s="28"/>
      <c r="E268" s="32"/>
      <c r="F268" s="28"/>
      <c r="G268" s="28"/>
      <c r="H268" s="28"/>
      <c r="I268" s="28"/>
      <c r="J268" s="28"/>
      <c r="K268" s="28"/>
      <c r="L268" s="28"/>
      <c r="M268" s="28"/>
      <c r="N268" s="28"/>
      <c r="O268" s="226"/>
      <c r="P268" s="28"/>
      <c r="Q268" s="28"/>
      <c r="R268" s="28"/>
      <c r="S268" s="76"/>
      <c r="T268" s="28"/>
      <c r="U268" s="28"/>
      <c r="V268" s="28"/>
      <c r="W268" s="28"/>
      <c r="X268" s="28"/>
      <c r="Y268" s="28"/>
      <c r="Z268" s="28"/>
      <c r="AA268" s="226"/>
      <c r="AB268" s="28"/>
      <c r="AC268" s="28"/>
      <c r="AD268" s="226"/>
      <c r="AE268" s="28"/>
      <c r="AF268" s="28"/>
      <c r="AG268" s="28"/>
      <c r="AH268" s="28"/>
      <c r="AI268" s="28"/>
      <c r="AJ268" s="226"/>
      <c r="AK268" s="28"/>
      <c r="AL268" s="28"/>
      <c r="AM268" s="226"/>
      <c r="AN268" s="28"/>
      <c r="AO268" s="28"/>
      <c r="AP268" s="226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</row>
    <row r="269" spans="1:52" x14ac:dyDescent="0.2">
      <c r="A269" s="95"/>
      <c r="B269" s="28"/>
      <c r="C269" s="28"/>
      <c r="D269" s="28"/>
      <c r="E269" s="32"/>
      <c r="F269" s="28"/>
      <c r="G269" s="28"/>
      <c r="H269" s="28"/>
      <c r="I269" s="28"/>
      <c r="J269" s="28"/>
      <c r="K269" s="28"/>
      <c r="L269" s="28"/>
      <c r="M269" s="28"/>
      <c r="N269" s="28"/>
      <c r="O269" s="226"/>
      <c r="P269" s="28"/>
      <c r="Q269" s="28"/>
      <c r="R269" s="28"/>
      <c r="S269" s="76"/>
      <c r="T269" s="28"/>
      <c r="U269" s="28"/>
      <c r="V269" s="28"/>
      <c r="W269" s="28"/>
      <c r="X269" s="28"/>
      <c r="Y269" s="28"/>
      <c r="Z269" s="28"/>
      <c r="AA269" s="226"/>
      <c r="AB269" s="28"/>
      <c r="AC269" s="28"/>
      <c r="AD269" s="226"/>
      <c r="AE269" s="28"/>
      <c r="AF269" s="28"/>
      <c r="AG269" s="28"/>
      <c r="AH269" s="28"/>
      <c r="AI269" s="28"/>
      <c r="AJ269" s="226"/>
      <c r="AK269" s="28"/>
      <c r="AL269" s="28"/>
      <c r="AM269" s="226"/>
      <c r="AN269" s="28"/>
      <c r="AO269" s="28"/>
      <c r="AP269" s="226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</row>
    <row r="270" spans="1:52" x14ac:dyDescent="0.2">
      <c r="A270" s="95"/>
      <c r="B270" s="28"/>
      <c r="C270" s="28"/>
      <c r="D270" s="28"/>
      <c r="E270" s="32"/>
      <c r="F270" s="28"/>
      <c r="G270" s="28"/>
      <c r="H270" s="28"/>
      <c r="I270" s="28"/>
      <c r="J270" s="28"/>
      <c r="K270" s="28"/>
      <c r="L270" s="28"/>
      <c r="M270" s="28"/>
      <c r="N270" s="28"/>
      <c r="O270" s="226"/>
      <c r="P270" s="28"/>
      <c r="Q270" s="28"/>
      <c r="R270" s="28"/>
      <c r="S270" s="76"/>
      <c r="T270" s="28"/>
      <c r="U270" s="28"/>
      <c r="V270" s="28"/>
      <c r="W270" s="28"/>
      <c r="X270" s="28"/>
      <c r="Y270" s="28"/>
      <c r="Z270" s="28"/>
      <c r="AA270" s="226"/>
      <c r="AB270" s="28"/>
      <c r="AC270" s="28"/>
      <c r="AD270" s="226"/>
      <c r="AE270" s="28"/>
      <c r="AF270" s="28"/>
      <c r="AG270" s="28"/>
      <c r="AH270" s="28"/>
      <c r="AI270" s="28"/>
      <c r="AJ270" s="226"/>
      <c r="AK270" s="28"/>
      <c r="AL270" s="28"/>
      <c r="AM270" s="226"/>
      <c r="AN270" s="28"/>
      <c r="AO270" s="28"/>
      <c r="AP270" s="226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</row>
    <row r="271" spans="1:52" x14ac:dyDescent="0.2">
      <c r="A271" s="95"/>
      <c r="B271" s="28"/>
      <c r="C271" s="28"/>
      <c r="D271" s="28"/>
      <c r="E271" s="32"/>
      <c r="F271" s="28"/>
      <c r="G271" s="28"/>
      <c r="H271" s="28"/>
      <c r="I271" s="28"/>
      <c r="J271" s="28"/>
      <c r="K271" s="28"/>
      <c r="L271" s="28"/>
      <c r="M271" s="28"/>
      <c r="N271" s="28"/>
      <c r="O271" s="226"/>
      <c r="P271" s="28"/>
      <c r="Q271" s="28"/>
      <c r="R271" s="28"/>
      <c r="S271" s="76"/>
      <c r="T271" s="28"/>
      <c r="U271" s="28"/>
      <c r="V271" s="28"/>
      <c r="W271" s="28"/>
      <c r="X271" s="28"/>
      <c r="Y271" s="28"/>
      <c r="Z271" s="28"/>
      <c r="AA271" s="226"/>
      <c r="AB271" s="28"/>
      <c r="AC271" s="28"/>
      <c r="AD271" s="226"/>
      <c r="AE271" s="28"/>
      <c r="AF271" s="28"/>
      <c r="AG271" s="28"/>
      <c r="AH271" s="28"/>
      <c r="AI271" s="28"/>
      <c r="AJ271" s="226"/>
      <c r="AK271" s="28"/>
      <c r="AL271" s="28"/>
      <c r="AM271" s="226"/>
      <c r="AN271" s="28"/>
      <c r="AO271" s="28"/>
      <c r="AP271" s="226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</row>
    <row r="272" spans="1:52" x14ac:dyDescent="0.2">
      <c r="A272" s="95"/>
      <c r="B272" s="28"/>
      <c r="C272" s="28"/>
      <c r="D272" s="28"/>
      <c r="E272" s="32"/>
      <c r="F272" s="28"/>
      <c r="G272" s="28"/>
      <c r="H272" s="28"/>
      <c r="I272" s="28"/>
      <c r="J272" s="28"/>
      <c r="K272" s="28"/>
      <c r="L272" s="28"/>
      <c r="M272" s="28"/>
      <c r="N272" s="28"/>
      <c r="O272" s="226"/>
      <c r="P272" s="28"/>
      <c r="Q272" s="28"/>
      <c r="R272" s="28"/>
      <c r="S272" s="76"/>
      <c r="T272" s="28"/>
      <c r="U272" s="28"/>
      <c r="V272" s="28"/>
      <c r="W272" s="28"/>
      <c r="X272" s="28"/>
      <c r="Y272" s="28"/>
      <c r="Z272" s="28"/>
      <c r="AA272" s="226"/>
      <c r="AB272" s="28"/>
      <c r="AC272" s="28"/>
      <c r="AD272" s="226"/>
      <c r="AE272" s="28"/>
      <c r="AF272" s="28"/>
      <c r="AG272" s="28"/>
      <c r="AH272" s="28"/>
      <c r="AI272" s="28"/>
      <c r="AJ272" s="226"/>
      <c r="AK272" s="28"/>
      <c r="AL272" s="28"/>
      <c r="AM272" s="226"/>
      <c r="AN272" s="28"/>
      <c r="AO272" s="28"/>
      <c r="AP272" s="226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</row>
    <row r="273" spans="1:52" x14ac:dyDescent="0.2">
      <c r="A273" s="95"/>
      <c r="B273" s="28"/>
      <c r="C273" s="28"/>
      <c r="D273" s="28"/>
      <c r="E273" s="32"/>
      <c r="F273" s="28"/>
      <c r="G273" s="28"/>
      <c r="H273" s="28"/>
      <c r="I273" s="28"/>
      <c r="J273" s="28"/>
      <c r="K273" s="28"/>
      <c r="L273" s="28"/>
      <c r="M273" s="28"/>
      <c r="N273" s="28"/>
      <c r="O273" s="226"/>
      <c r="P273" s="28"/>
      <c r="Q273" s="28"/>
      <c r="R273" s="28"/>
      <c r="S273" s="76"/>
      <c r="T273" s="28"/>
      <c r="U273" s="28"/>
      <c r="V273" s="28"/>
      <c r="W273" s="28"/>
      <c r="X273" s="28"/>
      <c r="Y273" s="28"/>
      <c r="Z273" s="28"/>
      <c r="AA273" s="226"/>
      <c r="AB273" s="28"/>
      <c r="AC273" s="28"/>
      <c r="AD273" s="226"/>
      <c r="AE273" s="28"/>
      <c r="AF273" s="28"/>
      <c r="AG273" s="28"/>
      <c r="AH273" s="28"/>
      <c r="AI273" s="28"/>
      <c r="AJ273" s="226"/>
      <c r="AK273" s="28"/>
      <c r="AL273" s="28"/>
      <c r="AM273" s="226"/>
      <c r="AN273" s="28"/>
      <c r="AO273" s="28"/>
      <c r="AP273" s="226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</row>
    <row r="274" spans="1:52" x14ac:dyDescent="0.2">
      <c r="A274" s="95"/>
      <c r="B274" s="28"/>
      <c r="C274" s="28"/>
      <c r="D274" s="28"/>
      <c r="E274" s="32"/>
      <c r="F274" s="28"/>
      <c r="G274" s="28"/>
      <c r="H274" s="28"/>
      <c r="I274" s="28"/>
      <c r="J274" s="28"/>
      <c r="K274" s="28"/>
      <c r="L274" s="28"/>
      <c r="M274" s="28"/>
      <c r="N274" s="28"/>
      <c r="O274" s="226"/>
      <c r="P274" s="28"/>
      <c r="Q274" s="28"/>
      <c r="R274" s="28"/>
      <c r="S274" s="76"/>
      <c r="T274" s="28"/>
      <c r="U274" s="28"/>
      <c r="V274" s="28"/>
      <c r="W274" s="28"/>
      <c r="X274" s="28"/>
      <c r="Y274" s="28"/>
      <c r="Z274" s="28"/>
      <c r="AA274" s="226"/>
      <c r="AB274" s="28"/>
      <c r="AC274" s="28"/>
      <c r="AD274" s="226"/>
      <c r="AE274" s="28"/>
      <c r="AF274" s="28"/>
      <c r="AG274" s="28"/>
      <c r="AH274" s="28"/>
      <c r="AI274" s="28"/>
      <c r="AJ274" s="226"/>
      <c r="AK274" s="28"/>
      <c r="AL274" s="28"/>
      <c r="AM274" s="226"/>
      <c r="AN274" s="28"/>
      <c r="AO274" s="28"/>
      <c r="AP274" s="226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</row>
    <row r="275" spans="1:52" x14ac:dyDescent="0.2">
      <c r="A275" s="95"/>
      <c r="B275" s="28"/>
      <c r="C275" s="28"/>
      <c r="D275" s="28"/>
      <c r="E275" s="32"/>
      <c r="F275" s="28"/>
      <c r="G275" s="28"/>
      <c r="H275" s="28"/>
      <c r="I275" s="28"/>
      <c r="J275" s="28"/>
      <c r="K275" s="28"/>
      <c r="L275" s="28"/>
      <c r="M275" s="28"/>
      <c r="N275" s="28"/>
      <c r="O275" s="226"/>
      <c r="P275" s="28"/>
      <c r="Q275" s="28"/>
      <c r="R275" s="28"/>
      <c r="S275" s="76"/>
      <c r="T275" s="28"/>
      <c r="U275" s="28"/>
      <c r="V275" s="28"/>
      <c r="W275" s="28"/>
      <c r="X275" s="28"/>
      <c r="Y275" s="28"/>
      <c r="Z275" s="28"/>
      <c r="AA275" s="226"/>
      <c r="AB275" s="28"/>
      <c r="AC275" s="28"/>
      <c r="AD275" s="226"/>
      <c r="AE275" s="28"/>
      <c r="AF275" s="28"/>
      <c r="AG275" s="28"/>
      <c r="AH275" s="28"/>
      <c r="AI275" s="28"/>
      <c r="AJ275" s="226"/>
      <c r="AK275" s="28"/>
      <c r="AL275" s="28"/>
      <c r="AM275" s="226"/>
      <c r="AN275" s="28"/>
      <c r="AO275" s="28"/>
      <c r="AP275" s="226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</row>
    <row r="276" spans="1:52" x14ac:dyDescent="0.2">
      <c r="A276" s="95"/>
      <c r="B276" s="28"/>
      <c r="C276" s="28"/>
      <c r="D276" s="28"/>
      <c r="E276" s="32"/>
      <c r="F276" s="28"/>
      <c r="G276" s="28"/>
      <c r="H276" s="28"/>
      <c r="I276" s="28"/>
      <c r="J276" s="28"/>
      <c r="K276" s="28"/>
      <c r="L276" s="28"/>
      <c r="M276" s="28"/>
      <c r="N276" s="28"/>
      <c r="O276" s="226"/>
      <c r="P276" s="28"/>
      <c r="Q276" s="28"/>
      <c r="R276" s="28"/>
      <c r="S276" s="76"/>
      <c r="T276" s="28"/>
      <c r="U276" s="28"/>
      <c r="V276" s="28"/>
      <c r="W276" s="28"/>
      <c r="X276" s="28"/>
      <c r="Y276" s="28"/>
      <c r="Z276" s="28"/>
      <c r="AA276" s="226"/>
      <c r="AB276" s="28"/>
      <c r="AC276" s="28"/>
      <c r="AD276" s="226"/>
      <c r="AE276" s="28"/>
      <c r="AF276" s="28"/>
      <c r="AG276" s="28"/>
      <c r="AH276" s="28"/>
      <c r="AI276" s="28"/>
      <c r="AJ276" s="226"/>
      <c r="AK276" s="28"/>
      <c r="AL276" s="28"/>
      <c r="AM276" s="226"/>
      <c r="AN276" s="28"/>
      <c r="AO276" s="28"/>
      <c r="AP276" s="226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</row>
    <row r="277" spans="1:52" x14ac:dyDescent="0.2">
      <c r="A277" s="95"/>
      <c r="B277" s="28"/>
      <c r="C277" s="28"/>
      <c r="D277" s="28"/>
      <c r="E277" s="32"/>
      <c r="F277" s="28"/>
      <c r="G277" s="28"/>
      <c r="H277" s="28"/>
      <c r="I277" s="28"/>
      <c r="J277" s="28"/>
      <c r="K277" s="28"/>
      <c r="L277" s="28"/>
      <c r="M277" s="28"/>
      <c r="N277" s="28"/>
      <c r="O277" s="226"/>
      <c r="P277" s="28"/>
      <c r="Q277" s="28"/>
      <c r="R277" s="28"/>
      <c r="S277" s="76"/>
      <c r="T277" s="28"/>
      <c r="U277" s="28"/>
      <c r="V277" s="28"/>
      <c r="W277" s="28"/>
      <c r="X277" s="28"/>
      <c r="Y277" s="28"/>
      <c r="Z277" s="28"/>
      <c r="AA277" s="226"/>
      <c r="AB277" s="28"/>
      <c r="AC277" s="28"/>
      <c r="AD277" s="226"/>
      <c r="AE277" s="28"/>
      <c r="AF277" s="28"/>
      <c r="AG277" s="28"/>
      <c r="AH277" s="28"/>
      <c r="AI277" s="28"/>
      <c r="AJ277" s="226"/>
      <c r="AK277" s="28"/>
      <c r="AL277" s="28"/>
      <c r="AM277" s="226"/>
      <c r="AN277" s="28"/>
      <c r="AO277" s="28"/>
      <c r="AP277" s="226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</row>
    <row r="278" spans="1:52" x14ac:dyDescent="0.2">
      <c r="A278" s="95"/>
      <c r="B278" s="28"/>
      <c r="C278" s="28"/>
      <c r="D278" s="28"/>
      <c r="E278" s="32"/>
      <c r="F278" s="28"/>
      <c r="G278" s="28"/>
      <c r="H278" s="28"/>
      <c r="I278" s="28"/>
      <c r="J278" s="28"/>
      <c r="K278" s="28"/>
      <c r="L278" s="28"/>
      <c r="M278" s="28"/>
      <c r="N278" s="28"/>
      <c r="O278" s="226"/>
      <c r="P278" s="28"/>
      <c r="Q278" s="28"/>
      <c r="R278" s="28"/>
      <c r="S278" s="76"/>
      <c r="T278" s="28"/>
      <c r="U278" s="28"/>
      <c r="V278" s="28"/>
      <c r="W278" s="28"/>
      <c r="X278" s="28"/>
      <c r="Y278" s="28"/>
      <c r="Z278" s="28"/>
      <c r="AA278" s="226"/>
      <c r="AB278" s="28"/>
      <c r="AC278" s="28"/>
      <c r="AD278" s="226"/>
      <c r="AE278" s="28"/>
      <c r="AF278" s="28"/>
      <c r="AG278" s="28"/>
      <c r="AH278" s="28"/>
      <c r="AI278" s="28"/>
      <c r="AJ278" s="226"/>
      <c r="AK278" s="28"/>
      <c r="AL278" s="28"/>
      <c r="AM278" s="226"/>
      <c r="AN278" s="28"/>
      <c r="AO278" s="28"/>
      <c r="AP278" s="226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</row>
    <row r="279" spans="1:52" x14ac:dyDescent="0.2">
      <c r="A279" s="95"/>
      <c r="B279" s="28"/>
      <c r="C279" s="28"/>
      <c r="D279" s="28"/>
      <c r="E279" s="32"/>
      <c r="F279" s="28"/>
      <c r="G279" s="28"/>
      <c r="H279" s="28"/>
      <c r="I279" s="28"/>
      <c r="J279" s="28"/>
      <c r="K279" s="28"/>
      <c r="L279" s="28"/>
      <c r="M279" s="28"/>
      <c r="N279" s="28"/>
      <c r="O279" s="226"/>
      <c r="P279" s="28"/>
      <c r="Q279" s="28"/>
      <c r="R279" s="28"/>
      <c r="S279" s="76"/>
      <c r="T279" s="28"/>
      <c r="U279" s="28"/>
      <c r="V279" s="28"/>
      <c r="W279" s="28"/>
      <c r="X279" s="28"/>
      <c r="Y279" s="28"/>
      <c r="Z279" s="28"/>
      <c r="AA279" s="226"/>
      <c r="AB279" s="28"/>
      <c r="AC279" s="28"/>
      <c r="AD279" s="226"/>
      <c r="AE279" s="28"/>
      <c r="AF279" s="28"/>
      <c r="AG279" s="28"/>
      <c r="AH279" s="28"/>
      <c r="AI279" s="28"/>
      <c r="AJ279" s="226"/>
      <c r="AK279" s="28"/>
      <c r="AL279" s="28"/>
      <c r="AM279" s="226"/>
      <c r="AN279" s="28"/>
      <c r="AO279" s="28"/>
      <c r="AP279" s="226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</row>
    <row r="280" spans="1:52" x14ac:dyDescent="0.2">
      <c r="A280" s="95"/>
      <c r="B280" s="28"/>
      <c r="C280" s="28"/>
      <c r="D280" s="28"/>
      <c r="E280" s="32"/>
      <c r="F280" s="28"/>
      <c r="G280" s="28"/>
      <c r="H280" s="28"/>
      <c r="I280" s="28"/>
      <c r="J280" s="28"/>
      <c r="K280" s="28"/>
      <c r="L280" s="28"/>
      <c r="M280" s="28"/>
      <c r="N280" s="28"/>
      <c r="O280" s="226"/>
      <c r="P280" s="28"/>
      <c r="Q280" s="28"/>
      <c r="R280" s="28"/>
      <c r="S280" s="76"/>
      <c r="T280" s="28"/>
      <c r="U280" s="28"/>
      <c r="V280" s="28"/>
      <c r="W280" s="28"/>
      <c r="X280" s="28"/>
      <c r="Y280" s="28"/>
      <c r="Z280" s="28"/>
      <c r="AA280" s="226"/>
      <c r="AB280" s="28"/>
      <c r="AC280" s="28"/>
      <c r="AD280" s="226"/>
      <c r="AE280" s="28"/>
      <c r="AF280" s="28"/>
      <c r="AG280" s="28"/>
      <c r="AH280" s="28"/>
      <c r="AI280" s="28"/>
      <c r="AJ280" s="226"/>
      <c r="AK280" s="28"/>
      <c r="AL280" s="28"/>
      <c r="AM280" s="226"/>
      <c r="AN280" s="28"/>
      <c r="AO280" s="28"/>
      <c r="AP280" s="226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</row>
    <row r="281" spans="1:52" x14ac:dyDescent="0.2">
      <c r="A281" s="95"/>
      <c r="B281" s="28"/>
      <c r="C281" s="28"/>
      <c r="D281" s="28"/>
      <c r="E281" s="32"/>
      <c r="F281" s="28"/>
      <c r="G281" s="28"/>
      <c r="H281" s="28"/>
      <c r="I281" s="28"/>
      <c r="J281" s="28"/>
      <c r="K281" s="28"/>
      <c r="L281" s="28"/>
      <c r="M281" s="28"/>
      <c r="N281" s="28"/>
      <c r="O281" s="226"/>
      <c r="P281" s="28"/>
      <c r="Q281" s="28"/>
      <c r="R281" s="28"/>
      <c r="S281" s="76"/>
      <c r="T281" s="28"/>
      <c r="U281" s="28"/>
      <c r="V281" s="28"/>
      <c r="W281" s="28"/>
      <c r="X281" s="28"/>
      <c r="Y281" s="28"/>
      <c r="Z281" s="28"/>
      <c r="AA281" s="226"/>
      <c r="AB281" s="28"/>
      <c r="AC281" s="28"/>
      <c r="AD281" s="226"/>
      <c r="AE281" s="28"/>
      <c r="AF281" s="28"/>
      <c r="AG281" s="28"/>
      <c r="AH281" s="28"/>
      <c r="AI281" s="28"/>
      <c r="AJ281" s="226"/>
      <c r="AK281" s="28"/>
      <c r="AL281" s="28"/>
      <c r="AM281" s="226"/>
      <c r="AN281" s="28"/>
      <c r="AO281" s="28"/>
      <c r="AP281" s="226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</row>
    <row r="282" spans="1:52" x14ac:dyDescent="0.2">
      <c r="A282" s="95"/>
      <c r="B282" s="28"/>
      <c r="C282" s="28"/>
      <c r="D282" s="28"/>
      <c r="E282" s="32"/>
      <c r="F282" s="28"/>
      <c r="G282" s="28"/>
      <c r="H282" s="28"/>
      <c r="I282" s="28"/>
      <c r="J282" s="28"/>
      <c r="K282" s="28"/>
      <c r="L282" s="28"/>
      <c r="M282" s="28"/>
      <c r="N282" s="28"/>
      <c r="O282" s="226"/>
      <c r="P282" s="28"/>
      <c r="Q282" s="28"/>
      <c r="R282" s="28"/>
      <c r="S282" s="76"/>
      <c r="T282" s="28"/>
      <c r="U282" s="28"/>
      <c r="V282" s="28"/>
      <c r="W282" s="28"/>
      <c r="X282" s="28"/>
      <c r="Y282" s="28"/>
      <c r="Z282" s="28"/>
      <c r="AA282" s="226"/>
      <c r="AB282" s="28"/>
      <c r="AC282" s="28"/>
      <c r="AD282" s="226"/>
      <c r="AE282" s="28"/>
      <c r="AF282" s="28"/>
      <c r="AG282" s="28"/>
      <c r="AH282" s="28"/>
      <c r="AI282" s="28"/>
      <c r="AJ282" s="226"/>
      <c r="AK282" s="28"/>
      <c r="AL282" s="28"/>
      <c r="AM282" s="226"/>
      <c r="AN282" s="28"/>
      <c r="AO282" s="28"/>
      <c r="AP282" s="226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</row>
    <row r="283" spans="1:52" x14ac:dyDescent="0.2">
      <c r="A283" s="95"/>
      <c r="B283" s="28"/>
      <c r="C283" s="28"/>
      <c r="D283" s="28"/>
      <c r="E283" s="32"/>
      <c r="F283" s="28"/>
      <c r="G283" s="28"/>
      <c r="H283" s="28"/>
      <c r="I283" s="28"/>
      <c r="J283" s="28"/>
      <c r="K283" s="28"/>
      <c r="L283" s="28"/>
      <c r="M283" s="28"/>
      <c r="N283" s="28"/>
      <c r="O283" s="226"/>
      <c r="P283" s="28"/>
      <c r="Q283" s="28"/>
      <c r="R283" s="28"/>
      <c r="S283" s="76"/>
      <c r="T283" s="28"/>
      <c r="U283" s="28"/>
      <c r="V283" s="28"/>
      <c r="W283" s="28"/>
      <c r="X283" s="28"/>
      <c r="Y283" s="28"/>
      <c r="Z283" s="28"/>
      <c r="AA283" s="226"/>
      <c r="AB283" s="28"/>
      <c r="AC283" s="28"/>
      <c r="AD283" s="226"/>
      <c r="AE283" s="28"/>
      <c r="AF283" s="28"/>
      <c r="AG283" s="28"/>
      <c r="AH283" s="28"/>
      <c r="AI283" s="28"/>
      <c r="AJ283" s="226"/>
      <c r="AK283" s="28"/>
      <c r="AL283" s="28"/>
      <c r="AM283" s="226"/>
      <c r="AN283" s="28"/>
      <c r="AO283" s="28"/>
      <c r="AP283" s="226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</row>
    <row r="284" spans="1:52" x14ac:dyDescent="0.2">
      <c r="A284" s="95"/>
      <c r="B284" s="28"/>
      <c r="C284" s="28"/>
      <c r="D284" s="28"/>
      <c r="E284" s="32"/>
      <c r="F284" s="28"/>
      <c r="G284" s="28"/>
      <c r="H284" s="28"/>
      <c r="I284" s="28"/>
      <c r="J284" s="28"/>
      <c r="K284" s="28"/>
      <c r="L284" s="28"/>
      <c r="M284" s="28"/>
      <c r="N284" s="28"/>
      <c r="O284" s="226"/>
      <c r="P284" s="28"/>
      <c r="Q284" s="28"/>
      <c r="R284" s="28"/>
      <c r="S284" s="76"/>
      <c r="T284" s="28"/>
      <c r="U284" s="28"/>
      <c r="V284" s="28"/>
      <c r="W284" s="28"/>
      <c r="X284" s="28"/>
      <c r="Y284" s="28"/>
      <c r="Z284" s="28"/>
      <c r="AA284" s="226"/>
      <c r="AB284" s="28"/>
      <c r="AC284" s="28"/>
      <c r="AD284" s="226"/>
      <c r="AE284" s="28"/>
      <c r="AF284" s="28"/>
      <c r="AG284" s="28"/>
      <c r="AH284" s="28"/>
      <c r="AI284" s="28"/>
      <c r="AJ284" s="226"/>
      <c r="AK284" s="28"/>
      <c r="AL284" s="28"/>
      <c r="AM284" s="226"/>
      <c r="AN284" s="28"/>
      <c r="AO284" s="28"/>
      <c r="AP284" s="226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</row>
    <row r="285" spans="1:52" x14ac:dyDescent="0.2">
      <c r="A285" s="95"/>
      <c r="B285" s="28"/>
      <c r="C285" s="28"/>
      <c r="D285" s="28"/>
      <c r="E285" s="32"/>
      <c r="F285" s="28"/>
      <c r="G285" s="28"/>
      <c r="H285" s="28"/>
      <c r="I285" s="28"/>
      <c r="J285" s="28"/>
      <c r="K285" s="28"/>
      <c r="L285" s="28"/>
      <c r="M285" s="28"/>
      <c r="N285" s="28"/>
      <c r="O285" s="226"/>
      <c r="P285" s="28"/>
      <c r="Q285" s="28"/>
      <c r="R285" s="28"/>
      <c r="S285" s="76"/>
      <c r="T285" s="28"/>
      <c r="U285" s="28"/>
      <c r="V285" s="28"/>
      <c r="W285" s="28"/>
      <c r="X285" s="28"/>
      <c r="Y285" s="28"/>
      <c r="Z285" s="28"/>
      <c r="AA285" s="226"/>
      <c r="AB285" s="28"/>
      <c r="AC285" s="28"/>
      <c r="AD285" s="226"/>
      <c r="AE285" s="28"/>
      <c r="AF285" s="28"/>
      <c r="AG285" s="28"/>
      <c r="AH285" s="28"/>
      <c r="AI285" s="28"/>
      <c r="AJ285" s="226"/>
      <c r="AK285" s="28"/>
      <c r="AL285" s="28"/>
      <c r="AM285" s="226"/>
      <c r="AN285" s="28"/>
      <c r="AO285" s="28"/>
      <c r="AP285" s="226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</row>
    <row r="286" spans="1:52" x14ac:dyDescent="0.2">
      <c r="A286" s="95"/>
      <c r="B286" s="28"/>
      <c r="C286" s="28"/>
      <c r="D286" s="28"/>
      <c r="E286" s="32"/>
      <c r="F286" s="28"/>
      <c r="G286" s="28"/>
      <c r="H286" s="28"/>
      <c r="I286" s="28"/>
      <c r="J286" s="28"/>
      <c r="K286" s="28"/>
      <c r="L286" s="28"/>
      <c r="M286" s="28"/>
      <c r="N286" s="28"/>
      <c r="O286" s="226"/>
      <c r="P286" s="28"/>
      <c r="Q286" s="28"/>
      <c r="R286" s="28"/>
      <c r="S286" s="76"/>
      <c r="T286" s="28"/>
      <c r="U286" s="28"/>
      <c r="V286" s="28"/>
      <c r="W286" s="28"/>
      <c r="X286" s="28"/>
      <c r="Y286" s="28"/>
      <c r="Z286" s="28"/>
      <c r="AA286" s="226"/>
      <c r="AB286" s="28"/>
      <c r="AC286" s="28"/>
      <c r="AD286" s="226"/>
      <c r="AE286" s="28"/>
      <c r="AF286" s="28"/>
      <c r="AG286" s="28"/>
      <c r="AH286" s="28"/>
      <c r="AI286" s="28"/>
      <c r="AJ286" s="226"/>
      <c r="AK286" s="28"/>
      <c r="AL286" s="28"/>
      <c r="AM286" s="226"/>
      <c r="AN286" s="28"/>
      <c r="AO286" s="28"/>
      <c r="AP286" s="226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</row>
    <row r="287" spans="1:52" x14ac:dyDescent="0.2">
      <c r="A287" s="95"/>
      <c r="B287" s="28"/>
      <c r="C287" s="28"/>
      <c r="D287" s="28"/>
      <c r="E287" s="32"/>
      <c r="F287" s="28"/>
      <c r="G287" s="28"/>
      <c r="H287" s="28"/>
      <c r="I287" s="28"/>
      <c r="J287" s="28"/>
      <c r="K287" s="28"/>
      <c r="L287" s="28"/>
      <c r="M287" s="28"/>
      <c r="N287" s="28"/>
      <c r="O287" s="226"/>
      <c r="P287" s="28"/>
      <c r="Q287" s="28"/>
      <c r="R287" s="28"/>
      <c r="S287" s="76"/>
      <c r="T287" s="28"/>
      <c r="U287" s="28"/>
      <c r="V287" s="28"/>
      <c r="W287" s="28"/>
      <c r="X287" s="28"/>
      <c r="Y287" s="28"/>
      <c r="Z287" s="28"/>
      <c r="AA287" s="226"/>
      <c r="AB287" s="28"/>
      <c r="AC287" s="28"/>
      <c r="AD287" s="226"/>
      <c r="AE287" s="28"/>
      <c r="AF287" s="28"/>
      <c r="AG287" s="28"/>
      <c r="AH287" s="28"/>
      <c r="AI287" s="28"/>
      <c r="AJ287" s="226"/>
      <c r="AK287" s="28"/>
      <c r="AL287" s="28"/>
      <c r="AM287" s="226"/>
      <c r="AN287" s="28"/>
      <c r="AO287" s="28"/>
      <c r="AP287" s="226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</row>
    <row r="288" spans="1:52" x14ac:dyDescent="0.2">
      <c r="A288" s="95"/>
      <c r="B288" s="28"/>
      <c r="C288" s="28"/>
      <c r="D288" s="28"/>
      <c r="E288" s="32"/>
      <c r="F288" s="28"/>
      <c r="G288" s="28"/>
      <c r="H288" s="28"/>
      <c r="I288" s="28"/>
      <c r="J288" s="28"/>
      <c r="K288" s="28"/>
      <c r="L288" s="28"/>
      <c r="M288" s="28"/>
      <c r="N288" s="28"/>
      <c r="O288" s="226"/>
      <c r="P288" s="28"/>
      <c r="Q288" s="28"/>
      <c r="R288" s="28"/>
      <c r="S288" s="76"/>
      <c r="T288" s="28"/>
      <c r="U288" s="28"/>
      <c r="V288" s="28"/>
      <c r="W288" s="28"/>
      <c r="X288" s="28"/>
      <c r="Y288" s="28"/>
      <c r="Z288" s="28"/>
      <c r="AA288" s="226"/>
      <c r="AB288" s="28"/>
      <c r="AC288" s="28"/>
      <c r="AD288" s="226"/>
      <c r="AE288" s="28"/>
      <c r="AF288" s="28"/>
      <c r="AG288" s="28"/>
      <c r="AH288" s="28"/>
      <c r="AI288" s="28"/>
      <c r="AJ288" s="226"/>
      <c r="AK288" s="28"/>
      <c r="AL288" s="28"/>
      <c r="AM288" s="226"/>
      <c r="AN288" s="28"/>
      <c r="AO288" s="28"/>
      <c r="AP288" s="226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</row>
    <row r="289" spans="1:52" x14ac:dyDescent="0.2">
      <c r="A289" s="95"/>
      <c r="B289" s="28"/>
      <c r="C289" s="28"/>
      <c r="D289" s="28"/>
      <c r="E289" s="32"/>
      <c r="F289" s="28"/>
      <c r="G289" s="28"/>
      <c r="H289" s="28"/>
      <c r="I289" s="28"/>
      <c r="J289" s="28"/>
      <c r="K289" s="28"/>
      <c r="L289" s="28"/>
      <c r="M289" s="28"/>
      <c r="N289" s="28"/>
      <c r="O289" s="226"/>
      <c r="P289" s="28"/>
      <c r="Q289" s="28"/>
      <c r="R289" s="28"/>
      <c r="S289" s="76"/>
      <c r="T289" s="28"/>
      <c r="U289" s="28"/>
      <c r="V289" s="28"/>
      <c r="W289" s="28"/>
      <c r="X289" s="28"/>
      <c r="Y289" s="28"/>
      <c r="Z289" s="28"/>
      <c r="AA289" s="226"/>
      <c r="AB289" s="28"/>
      <c r="AC289" s="28"/>
      <c r="AD289" s="226"/>
      <c r="AE289" s="28"/>
      <c r="AF289" s="28"/>
      <c r="AG289" s="28"/>
      <c r="AH289" s="28"/>
      <c r="AI289" s="28"/>
      <c r="AJ289" s="226"/>
      <c r="AK289" s="28"/>
      <c r="AL289" s="28"/>
      <c r="AM289" s="226"/>
      <c r="AN289" s="28"/>
      <c r="AO289" s="28"/>
      <c r="AP289" s="226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</row>
    <row r="290" spans="1:52" x14ac:dyDescent="0.2">
      <c r="A290" s="95"/>
      <c r="B290" s="28"/>
      <c r="C290" s="28"/>
      <c r="D290" s="28"/>
      <c r="E290" s="32"/>
      <c r="F290" s="28"/>
      <c r="G290" s="28"/>
      <c r="H290" s="28"/>
      <c r="I290" s="28"/>
      <c r="J290" s="28"/>
      <c r="K290" s="28"/>
      <c r="L290" s="28"/>
      <c r="M290" s="28"/>
      <c r="N290" s="28"/>
      <c r="O290" s="226"/>
      <c r="P290" s="28"/>
      <c r="Q290" s="28"/>
      <c r="R290" s="28"/>
      <c r="S290" s="76"/>
      <c r="T290" s="28"/>
      <c r="U290" s="28"/>
      <c r="V290" s="28"/>
      <c r="W290" s="28"/>
      <c r="X290" s="28"/>
      <c r="Y290" s="28"/>
      <c r="Z290" s="28"/>
      <c r="AA290" s="226"/>
      <c r="AB290" s="28"/>
      <c r="AC290" s="28"/>
      <c r="AD290" s="226"/>
      <c r="AE290" s="28"/>
      <c r="AF290" s="28"/>
      <c r="AG290" s="28"/>
      <c r="AH290" s="28"/>
      <c r="AI290" s="28"/>
      <c r="AJ290" s="226"/>
      <c r="AK290" s="28"/>
      <c r="AL290" s="28"/>
      <c r="AM290" s="226"/>
      <c r="AN290" s="28"/>
      <c r="AO290" s="28"/>
      <c r="AP290" s="226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</row>
    <row r="291" spans="1:52" x14ac:dyDescent="0.2">
      <c r="A291" s="95"/>
      <c r="B291" s="28"/>
      <c r="C291" s="28"/>
      <c r="D291" s="28"/>
      <c r="E291" s="32"/>
      <c r="F291" s="28"/>
      <c r="G291" s="28"/>
      <c r="H291" s="28"/>
      <c r="I291" s="28"/>
      <c r="J291" s="28"/>
      <c r="K291" s="28"/>
      <c r="L291" s="28"/>
      <c r="M291" s="28"/>
      <c r="N291" s="28"/>
      <c r="O291" s="226"/>
      <c r="P291" s="28"/>
      <c r="Q291" s="28"/>
      <c r="R291" s="28"/>
      <c r="S291" s="76"/>
      <c r="T291" s="28"/>
      <c r="U291" s="28"/>
      <c r="V291" s="28"/>
      <c r="W291" s="28"/>
      <c r="X291" s="28"/>
      <c r="Y291" s="28"/>
      <c r="Z291" s="28"/>
      <c r="AA291" s="226"/>
      <c r="AB291" s="28"/>
      <c r="AC291" s="28"/>
      <c r="AD291" s="226"/>
      <c r="AE291" s="28"/>
      <c r="AF291" s="28"/>
      <c r="AG291" s="28"/>
      <c r="AH291" s="28"/>
      <c r="AI291" s="28"/>
      <c r="AJ291" s="226"/>
      <c r="AK291" s="28"/>
      <c r="AL291" s="28"/>
      <c r="AM291" s="226"/>
      <c r="AN291" s="28"/>
      <c r="AO291" s="28"/>
      <c r="AP291" s="226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</row>
    <row r="292" spans="1:52" x14ac:dyDescent="0.2">
      <c r="A292" s="95"/>
      <c r="B292" s="28"/>
      <c r="C292" s="28"/>
      <c r="D292" s="28"/>
      <c r="E292" s="32"/>
      <c r="F292" s="28"/>
      <c r="G292" s="28"/>
      <c r="H292" s="28"/>
      <c r="I292" s="28"/>
      <c r="J292" s="28"/>
      <c r="K292" s="28"/>
      <c r="L292" s="28"/>
      <c r="M292" s="28"/>
      <c r="N292" s="28"/>
      <c r="O292" s="226"/>
      <c r="P292" s="28"/>
      <c r="Q292" s="28"/>
      <c r="R292" s="28"/>
      <c r="S292" s="76"/>
      <c r="T292" s="28"/>
      <c r="U292" s="28"/>
      <c r="V292" s="28"/>
      <c r="W292" s="28"/>
      <c r="X292" s="28"/>
      <c r="Y292" s="28"/>
      <c r="Z292" s="28"/>
      <c r="AA292" s="226"/>
      <c r="AB292" s="28"/>
      <c r="AC292" s="28"/>
      <c r="AD292" s="226"/>
      <c r="AE292" s="28"/>
      <c r="AF292" s="28"/>
      <c r="AG292" s="28"/>
      <c r="AH292" s="28"/>
      <c r="AI292" s="28"/>
      <c r="AJ292" s="226"/>
      <c r="AK292" s="28"/>
      <c r="AL292" s="28"/>
      <c r="AM292" s="226"/>
      <c r="AN292" s="28"/>
      <c r="AO292" s="28"/>
      <c r="AP292" s="226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</row>
    <row r="293" spans="1:52" x14ac:dyDescent="0.2">
      <c r="A293" s="95"/>
      <c r="B293" s="28"/>
      <c r="C293" s="28"/>
      <c r="D293" s="28"/>
      <c r="E293" s="32"/>
      <c r="F293" s="28"/>
      <c r="G293" s="28"/>
      <c r="H293" s="28"/>
      <c r="I293" s="28"/>
      <c r="J293" s="28"/>
      <c r="K293" s="28"/>
      <c r="L293" s="28"/>
      <c r="M293" s="28"/>
      <c r="N293" s="28"/>
      <c r="O293" s="226"/>
      <c r="P293" s="28"/>
      <c r="Q293" s="28"/>
      <c r="R293" s="28"/>
      <c r="S293" s="76"/>
      <c r="T293" s="28"/>
      <c r="U293" s="28"/>
      <c r="V293" s="28"/>
      <c r="W293" s="28"/>
      <c r="X293" s="28"/>
      <c r="Y293" s="28"/>
      <c r="Z293" s="28"/>
      <c r="AA293" s="226"/>
      <c r="AB293" s="28"/>
      <c r="AC293" s="28"/>
      <c r="AD293" s="226"/>
      <c r="AE293" s="28"/>
      <c r="AF293" s="28"/>
      <c r="AG293" s="28"/>
      <c r="AH293" s="28"/>
      <c r="AI293" s="28"/>
      <c r="AJ293" s="226"/>
      <c r="AK293" s="28"/>
      <c r="AL293" s="28"/>
      <c r="AM293" s="226"/>
      <c r="AN293" s="28"/>
      <c r="AO293" s="28"/>
      <c r="AP293" s="226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</row>
    <row r="294" spans="1:52" x14ac:dyDescent="0.2">
      <c r="A294" s="95"/>
      <c r="B294" s="28"/>
      <c r="C294" s="28"/>
      <c r="D294" s="28"/>
      <c r="E294" s="32"/>
      <c r="F294" s="28"/>
      <c r="G294" s="28"/>
      <c r="H294" s="28"/>
      <c r="I294" s="28"/>
      <c r="J294" s="28"/>
      <c r="K294" s="28"/>
      <c r="L294" s="28"/>
      <c r="M294" s="28"/>
      <c r="N294" s="28"/>
      <c r="O294" s="226"/>
      <c r="P294" s="28"/>
      <c r="Q294" s="28"/>
      <c r="R294" s="28"/>
      <c r="S294" s="76"/>
      <c r="T294" s="28"/>
      <c r="U294" s="28"/>
      <c r="V294" s="28"/>
      <c r="W294" s="28"/>
      <c r="X294" s="28"/>
      <c r="Y294" s="28"/>
      <c r="Z294" s="28"/>
      <c r="AA294" s="226"/>
      <c r="AB294" s="28"/>
      <c r="AC294" s="28"/>
      <c r="AD294" s="226"/>
      <c r="AE294" s="28"/>
      <c r="AF294" s="28"/>
      <c r="AG294" s="28"/>
      <c r="AH294" s="28"/>
      <c r="AI294" s="28"/>
      <c r="AJ294" s="226"/>
      <c r="AK294" s="28"/>
      <c r="AL294" s="28"/>
      <c r="AM294" s="226"/>
      <c r="AN294" s="28"/>
      <c r="AO294" s="28"/>
      <c r="AP294" s="226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</row>
    <row r="295" spans="1:52" x14ac:dyDescent="0.2">
      <c r="A295" s="95"/>
      <c r="B295" s="28"/>
      <c r="C295" s="28"/>
      <c r="D295" s="28"/>
      <c r="E295" s="32"/>
      <c r="F295" s="28"/>
      <c r="G295" s="28"/>
      <c r="H295" s="28"/>
      <c r="I295" s="28"/>
      <c r="J295" s="28"/>
      <c r="K295" s="28"/>
      <c r="L295" s="28"/>
      <c r="M295" s="28"/>
      <c r="N295" s="28"/>
      <c r="O295" s="226"/>
      <c r="P295" s="28"/>
      <c r="Q295" s="28"/>
      <c r="R295" s="28"/>
      <c r="S295" s="76"/>
      <c r="T295" s="28"/>
      <c r="U295" s="28"/>
      <c r="V295" s="28"/>
      <c r="W295" s="28"/>
      <c r="X295" s="28"/>
      <c r="Y295" s="28"/>
      <c r="Z295" s="28"/>
      <c r="AA295" s="226"/>
      <c r="AB295" s="28"/>
      <c r="AC295" s="28"/>
      <c r="AD295" s="226"/>
      <c r="AE295" s="28"/>
      <c r="AF295" s="28"/>
      <c r="AG295" s="28"/>
      <c r="AH295" s="28"/>
      <c r="AI295" s="28"/>
      <c r="AJ295" s="226"/>
      <c r="AK295" s="28"/>
      <c r="AL295" s="28"/>
      <c r="AM295" s="226"/>
      <c r="AN295" s="28"/>
      <c r="AO295" s="28"/>
      <c r="AP295" s="226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</row>
    <row r="296" spans="1:52" x14ac:dyDescent="0.2">
      <c r="A296" s="95"/>
      <c r="B296" s="28"/>
      <c r="C296" s="28"/>
      <c r="D296" s="28"/>
      <c r="E296" s="32"/>
      <c r="F296" s="28"/>
      <c r="G296" s="28"/>
      <c r="H296" s="28"/>
      <c r="I296" s="28"/>
      <c r="J296" s="28"/>
      <c r="K296" s="28"/>
      <c r="L296" s="28"/>
      <c r="M296" s="28"/>
      <c r="N296" s="28"/>
      <c r="O296" s="226"/>
      <c r="P296" s="28"/>
      <c r="Q296" s="28"/>
      <c r="R296" s="28"/>
      <c r="S296" s="76"/>
      <c r="T296" s="28"/>
      <c r="U296" s="28"/>
      <c r="V296" s="28"/>
      <c r="W296" s="28"/>
      <c r="X296" s="28"/>
      <c r="Y296" s="28"/>
      <c r="Z296" s="28"/>
      <c r="AA296" s="226"/>
      <c r="AB296" s="28"/>
      <c r="AC296" s="28"/>
      <c r="AD296" s="226"/>
      <c r="AE296" s="28"/>
      <c r="AF296" s="28"/>
      <c r="AG296" s="28"/>
      <c r="AH296" s="28"/>
      <c r="AI296" s="28"/>
      <c r="AJ296" s="226"/>
      <c r="AK296" s="28"/>
      <c r="AL296" s="28"/>
      <c r="AM296" s="226"/>
      <c r="AN296" s="28"/>
      <c r="AO296" s="28"/>
      <c r="AP296" s="226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</row>
    <row r="297" spans="1:52" x14ac:dyDescent="0.2">
      <c r="A297" s="95"/>
      <c r="B297" s="28"/>
      <c r="C297" s="28"/>
      <c r="D297" s="28"/>
      <c r="E297" s="32"/>
      <c r="F297" s="28"/>
      <c r="G297" s="28"/>
      <c r="H297" s="28"/>
      <c r="I297" s="28"/>
      <c r="J297" s="28"/>
      <c r="K297" s="28"/>
      <c r="L297" s="28"/>
      <c r="M297" s="28"/>
      <c r="N297" s="28"/>
      <c r="O297" s="226"/>
      <c r="P297" s="28"/>
      <c r="Q297" s="28"/>
      <c r="R297" s="28"/>
      <c r="S297" s="76"/>
      <c r="T297" s="28"/>
      <c r="U297" s="28"/>
      <c r="V297" s="28"/>
      <c r="W297" s="28"/>
      <c r="X297" s="28"/>
      <c r="Y297" s="28"/>
      <c r="Z297" s="28"/>
      <c r="AA297" s="226"/>
      <c r="AB297" s="28"/>
      <c r="AC297" s="28"/>
      <c r="AD297" s="226"/>
      <c r="AE297" s="28"/>
      <c r="AF297" s="28"/>
      <c r="AG297" s="28"/>
      <c r="AH297" s="28"/>
      <c r="AI297" s="28"/>
      <c r="AJ297" s="226"/>
      <c r="AK297" s="28"/>
      <c r="AL297" s="28"/>
      <c r="AM297" s="226"/>
      <c r="AN297" s="28"/>
      <c r="AO297" s="28"/>
      <c r="AP297" s="226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</row>
    <row r="298" spans="1:52" x14ac:dyDescent="0.2">
      <c r="A298" s="95"/>
      <c r="B298" s="28"/>
      <c r="C298" s="28"/>
      <c r="D298" s="28"/>
      <c r="E298" s="32"/>
      <c r="F298" s="28"/>
      <c r="G298" s="28"/>
      <c r="H298" s="28"/>
      <c r="I298" s="28"/>
      <c r="J298" s="28"/>
      <c r="K298" s="28"/>
      <c r="L298" s="28"/>
      <c r="M298" s="28"/>
      <c r="N298" s="28"/>
      <c r="O298" s="226"/>
      <c r="P298" s="28"/>
      <c r="Q298" s="28"/>
      <c r="R298" s="28"/>
      <c r="S298" s="76"/>
      <c r="T298" s="28"/>
      <c r="U298" s="28"/>
      <c r="V298" s="28"/>
      <c r="W298" s="28"/>
      <c r="X298" s="28"/>
      <c r="Y298" s="28"/>
      <c r="Z298" s="28"/>
      <c r="AA298" s="226"/>
      <c r="AB298" s="28"/>
      <c r="AC298" s="28"/>
      <c r="AD298" s="226"/>
      <c r="AE298" s="28"/>
      <c r="AF298" s="28"/>
      <c r="AG298" s="28"/>
      <c r="AH298" s="28"/>
      <c r="AI298" s="28"/>
      <c r="AJ298" s="226"/>
      <c r="AK298" s="28"/>
      <c r="AL298" s="28"/>
      <c r="AM298" s="226"/>
      <c r="AN298" s="28"/>
      <c r="AO298" s="28"/>
      <c r="AP298" s="226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</row>
    <row r="299" spans="1:52" x14ac:dyDescent="0.2">
      <c r="A299" s="95"/>
      <c r="B299" s="28"/>
      <c r="C299" s="28"/>
      <c r="D299" s="28"/>
      <c r="E299" s="32"/>
      <c r="F299" s="28"/>
      <c r="G299" s="28"/>
      <c r="H299" s="28"/>
      <c r="I299" s="28"/>
      <c r="J299" s="28"/>
      <c r="K299" s="28"/>
      <c r="L299" s="28"/>
      <c r="M299" s="28"/>
      <c r="N299" s="28"/>
      <c r="O299" s="226"/>
      <c r="P299" s="28"/>
      <c r="Q299" s="28"/>
      <c r="R299" s="28"/>
      <c r="S299" s="76"/>
      <c r="T299" s="28"/>
      <c r="U299" s="28"/>
      <c r="V299" s="28"/>
      <c r="W299" s="28"/>
      <c r="X299" s="28"/>
      <c r="Y299" s="28"/>
      <c r="Z299" s="28"/>
      <c r="AA299" s="226"/>
      <c r="AB299" s="28"/>
      <c r="AC299" s="28"/>
      <c r="AD299" s="226"/>
      <c r="AE299" s="28"/>
      <c r="AF299" s="28"/>
      <c r="AG299" s="28"/>
      <c r="AH299" s="28"/>
      <c r="AI299" s="28"/>
      <c r="AJ299" s="226"/>
      <c r="AK299" s="28"/>
      <c r="AL299" s="28"/>
      <c r="AM299" s="226"/>
      <c r="AN299" s="28"/>
      <c r="AO299" s="28"/>
      <c r="AP299" s="226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</row>
    <row r="300" spans="1:52" x14ac:dyDescent="0.2">
      <c r="A300" s="95"/>
      <c r="B300" s="28"/>
      <c r="C300" s="28"/>
      <c r="D300" s="28"/>
      <c r="E300" s="32"/>
      <c r="F300" s="28"/>
      <c r="G300" s="28"/>
      <c r="H300" s="28"/>
      <c r="I300" s="28"/>
      <c r="J300" s="28"/>
      <c r="K300" s="28"/>
      <c r="L300" s="28"/>
      <c r="M300" s="28"/>
      <c r="N300" s="28"/>
      <c r="O300" s="226"/>
      <c r="P300" s="28"/>
      <c r="Q300" s="28"/>
      <c r="R300" s="28"/>
      <c r="S300" s="76"/>
      <c r="T300" s="28"/>
      <c r="U300" s="28"/>
      <c r="V300" s="28"/>
      <c r="W300" s="28"/>
      <c r="X300" s="28"/>
      <c r="Y300" s="28"/>
      <c r="Z300" s="28"/>
      <c r="AA300" s="226"/>
      <c r="AB300" s="28"/>
      <c r="AC300" s="28"/>
      <c r="AD300" s="226"/>
      <c r="AE300" s="28"/>
      <c r="AF300" s="28"/>
      <c r="AG300" s="28"/>
      <c r="AH300" s="28"/>
      <c r="AI300" s="28"/>
      <c r="AJ300" s="226"/>
      <c r="AK300" s="28"/>
      <c r="AL300" s="28"/>
      <c r="AM300" s="226"/>
      <c r="AN300" s="28"/>
      <c r="AO300" s="28"/>
      <c r="AP300" s="226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</row>
    <row r="301" spans="1:52" x14ac:dyDescent="0.2">
      <c r="A301" s="95"/>
      <c r="B301" s="28"/>
      <c r="C301" s="28"/>
      <c r="D301" s="28"/>
      <c r="E301" s="32"/>
      <c r="F301" s="28"/>
      <c r="G301" s="28"/>
      <c r="H301" s="28"/>
      <c r="I301" s="28"/>
      <c r="J301" s="28"/>
      <c r="K301" s="28"/>
      <c r="L301" s="28"/>
      <c r="M301" s="28"/>
      <c r="N301" s="28"/>
      <c r="O301" s="226"/>
      <c r="P301" s="28"/>
      <c r="Q301" s="28"/>
      <c r="R301" s="28"/>
      <c r="S301" s="76"/>
      <c r="T301" s="28"/>
      <c r="U301" s="28"/>
      <c r="V301" s="28"/>
      <c r="W301" s="28"/>
      <c r="X301" s="28"/>
      <c r="Y301" s="28"/>
      <c r="Z301" s="28"/>
      <c r="AA301" s="226"/>
      <c r="AB301" s="28"/>
      <c r="AC301" s="28"/>
      <c r="AD301" s="226"/>
      <c r="AE301" s="28"/>
      <c r="AF301" s="28"/>
      <c r="AG301" s="28"/>
      <c r="AH301" s="28"/>
      <c r="AI301" s="28"/>
      <c r="AJ301" s="226"/>
      <c r="AK301" s="28"/>
      <c r="AL301" s="28"/>
      <c r="AM301" s="226"/>
      <c r="AN301" s="28"/>
      <c r="AO301" s="28"/>
      <c r="AP301" s="226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</row>
    <row r="302" spans="1:52" x14ac:dyDescent="0.2">
      <c r="A302" s="95"/>
      <c r="B302" s="28"/>
      <c r="C302" s="28"/>
      <c r="D302" s="28"/>
      <c r="E302" s="32"/>
      <c r="F302" s="28"/>
      <c r="G302" s="28"/>
      <c r="H302" s="28"/>
      <c r="I302" s="28"/>
      <c r="J302" s="28"/>
      <c r="K302" s="28"/>
      <c r="L302" s="28"/>
      <c r="M302" s="28"/>
      <c r="N302" s="28"/>
      <c r="O302" s="226"/>
      <c r="P302" s="28"/>
      <c r="Q302" s="28"/>
      <c r="R302" s="28"/>
      <c r="S302" s="76"/>
      <c r="T302" s="28"/>
      <c r="U302" s="28"/>
      <c r="V302" s="28"/>
      <c r="W302" s="28"/>
      <c r="X302" s="28"/>
      <c r="Y302" s="28"/>
      <c r="Z302" s="28"/>
      <c r="AA302" s="226"/>
      <c r="AB302" s="28"/>
      <c r="AC302" s="28"/>
      <c r="AD302" s="226"/>
      <c r="AE302" s="28"/>
      <c r="AF302" s="28"/>
      <c r="AG302" s="28"/>
      <c r="AH302" s="28"/>
      <c r="AI302" s="28"/>
      <c r="AJ302" s="226"/>
      <c r="AK302" s="28"/>
      <c r="AL302" s="28"/>
      <c r="AM302" s="226"/>
      <c r="AN302" s="28"/>
      <c r="AO302" s="28"/>
      <c r="AP302" s="226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</row>
    <row r="303" spans="1:52" x14ac:dyDescent="0.2">
      <c r="A303" s="95"/>
      <c r="B303" s="28"/>
      <c r="C303" s="28"/>
      <c r="D303" s="28"/>
      <c r="E303" s="32"/>
      <c r="F303" s="28"/>
      <c r="G303" s="28"/>
      <c r="H303" s="28"/>
      <c r="I303" s="28"/>
      <c r="J303" s="28"/>
      <c r="K303" s="28"/>
      <c r="L303" s="28"/>
      <c r="M303" s="28"/>
      <c r="N303" s="28"/>
      <c r="O303" s="226"/>
      <c r="P303" s="28"/>
      <c r="Q303" s="28"/>
      <c r="R303" s="28"/>
      <c r="S303" s="76"/>
      <c r="T303" s="28"/>
      <c r="U303" s="28"/>
      <c r="V303" s="28"/>
      <c r="W303" s="28"/>
      <c r="X303" s="28"/>
      <c r="Y303" s="28"/>
      <c r="Z303" s="28"/>
      <c r="AA303" s="226"/>
      <c r="AB303" s="28"/>
      <c r="AC303" s="28"/>
      <c r="AD303" s="226"/>
      <c r="AE303" s="28"/>
      <c r="AF303" s="28"/>
      <c r="AG303" s="28"/>
      <c r="AH303" s="28"/>
      <c r="AI303" s="28"/>
      <c r="AJ303" s="226"/>
      <c r="AK303" s="28"/>
      <c r="AL303" s="28"/>
      <c r="AM303" s="226"/>
      <c r="AN303" s="28"/>
      <c r="AO303" s="28"/>
      <c r="AP303" s="226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</row>
    <row r="304" spans="1:52" x14ac:dyDescent="0.2">
      <c r="A304" s="95"/>
      <c r="B304" s="28"/>
      <c r="C304" s="28"/>
      <c r="D304" s="28"/>
      <c r="E304" s="32"/>
      <c r="F304" s="28"/>
      <c r="G304" s="28"/>
      <c r="H304" s="28"/>
      <c r="I304" s="28"/>
      <c r="J304" s="28"/>
      <c r="K304" s="28"/>
      <c r="L304" s="28"/>
      <c r="M304" s="28"/>
      <c r="N304" s="28"/>
      <c r="O304" s="226"/>
      <c r="P304" s="28"/>
      <c r="Q304" s="28"/>
      <c r="R304" s="28"/>
      <c r="S304" s="76"/>
      <c r="T304" s="28"/>
      <c r="U304" s="28"/>
      <c r="V304" s="28"/>
      <c r="W304" s="28"/>
      <c r="X304" s="28"/>
      <c r="Y304" s="28"/>
      <c r="Z304" s="28"/>
      <c r="AA304" s="226"/>
      <c r="AB304" s="28"/>
      <c r="AC304" s="28"/>
      <c r="AD304" s="226"/>
      <c r="AE304" s="28"/>
      <c r="AF304" s="28"/>
      <c r="AG304" s="28"/>
      <c r="AH304" s="28"/>
      <c r="AI304" s="28"/>
      <c r="AJ304" s="226"/>
      <c r="AK304" s="28"/>
      <c r="AL304" s="28"/>
      <c r="AM304" s="226"/>
      <c r="AN304" s="28"/>
      <c r="AO304" s="28"/>
      <c r="AP304" s="226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</row>
    <row r="305" spans="1:52" x14ac:dyDescent="0.2">
      <c r="A305" s="95"/>
      <c r="B305" s="28"/>
      <c r="C305" s="28"/>
      <c r="D305" s="28"/>
      <c r="E305" s="32"/>
      <c r="F305" s="28"/>
      <c r="G305" s="28"/>
      <c r="H305" s="28"/>
      <c r="I305" s="28"/>
      <c r="J305" s="28"/>
      <c r="K305" s="28"/>
      <c r="L305" s="28"/>
      <c r="M305" s="28"/>
      <c r="N305" s="28"/>
      <c r="O305" s="226"/>
      <c r="P305" s="28"/>
      <c r="Q305" s="28"/>
      <c r="R305" s="28"/>
      <c r="S305" s="76"/>
      <c r="T305" s="28"/>
      <c r="U305" s="28"/>
      <c r="V305" s="28"/>
      <c r="W305" s="28"/>
      <c r="X305" s="28"/>
      <c r="Y305" s="28"/>
      <c r="Z305" s="28"/>
      <c r="AA305" s="226"/>
      <c r="AB305" s="28"/>
      <c r="AC305" s="28"/>
      <c r="AD305" s="226"/>
      <c r="AE305" s="28"/>
      <c r="AF305" s="28"/>
      <c r="AG305" s="28"/>
      <c r="AH305" s="28"/>
      <c r="AI305" s="28"/>
      <c r="AJ305" s="226"/>
      <c r="AK305" s="28"/>
      <c r="AL305" s="28"/>
      <c r="AM305" s="226"/>
      <c r="AN305" s="28"/>
      <c r="AO305" s="28"/>
      <c r="AP305" s="226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</row>
    <row r="306" spans="1:52" x14ac:dyDescent="0.2">
      <c r="A306" s="95"/>
      <c r="B306" s="28"/>
      <c r="C306" s="28"/>
      <c r="D306" s="28"/>
      <c r="E306" s="32"/>
      <c r="F306" s="28"/>
      <c r="G306" s="28"/>
      <c r="H306" s="28"/>
      <c r="I306" s="28"/>
      <c r="J306" s="28"/>
      <c r="K306" s="28"/>
      <c r="L306" s="28"/>
      <c r="M306" s="28"/>
      <c r="N306" s="28"/>
      <c r="O306" s="226"/>
      <c r="P306" s="28"/>
      <c r="Q306" s="28"/>
      <c r="R306" s="28"/>
      <c r="S306" s="76"/>
      <c r="T306" s="28"/>
      <c r="U306" s="28"/>
      <c r="V306" s="28"/>
      <c r="W306" s="28"/>
      <c r="X306" s="28"/>
      <c r="Y306" s="28"/>
      <c r="Z306" s="28"/>
      <c r="AA306" s="226"/>
      <c r="AB306" s="28"/>
      <c r="AC306" s="28"/>
      <c r="AD306" s="226"/>
      <c r="AE306" s="28"/>
      <c r="AF306" s="28"/>
      <c r="AG306" s="28"/>
      <c r="AH306" s="28"/>
      <c r="AI306" s="28"/>
      <c r="AJ306" s="226"/>
      <c r="AK306" s="28"/>
      <c r="AL306" s="28"/>
      <c r="AM306" s="226"/>
      <c r="AN306" s="28"/>
      <c r="AO306" s="28"/>
      <c r="AP306" s="226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</row>
    <row r="307" spans="1:52" x14ac:dyDescent="0.2">
      <c r="A307" s="95"/>
      <c r="B307" s="28"/>
      <c r="C307" s="28"/>
      <c r="D307" s="28"/>
      <c r="E307" s="32"/>
      <c r="F307" s="28"/>
      <c r="G307" s="28"/>
      <c r="H307" s="28"/>
      <c r="I307" s="28"/>
      <c r="J307" s="28"/>
      <c r="K307" s="28"/>
      <c r="L307" s="28"/>
      <c r="M307" s="28"/>
      <c r="N307" s="28"/>
      <c r="O307" s="226"/>
      <c r="P307" s="28"/>
      <c r="Q307" s="28"/>
      <c r="R307" s="28"/>
      <c r="S307" s="76"/>
      <c r="T307" s="28"/>
      <c r="U307" s="28"/>
      <c r="V307" s="28"/>
      <c r="W307" s="28"/>
      <c r="X307" s="28"/>
      <c r="Y307" s="28"/>
      <c r="Z307" s="28"/>
      <c r="AA307" s="226"/>
      <c r="AB307" s="28"/>
      <c r="AC307" s="28"/>
      <c r="AD307" s="226"/>
      <c r="AE307" s="28"/>
      <c r="AF307" s="28"/>
      <c r="AG307" s="28"/>
      <c r="AH307" s="28"/>
      <c r="AI307" s="28"/>
      <c r="AJ307" s="226"/>
      <c r="AK307" s="28"/>
      <c r="AL307" s="28"/>
      <c r="AM307" s="226"/>
      <c r="AN307" s="28"/>
      <c r="AO307" s="28"/>
      <c r="AP307" s="226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</row>
    <row r="308" spans="1:52" x14ac:dyDescent="0.2">
      <c r="A308" s="95"/>
      <c r="B308" s="28"/>
      <c r="C308" s="28"/>
      <c r="D308" s="28"/>
      <c r="E308" s="32"/>
      <c r="F308" s="28"/>
      <c r="G308" s="28"/>
      <c r="H308" s="28"/>
      <c r="I308" s="28"/>
      <c r="J308" s="28"/>
      <c r="K308" s="28"/>
      <c r="L308" s="28"/>
      <c r="M308" s="28"/>
      <c r="N308" s="28"/>
      <c r="O308" s="226"/>
      <c r="P308" s="28"/>
      <c r="Q308" s="28"/>
      <c r="R308" s="28"/>
      <c r="S308" s="76"/>
      <c r="T308" s="28"/>
      <c r="U308" s="28"/>
      <c r="V308" s="28"/>
      <c r="W308" s="28"/>
      <c r="X308" s="28"/>
      <c r="Y308" s="28"/>
      <c r="Z308" s="28"/>
      <c r="AA308" s="226"/>
      <c r="AB308" s="28"/>
      <c r="AC308" s="28"/>
      <c r="AD308" s="226"/>
      <c r="AE308" s="28"/>
      <c r="AF308" s="28"/>
      <c r="AG308" s="28"/>
      <c r="AH308" s="28"/>
      <c r="AI308" s="28"/>
      <c r="AJ308" s="226"/>
      <c r="AK308" s="28"/>
      <c r="AL308" s="28"/>
      <c r="AM308" s="226"/>
      <c r="AN308" s="28"/>
      <c r="AO308" s="28"/>
      <c r="AP308" s="226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</row>
    <row r="309" spans="1:52" x14ac:dyDescent="0.2">
      <c r="A309" s="95"/>
      <c r="B309" s="28"/>
      <c r="C309" s="28"/>
      <c r="D309" s="28"/>
      <c r="E309" s="32"/>
      <c r="F309" s="28"/>
      <c r="G309" s="28"/>
      <c r="H309" s="28"/>
      <c r="I309" s="28"/>
      <c r="J309" s="28"/>
      <c r="K309" s="28"/>
      <c r="L309" s="28"/>
      <c r="M309" s="28"/>
      <c r="N309" s="28"/>
      <c r="O309" s="226"/>
      <c r="P309" s="28"/>
      <c r="Q309" s="28"/>
      <c r="R309" s="28"/>
      <c r="S309" s="76"/>
      <c r="T309" s="28"/>
      <c r="U309" s="28"/>
      <c r="V309" s="28"/>
      <c r="W309" s="28"/>
      <c r="X309" s="28"/>
      <c r="Y309" s="28"/>
      <c r="Z309" s="28"/>
      <c r="AA309" s="226"/>
      <c r="AB309" s="28"/>
      <c r="AC309" s="28"/>
      <c r="AD309" s="226"/>
      <c r="AE309" s="28"/>
      <c r="AF309" s="28"/>
      <c r="AG309" s="28"/>
      <c r="AH309" s="28"/>
      <c r="AI309" s="28"/>
      <c r="AJ309" s="226"/>
      <c r="AK309" s="28"/>
      <c r="AL309" s="28"/>
      <c r="AM309" s="226"/>
      <c r="AN309" s="28"/>
      <c r="AO309" s="28"/>
      <c r="AP309" s="226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</row>
    <row r="310" spans="1:52" x14ac:dyDescent="0.2">
      <c r="A310" s="95"/>
      <c r="B310" s="28"/>
      <c r="C310" s="28"/>
      <c r="D310" s="28"/>
      <c r="E310" s="32"/>
      <c r="F310" s="28"/>
      <c r="G310" s="28"/>
      <c r="H310" s="28"/>
      <c r="I310" s="28"/>
      <c r="J310" s="28"/>
      <c r="K310" s="28"/>
      <c r="L310" s="28"/>
      <c r="M310" s="28"/>
      <c r="N310" s="28"/>
      <c r="O310" s="226"/>
      <c r="P310" s="28"/>
      <c r="Q310" s="28"/>
      <c r="R310" s="28"/>
      <c r="S310" s="76"/>
      <c r="T310" s="28"/>
      <c r="U310" s="28"/>
      <c r="V310" s="28"/>
      <c r="W310" s="28"/>
      <c r="X310" s="28"/>
      <c r="Y310" s="28"/>
      <c r="Z310" s="28"/>
      <c r="AA310" s="226"/>
      <c r="AB310" s="28"/>
      <c r="AC310" s="28"/>
      <c r="AD310" s="226"/>
      <c r="AE310" s="28"/>
      <c r="AF310" s="28"/>
      <c r="AG310" s="28"/>
      <c r="AH310" s="28"/>
      <c r="AI310" s="28"/>
      <c r="AJ310" s="226"/>
      <c r="AK310" s="28"/>
      <c r="AL310" s="28"/>
      <c r="AM310" s="226"/>
      <c r="AN310" s="28"/>
      <c r="AO310" s="28"/>
      <c r="AP310" s="226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</row>
    <row r="311" spans="1:52" x14ac:dyDescent="0.2">
      <c r="A311" s="95"/>
      <c r="B311" s="28"/>
      <c r="C311" s="28"/>
      <c r="D311" s="28"/>
      <c r="E311" s="32"/>
      <c r="F311" s="28"/>
      <c r="G311" s="28"/>
      <c r="H311" s="28"/>
      <c r="I311" s="28"/>
      <c r="J311" s="28"/>
      <c r="K311" s="28"/>
      <c r="L311" s="28"/>
      <c r="M311" s="28"/>
      <c r="N311" s="28"/>
      <c r="O311" s="226"/>
      <c r="P311" s="28"/>
      <c r="Q311" s="28"/>
      <c r="R311" s="28"/>
      <c r="S311" s="76"/>
      <c r="T311" s="28"/>
      <c r="U311" s="28"/>
      <c r="V311" s="28"/>
      <c r="W311" s="28"/>
      <c r="X311" s="28"/>
      <c r="Y311" s="28"/>
      <c r="Z311" s="28"/>
      <c r="AA311" s="226"/>
      <c r="AB311" s="28"/>
      <c r="AC311" s="28"/>
      <c r="AD311" s="226"/>
      <c r="AE311" s="28"/>
      <c r="AF311" s="28"/>
      <c r="AG311" s="28"/>
      <c r="AH311" s="28"/>
      <c r="AI311" s="28"/>
      <c r="AJ311" s="226"/>
      <c r="AK311" s="28"/>
      <c r="AL311" s="28"/>
      <c r="AM311" s="226"/>
      <c r="AN311" s="28"/>
      <c r="AO311" s="28"/>
      <c r="AP311" s="226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</row>
    <row r="312" spans="1:52" x14ac:dyDescent="0.2">
      <c r="A312" s="95"/>
      <c r="B312" s="28"/>
      <c r="C312" s="28"/>
      <c r="D312" s="28"/>
      <c r="E312" s="32"/>
      <c r="F312" s="28"/>
      <c r="G312" s="28"/>
      <c r="H312" s="28"/>
      <c r="I312" s="28"/>
      <c r="J312" s="28"/>
      <c r="K312" s="28"/>
      <c r="L312" s="28"/>
      <c r="M312" s="28"/>
      <c r="N312" s="28"/>
      <c r="O312" s="226"/>
      <c r="P312" s="28"/>
      <c r="Q312" s="28"/>
      <c r="R312" s="28"/>
      <c r="S312" s="76"/>
      <c r="T312" s="28"/>
      <c r="U312" s="28"/>
      <c r="V312" s="28"/>
      <c r="W312" s="28"/>
      <c r="X312" s="28"/>
      <c r="Y312" s="28"/>
      <c r="Z312" s="28"/>
      <c r="AA312" s="226"/>
      <c r="AB312" s="28"/>
      <c r="AC312" s="28"/>
      <c r="AD312" s="226"/>
      <c r="AE312" s="28"/>
      <c r="AF312" s="28"/>
      <c r="AG312" s="28"/>
      <c r="AH312" s="28"/>
      <c r="AI312" s="28"/>
      <c r="AJ312" s="226"/>
      <c r="AK312" s="28"/>
      <c r="AL312" s="28"/>
      <c r="AM312" s="226"/>
      <c r="AN312" s="28"/>
      <c r="AO312" s="28"/>
      <c r="AP312" s="226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</row>
    <row r="313" spans="1:52" x14ac:dyDescent="0.2">
      <c r="A313" s="95"/>
      <c r="B313" s="28"/>
      <c r="C313" s="28"/>
      <c r="D313" s="28"/>
      <c r="E313" s="32"/>
      <c r="F313" s="28"/>
      <c r="G313" s="28"/>
      <c r="H313" s="28"/>
      <c r="I313" s="28"/>
      <c r="J313" s="28"/>
      <c r="K313" s="28"/>
      <c r="L313" s="28"/>
      <c r="M313" s="28"/>
      <c r="N313" s="28"/>
      <c r="O313" s="226"/>
      <c r="P313" s="28"/>
      <c r="Q313" s="28"/>
      <c r="R313" s="28"/>
      <c r="S313" s="76"/>
      <c r="T313" s="28"/>
      <c r="U313" s="28"/>
      <c r="V313" s="28"/>
      <c r="W313" s="28"/>
      <c r="X313" s="28"/>
      <c r="Y313" s="28"/>
      <c r="Z313" s="28"/>
      <c r="AA313" s="226"/>
      <c r="AB313" s="28"/>
      <c r="AC313" s="28"/>
      <c r="AD313" s="226"/>
      <c r="AE313" s="28"/>
      <c r="AF313" s="28"/>
      <c r="AG313" s="28"/>
      <c r="AH313" s="28"/>
      <c r="AI313" s="28"/>
      <c r="AJ313" s="226"/>
      <c r="AK313" s="28"/>
      <c r="AL313" s="28"/>
      <c r="AM313" s="226"/>
      <c r="AN313" s="28"/>
      <c r="AO313" s="28"/>
      <c r="AP313" s="226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</row>
    <row r="314" spans="1:52" x14ac:dyDescent="0.2">
      <c r="A314" s="95"/>
      <c r="B314" s="28"/>
      <c r="C314" s="28"/>
      <c r="D314" s="28"/>
      <c r="E314" s="32"/>
      <c r="F314" s="28"/>
      <c r="G314" s="28"/>
      <c r="H314" s="28"/>
      <c r="I314" s="28"/>
      <c r="J314" s="28"/>
      <c r="K314" s="28"/>
      <c r="L314" s="28"/>
      <c r="M314" s="28"/>
      <c r="N314" s="28"/>
      <c r="O314" s="226"/>
      <c r="P314" s="28"/>
      <c r="Q314" s="28"/>
      <c r="R314" s="28"/>
      <c r="S314" s="76"/>
      <c r="T314" s="28"/>
      <c r="U314" s="28"/>
      <c r="V314" s="28"/>
      <c r="W314" s="28"/>
      <c r="X314" s="28"/>
      <c r="Y314" s="28"/>
      <c r="Z314" s="28"/>
      <c r="AA314" s="226"/>
      <c r="AB314" s="28"/>
      <c r="AC314" s="28"/>
      <c r="AD314" s="226"/>
      <c r="AE314" s="28"/>
      <c r="AF314" s="28"/>
      <c r="AG314" s="28"/>
      <c r="AH314" s="28"/>
      <c r="AI314" s="28"/>
      <c r="AJ314" s="226"/>
      <c r="AK314" s="28"/>
      <c r="AL314" s="28"/>
      <c r="AM314" s="226"/>
      <c r="AN314" s="28"/>
      <c r="AO314" s="28"/>
      <c r="AP314" s="226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</row>
    <row r="315" spans="1:52" x14ac:dyDescent="0.2">
      <c r="A315" s="95"/>
      <c r="B315" s="28"/>
      <c r="C315" s="28"/>
      <c r="D315" s="28"/>
      <c r="E315" s="32"/>
      <c r="F315" s="28"/>
      <c r="G315" s="28"/>
      <c r="H315" s="28"/>
      <c r="I315" s="28"/>
      <c r="J315" s="28"/>
      <c r="K315" s="28"/>
      <c r="L315" s="28"/>
      <c r="M315" s="28"/>
      <c r="N315" s="28"/>
      <c r="O315" s="226"/>
      <c r="P315" s="28"/>
      <c r="Q315" s="28"/>
      <c r="R315" s="28"/>
      <c r="S315" s="76"/>
      <c r="T315" s="28"/>
      <c r="U315" s="28"/>
      <c r="V315" s="28"/>
      <c r="W315" s="28"/>
      <c r="X315" s="28"/>
      <c r="Y315" s="28"/>
      <c r="Z315" s="28"/>
      <c r="AA315" s="226"/>
      <c r="AB315" s="28"/>
      <c r="AC315" s="28"/>
      <c r="AD315" s="226"/>
      <c r="AE315" s="28"/>
      <c r="AF315" s="28"/>
      <c r="AG315" s="28"/>
      <c r="AH315" s="28"/>
      <c r="AI315" s="28"/>
      <c r="AJ315" s="226"/>
      <c r="AK315" s="28"/>
      <c r="AL315" s="28"/>
      <c r="AM315" s="226"/>
      <c r="AN315" s="28"/>
      <c r="AO315" s="28"/>
      <c r="AP315" s="226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</row>
    <row r="316" spans="1:52" x14ac:dyDescent="0.2">
      <c r="A316" s="95"/>
      <c r="B316" s="28"/>
      <c r="C316" s="28"/>
      <c r="D316" s="28"/>
      <c r="E316" s="32"/>
      <c r="F316" s="28"/>
      <c r="G316" s="28"/>
      <c r="H316" s="28"/>
      <c r="I316" s="28"/>
      <c r="J316" s="28"/>
      <c r="K316" s="28"/>
      <c r="L316" s="28"/>
      <c r="M316" s="28"/>
      <c r="N316" s="28"/>
      <c r="O316" s="226"/>
      <c r="P316" s="28"/>
      <c r="Q316" s="28"/>
      <c r="R316" s="28"/>
      <c r="S316" s="76"/>
      <c r="T316" s="28"/>
      <c r="U316" s="28"/>
      <c r="V316" s="28"/>
      <c r="W316" s="28"/>
      <c r="X316" s="28"/>
      <c r="Y316" s="28"/>
      <c r="Z316" s="28"/>
      <c r="AA316" s="226"/>
      <c r="AB316" s="28"/>
      <c r="AC316" s="28"/>
      <c r="AD316" s="226"/>
      <c r="AE316" s="28"/>
      <c r="AF316" s="28"/>
      <c r="AG316" s="28"/>
      <c r="AH316" s="28"/>
      <c r="AI316" s="28"/>
      <c r="AJ316" s="226"/>
      <c r="AK316" s="28"/>
      <c r="AL316" s="28"/>
      <c r="AM316" s="226"/>
      <c r="AN316" s="28"/>
      <c r="AO316" s="28"/>
      <c r="AP316" s="226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</row>
    <row r="317" spans="1:52" x14ac:dyDescent="0.2">
      <c r="A317" s="95"/>
      <c r="B317" s="28"/>
      <c r="C317" s="28"/>
      <c r="D317" s="28"/>
      <c r="E317" s="32"/>
      <c r="F317" s="28"/>
      <c r="G317" s="28"/>
      <c r="H317" s="28"/>
      <c r="I317" s="28"/>
      <c r="J317" s="28"/>
      <c r="K317" s="28"/>
      <c r="L317" s="28"/>
      <c r="M317" s="28"/>
      <c r="N317" s="28"/>
      <c r="O317" s="226"/>
      <c r="P317" s="28"/>
      <c r="Q317" s="28"/>
      <c r="R317" s="28"/>
      <c r="S317" s="76"/>
      <c r="T317" s="28"/>
      <c r="U317" s="28"/>
      <c r="V317" s="28"/>
      <c r="W317" s="28"/>
      <c r="X317" s="28"/>
      <c r="Y317" s="28"/>
      <c r="Z317" s="28"/>
      <c r="AA317" s="226"/>
      <c r="AB317" s="28"/>
      <c r="AC317" s="28"/>
      <c r="AD317" s="226"/>
      <c r="AE317" s="28"/>
      <c r="AF317" s="28"/>
      <c r="AG317" s="28"/>
      <c r="AH317" s="28"/>
      <c r="AI317" s="28"/>
      <c r="AJ317" s="226"/>
      <c r="AK317" s="28"/>
      <c r="AL317" s="28"/>
      <c r="AM317" s="226"/>
      <c r="AN317" s="28"/>
      <c r="AO317" s="28"/>
      <c r="AP317" s="226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</row>
    <row r="318" spans="1:52" x14ac:dyDescent="0.2">
      <c r="A318" s="95"/>
      <c r="B318" s="28"/>
      <c r="C318" s="28"/>
      <c r="D318" s="28"/>
      <c r="E318" s="32"/>
      <c r="F318" s="28"/>
      <c r="G318" s="28"/>
      <c r="H318" s="28"/>
      <c r="I318" s="28"/>
      <c r="J318" s="28"/>
      <c r="K318" s="28"/>
      <c r="L318" s="28"/>
      <c r="M318" s="28"/>
      <c r="N318" s="28"/>
      <c r="O318" s="226"/>
      <c r="P318" s="28"/>
      <c r="Q318" s="28"/>
      <c r="R318" s="28"/>
      <c r="S318" s="76"/>
      <c r="T318" s="28"/>
      <c r="U318" s="28"/>
      <c r="V318" s="28"/>
      <c r="W318" s="28"/>
      <c r="X318" s="28"/>
      <c r="Y318" s="28"/>
      <c r="Z318" s="28"/>
      <c r="AA318" s="226"/>
      <c r="AB318" s="28"/>
      <c r="AC318" s="28"/>
      <c r="AD318" s="226"/>
      <c r="AE318" s="28"/>
      <c r="AF318" s="28"/>
      <c r="AG318" s="28"/>
      <c r="AH318" s="28"/>
      <c r="AI318" s="28"/>
      <c r="AJ318" s="226"/>
      <c r="AK318" s="28"/>
      <c r="AL318" s="28"/>
      <c r="AM318" s="226"/>
      <c r="AN318" s="28"/>
      <c r="AO318" s="28"/>
      <c r="AP318" s="226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</row>
    <row r="319" spans="1:52" x14ac:dyDescent="0.2">
      <c r="A319" s="95"/>
      <c r="B319" s="28"/>
      <c r="C319" s="28"/>
      <c r="D319" s="28"/>
      <c r="E319" s="32"/>
      <c r="F319" s="28"/>
      <c r="G319" s="28"/>
      <c r="H319" s="28"/>
      <c r="I319" s="28"/>
      <c r="J319" s="28"/>
      <c r="K319" s="28"/>
      <c r="L319" s="28"/>
      <c r="M319" s="28"/>
      <c r="N319" s="28"/>
      <c r="O319" s="226"/>
      <c r="P319" s="28"/>
      <c r="Q319" s="28"/>
      <c r="R319" s="28"/>
      <c r="S319" s="76"/>
      <c r="T319" s="28"/>
      <c r="U319" s="28"/>
      <c r="V319" s="28"/>
      <c r="W319" s="28"/>
      <c r="X319" s="28"/>
      <c r="Y319" s="28"/>
      <c r="Z319" s="28"/>
      <c r="AA319" s="226"/>
      <c r="AB319" s="28"/>
      <c r="AC319" s="28"/>
      <c r="AD319" s="226"/>
      <c r="AE319" s="28"/>
      <c r="AF319" s="28"/>
      <c r="AG319" s="28"/>
      <c r="AH319" s="28"/>
      <c r="AI319" s="28"/>
      <c r="AJ319" s="226"/>
      <c r="AK319" s="28"/>
      <c r="AL319" s="28"/>
      <c r="AM319" s="226"/>
      <c r="AN319" s="28"/>
      <c r="AO319" s="28"/>
      <c r="AP319" s="226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</row>
    <row r="320" spans="1:52" x14ac:dyDescent="0.2">
      <c r="A320" s="95"/>
      <c r="B320" s="28"/>
      <c r="C320" s="28"/>
      <c r="D320" s="28"/>
      <c r="E320" s="32"/>
      <c r="F320" s="28"/>
      <c r="G320" s="28"/>
      <c r="H320" s="28"/>
      <c r="I320" s="28"/>
      <c r="J320" s="28"/>
      <c r="K320" s="28"/>
      <c r="L320" s="28"/>
      <c r="M320" s="28"/>
      <c r="N320" s="28"/>
      <c r="O320" s="226"/>
      <c r="P320" s="28"/>
      <c r="Q320" s="28"/>
      <c r="R320" s="28"/>
      <c r="S320" s="76"/>
      <c r="T320" s="28"/>
      <c r="U320" s="28"/>
      <c r="V320" s="28"/>
      <c r="W320" s="28"/>
      <c r="X320" s="28"/>
      <c r="Y320" s="28"/>
      <c r="Z320" s="28"/>
      <c r="AA320" s="226"/>
      <c r="AB320" s="28"/>
      <c r="AC320" s="28"/>
      <c r="AD320" s="226"/>
      <c r="AE320" s="28"/>
      <c r="AF320" s="28"/>
      <c r="AG320" s="28"/>
      <c r="AH320" s="28"/>
      <c r="AI320" s="28"/>
      <c r="AJ320" s="226"/>
      <c r="AK320" s="28"/>
      <c r="AL320" s="28"/>
      <c r="AM320" s="226"/>
      <c r="AN320" s="28"/>
      <c r="AO320" s="28"/>
      <c r="AP320" s="226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</row>
    <row r="321" spans="1:52" x14ac:dyDescent="0.2">
      <c r="A321" s="95"/>
      <c r="B321" s="28"/>
      <c r="C321" s="28"/>
      <c r="D321" s="28"/>
      <c r="E321" s="32"/>
      <c r="F321" s="28"/>
      <c r="G321" s="28"/>
      <c r="H321" s="28"/>
      <c r="I321" s="28"/>
      <c r="J321" s="28"/>
      <c r="K321" s="28"/>
      <c r="L321" s="28"/>
      <c r="M321" s="28"/>
      <c r="N321" s="28"/>
      <c r="O321" s="226"/>
      <c r="P321" s="28"/>
      <c r="Q321" s="28"/>
      <c r="R321" s="28"/>
      <c r="S321" s="76"/>
      <c r="T321" s="28"/>
      <c r="U321" s="28"/>
      <c r="V321" s="28"/>
      <c r="W321" s="28"/>
      <c r="X321" s="28"/>
      <c r="Y321" s="28"/>
      <c r="Z321" s="28"/>
      <c r="AA321" s="226"/>
      <c r="AB321" s="28"/>
      <c r="AC321" s="28"/>
      <c r="AD321" s="226"/>
      <c r="AE321" s="28"/>
      <c r="AF321" s="28"/>
      <c r="AG321" s="28"/>
      <c r="AH321" s="28"/>
      <c r="AI321" s="28"/>
      <c r="AJ321" s="226"/>
      <c r="AK321" s="28"/>
      <c r="AL321" s="28"/>
      <c r="AM321" s="226"/>
      <c r="AN321" s="28"/>
      <c r="AO321" s="28"/>
      <c r="AP321" s="226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</row>
    <row r="322" spans="1:52" x14ac:dyDescent="0.2">
      <c r="A322" s="95"/>
      <c r="B322" s="28"/>
      <c r="C322" s="28"/>
      <c r="D322" s="28"/>
      <c r="E322" s="32"/>
      <c r="F322" s="28"/>
      <c r="G322" s="28"/>
      <c r="H322" s="28"/>
      <c r="I322" s="28"/>
      <c r="J322" s="28"/>
      <c r="K322" s="28"/>
      <c r="L322" s="28"/>
      <c r="M322" s="28"/>
      <c r="N322" s="28"/>
      <c r="O322" s="226"/>
      <c r="P322" s="28"/>
      <c r="Q322" s="28"/>
      <c r="R322" s="28"/>
      <c r="S322" s="76"/>
      <c r="T322" s="28"/>
      <c r="U322" s="28"/>
      <c r="V322" s="28"/>
      <c r="W322" s="28"/>
      <c r="X322" s="28"/>
      <c r="Y322" s="28"/>
      <c r="Z322" s="28"/>
      <c r="AA322" s="226"/>
      <c r="AB322" s="28"/>
      <c r="AC322" s="28"/>
      <c r="AD322" s="226"/>
      <c r="AE322" s="28"/>
      <c r="AF322" s="28"/>
      <c r="AG322" s="28"/>
      <c r="AH322" s="28"/>
      <c r="AI322" s="28"/>
      <c r="AJ322" s="226"/>
      <c r="AK322" s="28"/>
      <c r="AL322" s="28"/>
      <c r="AM322" s="226"/>
      <c r="AN322" s="28"/>
      <c r="AO322" s="28"/>
      <c r="AP322" s="226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</row>
    <row r="323" spans="1:52" x14ac:dyDescent="0.2">
      <c r="A323" s="95"/>
      <c r="B323" s="28"/>
      <c r="C323" s="28"/>
      <c r="D323" s="28"/>
      <c r="E323" s="32"/>
      <c r="F323" s="28"/>
      <c r="G323" s="28"/>
      <c r="H323" s="28"/>
      <c r="I323" s="28"/>
      <c r="J323" s="28"/>
      <c r="K323" s="28"/>
      <c r="L323" s="28"/>
      <c r="M323" s="28"/>
      <c r="N323" s="28"/>
      <c r="O323" s="226"/>
      <c r="P323" s="28"/>
      <c r="Q323" s="28"/>
      <c r="R323" s="28"/>
      <c r="S323" s="76"/>
      <c r="T323" s="28"/>
      <c r="U323" s="28"/>
      <c r="V323" s="28"/>
      <c r="W323" s="28"/>
      <c r="X323" s="28"/>
      <c r="Y323" s="28"/>
      <c r="Z323" s="28"/>
      <c r="AA323" s="226"/>
      <c r="AB323" s="28"/>
      <c r="AC323" s="28"/>
      <c r="AD323" s="226"/>
      <c r="AE323" s="28"/>
      <c r="AF323" s="28"/>
      <c r="AG323" s="28"/>
      <c r="AH323" s="28"/>
      <c r="AI323" s="28"/>
      <c r="AJ323" s="226"/>
      <c r="AK323" s="28"/>
      <c r="AL323" s="28"/>
      <c r="AM323" s="226"/>
      <c r="AN323" s="28"/>
      <c r="AO323" s="28"/>
      <c r="AP323" s="226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</row>
    <row r="324" spans="1:52" x14ac:dyDescent="0.2">
      <c r="A324" s="95"/>
      <c r="B324" s="28"/>
      <c r="C324" s="28"/>
      <c r="D324" s="28"/>
      <c r="E324" s="32"/>
      <c r="F324" s="28"/>
      <c r="G324" s="28"/>
      <c r="H324" s="28"/>
      <c r="I324" s="28"/>
      <c r="J324" s="28"/>
      <c r="K324" s="28"/>
      <c r="L324" s="28"/>
      <c r="M324" s="28"/>
      <c r="N324" s="28"/>
      <c r="O324" s="226"/>
      <c r="P324" s="28"/>
      <c r="Q324" s="28"/>
      <c r="R324" s="28"/>
      <c r="S324" s="76"/>
      <c r="T324" s="28"/>
      <c r="U324" s="28"/>
      <c r="V324" s="28"/>
      <c r="W324" s="28"/>
      <c r="X324" s="28"/>
      <c r="Y324" s="28"/>
      <c r="Z324" s="28"/>
      <c r="AA324" s="226"/>
      <c r="AB324" s="28"/>
      <c r="AC324" s="28"/>
      <c r="AD324" s="226"/>
      <c r="AE324" s="28"/>
      <c r="AF324" s="28"/>
      <c r="AG324" s="28"/>
      <c r="AH324" s="28"/>
      <c r="AI324" s="28"/>
      <c r="AJ324" s="226"/>
      <c r="AK324" s="28"/>
      <c r="AL324" s="28"/>
      <c r="AM324" s="226"/>
      <c r="AN324" s="28"/>
      <c r="AO324" s="28"/>
      <c r="AP324" s="226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</row>
    <row r="325" spans="1:52" x14ac:dyDescent="0.2">
      <c r="A325" s="95"/>
      <c r="B325" s="28"/>
      <c r="C325" s="28"/>
      <c r="D325" s="28"/>
      <c r="E325" s="32"/>
      <c r="F325" s="28"/>
      <c r="G325" s="28"/>
      <c r="H325" s="28"/>
      <c r="I325" s="28"/>
      <c r="J325" s="28"/>
      <c r="K325" s="28"/>
      <c r="L325" s="28"/>
      <c r="M325" s="28"/>
      <c r="N325" s="28"/>
      <c r="O325" s="226"/>
      <c r="P325" s="28"/>
      <c r="Q325" s="28"/>
      <c r="R325" s="28"/>
      <c r="S325" s="76"/>
      <c r="T325" s="28"/>
      <c r="U325" s="28"/>
      <c r="V325" s="28"/>
      <c r="W325" s="28"/>
      <c r="X325" s="28"/>
      <c r="Y325" s="28"/>
      <c r="Z325" s="28"/>
      <c r="AA325" s="226"/>
      <c r="AB325" s="28"/>
      <c r="AC325" s="28"/>
      <c r="AD325" s="226"/>
      <c r="AE325" s="28"/>
      <c r="AF325" s="28"/>
      <c r="AG325" s="28"/>
      <c r="AH325" s="28"/>
      <c r="AI325" s="28"/>
      <c r="AJ325" s="226"/>
      <c r="AK325" s="28"/>
      <c r="AL325" s="28"/>
      <c r="AM325" s="226"/>
      <c r="AN325" s="28"/>
      <c r="AO325" s="28"/>
      <c r="AP325" s="226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</row>
    <row r="326" spans="1:52" x14ac:dyDescent="0.2">
      <c r="A326" s="95"/>
      <c r="B326" s="28"/>
      <c r="C326" s="28"/>
      <c r="D326" s="28"/>
      <c r="E326" s="32"/>
      <c r="F326" s="28"/>
      <c r="G326" s="28"/>
      <c r="H326" s="28"/>
      <c r="I326" s="28"/>
      <c r="J326" s="28"/>
      <c r="K326" s="28"/>
      <c r="L326" s="28"/>
      <c r="M326" s="28"/>
      <c r="N326" s="28"/>
      <c r="O326" s="226"/>
      <c r="P326" s="28"/>
      <c r="Q326" s="28"/>
      <c r="R326" s="28"/>
      <c r="S326" s="76"/>
      <c r="T326" s="28"/>
      <c r="U326" s="28"/>
      <c r="V326" s="28"/>
      <c r="W326" s="28"/>
      <c r="X326" s="28"/>
      <c r="Y326" s="28"/>
      <c r="Z326" s="28"/>
      <c r="AA326" s="226"/>
      <c r="AB326" s="28"/>
      <c r="AC326" s="28"/>
      <c r="AD326" s="226"/>
      <c r="AE326" s="28"/>
      <c r="AF326" s="28"/>
      <c r="AG326" s="28"/>
      <c r="AH326" s="28"/>
      <c r="AI326" s="28"/>
      <c r="AJ326" s="226"/>
      <c r="AK326" s="28"/>
      <c r="AL326" s="28"/>
      <c r="AM326" s="226"/>
      <c r="AN326" s="28"/>
      <c r="AO326" s="28"/>
      <c r="AP326" s="226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</row>
    <row r="327" spans="1:52" x14ac:dyDescent="0.2">
      <c r="A327" s="95"/>
      <c r="B327" s="28"/>
      <c r="C327" s="28"/>
      <c r="D327" s="28"/>
      <c r="E327" s="32"/>
      <c r="F327" s="28"/>
      <c r="G327" s="28"/>
      <c r="H327" s="28"/>
      <c r="I327" s="28"/>
      <c r="J327" s="28"/>
      <c r="K327" s="28"/>
      <c r="L327" s="28"/>
      <c r="M327" s="28"/>
      <c r="N327" s="28"/>
      <c r="O327" s="226"/>
      <c r="P327" s="28"/>
      <c r="Q327" s="28"/>
      <c r="R327" s="28"/>
      <c r="S327" s="76"/>
      <c r="T327" s="28"/>
      <c r="U327" s="28"/>
      <c r="V327" s="28"/>
      <c r="W327" s="28"/>
      <c r="X327" s="28"/>
      <c r="Y327" s="28"/>
      <c r="Z327" s="28"/>
      <c r="AA327" s="226"/>
      <c r="AB327" s="28"/>
      <c r="AC327" s="28"/>
      <c r="AD327" s="226"/>
      <c r="AE327" s="28"/>
      <c r="AF327" s="28"/>
      <c r="AG327" s="28"/>
      <c r="AH327" s="28"/>
      <c r="AI327" s="28"/>
      <c r="AJ327" s="226"/>
      <c r="AK327" s="28"/>
      <c r="AL327" s="28"/>
      <c r="AM327" s="226"/>
      <c r="AN327" s="28"/>
      <c r="AO327" s="28"/>
      <c r="AP327" s="226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</row>
    <row r="328" spans="1:52" x14ac:dyDescent="0.2">
      <c r="A328" s="95"/>
      <c r="B328" s="28"/>
      <c r="C328" s="28"/>
      <c r="D328" s="28"/>
      <c r="E328" s="32"/>
      <c r="F328" s="28"/>
      <c r="G328" s="28"/>
      <c r="H328" s="28"/>
      <c r="I328" s="28"/>
      <c r="J328" s="28"/>
      <c r="K328" s="28"/>
      <c r="L328" s="28"/>
      <c r="M328" s="28"/>
      <c r="N328" s="28"/>
      <c r="O328" s="226"/>
      <c r="P328" s="28"/>
      <c r="Q328" s="28"/>
      <c r="R328" s="28"/>
      <c r="S328" s="76"/>
      <c r="T328" s="28"/>
      <c r="U328" s="28"/>
      <c r="V328" s="28"/>
      <c r="W328" s="28"/>
      <c r="X328" s="28"/>
      <c r="Y328" s="28"/>
      <c r="Z328" s="28"/>
      <c r="AA328" s="226"/>
      <c r="AB328" s="28"/>
      <c r="AC328" s="28"/>
      <c r="AD328" s="226"/>
      <c r="AE328" s="28"/>
      <c r="AF328" s="28"/>
      <c r="AG328" s="28"/>
      <c r="AH328" s="28"/>
      <c r="AI328" s="28"/>
      <c r="AJ328" s="226"/>
      <c r="AK328" s="28"/>
      <c r="AL328" s="28"/>
      <c r="AM328" s="226"/>
      <c r="AN328" s="28"/>
      <c r="AO328" s="28"/>
      <c r="AP328" s="226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</row>
    <row r="329" spans="1:52" x14ac:dyDescent="0.2">
      <c r="A329" s="95"/>
      <c r="B329" s="28"/>
      <c r="C329" s="28"/>
      <c r="D329" s="28"/>
      <c r="E329" s="32"/>
      <c r="F329" s="28"/>
      <c r="G329" s="28"/>
      <c r="H329" s="28"/>
      <c r="I329" s="28"/>
      <c r="J329" s="28"/>
      <c r="K329" s="28"/>
      <c r="L329" s="28"/>
      <c r="M329" s="28"/>
      <c r="N329" s="28"/>
      <c r="O329" s="226"/>
      <c r="P329" s="28"/>
      <c r="Q329" s="28"/>
      <c r="R329" s="28"/>
      <c r="S329" s="76"/>
      <c r="T329" s="28"/>
      <c r="U329" s="28"/>
      <c r="V329" s="28"/>
      <c r="W329" s="28"/>
      <c r="X329" s="28"/>
      <c r="Y329" s="28"/>
      <c r="Z329" s="28"/>
      <c r="AA329" s="226"/>
      <c r="AB329" s="28"/>
      <c r="AC329" s="28"/>
      <c r="AD329" s="226"/>
      <c r="AE329" s="28"/>
      <c r="AF329" s="28"/>
      <c r="AG329" s="28"/>
      <c r="AH329" s="28"/>
      <c r="AI329" s="28"/>
      <c r="AJ329" s="226"/>
      <c r="AK329" s="28"/>
      <c r="AL329" s="28"/>
      <c r="AM329" s="226"/>
      <c r="AN329" s="28"/>
      <c r="AO329" s="28"/>
      <c r="AP329" s="226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</row>
    <row r="330" spans="1:52" x14ac:dyDescent="0.2">
      <c r="A330" s="95"/>
      <c r="B330" s="28"/>
      <c r="C330" s="28"/>
      <c r="D330" s="28"/>
      <c r="E330" s="32"/>
      <c r="F330" s="28"/>
      <c r="G330" s="28"/>
      <c r="H330" s="28"/>
      <c r="I330" s="28"/>
      <c r="J330" s="28"/>
      <c r="K330" s="28"/>
      <c r="L330" s="28"/>
      <c r="M330" s="28"/>
      <c r="N330" s="28"/>
      <c r="O330" s="226"/>
      <c r="P330" s="28"/>
      <c r="Q330" s="28"/>
      <c r="R330" s="28"/>
      <c r="S330" s="76"/>
      <c r="T330" s="28"/>
      <c r="U330" s="28"/>
      <c r="V330" s="28"/>
      <c r="W330" s="28"/>
      <c r="X330" s="28"/>
      <c r="Y330" s="28"/>
      <c r="Z330" s="28"/>
      <c r="AA330" s="226"/>
      <c r="AB330" s="28"/>
      <c r="AC330" s="28"/>
      <c r="AD330" s="226"/>
      <c r="AE330" s="28"/>
      <c r="AF330" s="28"/>
      <c r="AG330" s="28"/>
      <c r="AH330" s="28"/>
      <c r="AI330" s="28"/>
      <c r="AJ330" s="226"/>
      <c r="AK330" s="28"/>
      <c r="AL330" s="28"/>
      <c r="AM330" s="226"/>
      <c r="AN330" s="28"/>
      <c r="AO330" s="28"/>
      <c r="AP330" s="226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</row>
    <row r="331" spans="1:52" x14ac:dyDescent="0.2">
      <c r="A331" s="95"/>
      <c r="B331" s="28"/>
      <c r="C331" s="28"/>
      <c r="D331" s="28"/>
      <c r="E331" s="32"/>
      <c r="F331" s="28"/>
      <c r="G331" s="28"/>
      <c r="H331" s="28"/>
      <c r="I331" s="28"/>
      <c r="J331" s="28"/>
      <c r="K331" s="28"/>
      <c r="L331" s="28"/>
      <c r="M331" s="28"/>
      <c r="N331" s="28"/>
      <c r="O331" s="226"/>
      <c r="P331" s="28"/>
      <c r="Q331" s="28"/>
      <c r="R331" s="28"/>
      <c r="S331" s="76"/>
      <c r="T331" s="28"/>
      <c r="U331" s="28"/>
      <c r="V331" s="28"/>
      <c r="W331" s="28"/>
      <c r="X331" s="28"/>
      <c r="Y331" s="28"/>
      <c r="Z331" s="28"/>
      <c r="AA331" s="226"/>
      <c r="AB331" s="28"/>
      <c r="AC331" s="28"/>
      <c r="AD331" s="226"/>
      <c r="AE331" s="28"/>
      <c r="AF331" s="28"/>
      <c r="AG331" s="28"/>
      <c r="AH331" s="28"/>
      <c r="AI331" s="28"/>
      <c r="AJ331" s="226"/>
      <c r="AK331" s="28"/>
      <c r="AL331" s="28"/>
      <c r="AM331" s="226"/>
      <c r="AN331" s="28"/>
      <c r="AO331" s="28"/>
      <c r="AP331" s="226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</row>
    <row r="332" spans="1:52" x14ac:dyDescent="0.2">
      <c r="A332" s="95"/>
      <c r="B332" s="28"/>
      <c r="C332" s="28"/>
      <c r="D332" s="28"/>
      <c r="E332" s="32"/>
      <c r="F332" s="28"/>
      <c r="G332" s="28"/>
      <c r="H332" s="28"/>
      <c r="I332" s="28"/>
      <c r="J332" s="28"/>
      <c r="K332" s="28"/>
      <c r="L332" s="28"/>
      <c r="M332" s="28"/>
      <c r="N332" s="28"/>
      <c r="O332" s="226"/>
      <c r="P332" s="28"/>
      <c r="Q332" s="28"/>
      <c r="R332" s="28"/>
      <c r="S332" s="76"/>
      <c r="T332" s="28"/>
      <c r="U332" s="28"/>
      <c r="V332" s="28"/>
      <c r="W332" s="28"/>
      <c r="X332" s="28"/>
      <c r="Y332" s="28"/>
      <c r="Z332" s="28"/>
      <c r="AA332" s="226"/>
      <c r="AB332" s="28"/>
      <c r="AC332" s="28"/>
      <c r="AD332" s="226"/>
      <c r="AE332" s="28"/>
      <c r="AF332" s="28"/>
      <c r="AG332" s="28"/>
      <c r="AH332" s="28"/>
      <c r="AI332" s="28"/>
      <c r="AJ332" s="226"/>
      <c r="AK332" s="28"/>
      <c r="AL332" s="28"/>
      <c r="AM332" s="226"/>
      <c r="AN332" s="28"/>
      <c r="AO332" s="28"/>
      <c r="AP332" s="226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</row>
    <row r="333" spans="1:52" x14ac:dyDescent="0.2">
      <c r="A333" s="95"/>
      <c r="B333" s="28"/>
      <c r="C333" s="28"/>
      <c r="D333" s="28"/>
      <c r="E333" s="32"/>
      <c r="F333" s="28"/>
      <c r="G333" s="28"/>
      <c r="H333" s="28"/>
      <c r="I333" s="28"/>
      <c r="J333" s="28"/>
      <c r="K333" s="28"/>
      <c r="L333" s="28"/>
      <c r="M333" s="28"/>
      <c r="N333" s="28"/>
      <c r="O333" s="226"/>
      <c r="P333" s="28"/>
      <c r="Q333" s="28"/>
      <c r="R333" s="28"/>
      <c r="S333" s="76"/>
      <c r="T333" s="28"/>
      <c r="U333" s="28"/>
      <c r="V333" s="28"/>
      <c r="W333" s="28"/>
      <c r="X333" s="28"/>
      <c r="Y333" s="28"/>
      <c r="Z333" s="28"/>
      <c r="AA333" s="226"/>
      <c r="AB333" s="28"/>
      <c r="AC333" s="28"/>
      <c r="AD333" s="226"/>
      <c r="AE333" s="28"/>
      <c r="AF333" s="28"/>
      <c r="AG333" s="28"/>
      <c r="AH333" s="28"/>
      <c r="AI333" s="28"/>
      <c r="AJ333" s="226"/>
      <c r="AK333" s="28"/>
      <c r="AL333" s="28"/>
      <c r="AM333" s="226"/>
      <c r="AN333" s="28"/>
      <c r="AO333" s="28"/>
      <c r="AP333" s="226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</row>
    <row r="334" spans="1:52" x14ac:dyDescent="0.2">
      <c r="A334" s="95"/>
      <c r="B334" s="28"/>
      <c r="C334" s="28"/>
      <c r="D334" s="28"/>
      <c r="E334" s="32"/>
      <c r="F334" s="28"/>
      <c r="G334" s="28"/>
      <c r="H334" s="28"/>
      <c r="I334" s="28"/>
      <c r="J334" s="28"/>
      <c r="K334" s="28"/>
      <c r="L334" s="28"/>
      <c r="M334" s="28"/>
      <c r="N334" s="28"/>
      <c r="O334" s="226"/>
      <c r="P334" s="28"/>
      <c r="Q334" s="28"/>
      <c r="R334" s="28"/>
      <c r="S334" s="76"/>
      <c r="T334" s="28"/>
      <c r="U334" s="28"/>
      <c r="V334" s="28"/>
      <c r="W334" s="28"/>
      <c r="X334" s="28"/>
      <c r="Y334" s="28"/>
      <c r="Z334" s="28"/>
      <c r="AA334" s="226"/>
      <c r="AB334" s="28"/>
      <c r="AC334" s="28"/>
      <c r="AD334" s="226"/>
      <c r="AE334" s="28"/>
      <c r="AF334" s="28"/>
      <c r="AG334" s="28"/>
      <c r="AH334" s="28"/>
      <c r="AI334" s="28"/>
      <c r="AJ334" s="226"/>
      <c r="AK334" s="28"/>
      <c r="AL334" s="28"/>
      <c r="AM334" s="226"/>
      <c r="AN334" s="28"/>
      <c r="AO334" s="28"/>
      <c r="AP334" s="226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</row>
    <row r="335" spans="1:52" x14ac:dyDescent="0.2">
      <c r="A335" s="95"/>
      <c r="B335" s="28"/>
      <c r="C335" s="28"/>
      <c r="D335" s="28"/>
      <c r="E335" s="32"/>
      <c r="F335" s="28"/>
      <c r="G335" s="28"/>
      <c r="H335" s="28"/>
      <c r="I335" s="28"/>
      <c r="J335" s="28"/>
      <c r="K335" s="28"/>
      <c r="L335" s="28"/>
      <c r="M335" s="28"/>
      <c r="N335" s="28"/>
      <c r="O335" s="226"/>
      <c r="P335" s="28"/>
      <c r="Q335" s="28"/>
      <c r="R335" s="28"/>
      <c r="S335" s="76"/>
      <c r="T335" s="28"/>
      <c r="U335" s="28"/>
      <c r="V335" s="28"/>
      <c r="W335" s="28"/>
      <c r="X335" s="28"/>
      <c r="Y335" s="28"/>
      <c r="Z335" s="28"/>
      <c r="AA335" s="226"/>
      <c r="AB335" s="28"/>
      <c r="AC335" s="28"/>
      <c r="AD335" s="226"/>
      <c r="AE335" s="28"/>
      <c r="AF335" s="28"/>
      <c r="AG335" s="28"/>
      <c r="AH335" s="28"/>
      <c r="AI335" s="28"/>
      <c r="AJ335" s="226"/>
      <c r="AK335" s="28"/>
      <c r="AL335" s="28"/>
      <c r="AM335" s="226"/>
      <c r="AN335" s="28"/>
      <c r="AO335" s="28"/>
      <c r="AP335" s="226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</row>
    <row r="336" spans="1:52" x14ac:dyDescent="0.2">
      <c r="A336" s="95"/>
      <c r="B336" s="28"/>
      <c r="C336" s="28"/>
      <c r="D336" s="28"/>
      <c r="E336" s="32"/>
      <c r="F336" s="28"/>
      <c r="G336" s="28"/>
      <c r="H336" s="28"/>
      <c r="I336" s="28"/>
      <c r="J336" s="28"/>
      <c r="K336" s="28"/>
      <c r="L336" s="28"/>
      <c r="M336" s="28"/>
      <c r="N336" s="28"/>
      <c r="O336" s="226"/>
      <c r="P336" s="28"/>
      <c r="Q336" s="28"/>
      <c r="R336" s="28"/>
      <c r="S336" s="76"/>
      <c r="T336" s="28"/>
      <c r="U336" s="28"/>
      <c r="V336" s="28"/>
      <c r="W336" s="28"/>
      <c r="X336" s="28"/>
      <c r="Y336" s="28"/>
      <c r="Z336" s="28"/>
      <c r="AA336" s="226"/>
      <c r="AB336" s="28"/>
      <c r="AC336" s="28"/>
      <c r="AD336" s="226"/>
      <c r="AE336" s="28"/>
      <c r="AF336" s="28"/>
      <c r="AG336" s="28"/>
      <c r="AH336" s="28"/>
      <c r="AI336" s="28"/>
      <c r="AJ336" s="226"/>
      <c r="AK336" s="28"/>
      <c r="AL336" s="28"/>
      <c r="AM336" s="226"/>
      <c r="AN336" s="28"/>
      <c r="AO336" s="28"/>
      <c r="AP336" s="226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</row>
    <row r="337" spans="1:52" x14ac:dyDescent="0.2">
      <c r="A337" s="95"/>
      <c r="B337" s="28"/>
      <c r="C337" s="28"/>
      <c r="D337" s="28"/>
      <c r="E337" s="32"/>
      <c r="F337" s="28"/>
      <c r="G337" s="28"/>
      <c r="H337" s="28"/>
      <c r="I337" s="28"/>
      <c r="J337" s="28"/>
      <c r="K337" s="28"/>
      <c r="L337" s="28"/>
      <c r="M337" s="28"/>
      <c r="N337" s="28"/>
      <c r="O337" s="226"/>
      <c r="P337" s="28"/>
      <c r="Q337" s="28"/>
      <c r="R337" s="28"/>
      <c r="S337" s="76"/>
      <c r="T337" s="28"/>
      <c r="U337" s="28"/>
      <c r="V337" s="28"/>
      <c r="W337" s="28"/>
      <c r="X337" s="28"/>
      <c r="Y337" s="28"/>
      <c r="Z337" s="28"/>
      <c r="AA337" s="226"/>
      <c r="AB337" s="28"/>
      <c r="AC337" s="28"/>
      <c r="AD337" s="226"/>
      <c r="AE337" s="28"/>
      <c r="AF337" s="28"/>
      <c r="AG337" s="28"/>
      <c r="AH337" s="28"/>
      <c r="AI337" s="28"/>
      <c r="AJ337" s="226"/>
      <c r="AK337" s="28"/>
      <c r="AL337" s="28"/>
      <c r="AM337" s="226"/>
      <c r="AN337" s="28"/>
      <c r="AO337" s="28"/>
      <c r="AP337" s="226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</row>
    <row r="338" spans="1:52" x14ac:dyDescent="0.2">
      <c r="A338" s="95"/>
      <c r="B338" s="28"/>
      <c r="C338" s="28"/>
      <c r="D338" s="28"/>
      <c r="E338" s="32"/>
      <c r="F338" s="28"/>
      <c r="G338" s="28"/>
      <c r="H338" s="28"/>
      <c r="I338" s="28"/>
      <c r="J338" s="28"/>
      <c r="K338" s="28"/>
      <c r="L338" s="28"/>
      <c r="M338" s="28"/>
      <c r="N338" s="28"/>
      <c r="O338" s="226"/>
      <c r="P338" s="28"/>
      <c r="Q338" s="28"/>
      <c r="R338" s="28"/>
      <c r="S338" s="76"/>
      <c r="T338" s="28"/>
      <c r="U338" s="28"/>
      <c r="V338" s="28"/>
      <c r="W338" s="28"/>
      <c r="X338" s="28"/>
      <c r="Y338" s="28"/>
      <c r="Z338" s="28"/>
      <c r="AA338" s="226"/>
      <c r="AB338" s="28"/>
      <c r="AC338" s="28"/>
      <c r="AD338" s="226"/>
      <c r="AE338" s="28"/>
      <c r="AF338" s="28"/>
      <c r="AG338" s="28"/>
      <c r="AH338" s="28"/>
      <c r="AI338" s="28"/>
      <c r="AJ338" s="226"/>
      <c r="AK338" s="28"/>
      <c r="AL338" s="28"/>
      <c r="AM338" s="226"/>
      <c r="AN338" s="28"/>
      <c r="AO338" s="28"/>
      <c r="AP338" s="226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</row>
    <row r="339" spans="1:52" x14ac:dyDescent="0.2">
      <c r="A339" s="95"/>
      <c r="B339" s="28"/>
      <c r="C339" s="28"/>
      <c r="D339" s="28"/>
      <c r="E339" s="32"/>
      <c r="F339" s="28"/>
      <c r="G339" s="28"/>
      <c r="H339" s="28"/>
      <c r="I339" s="28"/>
      <c r="J339" s="28"/>
      <c r="K339" s="28"/>
      <c r="L339" s="28"/>
      <c r="M339" s="28"/>
      <c r="N339" s="28"/>
      <c r="O339" s="226"/>
      <c r="P339" s="28"/>
      <c r="Q339" s="28"/>
      <c r="R339" s="28"/>
      <c r="S339" s="76"/>
      <c r="T339" s="28"/>
      <c r="U339" s="28"/>
      <c r="V339" s="28"/>
      <c r="W339" s="28"/>
      <c r="X339" s="28"/>
      <c r="Y339" s="28"/>
      <c r="Z339" s="28"/>
      <c r="AA339" s="226"/>
      <c r="AB339" s="28"/>
      <c r="AC339" s="28"/>
      <c r="AD339" s="226"/>
      <c r="AE339" s="28"/>
      <c r="AF339" s="28"/>
      <c r="AG339" s="28"/>
      <c r="AH339" s="28"/>
      <c r="AI339" s="28"/>
      <c r="AJ339" s="226"/>
      <c r="AK339" s="28"/>
      <c r="AL339" s="28"/>
      <c r="AM339" s="226"/>
      <c r="AN339" s="28"/>
      <c r="AO339" s="28"/>
      <c r="AP339" s="226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</row>
    <row r="340" spans="1:52" x14ac:dyDescent="0.2">
      <c r="A340" s="95"/>
      <c r="B340" s="28"/>
      <c r="C340" s="28"/>
      <c r="D340" s="28"/>
      <c r="E340" s="32"/>
      <c r="F340" s="28"/>
      <c r="G340" s="28"/>
      <c r="H340" s="28"/>
      <c r="I340" s="28"/>
      <c r="J340" s="28"/>
      <c r="K340" s="28"/>
      <c r="L340" s="28"/>
      <c r="M340" s="28"/>
      <c r="N340" s="28"/>
      <c r="O340" s="226"/>
      <c r="P340" s="28"/>
      <c r="Q340" s="28"/>
      <c r="R340" s="28"/>
      <c r="S340" s="76"/>
      <c r="T340" s="28"/>
      <c r="U340" s="28"/>
      <c r="V340" s="28"/>
      <c r="W340" s="28"/>
      <c r="X340" s="28"/>
      <c r="Y340" s="28"/>
      <c r="Z340" s="28"/>
      <c r="AA340" s="226"/>
      <c r="AB340" s="28"/>
      <c r="AC340" s="28"/>
      <c r="AD340" s="226"/>
      <c r="AE340" s="28"/>
      <c r="AF340" s="28"/>
      <c r="AG340" s="28"/>
      <c r="AH340" s="28"/>
      <c r="AI340" s="28"/>
      <c r="AJ340" s="226"/>
      <c r="AK340" s="28"/>
      <c r="AL340" s="28"/>
      <c r="AM340" s="226"/>
      <c r="AN340" s="28"/>
      <c r="AO340" s="28"/>
      <c r="AP340" s="226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</row>
    <row r="341" spans="1:52" x14ac:dyDescent="0.2">
      <c r="A341" s="95"/>
      <c r="B341" s="28"/>
      <c r="C341" s="28"/>
      <c r="D341" s="28"/>
      <c r="E341" s="32"/>
      <c r="F341" s="28"/>
      <c r="G341" s="28"/>
      <c r="H341" s="28"/>
      <c r="I341" s="28"/>
      <c r="J341" s="28"/>
      <c r="K341" s="28"/>
      <c r="L341" s="28"/>
      <c r="M341" s="28"/>
      <c r="N341" s="28"/>
      <c r="O341" s="226"/>
      <c r="P341" s="28"/>
      <c r="Q341" s="28"/>
      <c r="R341" s="28"/>
      <c r="S341" s="76"/>
      <c r="T341" s="28"/>
      <c r="U341" s="28"/>
      <c r="V341" s="28"/>
      <c r="W341" s="28"/>
      <c r="X341" s="28"/>
      <c r="Y341" s="28"/>
      <c r="Z341" s="28"/>
      <c r="AA341" s="226"/>
      <c r="AB341" s="28"/>
      <c r="AC341" s="28"/>
      <c r="AD341" s="226"/>
      <c r="AE341" s="28"/>
      <c r="AF341" s="28"/>
      <c r="AG341" s="28"/>
      <c r="AH341" s="28"/>
      <c r="AI341" s="28"/>
      <c r="AJ341" s="226"/>
      <c r="AK341" s="28"/>
      <c r="AL341" s="28"/>
      <c r="AM341" s="226"/>
      <c r="AN341" s="28"/>
      <c r="AO341" s="28"/>
      <c r="AP341" s="226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</row>
    <row r="342" spans="1:52" x14ac:dyDescent="0.2">
      <c r="A342" s="95"/>
      <c r="B342" s="28"/>
      <c r="C342" s="28"/>
      <c r="D342" s="28"/>
      <c r="E342" s="32"/>
      <c r="F342" s="28"/>
      <c r="G342" s="28"/>
      <c r="H342" s="28"/>
      <c r="I342" s="28"/>
      <c r="J342" s="28"/>
      <c r="K342" s="28"/>
      <c r="L342" s="28"/>
      <c r="M342" s="28"/>
      <c r="N342" s="28"/>
      <c r="O342" s="226"/>
      <c r="P342" s="28"/>
      <c r="Q342" s="28"/>
      <c r="R342" s="28"/>
      <c r="S342" s="76"/>
      <c r="T342" s="28"/>
      <c r="U342" s="28"/>
      <c r="V342" s="28"/>
      <c r="W342" s="28"/>
      <c r="X342" s="28"/>
      <c r="Y342" s="28"/>
      <c r="Z342" s="28"/>
      <c r="AA342" s="226"/>
      <c r="AB342" s="28"/>
      <c r="AC342" s="28"/>
      <c r="AD342" s="226"/>
      <c r="AE342" s="28"/>
      <c r="AF342" s="28"/>
      <c r="AG342" s="28"/>
      <c r="AH342" s="28"/>
      <c r="AI342" s="28"/>
      <c r="AJ342" s="226"/>
      <c r="AK342" s="28"/>
      <c r="AL342" s="28"/>
      <c r="AM342" s="226"/>
      <c r="AN342" s="28"/>
      <c r="AO342" s="28"/>
      <c r="AP342" s="226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</row>
    <row r="343" spans="1:52" x14ac:dyDescent="0.2">
      <c r="A343" s="95"/>
      <c r="B343" s="28"/>
      <c r="C343" s="28"/>
      <c r="D343" s="28"/>
      <c r="E343" s="32"/>
      <c r="F343" s="28"/>
      <c r="G343" s="28"/>
      <c r="H343" s="28"/>
      <c r="I343" s="28"/>
      <c r="J343" s="28"/>
      <c r="K343" s="28"/>
      <c r="L343" s="28"/>
      <c r="M343" s="28"/>
      <c r="N343" s="28"/>
      <c r="O343" s="226"/>
      <c r="P343" s="28"/>
      <c r="Q343" s="28"/>
      <c r="R343" s="28"/>
      <c r="S343" s="76"/>
      <c r="T343" s="28"/>
      <c r="U343" s="28"/>
      <c r="V343" s="28"/>
      <c r="W343" s="28"/>
      <c r="X343" s="28"/>
      <c r="Y343" s="28"/>
      <c r="Z343" s="28"/>
      <c r="AA343" s="226"/>
      <c r="AB343" s="28"/>
      <c r="AC343" s="28"/>
      <c r="AD343" s="226"/>
      <c r="AE343" s="28"/>
      <c r="AF343" s="28"/>
      <c r="AG343" s="28"/>
      <c r="AH343" s="28"/>
      <c r="AI343" s="28"/>
      <c r="AJ343" s="226"/>
      <c r="AK343" s="28"/>
      <c r="AL343" s="28"/>
      <c r="AM343" s="226"/>
      <c r="AN343" s="28"/>
      <c r="AO343" s="28"/>
      <c r="AP343" s="226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</row>
    <row r="344" spans="1:52" x14ac:dyDescent="0.2">
      <c r="A344" s="95"/>
      <c r="B344" s="28"/>
      <c r="C344" s="28"/>
      <c r="D344" s="28"/>
      <c r="E344" s="32"/>
      <c r="F344" s="28"/>
      <c r="G344" s="28"/>
      <c r="H344" s="28"/>
      <c r="I344" s="28"/>
      <c r="J344" s="28"/>
      <c r="K344" s="28"/>
      <c r="L344" s="28"/>
      <c r="M344" s="28"/>
      <c r="N344" s="28"/>
      <c r="O344" s="226"/>
      <c r="P344" s="28"/>
      <c r="Q344" s="28"/>
      <c r="R344" s="28"/>
      <c r="S344" s="76"/>
      <c r="T344" s="28"/>
      <c r="U344" s="28"/>
      <c r="V344" s="28"/>
      <c r="W344" s="28"/>
      <c r="X344" s="28"/>
      <c r="Y344" s="28"/>
      <c r="Z344" s="28"/>
      <c r="AA344" s="226"/>
      <c r="AB344" s="28"/>
      <c r="AC344" s="28"/>
      <c r="AD344" s="226"/>
      <c r="AE344" s="28"/>
      <c r="AF344" s="28"/>
      <c r="AG344" s="28"/>
      <c r="AH344" s="28"/>
      <c r="AI344" s="28"/>
      <c r="AJ344" s="226"/>
      <c r="AK344" s="28"/>
      <c r="AL344" s="28"/>
      <c r="AM344" s="226"/>
      <c r="AN344" s="28"/>
      <c r="AO344" s="28"/>
      <c r="AP344" s="226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</row>
    <row r="345" spans="1:52" x14ac:dyDescent="0.2">
      <c r="A345" s="95"/>
      <c r="B345" s="28"/>
      <c r="C345" s="28"/>
      <c r="D345" s="28"/>
      <c r="E345" s="32"/>
      <c r="F345" s="28"/>
      <c r="G345" s="28"/>
      <c r="H345" s="28"/>
      <c r="I345" s="28"/>
      <c r="J345" s="28"/>
      <c r="K345" s="28"/>
      <c r="L345" s="28"/>
      <c r="M345" s="28"/>
      <c r="N345" s="28"/>
      <c r="O345" s="226"/>
      <c r="P345" s="28"/>
      <c r="Q345" s="28"/>
      <c r="R345" s="28"/>
      <c r="S345" s="76"/>
      <c r="T345" s="28"/>
      <c r="U345" s="28"/>
      <c r="V345" s="28"/>
      <c r="W345" s="28"/>
      <c r="X345" s="28"/>
      <c r="Y345" s="28"/>
      <c r="Z345" s="28"/>
      <c r="AA345" s="226"/>
      <c r="AB345" s="28"/>
      <c r="AC345" s="28"/>
      <c r="AD345" s="226"/>
      <c r="AE345" s="28"/>
      <c r="AF345" s="28"/>
      <c r="AG345" s="28"/>
      <c r="AH345" s="28"/>
      <c r="AI345" s="28"/>
      <c r="AJ345" s="226"/>
      <c r="AK345" s="28"/>
      <c r="AL345" s="28"/>
      <c r="AM345" s="226"/>
      <c r="AN345" s="28"/>
      <c r="AO345" s="28"/>
      <c r="AP345" s="226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</row>
    <row r="346" spans="1:52" x14ac:dyDescent="0.2">
      <c r="A346" s="95"/>
      <c r="B346" s="28"/>
      <c r="C346" s="28"/>
      <c r="D346" s="28"/>
      <c r="E346" s="32"/>
      <c r="F346" s="28"/>
      <c r="G346" s="28"/>
      <c r="H346" s="28"/>
      <c r="I346" s="28"/>
      <c r="J346" s="28"/>
      <c r="K346" s="28"/>
      <c r="L346" s="28"/>
      <c r="M346" s="28"/>
      <c r="N346" s="28"/>
      <c r="O346" s="226"/>
      <c r="P346" s="28"/>
      <c r="Q346" s="28"/>
      <c r="R346" s="28"/>
      <c r="S346" s="76"/>
      <c r="T346" s="28"/>
      <c r="U346" s="28"/>
      <c r="V346" s="28"/>
      <c r="W346" s="28"/>
      <c r="X346" s="28"/>
      <c r="Y346" s="28"/>
      <c r="Z346" s="28"/>
      <c r="AA346" s="226"/>
      <c r="AB346" s="28"/>
      <c r="AC346" s="28"/>
      <c r="AD346" s="226"/>
      <c r="AE346" s="28"/>
      <c r="AF346" s="28"/>
      <c r="AG346" s="28"/>
      <c r="AH346" s="28"/>
      <c r="AI346" s="28"/>
      <c r="AJ346" s="226"/>
      <c r="AK346" s="28"/>
      <c r="AL346" s="28"/>
      <c r="AM346" s="226"/>
      <c r="AN346" s="28"/>
      <c r="AO346" s="28"/>
      <c r="AP346" s="226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</row>
    <row r="347" spans="1:52" x14ac:dyDescent="0.2">
      <c r="A347" s="95"/>
      <c r="B347" s="28"/>
      <c r="C347" s="28"/>
      <c r="D347" s="28"/>
      <c r="E347" s="32"/>
      <c r="F347" s="28"/>
      <c r="G347" s="28"/>
      <c r="H347" s="28"/>
      <c r="I347" s="28"/>
      <c r="J347" s="28"/>
      <c r="K347" s="28"/>
      <c r="L347" s="28"/>
      <c r="M347" s="28"/>
      <c r="N347" s="28"/>
      <c r="O347" s="226"/>
      <c r="P347" s="28"/>
      <c r="Q347" s="28"/>
      <c r="R347" s="28"/>
      <c r="S347" s="76"/>
      <c r="T347" s="28"/>
      <c r="U347" s="28"/>
      <c r="V347" s="28"/>
      <c r="W347" s="28"/>
      <c r="X347" s="28"/>
      <c r="Y347" s="28"/>
      <c r="Z347" s="28"/>
      <c r="AA347" s="226"/>
      <c r="AB347" s="28"/>
      <c r="AC347" s="28"/>
      <c r="AD347" s="226"/>
      <c r="AE347" s="28"/>
      <c r="AF347" s="28"/>
      <c r="AG347" s="28"/>
      <c r="AH347" s="28"/>
      <c r="AI347" s="28"/>
      <c r="AJ347" s="226"/>
      <c r="AK347" s="28"/>
      <c r="AL347" s="28"/>
      <c r="AM347" s="226"/>
      <c r="AN347" s="28"/>
      <c r="AO347" s="28"/>
      <c r="AP347" s="226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</row>
    <row r="348" spans="1:52" x14ac:dyDescent="0.2">
      <c r="A348" s="95"/>
      <c r="B348" s="28"/>
      <c r="C348" s="28"/>
      <c r="D348" s="28"/>
      <c r="E348" s="32"/>
      <c r="F348" s="28"/>
      <c r="G348" s="28"/>
      <c r="H348" s="28"/>
      <c r="I348" s="28"/>
      <c r="J348" s="28"/>
      <c r="K348" s="28"/>
      <c r="L348" s="28"/>
      <c r="M348" s="28"/>
      <c r="N348" s="28"/>
      <c r="O348" s="226"/>
      <c r="P348" s="28"/>
      <c r="Q348" s="28"/>
      <c r="R348" s="28"/>
      <c r="S348" s="76"/>
      <c r="T348" s="28"/>
      <c r="U348" s="28"/>
      <c r="V348" s="28"/>
      <c r="W348" s="28"/>
      <c r="X348" s="28"/>
      <c r="Y348" s="28"/>
      <c r="Z348" s="28"/>
      <c r="AA348" s="226"/>
      <c r="AB348" s="28"/>
      <c r="AC348" s="28"/>
      <c r="AD348" s="226"/>
      <c r="AE348" s="28"/>
      <c r="AF348" s="28"/>
      <c r="AG348" s="28"/>
      <c r="AH348" s="28"/>
      <c r="AI348" s="28"/>
      <c r="AJ348" s="226"/>
      <c r="AK348" s="28"/>
      <c r="AL348" s="28"/>
      <c r="AM348" s="226"/>
      <c r="AN348" s="28"/>
      <c r="AO348" s="28"/>
      <c r="AP348" s="226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</row>
    <row r="349" spans="1:52" x14ac:dyDescent="0.2">
      <c r="A349" s="95"/>
      <c r="B349" s="28"/>
      <c r="C349" s="28"/>
      <c r="D349" s="28"/>
      <c r="E349" s="32"/>
      <c r="F349" s="28"/>
      <c r="G349" s="28"/>
      <c r="H349" s="28"/>
      <c r="I349" s="28"/>
      <c r="J349" s="28"/>
      <c r="K349" s="28"/>
      <c r="L349" s="28"/>
      <c r="M349" s="28"/>
      <c r="N349" s="28"/>
      <c r="O349" s="226"/>
      <c r="P349" s="28"/>
      <c r="Q349" s="28"/>
      <c r="R349" s="28"/>
      <c r="S349" s="76"/>
      <c r="T349" s="28"/>
      <c r="U349" s="28"/>
      <c r="V349" s="28"/>
      <c r="W349" s="28"/>
      <c r="X349" s="28"/>
      <c r="Y349" s="28"/>
      <c r="Z349" s="28"/>
      <c r="AA349" s="226"/>
      <c r="AB349" s="28"/>
      <c r="AC349" s="28"/>
      <c r="AD349" s="226"/>
      <c r="AE349" s="28"/>
      <c r="AF349" s="28"/>
      <c r="AG349" s="28"/>
      <c r="AH349" s="28"/>
      <c r="AI349" s="28"/>
      <c r="AJ349" s="226"/>
      <c r="AK349" s="28"/>
      <c r="AL349" s="28"/>
      <c r="AM349" s="226"/>
      <c r="AN349" s="28"/>
      <c r="AO349" s="28"/>
      <c r="AP349" s="226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</row>
    <row r="350" spans="1:52" x14ac:dyDescent="0.2">
      <c r="A350" s="95"/>
      <c r="B350" s="28"/>
      <c r="C350" s="28"/>
      <c r="D350" s="28"/>
      <c r="E350" s="32"/>
      <c r="F350" s="28"/>
      <c r="G350" s="28"/>
      <c r="H350" s="28"/>
      <c r="I350" s="28"/>
      <c r="J350" s="28"/>
      <c r="K350" s="28"/>
      <c r="L350" s="28"/>
      <c r="M350" s="28"/>
      <c r="N350" s="28"/>
      <c r="O350" s="226"/>
      <c r="P350" s="28"/>
      <c r="Q350" s="28"/>
      <c r="R350" s="28"/>
      <c r="S350" s="76"/>
      <c r="T350" s="28"/>
      <c r="U350" s="28"/>
      <c r="V350" s="28"/>
      <c r="W350" s="28"/>
      <c r="X350" s="28"/>
      <c r="Y350" s="28"/>
      <c r="Z350" s="28"/>
      <c r="AA350" s="226"/>
      <c r="AB350" s="28"/>
      <c r="AC350" s="28"/>
      <c r="AD350" s="226"/>
      <c r="AE350" s="28"/>
      <c r="AF350" s="28"/>
      <c r="AG350" s="28"/>
      <c r="AH350" s="28"/>
      <c r="AI350" s="28"/>
      <c r="AJ350" s="226"/>
      <c r="AK350" s="28"/>
      <c r="AL350" s="28"/>
      <c r="AM350" s="226"/>
      <c r="AN350" s="28"/>
      <c r="AO350" s="28"/>
      <c r="AP350" s="226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</row>
    <row r="351" spans="1:52" x14ac:dyDescent="0.2">
      <c r="A351" s="95"/>
      <c r="B351" s="28"/>
      <c r="C351" s="28"/>
      <c r="D351" s="28"/>
      <c r="E351" s="32"/>
      <c r="F351" s="28"/>
      <c r="G351" s="28"/>
      <c r="H351" s="28"/>
      <c r="I351" s="28"/>
      <c r="J351" s="28"/>
      <c r="K351" s="28"/>
      <c r="L351" s="28"/>
      <c r="M351" s="28"/>
      <c r="N351" s="28"/>
      <c r="O351" s="226"/>
      <c r="P351" s="28"/>
      <c r="Q351" s="28"/>
      <c r="R351" s="28"/>
      <c r="S351" s="76"/>
      <c r="T351" s="28"/>
      <c r="U351" s="28"/>
      <c r="V351" s="28"/>
      <c r="W351" s="28"/>
      <c r="X351" s="28"/>
      <c r="Y351" s="28"/>
      <c r="Z351" s="28"/>
      <c r="AA351" s="226"/>
      <c r="AB351" s="28"/>
      <c r="AC351" s="28"/>
      <c r="AD351" s="226"/>
      <c r="AE351" s="28"/>
      <c r="AF351" s="28"/>
      <c r="AG351" s="28"/>
      <c r="AH351" s="28"/>
      <c r="AI351" s="28"/>
      <c r="AJ351" s="226"/>
      <c r="AK351" s="28"/>
      <c r="AL351" s="28"/>
      <c r="AM351" s="226"/>
      <c r="AN351" s="28"/>
      <c r="AO351" s="28"/>
      <c r="AP351" s="226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</row>
    <row r="352" spans="1:52" x14ac:dyDescent="0.2">
      <c r="A352" s="95"/>
      <c r="B352" s="28"/>
      <c r="C352" s="28"/>
      <c r="D352" s="28"/>
      <c r="E352" s="32"/>
      <c r="F352" s="28"/>
      <c r="G352" s="28"/>
      <c r="H352" s="28"/>
      <c r="I352" s="28"/>
      <c r="J352" s="28"/>
      <c r="K352" s="28"/>
      <c r="L352" s="28"/>
      <c r="M352" s="28"/>
      <c r="N352" s="28"/>
      <c r="O352" s="226"/>
      <c r="P352" s="28"/>
      <c r="Q352" s="28"/>
      <c r="R352" s="28"/>
      <c r="S352" s="76"/>
      <c r="T352" s="28"/>
      <c r="U352" s="28"/>
      <c r="V352" s="28"/>
      <c r="W352" s="28"/>
      <c r="X352" s="28"/>
      <c r="Y352" s="28"/>
      <c r="Z352" s="28"/>
      <c r="AA352" s="226"/>
      <c r="AB352" s="28"/>
      <c r="AC352" s="28"/>
      <c r="AD352" s="226"/>
      <c r="AE352" s="28"/>
      <c r="AF352" s="28"/>
      <c r="AG352" s="28"/>
      <c r="AH352" s="28"/>
      <c r="AI352" s="28"/>
      <c r="AJ352" s="226"/>
      <c r="AK352" s="28"/>
      <c r="AL352" s="28"/>
      <c r="AM352" s="226"/>
      <c r="AN352" s="28"/>
      <c r="AO352" s="28"/>
      <c r="AP352" s="226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</row>
    <row r="353" spans="1:52" x14ac:dyDescent="0.2">
      <c r="A353" s="95"/>
      <c r="B353" s="28"/>
      <c r="C353" s="28"/>
      <c r="D353" s="28"/>
      <c r="E353" s="32"/>
      <c r="F353" s="28"/>
      <c r="G353" s="28"/>
      <c r="H353" s="28"/>
      <c r="I353" s="28"/>
      <c r="J353" s="28"/>
      <c r="K353" s="28"/>
      <c r="L353" s="28"/>
      <c r="M353" s="28"/>
      <c r="N353" s="28"/>
      <c r="O353" s="226"/>
      <c r="P353" s="28"/>
      <c r="Q353" s="28"/>
      <c r="R353" s="28"/>
      <c r="S353" s="76"/>
      <c r="T353" s="28"/>
      <c r="U353" s="28"/>
      <c r="V353" s="28"/>
      <c r="W353" s="28"/>
      <c r="X353" s="28"/>
      <c r="Y353" s="28"/>
      <c r="Z353" s="28"/>
      <c r="AA353" s="226"/>
      <c r="AB353" s="28"/>
      <c r="AC353" s="28"/>
      <c r="AD353" s="226"/>
      <c r="AE353" s="28"/>
      <c r="AF353" s="28"/>
      <c r="AG353" s="28"/>
      <c r="AH353" s="28"/>
      <c r="AI353" s="28"/>
      <c r="AJ353" s="226"/>
      <c r="AK353" s="28"/>
      <c r="AL353" s="28"/>
      <c r="AM353" s="226"/>
      <c r="AN353" s="28"/>
      <c r="AO353" s="28"/>
      <c r="AP353" s="226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</row>
    <row r="354" spans="1:52" x14ac:dyDescent="0.2">
      <c r="A354" s="95"/>
      <c r="B354" s="28"/>
      <c r="C354" s="28"/>
      <c r="D354" s="28"/>
      <c r="E354" s="32"/>
      <c r="F354" s="28"/>
      <c r="G354" s="28"/>
      <c r="H354" s="28"/>
      <c r="I354" s="28"/>
      <c r="J354" s="28"/>
      <c r="K354" s="28"/>
      <c r="L354" s="28"/>
      <c r="M354" s="28"/>
      <c r="N354" s="28"/>
      <c r="O354" s="226"/>
      <c r="P354" s="28"/>
      <c r="Q354" s="28"/>
      <c r="R354" s="28"/>
      <c r="S354" s="76"/>
      <c r="T354" s="28"/>
      <c r="U354" s="28"/>
      <c r="V354" s="28"/>
      <c r="W354" s="28"/>
      <c r="X354" s="28"/>
      <c r="Y354" s="28"/>
      <c r="Z354" s="28"/>
      <c r="AA354" s="226"/>
      <c r="AB354" s="28"/>
      <c r="AC354" s="28"/>
      <c r="AD354" s="226"/>
      <c r="AE354" s="28"/>
      <c r="AF354" s="28"/>
      <c r="AG354" s="28"/>
      <c r="AH354" s="28"/>
      <c r="AI354" s="28"/>
      <c r="AJ354" s="226"/>
      <c r="AK354" s="28"/>
      <c r="AL354" s="28"/>
      <c r="AM354" s="226"/>
      <c r="AN354" s="28"/>
      <c r="AO354" s="28"/>
      <c r="AP354" s="226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</row>
    <row r="355" spans="1:52" x14ac:dyDescent="0.2">
      <c r="A355" s="95"/>
      <c r="B355" s="28"/>
      <c r="C355" s="28"/>
      <c r="D355" s="28"/>
      <c r="E355" s="32"/>
      <c r="F355" s="28"/>
      <c r="G355" s="28"/>
      <c r="H355" s="28"/>
      <c r="I355" s="28"/>
      <c r="J355" s="28"/>
      <c r="K355" s="28"/>
      <c r="L355" s="28"/>
      <c r="M355" s="28"/>
      <c r="N355" s="28"/>
      <c r="O355" s="226"/>
      <c r="P355" s="28"/>
      <c r="Q355" s="28"/>
      <c r="R355" s="28"/>
      <c r="S355" s="76"/>
      <c r="T355" s="28"/>
      <c r="U355" s="28"/>
      <c r="V355" s="28"/>
      <c r="W355" s="28"/>
      <c r="X355" s="28"/>
      <c r="Y355" s="28"/>
      <c r="Z355" s="28"/>
      <c r="AA355" s="226"/>
      <c r="AB355" s="28"/>
      <c r="AC355" s="28"/>
      <c r="AD355" s="226"/>
      <c r="AE355" s="28"/>
      <c r="AF355" s="28"/>
      <c r="AG355" s="28"/>
      <c r="AH355" s="28"/>
      <c r="AI355" s="28"/>
      <c r="AJ355" s="226"/>
      <c r="AK355" s="28"/>
      <c r="AL355" s="28"/>
      <c r="AM355" s="226"/>
      <c r="AN355" s="28"/>
      <c r="AO355" s="28"/>
      <c r="AP355" s="226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</row>
    <row r="356" spans="1:52" x14ac:dyDescent="0.2">
      <c r="A356" s="95"/>
      <c r="B356" s="28"/>
      <c r="C356" s="28"/>
      <c r="D356" s="28"/>
      <c r="E356" s="32"/>
      <c r="F356" s="28"/>
      <c r="G356" s="28"/>
      <c r="H356" s="28"/>
      <c r="I356" s="28"/>
      <c r="J356" s="28"/>
      <c r="K356" s="28"/>
      <c r="L356" s="28"/>
      <c r="M356" s="28"/>
      <c r="N356" s="28"/>
      <c r="O356" s="226"/>
      <c r="P356" s="28"/>
      <c r="Q356" s="28"/>
      <c r="R356" s="28"/>
      <c r="S356" s="76"/>
      <c r="T356" s="28"/>
      <c r="U356" s="28"/>
      <c r="V356" s="28"/>
      <c r="W356" s="28"/>
      <c r="X356" s="28"/>
      <c r="Y356" s="28"/>
      <c r="Z356" s="28"/>
      <c r="AA356" s="226"/>
      <c r="AB356" s="28"/>
      <c r="AC356" s="28"/>
      <c r="AD356" s="226"/>
      <c r="AE356" s="28"/>
      <c r="AF356" s="28"/>
      <c r="AG356" s="28"/>
      <c r="AH356" s="28"/>
      <c r="AI356" s="28"/>
      <c r="AJ356" s="226"/>
      <c r="AK356" s="28"/>
      <c r="AL356" s="28"/>
      <c r="AM356" s="226"/>
      <c r="AN356" s="28"/>
      <c r="AO356" s="28"/>
      <c r="AP356" s="226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</row>
    <row r="357" spans="1:52" x14ac:dyDescent="0.2">
      <c r="A357" s="95"/>
      <c r="B357" s="28"/>
      <c r="C357" s="28"/>
      <c r="D357" s="28"/>
      <c r="E357" s="32"/>
      <c r="F357" s="28"/>
      <c r="G357" s="28"/>
      <c r="H357" s="28"/>
      <c r="I357" s="28"/>
      <c r="J357" s="28"/>
      <c r="K357" s="28"/>
      <c r="L357" s="28"/>
      <c r="M357" s="28"/>
      <c r="N357" s="28"/>
      <c r="O357" s="226"/>
      <c r="P357" s="28"/>
      <c r="Q357" s="28"/>
      <c r="R357" s="28"/>
      <c r="S357" s="76"/>
      <c r="T357" s="28"/>
      <c r="U357" s="28"/>
      <c r="V357" s="28"/>
      <c r="W357" s="28"/>
      <c r="X357" s="28"/>
      <c r="Y357" s="28"/>
      <c r="Z357" s="28"/>
      <c r="AA357" s="226"/>
      <c r="AB357" s="28"/>
      <c r="AC357" s="28"/>
      <c r="AD357" s="226"/>
      <c r="AE357" s="28"/>
      <c r="AF357" s="28"/>
      <c r="AG357" s="28"/>
      <c r="AH357" s="28"/>
      <c r="AI357" s="28"/>
      <c r="AJ357" s="226"/>
      <c r="AK357" s="28"/>
      <c r="AL357" s="28"/>
      <c r="AM357" s="226"/>
      <c r="AN357" s="28"/>
      <c r="AO357" s="28"/>
      <c r="AP357" s="226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</row>
    <row r="358" spans="1:52" x14ac:dyDescent="0.2">
      <c r="A358" s="95"/>
      <c r="B358" s="28"/>
      <c r="C358" s="28"/>
      <c r="D358" s="28"/>
      <c r="E358" s="32"/>
      <c r="F358" s="28"/>
      <c r="G358" s="28"/>
      <c r="H358" s="28"/>
      <c r="I358" s="28"/>
      <c r="J358" s="28"/>
      <c r="K358" s="28"/>
      <c r="L358" s="28"/>
      <c r="M358" s="28"/>
      <c r="N358" s="28"/>
      <c r="O358" s="226"/>
      <c r="P358" s="28"/>
      <c r="Q358" s="28"/>
      <c r="R358" s="28"/>
      <c r="S358" s="76"/>
      <c r="T358" s="28"/>
      <c r="U358" s="28"/>
      <c r="V358" s="28"/>
      <c r="W358" s="28"/>
      <c r="X358" s="28"/>
      <c r="Y358" s="28"/>
      <c r="Z358" s="28"/>
      <c r="AA358" s="226"/>
      <c r="AB358" s="28"/>
      <c r="AC358" s="28"/>
      <c r="AD358" s="226"/>
      <c r="AE358" s="28"/>
      <c r="AF358" s="28"/>
      <c r="AG358" s="28"/>
      <c r="AH358" s="28"/>
      <c r="AI358" s="28"/>
      <c r="AJ358" s="226"/>
      <c r="AK358" s="28"/>
      <c r="AL358" s="28"/>
      <c r="AM358" s="226"/>
      <c r="AN358" s="28"/>
      <c r="AO358" s="28"/>
      <c r="AP358" s="226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</row>
    <row r="359" spans="1:52" x14ac:dyDescent="0.2">
      <c r="A359" s="95"/>
      <c r="B359" s="28"/>
      <c r="C359" s="28"/>
      <c r="D359" s="28"/>
      <c r="E359" s="32"/>
      <c r="F359" s="28"/>
      <c r="G359" s="28"/>
      <c r="H359" s="28"/>
      <c r="I359" s="28"/>
      <c r="J359" s="28"/>
      <c r="K359" s="28"/>
      <c r="L359" s="28"/>
      <c r="M359" s="28"/>
      <c r="N359" s="28"/>
      <c r="O359" s="226"/>
      <c r="P359" s="28"/>
      <c r="Q359" s="28"/>
      <c r="R359" s="28"/>
      <c r="S359" s="76"/>
      <c r="T359" s="28"/>
      <c r="U359" s="28"/>
      <c r="V359" s="28"/>
      <c r="W359" s="28"/>
      <c r="X359" s="28"/>
      <c r="Y359" s="28"/>
      <c r="Z359" s="28"/>
      <c r="AA359" s="226"/>
      <c r="AB359" s="28"/>
      <c r="AC359" s="28"/>
      <c r="AD359" s="226"/>
      <c r="AE359" s="28"/>
      <c r="AF359" s="28"/>
      <c r="AG359" s="28"/>
      <c r="AH359" s="28"/>
      <c r="AI359" s="28"/>
      <c r="AJ359" s="226"/>
      <c r="AK359" s="28"/>
      <c r="AL359" s="28"/>
      <c r="AM359" s="226"/>
      <c r="AN359" s="28"/>
      <c r="AO359" s="28"/>
      <c r="AP359" s="226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</row>
    <row r="360" spans="1:52" x14ac:dyDescent="0.2">
      <c r="A360" s="95"/>
      <c r="B360" s="28"/>
      <c r="C360" s="28"/>
      <c r="D360" s="28"/>
      <c r="E360" s="32"/>
      <c r="F360" s="28"/>
      <c r="G360" s="28"/>
      <c r="H360" s="28"/>
      <c r="I360" s="28"/>
      <c r="J360" s="28"/>
      <c r="K360" s="28"/>
      <c r="L360" s="28"/>
      <c r="M360" s="28"/>
      <c r="N360" s="28"/>
      <c r="O360" s="226"/>
      <c r="P360" s="28"/>
      <c r="Q360" s="28"/>
      <c r="R360" s="28"/>
      <c r="S360" s="76"/>
      <c r="T360" s="28"/>
      <c r="U360" s="28"/>
      <c r="V360" s="28"/>
      <c r="W360" s="28"/>
      <c r="X360" s="28"/>
      <c r="Y360" s="28"/>
      <c r="Z360" s="28"/>
      <c r="AA360" s="226"/>
      <c r="AB360" s="28"/>
      <c r="AC360" s="28"/>
      <c r="AD360" s="226"/>
      <c r="AE360" s="28"/>
      <c r="AF360" s="28"/>
      <c r="AG360" s="28"/>
      <c r="AH360" s="28"/>
      <c r="AI360" s="28"/>
      <c r="AJ360" s="226"/>
      <c r="AK360" s="28"/>
      <c r="AL360" s="28"/>
      <c r="AM360" s="226"/>
      <c r="AN360" s="28"/>
      <c r="AO360" s="28"/>
      <c r="AP360" s="226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</row>
    <row r="361" spans="1:52" x14ac:dyDescent="0.2">
      <c r="A361" s="95"/>
      <c r="B361" s="28"/>
      <c r="C361" s="28"/>
      <c r="D361" s="28"/>
      <c r="E361" s="32"/>
      <c r="F361" s="28"/>
      <c r="G361" s="28"/>
      <c r="H361" s="28"/>
      <c r="I361" s="28"/>
      <c r="J361" s="28"/>
      <c r="K361" s="28"/>
      <c r="L361" s="28"/>
      <c r="M361" s="28"/>
      <c r="N361" s="28"/>
      <c r="O361" s="226"/>
      <c r="P361" s="28"/>
      <c r="Q361" s="28"/>
      <c r="R361" s="28"/>
      <c r="S361" s="76"/>
      <c r="T361" s="28"/>
      <c r="U361" s="28"/>
      <c r="V361" s="28"/>
      <c r="W361" s="28"/>
      <c r="X361" s="28"/>
      <c r="Y361" s="28"/>
      <c r="Z361" s="28"/>
      <c r="AA361" s="226"/>
      <c r="AB361" s="28"/>
      <c r="AC361" s="28"/>
      <c r="AD361" s="226"/>
      <c r="AE361" s="28"/>
      <c r="AF361" s="28"/>
      <c r="AG361" s="28"/>
      <c r="AH361" s="28"/>
      <c r="AI361" s="28"/>
      <c r="AJ361" s="226"/>
      <c r="AK361" s="28"/>
      <c r="AL361" s="28"/>
      <c r="AM361" s="226"/>
      <c r="AN361" s="28"/>
      <c r="AO361" s="28"/>
      <c r="AP361" s="226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</row>
    <row r="362" spans="1:52" x14ac:dyDescent="0.2">
      <c r="A362" s="95"/>
      <c r="B362" s="28"/>
      <c r="C362" s="28"/>
      <c r="D362" s="28"/>
      <c r="E362" s="32"/>
      <c r="F362" s="28"/>
      <c r="G362" s="28"/>
      <c r="H362" s="28"/>
      <c r="I362" s="28"/>
      <c r="J362" s="28"/>
      <c r="K362" s="28"/>
      <c r="L362" s="28"/>
      <c r="M362" s="28"/>
      <c r="N362" s="28"/>
      <c r="O362" s="226"/>
      <c r="P362" s="28"/>
      <c r="Q362" s="28"/>
      <c r="R362" s="28"/>
      <c r="S362" s="76"/>
      <c r="T362" s="28"/>
      <c r="U362" s="28"/>
      <c r="V362" s="28"/>
      <c r="W362" s="28"/>
      <c r="X362" s="28"/>
      <c r="Y362" s="28"/>
      <c r="Z362" s="28"/>
      <c r="AA362" s="226"/>
      <c r="AB362" s="28"/>
      <c r="AC362" s="28"/>
      <c r="AD362" s="226"/>
      <c r="AE362" s="28"/>
      <c r="AF362" s="28"/>
      <c r="AG362" s="28"/>
      <c r="AH362" s="28"/>
      <c r="AI362" s="28"/>
      <c r="AJ362" s="226"/>
      <c r="AK362" s="28"/>
      <c r="AL362" s="28"/>
      <c r="AM362" s="226"/>
      <c r="AN362" s="28"/>
      <c r="AO362" s="28"/>
      <c r="AP362" s="226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</row>
    <row r="363" spans="1:52" x14ac:dyDescent="0.2">
      <c r="A363" s="95"/>
      <c r="B363" s="28"/>
      <c r="C363" s="28"/>
      <c r="D363" s="28"/>
      <c r="E363" s="32"/>
      <c r="F363" s="28"/>
      <c r="G363" s="28"/>
      <c r="H363" s="28"/>
      <c r="I363" s="28"/>
      <c r="J363" s="28"/>
      <c r="K363" s="28"/>
      <c r="L363" s="28"/>
      <c r="M363" s="28"/>
      <c r="N363" s="28"/>
      <c r="O363" s="226"/>
      <c r="P363" s="28"/>
      <c r="Q363" s="28"/>
      <c r="R363" s="28"/>
      <c r="S363" s="76"/>
      <c r="T363" s="28"/>
      <c r="U363" s="28"/>
      <c r="V363" s="28"/>
      <c r="W363" s="28"/>
      <c r="X363" s="28"/>
      <c r="Y363" s="28"/>
      <c r="Z363" s="28"/>
      <c r="AA363" s="226"/>
      <c r="AB363" s="28"/>
      <c r="AC363" s="28"/>
      <c r="AD363" s="226"/>
      <c r="AE363" s="28"/>
      <c r="AF363" s="28"/>
      <c r="AG363" s="28"/>
      <c r="AH363" s="28"/>
      <c r="AI363" s="28"/>
      <c r="AJ363" s="226"/>
      <c r="AK363" s="28"/>
      <c r="AL363" s="28"/>
      <c r="AM363" s="226"/>
      <c r="AN363" s="28"/>
      <c r="AO363" s="28"/>
      <c r="AP363" s="226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</row>
    <row r="364" spans="1:52" x14ac:dyDescent="0.2">
      <c r="A364" s="95"/>
      <c r="B364" s="28"/>
      <c r="C364" s="28"/>
      <c r="D364" s="28"/>
      <c r="E364" s="32"/>
      <c r="F364" s="28"/>
      <c r="G364" s="28"/>
      <c r="H364" s="28"/>
      <c r="I364" s="28"/>
      <c r="J364" s="28"/>
      <c r="K364" s="28"/>
      <c r="L364" s="28"/>
      <c r="M364" s="28"/>
      <c r="N364" s="28"/>
      <c r="O364" s="226"/>
      <c r="P364" s="28"/>
      <c r="Q364" s="28"/>
      <c r="R364" s="28"/>
      <c r="S364" s="76"/>
      <c r="T364" s="28"/>
      <c r="U364" s="28"/>
      <c r="V364" s="28"/>
      <c r="W364" s="28"/>
      <c r="X364" s="28"/>
      <c r="Y364" s="28"/>
      <c r="Z364" s="28"/>
      <c r="AA364" s="226"/>
      <c r="AB364" s="28"/>
      <c r="AC364" s="28"/>
      <c r="AD364" s="226"/>
      <c r="AE364" s="28"/>
      <c r="AF364" s="28"/>
      <c r="AG364" s="28"/>
      <c r="AH364" s="28"/>
      <c r="AI364" s="28"/>
      <c r="AJ364" s="226"/>
      <c r="AK364" s="28"/>
      <c r="AL364" s="28"/>
      <c r="AM364" s="226"/>
      <c r="AN364" s="28"/>
      <c r="AO364" s="28"/>
      <c r="AP364" s="226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</row>
    <row r="365" spans="1:52" x14ac:dyDescent="0.2">
      <c r="A365" s="95"/>
      <c r="B365" s="28"/>
      <c r="C365" s="28"/>
      <c r="D365" s="28"/>
      <c r="E365" s="32"/>
      <c r="F365" s="28"/>
      <c r="G365" s="28"/>
      <c r="H365" s="28"/>
      <c r="I365" s="28"/>
      <c r="J365" s="28"/>
      <c r="K365" s="28"/>
      <c r="L365" s="28"/>
      <c r="M365" s="28"/>
      <c r="N365" s="28"/>
      <c r="O365" s="226"/>
      <c r="P365" s="28"/>
      <c r="Q365" s="28"/>
      <c r="R365" s="28"/>
      <c r="S365" s="76"/>
      <c r="T365" s="28"/>
      <c r="U365" s="28"/>
      <c r="V365" s="28"/>
      <c r="W365" s="28"/>
      <c r="X365" s="28"/>
      <c r="Y365" s="28"/>
      <c r="Z365" s="28"/>
      <c r="AA365" s="226"/>
      <c r="AB365" s="28"/>
      <c r="AC365" s="28"/>
      <c r="AD365" s="226"/>
      <c r="AE365" s="28"/>
      <c r="AF365" s="28"/>
      <c r="AG365" s="28"/>
      <c r="AH365" s="28"/>
      <c r="AI365" s="28"/>
      <c r="AJ365" s="226"/>
      <c r="AK365" s="28"/>
      <c r="AL365" s="28"/>
      <c r="AM365" s="226"/>
      <c r="AN365" s="28"/>
      <c r="AO365" s="28"/>
      <c r="AP365" s="226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</row>
    <row r="366" spans="1:52" x14ac:dyDescent="0.2">
      <c r="A366" s="95"/>
      <c r="B366" s="28"/>
      <c r="C366" s="28"/>
      <c r="D366" s="28"/>
      <c r="E366" s="32"/>
      <c r="F366" s="28"/>
      <c r="G366" s="28"/>
      <c r="H366" s="28"/>
      <c r="I366" s="28"/>
      <c r="J366" s="28"/>
      <c r="K366" s="28"/>
      <c r="L366" s="28"/>
      <c r="M366" s="28"/>
      <c r="N366" s="28"/>
      <c r="O366" s="226"/>
      <c r="P366" s="28"/>
      <c r="Q366" s="28"/>
      <c r="R366" s="28"/>
      <c r="S366" s="76"/>
      <c r="T366" s="28"/>
      <c r="U366" s="28"/>
      <c r="V366" s="28"/>
      <c r="W366" s="28"/>
      <c r="X366" s="28"/>
      <c r="Y366" s="28"/>
      <c r="Z366" s="28"/>
      <c r="AA366" s="226"/>
      <c r="AB366" s="28"/>
      <c r="AC366" s="28"/>
      <c r="AD366" s="226"/>
      <c r="AE366" s="28"/>
      <c r="AF366" s="28"/>
      <c r="AG366" s="28"/>
      <c r="AH366" s="28"/>
      <c r="AI366" s="28"/>
      <c r="AJ366" s="226"/>
      <c r="AK366" s="28"/>
      <c r="AL366" s="28"/>
      <c r="AM366" s="226"/>
      <c r="AN366" s="28"/>
      <c r="AO366" s="28"/>
      <c r="AP366" s="226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</row>
    <row r="367" spans="1:52" x14ac:dyDescent="0.2">
      <c r="A367" s="95"/>
      <c r="B367" s="28"/>
      <c r="C367" s="28"/>
      <c r="D367" s="28"/>
      <c r="E367" s="32"/>
      <c r="F367" s="28"/>
      <c r="G367" s="28"/>
      <c r="H367" s="28"/>
      <c r="I367" s="28"/>
      <c r="J367" s="28"/>
      <c r="K367" s="28"/>
      <c r="L367" s="28"/>
      <c r="M367" s="28"/>
      <c r="N367" s="28"/>
      <c r="O367" s="226"/>
      <c r="P367" s="28"/>
      <c r="Q367" s="28"/>
      <c r="R367" s="28"/>
      <c r="S367" s="76"/>
      <c r="T367" s="28"/>
      <c r="U367" s="28"/>
      <c r="V367" s="28"/>
      <c r="W367" s="28"/>
      <c r="X367" s="28"/>
      <c r="Y367" s="28"/>
      <c r="Z367" s="28"/>
      <c r="AA367" s="226"/>
      <c r="AB367" s="28"/>
      <c r="AC367" s="28"/>
      <c r="AD367" s="226"/>
      <c r="AE367" s="28"/>
      <c r="AF367" s="28"/>
      <c r="AG367" s="28"/>
      <c r="AH367" s="28"/>
      <c r="AI367" s="28"/>
      <c r="AJ367" s="226"/>
      <c r="AK367" s="28"/>
      <c r="AL367" s="28"/>
      <c r="AM367" s="226"/>
      <c r="AN367" s="28"/>
      <c r="AO367" s="28"/>
      <c r="AP367" s="226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</row>
    <row r="368" spans="1:52" x14ac:dyDescent="0.2">
      <c r="A368" s="95"/>
      <c r="B368" s="28"/>
      <c r="C368" s="28"/>
      <c r="D368" s="28"/>
      <c r="E368" s="32"/>
      <c r="F368" s="28"/>
      <c r="G368" s="28"/>
      <c r="H368" s="28"/>
      <c r="I368" s="28"/>
      <c r="J368" s="28"/>
      <c r="K368" s="28"/>
      <c r="L368" s="28"/>
      <c r="M368" s="28"/>
      <c r="N368" s="28"/>
      <c r="O368" s="226"/>
      <c r="P368" s="28"/>
      <c r="Q368" s="28"/>
      <c r="R368" s="28"/>
      <c r="S368" s="76"/>
      <c r="T368" s="28"/>
      <c r="U368" s="28"/>
      <c r="V368" s="28"/>
      <c r="W368" s="28"/>
      <c r="X368" s="28"/>
      <c r="Y368" s="28"/>
      <c r="Z368" s="28"/>
      <c r="AA368" s="226"/>
      <c r="AB368" s="28"/>
      <c r="AC368" s="28"/>
      <c r="AD368" s="226"/>
      <c r="AE368" s="28"/>
      <c r="AF368" s="28"/>
      <c r="AG368" s="28"/>
      <c r="AH368" s="28"/>
      <c r="AI368" s="28"/>
      <c r="AJ368" s="226"/>
      <c r="AK368" s="28"/>
      <c r="AL368" s="28"/>
      <c r="AM368" s="226"/>
      <c r="AN368" s="28"/>
      <c r="AO368" s="28"/>
      <c r="AP368" s="226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</row>
    <row r="369" spans="1:52" x14ac:dyDescent="0.2">
      <c r="A369" s="95"/>
      <c r="B369" s="28"/>
      <c r="C369" s="28"/>
      <c r="D369" s="28"/>
      <c r="E369" s="32"/>
      <c r="F369" s="28"/>
      <c r="G369" s="28"/>
      <c r="H369" s="28"/>
      <c r="I369" s="28"/>
      <c r="J369" s="28"/>
      <c r="K369" s="28"/>
      <c r="L369" s="28"/>
      <c r="M369" s="28"/>
      <c r="N369" s="28"/>
      <c r="O369" s="226"/>
      <c r="P369" s="28"/>
      <c r="Q369" s="28"/>
      <c r="R369" s="28"/>
      <c r="S369" s="76"/>
      <c r="T369" s="28"/>
      <c r="U369" s="28"/>
      <c r="V369" s="28"/>
      <c r="W369" s="28"/>
      <c r="X369" s="28"/>
      <c r="Y369" s="28"/>
      <c r="Z369" s="28"/>
      <c r="AA369" s="226"/>
      <c r="AB369" s="28"/>
      <c r="AC369" s="28"/>
      <c r="AD369" s="226"/>
      <c r="AE369" s="28"/>
      <c r="AF369" s="28"/>
      <c r="AG369" s="28"/>
      <c r="AH369" s="28"/>
      <c r="AI369" s="28"/>
      <c r="AJ369" s="226"/>
      <c r="AK369" s="28"/>
      <c r="AL369" s="28"/>
      <c r="AM369" s="226"/>
      <c r="AN369" s="28"/>
      <c r="AO369" s="28"/>
      <c r="AP369" s="226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</row>
    <row r="370" spans="1:52" x14ac:dyDescent="0.2">
      <c r="A370" s="95"/>
      <c r="B370" s="28"/>
      <c r="C370" s="28"/>
      <c r="D370" s="28"/>
      <c r="E370" s="32"/>
      <c r="F370" s="28"/>
      <c r="G370" s="28"/>
      <c r="H370" s="28"/>
      <c r="I370" s="28"/>
      <c r="J370" s="28"/>
      <c r="K370" s="28"/>
      <c r="L370" s="28"/>
      <c r="M370" s="28"/>
      <c r="N370" s="28"/>
      <c r="O370" s="226"/>
      <c r="P370" s="28"/>
      <c r="Q370" s="28"/>
      <c r="R370" s="28"/>
      <c r="S370" s="76"/>
      <c r="T370" s="28"/>
      <c r="U370" s="28"/>
      <c r="V370" s="28"/>
      <c r="W370" s="28"/>
      <c r="X370" s="28"/>
      <c r="Y370" s="28"/>
      <c r="Z370" s="28"/>
      <c r="AA370" s="226"/>
      <c r="AB370" s="28"/>
      <c r="AC370" s="28"/>
      <c r="AD370" s="226"/>
      <c r="AE370" s="28"/>
      <c r="AF370" s="28"/>
      <c r="AG370" s="28"/>
      <c r="AH370" s="28"/>
      <c r="AI370" s="28"/>
      <c r="AJ370" s="226"/>
      <c r="AK370" s="28"/>
      <c r="AL370" s="28"/>
      <c r="AM370" s="226"/>
      <c r="AN370" s="28"/>
      <c r="AO370" s="28"/>
      <c r="AP370" s="226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</row>
    <row r="371" spans="1:52" x14ac:dyDescent="0.2">
      <c r="A371" s="95"/>
      <c r="B371" s="28"/>
      <c r="C371" s="28"/>
      <c r="D371" s="28"/>
      <c r="E371" s="32"/>
      <c r="F371" s="28"/>
      <c r="G371" s="28"/>
      <c r="H371" s="28"/>
      <c r="I371" s="28"/>
      <c r="J371" s="28"/>
      <c r="K371" s="28"/>
      <c r="L371" s="28"/>
      <c r="M371" s="28"/>
      <c r="N371" s="28"/>
      <c r="O371" s="226"/>
      <c r="P371" s="28"/>
      <c r="Q371" s="28"/>
      <c r="R371" s="28"/>
      <c r="S371" s="76"/>
      <c r="T371" s="28"/>
      <c r="U371" s="28"/>
      <c r="V371" s="28"/>
      <c r="W371" s="28"/>
      <c r="X371" s="28"/>
      <c r="Y371" s="28"/>
      <c r="Z371" s="28"/>
      <c r="AA371" s="226"/>
      <c r="AB371" s="28"/>
      <c r="AC371" s="28"/>
      <c r="AD371" s="226"/>
      <c r="AE371" s="28"/>
      <c r="AF371" s="28"/>
      <c r="AG371" s="28"/>
      <c r="AH371" s="28"/>
      <c r="AI371" s="28"/>
      <c r="AJ371" s="226"/>
      <c r="AK371" s="28"/>
      <c r="AL371" s="28"/>
      <c r="AM371" s="226"/>
      <c r="AN371" s="28"/>
      <c r="AO371" s="28"/>
      <c r="AP371" s="226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</row>
    <row r="372" spans="1:52" x14ac:dyDescent="0.2">
      <c r="A372" s="95"/>
      <c r="B372" s="28"/>
      <c r="C372" s="28"/>
      <c r="D372" s="28"/>
      <c r="E372" s="32"/>
      <c r="F372" s="28"/>
      <c r="G372" s="28"/>
      <c r="H372" s="28"/>
      <c r="I372" s="28"/>
      <c r="J372" s="28"/>
      <c r="K372" s="28"/>
      <c r="L372" s="28"/>
      <c r="M372" s="28"/>
      <c r="N372" s="28"/>
      <c r="O372" s="226"/>
      <c r="P372" s="28"/>
      <c r="Q372" s="28"/>
      <c r="R372" s="28"/>
      <c r="S372" s="76"/>
      <c r="T372" s="28"/>
      <c r="U372" s="28"/>
      <c r="V372" s="28"/>
      <c r="W372" s="28"/>
      <c r="X372" s="28"/>
      <c r="Y372" s="28"/>
      <c r="Z372" s="28"/>
      <c r="AA372" s="226"/>
      <c r="AB372" s="28"/>
      <c r="AC372" s="28"/>
      <c r="AD372" s="226"/>
      <c r="AE372" s="28"/>
      <c r="AF372" s="28"/>
      <c r="AG372" s="28"/>
      <c r="AH372" s="28"/>
      <c r="AI372" s="28"/>
      <c r="AJ372" s="226"/>
      <c r="AK372" s="28"/>
      <c r="AL372" s="28"/>
      <c r="AM372" s="226"/>
      <c r="AN372" s="28"/>
      <c r="AO372" s="28"/>
      <c r="AP372" s="226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</row>
    <row r="373" spans="1:52" x14ac:dyDescent="0.2">
      <c r="A373" s="95"/>
      <c r="B373" s="28"/>
      <c r="C373" s="28"/>
      <c r="D373" s="28"/>
      <c r="E373" s="32"/>
      <c r="F373" s="28"/>
      <c r="G373" s="28"/>
      <c r="H373" s="28"/>
      <c r="I373" s="28"/>
      <c r="J373" s="28"/>
      <c r="K373" s="28"/>
      <c r="L373" s="28"/>
      <c r="M373" s="28"/>
      <c r="N373" s="28"/>
      <c r="O373" s="226"/>
      <c r="P373" s="28"/>
      <c r="Q373" s="28"/>
      <c r="R373" s="28"/>
      <c r="S373" s="76"/>
      <c r="T373" s="28"/>
      <c r="U373" s="28"/>
      <c r="V373" s="28"/>
      <c r="W373" s="28"/>
      <c r="X373" s="28"/>
      <c r="Y373" s="28"/>
      <c r="Z373" s="28"/>
      <c r="AA373" s="226"/>
      <c r="AB373" s="28"/>
      <c r="AC373" s="28"/>
      <c r="AD373" s="226"/>
      <c r="AE373" s="28"/>
      <c r="AF373" s="28"/>
      <c r="AG373" s="28"/>
      <c r="AH373" s="28"/>
      <c r="AI373" s="28"/>
      <c r="AJ373" s="226"/>
      <c r="AK373" s="28"/>
      <c r="AL373" s="28"/>
      <c r="AM373" s="226"/>
      <c r="AN373" s="28"/>
      <c r="AO373" s="28"/>
      <c r="AP373" s="226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</row>
    <row r="374" spans="1:52" x14ac:dyDescent="0.2">
      <c r="A374" s="95"/>
      <c r="B374" s="28"/>
      <c r="C374" s="28"/>
      <c r="D374" s="28"/>
      <c r="E374" s="32"/>
      <c r="F374" s="28"/>
      <c r="G374" s="28"/>
      <c r="H374" s="28"/>
      <c r="I374" s="28"/>
      <c r="J374" s="28"/>
      <c r="K374" s="28"/>
      <c r="L374" s="28"/>
      <c r="M374" s="28"/>
      <c r="N374" s="28"/>
      <c r="O374" s="226"/>
      <c r="P374" s="28"/>
      <c r="Q374" s="28"/>
      <c r="R374" s="28"/>
      <c r="S374" s="76"/>
      <c r="T374" s="28"/>
      <c r="U374" s="28"/>
      <c r="V374" s="28"/>
      <c r="W374" s="28"/>
      <c r="X374" s="28"/>
      <c r="Y374" s="28"/>
      <c r="Z374" s="28"/>
      <c r="AA374" s="226"/>
      <c r="AB374" s="28"/>
      <c r="AC374" s="28"/>
      <c r="AD374" s="226"/>
      <c r="AE374" s="28"/>
      <c r="AF374" s="28"/>
      <c r="AG374" s="28"/>
      <c r="AH374" s="28"/>
      <c r="AI374" s="28"/>
      <c r="AJ374" s="226"/>
      <c r="AK374" s="28"/>
      <c r="AL374" s="28"/>
      <c r="AM374" s="226"/>
      <c r="AN374" s="28"/>
      <c r="AO374" s="28"/>
      <c r="AP374" s="226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</row>
    <row r="375" spans="1:52" x14ac:dyDescent="0.2">
      <c r="A375" s="95"/>
      <c r="B375" s="28"/>
      <c r="C375" s="28"/>
      <c r="D375" s="28"/>
      <c r="E375" s="32"/>
      <c r="F375" s="28"/>
      <c r="G375" s="28"/>
      <c r="H375" s="28"/>
      <c r="I375" s="28"/>
      <c r="J375" s="28"/>
      <c r="K375" s="28"/>
      <c r="L375" s="28"/>
      <c r="M375" s="28"/>
      <c r="N375" s="28"/>
      <c r="O375" s="226"/>
      <c r="P375" s="28"/>
      <c r="Q375" s="28"/>
      <c r="R375" s="28"/>
      <c r="S375" s="76"/>
      <c r="T375" s="28"/>
      <c r="U375" s="28"/>
      <c r="V375" s="28"/>
      <c r="W375" s="28"/>
      <c r="X375" s="28"/>
      <c r="Y375" s="28"/>
      <c r="Z375" s="28"/>
      <c r="AA375" s="226"/>
      <c r="AB375" s="28"/>
      <c r="AC375" s="28"/>
      <c r="AD375" s="226"/>
      <c r="AE375" s="28"/>
      <c r="AF375" s="28"/>
      <c r="AG375" s="28"/>
      <c r="AH375" s="28"/>
      <c r="AI375" s="28"/>
      <c r="AJ375" s="226"/>
      <c r="AK375" s="28"/>
      <c r="AL375" s="28"/>
      <c r="AM375" s="226"/>
      <c r="AN375" s="28"/>
      <c r="AO375" s="28"/>
      <c r="AP375" s="226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</row>
    <row r="376" spans="1:52" x14ac:dyDescent="0.2">
      <c r="A376" s="95"/>
      <c r="B376" s="28"/>
      <c r="C376" s="28"/>
      <c r="D376" s="28"/>
      <c r="E376" s="32"/>
      <c r="F376" s="28"/>
      <c r="G376" s="28"/>
      <c r="H376" s="28"/>
      <c r="I376" s="28"/>
      <c r="J376" s="28"/>
      <c r="K376" s="28"/>
      <c r="L376" s="28"/>
      <c r="M376" s="28"/>
      <c r="N376" s="28"/>
      <c r="O376" s="226"/>
      <c r="P376" s="28"/>
      <c r="Q376" s="28"/>
      <c r="R376" s="28"/>
      <c r="S376" s="76"/>
      <c r="T376" s="28"/>
      <c r="U376" s="28"/>
      <c r="V376" s="28"/>
      <c r="W376" s="28"/>
      <c r="X376" s="28"/>
      <c r="Y376" s="28"/>
      <c r="Z376" s="28"/>
      <c r="AA376" s="226"/>
      <c r="AB376" s="28"/>
      <c r="AC376" s="28"/>
      <c r="AD376" s="226"/>
      <c r="AE376" s="28"/>
      <c r="AF376" s="28"/>
      <c r="AG376" s="28"/>
      <c r="AH376" s="28"/>
      <c r="AI376" s="28"/>
      <c r="AJ376" s="226"/>
      <c r="AK376" s="28"/>
      <c r="AL376" s="28"/>
      <c r="AM376" s="226"/>
      <c r="AN376" s="28"/>
      <c r="AO376" s="28"/>
      <c r="AP376" s="226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</row>
    <row r="377" spans="1:52" x14ac:dyDescent="0.2">
      <c r="A377" s="95"/>
      <c r="B377" s="28"/>
      <c r="C377" s="28"/>
      <c r="D377" s="28"/>
      <c r="E377" s="32"/>
      <c r="F377" s="28"/>
      <c r="G377" s="28"/>
      <c r="H377" s="28"/>
      <c r="I377" s="28"/>
      <c r="J377" s="28"/>
      <c r="K377" s="28"/>
      <c r="L377" s="28"/>
      <c r="M377" s="28"/>
      <c r="N377" s="28"/>
      <c r="O377" s="226"/>
      <c r="P377" s="28"/>
      <c r="Q377" s="28"/>
      <c r="R377" s="28"/>
      <c r="S377" s="76"/>
      <c r="T377" s="28"/>
      <c r="U377" s="28"/>
      <c r="V377" s="28"/>
      <c r="W377" s="28"/>
      <c r="X377" s="28"/>
      <c r="Y377" s="28"/>
      <c r="Z377" s="28"/>
      <c r="AA377" s="226"/>
      <c r="AB377" s="28"/>
      <c r="AC377" s="28"/>
      <c r="AD377" s="226"/>
      <c r="AE377" s="28"/>
      <c r="AF377" s="28"/>
      <c r="AG377" s="28"/>
      <c r="AH377" s="28"/>
      <c r="AI377" s="28"/>
      <c r="AJ377" s="226"/>
      <c r="AK377" s="28"/>
      <c r="AL377" s="28"/>
      <c r="AM377" s="226"/>
      <c r="AN377" s="28"/>
      <c r="AO377" s="28"/>
      <c r="AP377" s="226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</row>
    <row r="378" spans="1:52" x14ac:dyDescent="0.2">
      <c r="A378" s="95"/>
      <c r="B378" s="28"/>
      <c r="C378" s="28"/>
      <c r="D378" s="28"/>
      <c r="E378" s="32"/>
      <c r="F378" s="28"/>
      <c r="G378" s="28"/>
      <c r="H378" s="28"/>
      <c r="I378" s="28"/>
      <c r="J378" s="28"/>
      <c r="K378" s="28"/>
      <c r="L378" s="28"/>
      <c r="M378" s="28"/>
      <c r="N378" s="28"/>
      <c r="O378" s="226"/>
      <c r="P378" s="28"/>
      <c r="Q378" s="28"/>
      <c r="R378" s="28"/>
      <c r="S378" s="76"/>
      <c r="T378" s="28"/>
      <c r="U378" s="28"/>
      <c r="V378" s="28"/>
      <c r="W378" s="28"/>
      <c r="X378" s="28"/>
      <c r="Y378" s="28"/>
      <c r="Z378" s="28"/>
      <c r="AA378" s="226"/>
      <c r="AB378" s="28"/>
      <c r="AC378" s="28"/>
      <c r="AD378" s="226"/>
      <c r="AE378" s="28"/>
      <c r="AF378" s="28"/>
      <c r="AG378" s="28"/>
      <c r="AH378" s="28"/>
      <c r="AI378" s="28"/>
      <c r="AJ378" s="226"/>
      <c r="AK378" s="28"/>
      <c r="AL378" s="28"/>
      <c r="AM378" s="226"/>
      <c r="AN378" s="28"/>
      <c r="AO378" s="28"/>
      <c r="AP378" s="226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</row>
    <row r="379" spans="1:52" x14ac:dyDescent="0.2">
      <c r="A379" s="95"/>
      <c r="B379" s="28"/>
      <c r="C379" s="28"/>
      <c r="D379" s="28"/>
      <c r="E379" s="32"/>
      <c r="F379" s="28"/>
      <c r="G379" s="28"/>
      <c r="H379" s="28"/>
      <c r="I379" s="28"/>
      <c r="J379" s="28"/>
      <c r="K379" s="28"/>
      <c r="L379" s="28"/>
      <c r="M379" s="28"/>
      <c r="N379" s="28"/>
      <c r="O379" s="226"/>
      <c r="P379" s="28"/>
      <c r="Q379" s="28"/>
      <c r="R379" s="28"/>
      <c r="S379" s="76"/>
      <c r="T379" s="28"/>
      <c r="U379" s="28"/>
      <c r="V379" s="28"/>
      <c r="W379" s="28"/>
      <c r="X379" s="28"/>
      <c r="Y379" s="28"/>
      <c r="Z379" s="28"/>
      <c r="AA379" s="226"/>
      <c r="AB379" s="28"/>
      <c r="AC379" s="28"/>
      <c r="AD379" s="226"/>
      <c r="AE379" s="28"/>
      <c r="AF379" s="28"/>
      <c r="AG379" s="28"/>
      <c r="AH379" s="28"/>
      <c r="AI379" s="28"/>
      <c r="AJ379" s="226"/>
      <c r="AK379" s="28"/>
      <c r="AL379" s="28"/>
      <c r="AM379" s="226"/>
      <c r="AN379" s="28"/>
      <c r="AO379" s="28"/>
      <c r="AP379" s="226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</row>
    <row r="380" spans="1:52" x14ac:dyDescent="0.2">
      <c r="A380" s="95"/>
      <c r="B380" s="28"/>
      <c r="C380" s="28"/>
      <c r="D380" s="28"/>
      <c r="E380" s="32"/>
      <c r="F380" s="28"/>
      <c r="G380" s="28"/>
      <c r="H380" s="28"/>
      <c r="I380" s="28"/>
      <c r="J380" s="28"/>
      <c r="K380" s="28"/>
      <c r="L380" s="28"/>
      <c r="M380" s="28"/>
      <c r="N380" s="28"/>
      <c r="O380" s="226"/>
      <c r="P380" s="28"/>
      <c r="Q380" s="28"/>
      <c r="R380" s="28"/>
      <c r="S380" s="76"/>
      <c r="T380" s="28"/>
      <c r="U380" s="28"/>
      <c r="V380" s="28"/>
      <c r="W380" s="28"/>
      <c r="X380" s="28"/>
      <c r="Y380" s="28"/>
      <c r="Z380" s="28"/>
      <c r="AA380" s="226"/>
      <c r="AB380" s="28"/>
      <c r="AC380" s="28"/>
      <c r="AD380" s="226"/>
      <c r="AE380" s="28"/>
      <c r="AF380" s="28"/>
      <c r="AG380" s="28"/>
      <c r="AH380" s="28"/>
      <c r="AI380" s="28"/>
      <c r="AJ380" s="226"/>
      <c r="AK380" s="28"/>
      <c r="AL380" s="28"/>
      <c r="AM380" s="226"/>
      <c r="AN380" s="28"/>
      <c r="AO380" s="28"/>
      <c r="AP380" s="226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</row>
    <row r="381" spans="1:52" x14ac:dyDescent="0.2">
      <c r="A381" s="95"/>
      <c r="B381" s="28"/>
      <c r="C381" s="28"/>
      <c r="D381" s="28"/>
      <c r="E381" s="32"/>
      <c r="F381" s="28"/>
      <c r="G381" s="28"/>
      <c r="H381" s="28"/>
      <c r="I381" s="28"/>
      <c r="J381" s="28"/>
      <c r="K381" s="28"/>
      <c r="L381" s="28"/>
      <c r="M381" s="28"/>
      <c r="N381" s="28"/>
      <c r="O381" s="226"/>
      <c r="P381" s="28"/>
      <c r="Q381" s="28"/>
      <c r="R381" s="28"/>
      <c r="S381" s="76"/>
      <c r="T381" s="28"/>
      <c r="U381" s="28"/>
      <c r="V381" s="28"/>
      <c r="W381" s="28"/>
      <c r="X381" s="28"/>
      <c r="Y381" s="28"/>
      <c r="Z381" s="28"/>
      <c r="AA381" s="226"/>
      <c r="AB381" s="28"/>
      <c r="AC381" s="28"/>
      <c r="AD381" s="226"/>
      <c r="AE381" s="28"/>
      <c r="AF381" s="28"/>
      <c r="AG381" s="28"/>
      <c r="AH381" s="28"/>
      <c r="AI381" s="28"/>
      <c r="AJ381" s="226"/>
      <c r="AK381" s="28"/>
      <c r="AL381" s="28"/>
      <c r="AM381" s="226"/>
      <c r="AN381" s="28"/>
      <c r="AO381" s="28"/>
      <c r="AP381" s="226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</row>
    <row r="382" spans="1:52" x14ac:dyDescent="0.2">
      <c r="A382" s="95"/>
      <c r="B382" s="28"/>
      <c r="C382" s="28"/>
      <c r="D382" s="28"/>
      <c r="E382" s="32"/>
      <c r="F382" s="28"/>
      <c r="G382" s="28"/>
      <c r="H382" s="28"/>
      <c r="I382" s="28"/>
      <c r="J382" s="28"/>
      <c r="K382" s="28"/>
      <c r="L382" s="28"/>
      <c r="M382" s="28"/>
      <c r="N382" s="28"/>
      <c r="O382" s="226"/>
      <c r="P382" s="28"/>
      <c r="Q382" s="28"/>
      <c r="R382" s="28"/>
      <c r="S382" s="76"/>
      <c r="T382" s="28"/>
      <c r="U382" s="28"/>
      <c r="V382" s="28"/>
      <c r="W382" s="28"/>
      <c r="X382" s="28"/>
      <c r="Y382" s="28"/>
      <c r="Z382" s="28"/>
      <c r="AA382" s="226"/>
      <c r="AB382" s="28"/>
      <c r="AC382" s="28"/>
      <c r="AD382" s="226"/>
      <c r="AE382" s="28"/>
      <c r="AF382" s="28"/>
      <c r="AG382" s="28"/>
      <c r="AH382" s="28"/>
      <c r="AI382" s="28"/>
      <c r="AJ382" s="226"/>
      <c r="AK382" s="28"/>
      <c r="AL382" s="28"/>
      <c r="AM382" s="226"/>
      <c r="AN382" s="28"/>
      <c r="AO382" s="28"/>
      <c r="AP382" s="226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</row>
    <row r="383" spans="1:52" x14ac:dyDescent="0.2">
      <c r="A383" s="95"/>
      <c r="B383" s="28"/>
      <c r="C383" s="28"/>
      <c r="D383" s="28"/>
      <c r="E383" s="32"/>
      <c r="F383" s="28"/>
      <c r="G383" s="28"/>
      <c r="H383" s="28"/>
      <c r="I383" s="28"/>
      <c r="J383" s="28"/>
      <c r="K383" s="28"/>
      <c r="L383" s="28"/>
      <c r="M383" s="28"/>
      <c r="N383" s="28"/>
      <c r="O383" s="226"/>
      <c r="P383" s="28"/>
      <c r="Q383" s="28"/>
      <c r="R383" s="28"/>
      <c r="S383" s="76"/>
      <c r="T383" s="28"/>
      <c r="U383" s="28"/>
      <c r="V383" s="28"/>
      <c r="W383" s="28"/>
      <c r="X383" s="28"/>
      <c r="Y383" s="28"/>
      <c r="Z383" s="28"/>
      <c r="AA383" s="226"/>
      <c r="AB383" s="28"/>
      <c r="AC383" s="28"/>
      <c r="AD383" s="226"/>
      <c r="AE383" s="28"/>
      <c r="AF383" s="28"/>
      <c r="AG383" s="28"/>
      <c r="AH383" s="28"/>
      <c r="AI383" s="28"/>
      <c r="AJ383" s="226"/>
      <c r="AK383" s="28"/>
      <c r="AL383" s="28"/>
      <c r="AM383" s="226"/>
      <c r="AN383" s="28"/>
      <c r="AO383" s="28"/>
      <c r="AP383" s="226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</row>
    <row r="384" spans="1:52" x14ac:dyDescent="0.2">
      <c r="A384" s="95"/>
      <c r="B384" s="28"/>
      <c r="C384" s="28"/>
      <c r="D384" s="28"/>
      <c r="E384" s="32"/>
      <c r="F384" s="28"/>
      <c r="G384" s="28"/>
      <c r="H384" s="28"/>
      <c r="I384" s="28"/>
      <c r="J384" s="28"/>
      <c r="K384" s="28"/>
      <c r="L384" s="28"/>
      <c r="M384" s="28"/>
      <c r="N384" s="28"/>
      <c r="O384" s="226"/>
      <c r="P384" s="28"/>
      <c r="Q384" s="28"/>
      <c r="R384" s="28"/>
      <c r="S384" s="76"/>
      <c r="T384" s="28"/>
      <c r="U384" s="28"/>
      <c r="V384" s="28"/>
      <c r="W384" s="28"/>
      <c r="X384" s="28"/>
      <c r="Y384" s="28"/>
      <c r="Z384" s="28"/>
      <c r="AA384" s="226"/>
      <c r="AB384" s="28"/>
      <c r="AC384" s="28"/>
      <c r="AD384" s="226"/>
      <c r="AE384" s="28"/>
      <c r="AF384" s="28"/>
      <c r="AG384" s="28"/>
      <c r="AH384" s="28"/>
      <c r="AI384" s="28"/>
      <c r="AJ384" s="226"/>
      <c r="AK384" s="28"/>
      <c r="AL384" s="28"/>
      <c r="AM384" s="226"/>
      <c r="AN384" s="28"/>
      <c r="AO384" s="28"/>
      <c r="AP384" s="226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</row>
    <row r="385" spans="1:52" x14ac:dyDescent="0.2">
      <c r="A385" s="95"/>
      <c r="B385" s="28"/>
      <c r="C385" s="28"/>
      <c r="D385" s="28"/>
      <c r="E385" s="32"/>
      <c r="F385" s="28"/>
      <c r="G385" s="28"/>
      <c r="H385" s="28"/>
      <c r="I385" s="28"/>
      <c r="J385" s="28"/>
      <c r="K385" s="28"/>
      <c r="L385" s="28"/>
      <c r="M385" s="28"/>
      <c r="N385" s="28"/>
      <c r="O385" s="226"/>
      <c r="P385" s="28"/>
      <c r="Q385" s="28"/>
      <c r="R385" s="28"/>
      <c r="S385" s="76"/>
      <c r="T385" s="28"/>
      <c r="U385" s="28"/>
      <c r="V385" s="28"/>
      <c r="W385" s="28"/>
      <c r="X385" s="28"/>
      <c r="Y385" s="28"/>
      <c r="Z385" s="28"/>
      <c r="AA385" s="226"/>
      <c r="AB385" s="28"/>
      <c r="AC385" s="28"/>
      <c r="AD385" s="226"/>
      <c r="AE385" s="28"/>
      <c r="AF385" s="28"/>
      <c r="AG385" s="28"/>
      <c r="AH385" s="28"/>
      <c r="AI385" s="28"/>
      <c r="AJ385" s="226"/>
      <c r="AK385" s="28"/>
      <c r="AL385" s="28"/>
      <c r="AM385" s="226"/>
      <c r="AN385" s="28"/>
      <c r="AO385" s="28"/>
      <c r="AP385" s="226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</row>
    <row r="386" spans="1:52" x14ac:dyDescent="0.2">
      <c r="A386" s="95"/>
      <c r="B386" s="28"/>
      <c r="C386" s="28"/>
      <c r="D386" s="28"/>
      <c r="E386" s="32"/>
      <c r="F386" s="28"/>
      <c r="G386" s="28"/>
      <c r="H386" s="28"/>
      <c r="I386" s="28"/>
      <c r="J386" s="28"/>
      <c r="K386" s="28"/>
      <c r="L386" s="28"/>
      <c r="M386" s="28"/>
      <c r="N386" s="28"/>
      <c r="O386" s="226"/>
      <c r="P386" s="28"/>
      <c r="Q386" s="28"/>
      <c r="R386" s="28"/>
      <c r="S386" s="76"/>
      <c r="T386" s="28"/>
      <c r="U386" s="28"/>
      <c r="V386" s="28"/>
      <c r="W386" s="28"/>
      <c r="X386" s="28"/>
      <c r="Y386" s="28"/>
      <c r="Z386" s="28"/>
      <c r="AA386" s="226"/>
      <c r="AB386" s="28"/>
      <c r="AC386" s="28"/>
      <c r="AD386" s="226"/>
      <c r="AE386" s="28"/>
      <c r="AF386" s="28"/>
      <c r="AG386" s="28"/>
      <c r="AH386" s="28"/>
      <c r="AI386" s="28"/>
      <c r="AJ386" s="226"/>
      <c r="AK386" s="28"/>
      <c r="AL386" s="28"/>
      <c r="AM386" s="226"/>
      <c r="AN386" s="28"/>
      <c r="AO386" s="28"/>
      <c r="AP386" s="226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</row>
    <row r="387" spans="1:52" x14ac:dyDescent="0.2">
      <c r="A387" s="95"/>
      <c r="B387" s="28"/>
      <c r="C387" s="28"/>
      <c r="D387" s="28"/>
      <c r="E387" s="32"/>
      <c r="F387" s="28"/>
      <c r="G387" s="28"/>
      <c r="H387" s="28"/>
      <c r="I387" s="28"/>
      <c r="J387" s="28"/>
      <c r="K387" s="28"/>
      <c r="L387" s="28"/>
      <c r="M387" s="28"/>
      <c r="N387" s="28"/>
      <c r="O387" s="226"/>
      <c r="P387" s="28"/>
      <c r="Q387" s="28"/>
      <c r="R387" s="28"/>
      <c r="S387" s="76"/>
      <c r="T387" s="28"/>
      <c r="U387" s="28"/>
      <c r="V387" s="28"/>
      <c r="W387" s="28"/>
      <c r="X387" s="28"/>
      <c r="Y387" s="28"/>
      <c r="Z387" s="28"/>
      <c r="AA387" s="226"/>
      <c r="AB387" s="28"/>
      <c r="AC387" s="28"/>
      <c r="AD387" s="226"/>
      <c r="AE387" s="28"/>
      <c r="AF387" s="28"/>
      <c r="AG387" s="28"/>
      <c r="AH387" s="28"/>
      <c r="AI387" s="28"/>
      <c r="AJ387" s="226"/>
      <c r="AK387" s="28"/>
      <c r="AL387" s="28"/>
      <c r="AM387" s="226"/>
      <c r="AN387" s="28"/>
      <c r="AO387" s="28"/>
      <c r="AP387" s="226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</row>
    <row r="388" spans="1:52" x14ac:dyDescent="0.2">
      <c r="A388" s="95"/>
      <c r="B388" s="28"/>
      <c r="C388" s="28"/>
      <c r="D388" s="28"/>
      <c r="E388" s="32"/>
      <c r="F388" s="28"/>
      <c r="G388" s="28"/>
      <c r="H388" s="28"/>
      <c r="I388" s="28"/>
      <c r="J388" s="28"/>
      <c r="K388" s="28"/>
      <c r="L388" s="28"/>
      <c r="M388" s="28"/>
      <c r="N388" s="28"/>
      <c r="O388" s="226"/>
      <c r="P388" s="28"/>
      <c r="Q388" s="28"/>
      <c r="R388" s="28"/>
      <c r="S388" s="76"/>
      <c r="T388" s="28"/>
      <c r="U388" s="28"/>
      <c r="V388" s="28"/>
      <c r="W388" s="28"/>
      <c r="X388" s="28"/>
      <c r="Y388" s="28"/>
      <c r="Z388" s="28"/>
      <c r="AA388" s="226"/>
      <c r="AB388" s="28"/>
      <c r="AC388" s="28"/>
      <c r="AD388" s="226"/>
      <c r="AE388" s="28"/>
      <c r="AF388" s="28"/>
      <c r="AG388" s="28"/>
      <c r="AH388" s="28"/>
      <c r="AI388" s="28"/>
      <c r="AJ388" s="226"/>
      <c r="AK388" s="28"/>
      <c r="AL388" s="28"/>
      <c r="AM388" s="226"/>
      <c r="AN388" s="28"/>
      <c r="AO388" s="28"/>
      <c r="AP388" s="226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</row>
    <row r="389" spans="1:52" x14ac:dyDescent="0.2">
      <c r="A389" s="95"/>
      <c r="B389" s="28"/>
      <c r="C389" s="28"/>
      <c r="D389" s="28"/>
      <c r="E389" s="32"/>
      <c r="F389" s="28"/>
      <c r="G389" s="28"/>
      <c r="H389" s="28"/>
      <c r="I389" s="28"/>
      <c r="J389" s="28"/>
      <c r="K389" s="28"/>
      <c r="L389" s="28"/>
      <c r="M389" s="28"/>
      <c r="N389" s="28"/>
      <c r="O389" s="226"/>
      <c r="P389" s="28"/>
      <c r="Q389" s="28"/>
      <c r="R389" s="28"/>
      <c r="S389" s="76"/>
      <c r="T389" s="28"/>
      <c r="U389" s="28"/>
      <c r="V389" s="28"/>
      <c r="W389" s="28"/>
      <c r="X389" s="28"/>
      <c r="Y389" s="28"/>
      <c r="Z389" s="28"/>
      <c r="AA389" s="226"/>
      <c r="AB389" s="28"/>
      <c r="AC389" s="28"/>
      <c r="AD389" s="226"/>
      <c r="AE389" s="28"/>
      <c r="AF389" s="28"/>
      <c r="AG389" s="28"/>
      <c r="AH389" s="28"/>
      <c r="AI389" s="28"/>
      <c r="AJ389" s="226"/>
      <c r="AK389" s="28"/>
      <c r="AL389" s="28"/>
      <c r="AM389" s="226"/>
      <c r="AN389" s="28"/>
      <c r="AO389" s="28"/>
      <c r="AP389" s="226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</row>
    <row r="390" spans="1:52" x14ac:dyDescent="0.2">
      <c r="A390" s="95"/>
      <c r="B390" s="28"/>
      <c r="C390" s="28"/>
      <c r="D390" s="28"/>
      <c r="E390" s="32"/>
      <c r="F390" s="28"/>
      <c r="G390" s="28"/>
      <c r="H390" s="28"/>
      <c r="I390" s="28"/>
      <c r="J390" s="28"/>
      <c r="K390" s="28"/>
      <c r="L390" s="28"/>
      <c r="M390" s="28"/>
      <c r="N390" s="28"/>
      <c r="O390" s="226"/>
      <c r="P390" s="28"/>
      <c r="Q390" s="28"/>
      <c r="R390" s="28"/>
      <c r="S390" s="76"/>
      <c r="T390" s="28"/>
      <c r="U390" s="28"/>
      <c r="V390" s="28"/>
      <c r="W390" s="28"/>
      <c r="X390" s="28"/>
      <c r="Y390" s="28"/>
      <c r="Z390" s="28"/>
      <c r="AA390" s="226"/>
      <c r="AB390" s="28"/>
      <c r="AC390" s="28"/>
      <c r="AD390" s="226"/>
      <c r="AE390" s="28"/>
      <c r="AF390" s="28"/>
      <c r="AG390" s="28"/>
      <c r="AH390" s="28"/>
      <c r="AI390" s="28"/>
      <c r="AJ390" s="226"/>
      <c r="AK390" s="28"/>
      <c r="AL390" s="28"/>
      <c r="AM390" s="226"/>
      <c r="AN390" s="28"/>
      <c r="AO390" s="28"/>
      <c r="AP390" s="226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</row>
    <row r="391" spans="1:52" x14ac:dyDescent="0.2">
      <c r="A391" s="95"/>
      <c r="B391" s="28"/>
      <c r="C391" s="28"/>
      <c r="D391" s="28"/>
      <c r="E391" s="32"/>
      <c r="F391" s="28"/>
      <c r="G391" s="28"/>
      <c r="H391" s="28"/>
      <c r="I391" s="28"/>
      <c r="J391" s="28"/>
      <c r="K391" s="28"/>
      <c r="L391" s="28"/>
      <c r="M391" s="28"/>
      <c r="N391" s="28"/>
      <c r="O391" s="226"/>
      <c r="P391" s="28"/>
      <c r="Q391" s="28"/>
      <c r="R391" s="28"/>
      <c r="S391" s="76"/>
      <c r="T391" s="28"/>
      <c r="U391" s="28"/>
      <c r="V391" s="28"/>
      <c r="W391" s="28"/>
      <c r="X391" s="28"/>
      <c r="Y391" s="28"/>
      <c r="Z391" s="28"/>
      <c r="AA391" s="226"/>
      <c r="AB391" s="28"/>
      <c r="AC391" s="28"/>
      <c r="AD391" s="226"/>
      <c r="AE391" s="28"/>
      <c r="AF391" s="28"/>
      <c r="AG391" s="28"/>
      <c r="AH391" s="28"/>
      <c r="AI391" s="28"/>
      <c r="AJ391" s="226"/>
      <c r="AK391" s="28"/>
      <c r="AL391" s="28"/>
      <c r="AM391" s="226"/>
      <c r="AN391" s="28"/>
      <c r="AO391" s="28"/>
      <c r="AP391" s="226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</row>
    <row r="392" spans="1:52" x14ac:dyDescent="0.2">
      <c r="A392" s="95"/>
      <c r="B392" s="28"/>
      <c r="C392" s="28"/>
      <c r="D392" s="28"/>
      <c r="E392" s="32"/>
      <c r="F392" s="28"/>
      <c r="G392" s="28"/>
      <c r="H392" s="28"/>
      <c r="I392" s="28"/>
      <c r="J392" s="28"/>
      <c r="K392" s="28"/>
      <c r="L392" s="28"/>
      <c r="M392" s="28"/>
      <c r="N392" s="28"/>
      <c r="O392" s="226"/>
      <c r="P392" s="28"/>
      <c r="Q392" s="28"/>
      <c r="R392" s="28"/>
      <c r="S392" s="76"/>
      <c r="T392" s="28"/>
      <c r="U392" s="28"/>
      <c r="V392" s="28"/>
      <c r="W392" s="28"/>
      <c r="X392" s="28"/>
      <c r="Y392" s="28"/>
      <c r="Z392" s="28"/>
      <c r="AA392" s="226"/>
      <c r="AB392" s="28"/>
      <c r="AC392" s="28"/>
      <c r="AD392" s="226"/>
      <c r="AE392" s="28"/>
      <c r="AF392" s="28"/>
      <c r="AG392" s="28"/>
      <c r="AH392" s="28"/>
      <c r="AI392" s="28"/>
      <c r="AJ392" s="226"/>
      <c r="AK392" s="28"/>
      <c r="AL392" s="28"/>
      <c r="AM392" s="226"/>
      <c r="AN392" s="28"/>
      <c r="AO392" s="28"/>
      <c r="AP392" s="226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</row>
    <row r="393" spans="1:52" x14ac:dyDescent="0.2">
      <c r="A393" s="95"/>
      <c r="B393" s="28"/>
      <c r="C393" s="28"/>
      <c r="D393" s="28"/>
      <c r="E393" s="32"/>
      <c r="F393" s="28"/>
      <c r="G393" s="28"/>
      <c r="H393" s="28"/>
      <c r="I393" s="28"/>
      <c r="J393" s="28"/>
      <c r="K393" s="28"/>
      <c r="L393" s="28"/>
      <c r="M393" s="28"/>
      <c r="N393" s="28"/>
      <c r="O393" s="226"/>
      <c r="P393" s="28"/>
      <c r="Q393" s="28"/>
      <c r="R393" s="28"/>
      <c r="S393" s="76"/>
      <c r="T393" s="28"/>
      <c r="U393" s="28"/>
      <c r="V393" s="28"/>
      <c r="W393" s="28"/>
      <c r="X393" s="28"/>
      <c r="Y393" s="28"/>
      <c r="Z393" s="28"/>
      <c r="AA393" s="226"/>
      <c r="AB393" s="28"/>
      <c r="AC393" s="28"/>
      <c r="AD393" s="226"/>
      <c r="AE393" s="28"/>
      <c r="AF393" s="28"/>
      <c r="AG393" s="28"/>
      <c r="AH393" s="28"/>
      <c r="AI393" s="28"/>
      <c r="AJ393" s="226"/>
      <c r="AK393" s="28"/>
      <c r="AL393" s="28"/>
      <c r="AM393" s="226"/>
      <c r="AN393" s="28"/>
      <c r="AO393" s="28"/>
      <c r="AP393" s="226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</row>
    <row r="394" spans="1:52" x14ac:dyDescent="0.2">
      <c r="A394" s="95"/>
      <c r="B394" s="28"/>
      <c r="C394" s="28"/>
      <c r="D394" s="28"/>
      <c r="E394" s="32"/>
      <c r="F394" s="28"/>
      <c r="G394" s="28"/>
      <c r="H394" s="28"/>
      <c r="I394" s="28"/>
      <c r="J394" s="28"/>
      <c r="K394" s="28"/>
      <c r="L394" s="28"/>
      <c r="M394" s="28"/>
      <c r="N394" s="28"/>
      <c r="O394" s="226"/>
      <c r="P394" s="28"/>
      <c r="Q394" s="28"/>
      <c r="R394" s="28"/>
      <c r="S394" s="76"/>
      <c r="T394" s="28"/>
      <c r="U394" s="28"/>
      <c r="V394" s="28"/>
      <c r="W394" s="28"/>
      <c r="X394" s="28"/>
      <c r="Y394" s="28"/>
      <c r="Z394" s="28"/>
      <c r="AA394" s="226"/>
      <c r="AB394" s="28"/>
      <c r="AC394" s="28"/>
      <c r="AD394" s="226"/>
      <c r="AE394" s="28"/>
      <c r="AF394" s="28"/>
      <c r="AG394" s="28"/>
      <c r="AH394" s="28"/>
      <c r="AI394" s="28"/>
      <c r="AJ394" s="226"/>
      <c r="AK394" s="28"/>
      <c r="AL394" s="28"/>
      <c r="AM394" s="226"/>
      <c r="AN394" s="28"/>
      <c r="AO394" s="28"/>
      <c r="AP394" s="226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</row>
    <row r="395" spans="1:52" x14ac:dyDescent="0.2">
      <c r="A395" s="95"/>
      <c r="B395" s="28"/>
      <c r="C395" s="28"/>
      <c r="D395" s="28"/>
      <c r="E395" s="32"/>
      <c r="F395" s="28"/>
      <c r="G395" s="28"/>
      <c r="H395" s="28"/>
      <c r="I395" s="28"/>
      <c r="J395" s="28"/>
      <c r="K395" s="28"/>
      <c r="L395" s="28"/>
      <c r="M395" s="28"/>
      <c r="N395" s="28"/>
      <c r="O395" s="226"/>
      <c r="P395" s="28"/>
      <c r="Q395" s="28"/>
      <c r="R395" s="28"/>
      <c r="S395" s="76"/>
      <c r="T395" s="28"/>
      <c r="U395" s="28"/>
      <c r="V395" s="28"/>
      <c r="W395" s="28"/>
      <c r="X395" s="28"/>
      <c r="Y395" s="28"/>
      <c r="Z395" s="28"/>
      <c r="AA395" s="226"/>
      <c r="AB395" s="28"/>
      <c r="AC395" s="28"/>
      <c r="AD395" s="226"/>
      <c r="AE395" s="28"/>
      <c r="AF395" s="28"/>
      <c r="AG395" s="28"/>
      <c r="AH395" s="28"/>
      <c r="AI395" s="28"/>
      <c r="AJ395" s="226"/>
      <c r="AK395" s="28"/>
      <c r="AL395" s="28"/>
      <c r="AM395" s="226"/>
      <c r="AN395" s="28"/>
      <c r="AO395" s="28"/>
      <c r="AP395" s="226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</row>
    <row r="396" spans="1:52" x14ac:dyDescent="0.2">
      <c r="A396" s="95"/>
      <c r="B396" s="28"/>
      <c r="C396" s="28"/>
      <c r="D396" s="28"/>
      <c r="E396" s="32"/>
      <c r="F396" s="28"/>
      <c r="G396" s="28"/>
      <c r="H396" s="28"/>
      <c r="I396" s="28"/>
      <c r="J396" s="28"/>
      <c r="K396" s="28"/>
      <c r="L396" s="28"/>
      <c r="M396" s="28"/>
      <c r="N396" s="28"/>
      <c r="O396" s="226"/>
      <c r="P396" s="28"/>
      <c r="Q396" s="28"/>
      <c r="R396" s="28"/>
      <c r="S396" s="76"/>
      <c r="T396" s="28"/>
      <c r="U396" s="28"/>
      <c r="V396" s="28"/>
      <c r="W396" s="28"/>
      <c r="X396" s="28"/>
      <c r="Y396" s="28"/>
      <c r="Z396" s="28"/>
      <c r="AA396" s="226"/>
      <c r="AB396" s="28"/>
      <c r="AC396" s="28"/>
      <c r="AD396" s="226"/>
      <c r="AE396" s="28"/>
      <c r="AF396" s="28"/>
      <c r="AG396" s="28"/>
      <c r="AH396" s="28"/>
      <c r="AI396" s="28"/>
      <c r="AJ396" s="226"/>
      <c r="AK396" s="28"/>
      <c r="AL396" s="28"/>
      <c r="AM396" s="226"/>
      <c r="AN396" s="28"/>
      <c r="AO396" s="28"/>
      <c r="AP396" s="226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</row>
    <row r="397" spans="1:52" x14ac:dyDescent="0.2">
      <c r="A397" s="95"/>
      <c r="B397" s="28"/>
      <c r="C397" s="28"/>
      <c r="D397" s="28"/>
      <c r="E397" s="32"/>
      <c r="F397" s="28"/>
      <c r="G397" s="28"/>
      <c r="H397" s="28"/>
      <c r="I397" s="28"/>
      <c r="J397" s="28"/>
      <c r="K397" s="28"/>
      <c r="L397" s="28"/>
      <c r="M397" s="28"/>
      <c r="N397" s="28"/>
      <c r="O397" s="226"/>
      <c r="P397" s="28"/>
      <c r="Q397" s="28"/>
      <c r="R397" s="28"/>
      <c r="S397" s="76"/>
      <c r="T397" s="28"/>
      <c r="U397" s="28"/>
      <c r="V397" s="28"/>
      <c r="W397" s="28"/>
      <c r="X397" s="28"/>
      <c r="Y397" s="28"/>
      <c r="Z397" s="28"/>
      <c r="AA397" s="226"/>
      <c r="AB397" s="28"/>
      <c r="AC397" s="28"/>
      <c r="AD397" s="226"/>
      <c r="AE397" s="28"/>
      <c r="AF397" s="28"/>
      <c r="AG397" s="28"/>
      <c r="AH397" s="28"/>
      <c r="AI397" s="28"/>
      <c r="AJ397" s="226"/>
      <c r="AK397" s="28"/>
      <c r="AL397" s="28"/>
      <c r="AM397" s="226"/>
      <c r="AN397" s="28"/>
      <c r="AO397" s="28"/>
      <c r="AP397" s="226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</row>
    <row r="398" spans="1:52" x14ac:dyDescent="0.2">
      <c r="A398" s="95"/>
      <c r="B398" s="28"/>
      <c r="C398" s="28"/>
      <c r="D398" s="28"/>
      <c r="E398" s="32"/>
      <c r="F398" s="28"/>
      <c r="G398" s="28"/>
      <c r="H398" s="28"/>
      <c r="I398" s="28"/>
      <c r="J398" s="28"/>
      <c r="K398" s="28"/>
      <c r="L398" s="28"/>
      <c r="M398" s="28"/>
      <c r="N398" s="28"/>
      <c r="O398" s="226"/>
      <c r="P398" s="28"/>
      <c r="Q398" s="28"/>
      <c r="R398" s="28"/>
      <c r="S398" s="76"/>
      <c r="T398" s="28"/>
      <c r="U398" s="28"/>
      <c r="V398" s="28"/>
      <c r="W398" s="28"/>
      <c r="X398" s="28"/>
      <c r="Y398" s="28"/>
      <c r="Z398" s="28"/>
      <c r="AA398" s="226"/>
      <c r="AB398" s="28"/>
      <c r="AC398" s="28"/>
      <c r="AD398" s="226"/>
      <c r="AE398" s="28"/>
      <c r="AF398" s="28"/>
      <c r="AG398" s="28"/>
      <c r="AH398" s="28"/>
      <c r="AI398" s="28"/>
      <c r="AJ398" s="226"/>
      <c r="AK398" s="28"/>
      <c r="AL398" s="28"/>
      <c r="AM398" s="226"/>
      <c r="AN398" s="28"/>
      <c r="AO398" s="28"/>
      <c r="AP398" s="226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</row>
    <row r="399" spans="1:52" x14ac:dyDescent="0.2">
      <c r="A399" s="95"/>
      <c r="B399" s="28"/>
      <c r="C399" s="28"/>
      <c r="D399" s="28"/>
      <c r="E399" s="32"/>
      <c r="F399" s="28"/>
      <c r="G399" s="28"/>
      <c r="H399" s="28"/>
      <c r="I399" s="28"/>
      <c r="J399" s="28"/>
      <c r="K399" s="28"/>
      <c r="L399" s="28"/>
      <c r="M399" s="28"/>
      <c r="N399" s="28"/>
      <c r="O399" s="226"/>
      <c r="P399" s="28"/>
      <c r="Q399" s="28"/>
      <c r="R399" s="28"/>
      <c r="S399" s="76"/>
      <c r="T399" s="28"/>
      <c r="U399" s="28"/>
      <c r="V399" s="28"/>
      <c r="W399" s="28"/>
      <c r="X399" s="28"/>
      <c r="Y399" s="28"/>
      <c r="Z399" s="28"/>
      <c r="AA399" s="226"/>
      <c r="AB399" s="28"/>
      <c r="AC399" s="28"/>
      <c r="AD399" s="226"/>
      <c r="AE399" s="28"/>
      <c r="AF399" s="28"/>
      <c r="AG399" s="28"/>
      <c r="AH399" s="28"/>
      <c r="AI399" s="28"/>
      <c r="AJ399" s="226"/>
      <c r="AK399" s="28"/>
      <c r="AL399" s="28"/>
      <c r="AM399" s="226"/>
      <c r="AN399" s="28"/>
      <c r="AO399" s="28"/>
      <c r="AP399" s="226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</row>
    <row r="400" spans="1:52" x14ac:dyDescent="0.2">
      <c r="A400" s="95"/>
      <c r="B400" s="28"/>
      <c r="C400" s="28"/>
      <c r="D400" s="28"/>
      <c r="E400" s="32"/>
      <c r="F400" s="28"/>
      <c r="G400" s="28"/>
      <c r="H400" s="28"/>
      <c r="I400" s="28"/>
      <c r="J400" s="28"/>
      <c r="K400" s="28"/>
      <c r="L400" s="28"/>
      <c r="M400" s="28"/>
      <c r="N400" s="28"/>
      <c r="O400" s="226"/>
      <c r="P400" s="28"/>
      <c r="Q400" s="28"/>
      <c r="R400" s="28"/>
      <c r="S400" s="76"/>
      <c r="T400" s="28"/>
      <c r="U400" s="28"/>
      <c r="V400" s="28"/>
      <c r="W400" s="28"/>
      <c r="X400" s="28"/>
      <c r="Y400" s="28"/>
      <c r="Z400" s="28"/>
      <c r="AA400" s="226"/>
      <c r="AB400" s="28"/>
      <c r="AC400" s="28"/>
      <c r="AD400" s="226"/>
      <c r="AE400" s="28"/>
      <c r="AF400" s="28"/>
      <c r="AG400" s="28"/>
      <c r="AH400" s="28"/>
      <c r="AI400" s="28"/>
      <c r="AJ400" s="226"/>
      <c r="AK400" s="28"/>
      <c r="AL400" s="28"/>
      <c r="AM400" s="226"/>
      <c r="AN400" s="28"/>
      <c r="AO400" s="28"/>
      <c r="AP400" s="226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</row>
    <row r="401" spans="1:52" x14ac:dyDescent="0.2">
      <c r="A401" s="95"/>
      <c r="B401" s="28"/>
      <c r="C401" s="28"/>
      <c r="D401" s="28"/>
      <c r="E401" s="32"/>
      <c r="F401" s="28"/>
      <c r="G401" s="28"/>
      <c r="H401" s="28"/>
      <c r="I401" s="28"/>
      <c r="J401" s="28"/>
      <c r="K401" s="28"/>
      <c r="L401" s="28"/>
      <c r="M401" s="28"/>
      <c r="N401" s="28"/>
      <c r="O401" s="226"/>
      <c r="P401" s="28"/>
      <c r="Q401" s="28"/>
      <c r="R401" s="28"/>
      <c r="S401" s="76"/>
      <c r="T401" s="28"/>
      <c r="U401" s="28"/>
      <c r="V401" s="28"/>
      <c r="W401" s="28"/>
      <c r="X401" s="28"/>
      <c r="Y401" s="28"/>
      <c r="Z401" s="28"/>
      <c r="AA401" s="226"/>
      <c r="AB401" s="28"/>
      <c r="AC401" s="28"/>
      <c r="AD401" s="226"/>
      <c r="AE401" s="28"/>
      <c r="AF401" s="28"/>
      <c r="AG401" s="28"/>
      <c r="AH401" s="28"/>
      <c r="AI401" s="28"/>
      <c r="AJ401" s="226"/>
      <c r="AK401" s="28"/>
      <c r="AL401" s="28"/>
      <c r="AM401" s="226"/>
      <c r="AN401" s="28"/>
      <c r="AO401" s="28"/>
      <c r="AP401" s="226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</row>
    <row r="402" spans="1:52" x14ac:dyDescent="0.2">
      <c r="A402" s="95"/>
      <c r="B402" s="28"/>
      <c r="C402" s="28"/>
      <c r="D402" s="28"/>
      <c r="E402" s="32"/>
      <c r="F402" s="28"/>
      <c r="G402" s="28"/>
      <c r="H402" s="28"/>
      <c r="I402" s="28"/>
      <c r="J402" s="28"/>
      <c r="K402" s="28"/>
      <c r="L402" s="28"/>
      <c r="M402" s="28"/>
      <c r="N402" s="28"/>
      <c r="O402" s="226"/>
      <c r="P402" s="28"/>
      <c r="Q402" s="28"/>
      <c r="R402" s="28"/>
      <c r="S402" s="76"/>
      <c r="T402" s="28"/>
      <c r="U402" s="28"/>
      <c r="V402" s="28"/>
      <c r="W402" s="28"/>
      <c r="X402" s="28"/>
      <c r="Y402" s="28"/>
      <c r="Z402" s="28"/>
      <c r="AA402" s="226"/>
      <c r="AB402" s="28"/>
      <c r="AC402" s="28"/>
      <c r="AD402" s="226"/>
      <c r="AE402" s="28"/>
      <c r="AF402" s="28"/>
      <c r="AG402" s="28"/>
      <c r="AH402" s="28"/>
      <c r="AI402" s="28"/>
      <c r="AJ402" s="226"/>
      <c r="AK402" s="28"/>
      <c r="AL402" s="28"/>
      <c r="AM402" s="226"/>
      <c r="AN402" s="28"/>
      <c r="AO402" s="28"/>
      <c r="AP402" s="226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</row>
    <row r="403" spans="1:52" x14ac:dyDescent="0.2">
      <c r="A403" s="95"/>
      <c r="B403" s="28"/>
      <c r="C403" s="28"/>
      <c r="D403" s="28"/>
      <c r="E403" s="32"/>
      <c r="F403" s="28"/>
      <c r="G403" s="28"/>
      <c r="H403" s="28"/>
      <c r="I403" s="28"/>
      <c r="J403" s="28"/>
      <c r="K403" s="28"/>
      <c r="L403" s="28"/>
      <c r="M403" s="28"/>
      <c r="N403" s="28"/>
      <c r="O403" s="226"/>
      <c r="P403" s="28"/>
      <c r="Q403" s="28"/>
      <c r="R403" s="28"/>
      <c r="S403" s="76"/>
      <c r="T403" s="28"/>
      <c r="U403" s="28"/>
      <c r="V403" s="28"/>
      <c r="W403" s="28"/>
      <c r="X403" s="28"/>
      <c r="Y403" s="28"/>
      <c r="Z403" s="28"/>
      <c r="AA403" s="226"/>
      <c r="AB403" s="28"/>
      <c r="AC403" s="28"/>
      <c r="AD403" s="226"/>
      <c r="AE403" s="28"/>
      <c r="AF403" s="28"/>
      <c r="AG403" s="28"/>
      <c r="AH403" s="28"/>
      <c r="AI403" s="28"/>
      <c r="AJ403" s="226"/>
      <c r="AK403" s="28"/>
      <c r="AL403" s="28"/>
      <c r="AM403" s="226"/>
      <c r="AN403" s="28"/>
      <c r="AO403" s="28"/>
      <c r="AP403" s="226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</row>
    <row r="404" spans="1:52" x14ac:dyDescent="0.2">
      <c r="A404" s="95"/>
      <c r="B404" s="28"/>
      <c r="C404" s="28"/>
      <c r="D404" s="28"/>
      <c r="E404" s="32"/>
      <c r="F404" s="28"/>
      <c r="G404" s="28"/>
      <c r="H404" s="28"/>
      <c r="I404" s="28"/>
      <c r="J404" s="28"/>
      <c r="K404" s="28"/>
      <c r="L404" s="28"/>
      <c r="M404" s="28"/>
      <c r="N404" s="28"/>
      <c r="O404" s="226"/>
      <c r="P404" s="28"/>
      <c r="Q404" s="28"/>
      <c r="R404" s="28"/>
      <c r="S404" s="76"/>
      <c r="T404" s="28"/>
      <c r="U404" s="28"/>
      <c r="V404" s="28"/>
      <c r="W404" s="28"/>
      <c r="X404" s="28"/>
      <c r="Y404" s="28"/>
      <c r="Z404" s="28"/>
      <c r="AA404" s="226"/>
      <c r="AB404" s="28"/>
      <c r="AC404" s="28"/>
      <c r="AD404" s="226"/>
      <c r="AE404" s="28"/>
      <c r="AF404" s="28"/>
      <c r="AG404" s="28"/>
      <c r="AH404" s="28"/>
      <c r="AI404" s="28"/>
      <c r="AJ404" s="226"/>
      <c r="AK404" s="28"/>
      <c r="AL404" s="28"/>
      <c r="AM404" s="226"/>
      <c r="AN404" s="28"/>
      <c r="AO404" s="28"/>
      <c r="AP404" s="226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</row>
    <row r="405" spans="1:52" x14ac:dyDescent="0.2">
      <c r="A405" s="95"/>
      <c r="B405" s="28"/>
      <c r="C405" s="28"/>
      <c r="D405" s="28"/>
      <c r="E405" s="32"/>
      <c r="F405" s="28"/>
      <c r="G405" s="28"/>
      <c r="H405" s="28"/>
      <c r="I405" s="28"/>
      <c r="J405" s="28"/>
      <c r="K405" s="28"/>
      <c r="L405" s="28"/>
      <c r="M405" s="28"/>
      <c r="N405" s="28"/>
      <c r="O405" s="226"/>
      <c r="P405" s="28"/>
      <c r="Q405" s="28"/>
      <c r="R405" s="28"/>
      <c r="S405" s="76"/>
      <c r="T405" s="28"/>
      <c r="U405" s="28"/>
      <c r="V405" s="28"/>
      <c r="W405" s="28"/>
      <c r="X405" s="28"/>
      <c r="Y405" s="28"/>
      <c r="Z405" s="28"/>
      <c r="AA405" s="226"/>
      <c r="AB405" s="28"/>
      <c r="AC405" s="28"/>
      <c r="AD405" s="226"/>
      <c r="AE405" s="28"/>
      <c r="AF405" s="28"/>
      <c r="AG405" s="28"/>
      <c r="AH405" s="28"/>
      <c r="AI405" s="28"/>
      <c r="AJ405" s="226"/>
      <c r="AK405" s="28"/>
      <c r="AL405" s="28"/>
      <c r="AM405" s="226"/>
      <c r="AN405" s="28"/>
      <c r="AO405" s="28"/>
      <c r="AP405" s="226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</row>
    <row r="406" spans="1:52" x14ac:dyDescent="0.2">
      <c r="A406" s="95"/>
      <c r="B406" s="28"/>
      <c r="C406" s="28"/>
      <c r="D406" s="28"/>
      <c r="E406" s="32"/>
      <c r="F406" s="28"/>
      <c r="G406" s="28"/>
      <c r="H406" s="28"/>
      <c r="I406" s="28"/>
      <c r="J406" s="28"/>
      <c r="K406" s="28"/>
      <c r="L406" s="28"/>
      <c r="M406" s="28"/>
      <c r="N406" s="28"/>
      <c r="O406" s="226"/>
      <c r="P406" s="28"/>
      <c r="Q406" s="28"/>
      <c r="R406" s="28"/>
      <c r="S406" s="76"/>
      <c r="T406" s="28"/>
      <c r="U406" s="28"/>
      <c r="V406" s="28"/>
      <c r="W406" s="28"/>
      <c r="X406" s="28"/>
      <c r="Y406" s="28"/>
      <c r="Z406" s="28"/>
      <c r="AA406" s="226"/>
      <c r="AB406" s="28"/>
      <c r="AC406" s="28"/>
      <c r="AD406" s="226"/>
      <c r="AE406" s="28"/>
      <c r="AF406" s="28"/>
      <c r="AG406" s="28"/>
      <c r="AH406" s="28"/>
      <c r="AI406" s="28"/>
      <c r="AJ406" s="226"/>
      <c r="AK406" s="28"/>
      <c r="AL406" s="28"/>
      <c r="AM406" s="226"/>
      <c r="AN406" s="28"/>
      <c r="AO406" s="28"/>
      <c r="AP406" s="226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</row>
    <row r="407" spans="1:52" x14ac:dyDescent="0.2">
      <c r="A407" s="95"/>
      <c r="B407" s="28"/>
      <c r="C407" s="28"/>
      <c r="D407" s="28"/>
      <c r="E407" s="32"/>
      <c r="F407" s="28"/>
      <c r="G407" s="28"/>
      <c r="H407" s="28"/>
      <c r="I407" s="28"/>
      <c r="J407" s="28"/>
      <c r="K407" s="28"/>
      <c r="L407" s="28"/>
      <c r="M407" s="28"/>
      <c r="N407" s="28"/>
      <c r="O407" s="226"/>
      <c r="P407" s="28"/>
      <c r="Q407" s="28"/>
      <c r="R407" s="28"/>
      <c r="S407" s="76"/>
      <c r="T407" s="28"/>
      <c r="U407" s="28"/>
      <c r="V407" s="28"/>
      <c r="W407" s="28"/>
      <c r="X407" s="28"/>
      <c r="Y407" s="28"/>
      <c r="Z407" s="28"/>
      <c r="AA407" s="226"/>
      <c r="AB407" s="28"/>
      <c r="AC407" s="28"/>
      <c r="AD407" s="226"/>
      <c r="AE407" s="28"/>
      <c r="AF407" s="28"/>
      <c r="AG407" s="28"/>
      <c r="AH407" s="28"/>
      <c r="AI407" s="28"/>
      <c r="AJ407" s="226"/>
      <c r="AK407" s="28"/>
      <c r="AL407" s="28"/>
      <c r="AM407" s="226"/>
      <c r="AN407" s="28"/>
      <c r="AO407" s="28"/>
      <c r="AP407" s="226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</row>
    <row r="408" spans="1:52" x14ac:dyDescent="0.2">
      <c r="A408" s="95"/>
      <c r="B408" s="28"/>
      <c r="C408" s="28"/>
      <c r="D408" s="28"/>
      <c r="E408" s="32"/>
      <c r="F408" s="28"/>
      <c r="G408" s="28"/>
      <c r="H408" s="28"/>
      <c r="I408" s="28"/>
      <c r="J408" s="28"/>
      <c r="K408" s="28"/>
      <c r="L408" s="28"/>
      <c r="M408" s="28"/>
      <c r="N408" s="28"/>
      <c r="O408" s="226"/>
      <c r="P408" s="28"/>
      <c r="Q408" s="28"/>
      <c r="R408" s="28"/>
      <c r="S408" s="76"/>
      <c r="T408" s="28"/>
      <c r="U408" s="28"/>
      <c r="V408" s="28"/>
      <c r="W408" s="28"/>
      <c r="X408" s="28"/>
      <c r="Y408" s="28"/>
      <c r="Z408" s="28"/>
      <c r="AA408" s="226"/>
      <c r="AB408" s="28"/>
      <c r="AC408" s="28"/>
      <c r="AD408" s="226"/>
      <c r="AE408" s="28"/>
      <c r="AF408" s="28"/>
      <c r="AG408" s="28"/>
      <c r="AH408" s="28"/>
      <c r="AI408" s="28"/>
      <c r="AJ408" s="226"/>
      <c r="AK408" s="28"/>
      <c r="AL408" s="28"/>
      <c r="AM408" s="226"/>
      <c r="AN408" s="28"/>
      <c r="AO408" s="28"/>
      <c r="AP408" s="226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</row>
    <row r="409" spans="1:52" x14ac:dyDescent="0.2">
      <c r="A409" s="95"/>
      <c r="B409" s="28"/>
      <c r="C409" s="28"/>
      <c r="D409" s="28"/>
      <c r="E409" s="32"/>
      <c r="F409" s="28"/>
      <c r="G409" s="28"/>
      <c r="H409" s="28"/>
      <c r="I409" s="28"/>
      <c r="J409" s="28"/>
      <c r="K409" s="28"/>
      <c r="L409" s="28"/>
      <c r="M409" s="28"/>
      <c r="N409" s="28"/>
      <c r="O409" s="226"/>
      <c r="P409" s="28"/>
      <c r="Q409" s="28"/>
      <c r="R409" s="28"/>
      <c r="S409" s="76"/>
      <c r="T409" s="28"/>
      <c r="U409" s="28"/>
      <c r="V409" s="28"/>
      <c r="W409" s="28"/>
      <c r="X409" s="28"/>
      <c r="Y409" s="28"/>
      <c r="Z409" s="28"/>
      <c r="AA409" s="226"/>
      <c r="AB409" s="28"/>
      <c r="AC409" s="28"/>
      <c r="AD409" s="226"/>
      <c r="AE409" s="28"/>
      <c r="AF409" s="28"/>
      <c r="AG409" s="28"/>
      <c r="AH409" s="28"/>
      <c r="AI409" s="28"/>
      <c r="AJ409" s="226"/>
      <c r="AK409" s="28"/>
      <c r="AL409" s="28"/>
      <c r="AM409" s="226"/>
      <c r="AN409" s="28"/>
      <c r="AO409" s="28"/>
      <c r="AP409" s="226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</row>
    <row r="410" spans="1:52" x14ac:dyDescent="0.2">
      <c r="A410" s="95"/>
      <c r="B410" s="28"/>
      <c r="C410" s="28"/>
      <c r="D410" s="28"/>
      <c r="E410" s="32"/>
      <c r="F410" s="28"/>
      <c r="G410" s="28"/>
      <c r="H410" s="28"/>
      <c r="I410" s="28"/>
      <c r="J410" s="28"/>
      <c r="K410" s="28"/>
      <c r="L410" s="28"/>
      <c r="M410" s="28"/>
      <c r="N410" s="28"/>
      <c r="O410" s="226"/>
      <c r="P410" s="28"/>
      <c r="Q410" s="28"/>
      <c r="R410" s="28"/>
      <c r="S410" s="76"/>
      <c r="T410" s="28"/>
      <c r="U410" s="28"/>
      <c r="V410" s="28"/>
      <c r="W410" s="28"/>
      <c r="X410" s="28"/>
      <c r="Y410" s="28"/>
      <c r="Z410" s="28"/>
      <c r="AA410" s="226"/>
      <c r="AB410" s="28"/>
      <c r="AC410" s="28"/>
      <c r="AD410" s="226"/>
      <c r="AE410" s="28"/>
      <c r="AF410" s="28"/>
      <c r="AG410" s="28"/>
      <c r="AH410" s="28"/>
      <c r="AI410" s="28"/>
      <c r="AJ410" s="226"/>
      <c r="AK410" s="28"/>
      <c r="AL410" s="28"/>
      <c r="AM410" s="226"/>
      <c r="AN410" s="28"/>
      <c r="AO410" s="28"/>
      <c r="AP410" s="226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</row>
    <row r="411" spans="1:52" x14ac:dyDescent="0.2">
      <c r="A411" s="95"/>
      <c r="B411" s="28"/>
      <c r="C411" s="28"/>
      <c r="D411" s="28"/>
      <c r="E411" s="32"/>
      <c r="F411" s="28"/>
      <c r="G411" s="28"/>
      <c r="H411" s="28"/>
      <c r="I411" s="28"/>
      <c r="J411" s="28"/>
      <c r="K411" s="28"/>
      <c r="L411" s="28"/>
      <c r="M411" s="28"/>
      <c r="N411" s="28"/>
      <c r="O411" s="226"/>
      <c r="P411" s="28"/>
      <c r="Q411" s="28"/>
      <c r="R411" s="28"/>
      <c r="S411" s="76"/>
      <c r="T411" s="28"/>
      <c r="U411" s="28"/>
      <c r="V411" s="28"/>
      <c r="W411" s="28"/>
      <c r="X411" s="28"/>
      <c r="Y411" s="28"/>
      <c r="Z411" s="28"/>
      <c r="AA411" s="226"/>
      <c r="AB411" s="28"/>
      <c r="AC411" s="28"/>
      <c r="AD411" s="226"/>
      <c r="AE411" s="28"/>
      <c r="AF411" s="28"/>
      <c r="AG411" s="28"/>
      <c r="AH411" s="28"/>
      <c r="AI411" s="28"/>
      <c r="AJ411" s="226"/>
      <c r="AK411" s="28"/>
      <c r="AL411" s="28"/>
      <c r="AM411" s="226"/>
      <c r="AN411" s="28"/>
      <c r="AO411" s="28"/>
      <c r="AP411" s="226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</row>
    <row r="412" spans="1:52" x14ac:dyDescent="0.2">
      <c r="A412" s="95"/>
      <c r="B412" s="28"/>
      <c r="C412" s="28"/>
      <c r="D412" s="28"/>
      <c r="E412" s="32"/>
      <c r="F412" s="28"/>
      <c r="G412" s="28"/>
      <c r="H412" s="28"/>
      <c r="I412" s="28"/>
      <c r="J412" s="28"/>
      <c r="K412" s="28"/>
      <c r="L412" s="28"/>
      <c r="M412" s="28"/>
      <c r="N412" s="28"/>
      <c r="O412" s="226"/>
      <c r="P412" s="28"/>
      <c r="Q412" s="28"/>
      <c r="R412" s="28"/>
      <c r="S412" s="76"/>
      <c r="T412" s="28"/>
      <c r="U412" s="28"/>
      <c r="V412" s="28"/>
      <c r="W412" s="28"/>
      <c r="X412" s="28"/>
      <c r="Y412" s="28"/>
      <c r="Z412" s="28"/>
      <c r="AA412" s="226"/>
      <c r="AB412" s="28"/>
      <c r="AC412" s="28"/>
      <c r="AD412" s="226"/>
      <c r="AE412" s="28"/>
      <c r="AF412" s="28"/>
      <c r="AG412" s="28"/>
      <c r="AH412" s="28"/>
      <c r="AI412" s="28"/>
      <c r="AJ412" s="226"/>
      <c r="AK412" s="28"/>
      <c r="AL412" s="28"/>
      <c r="AM412" s="226"/>
      <c r="AN412" s="28"/>
      <c r="AO412" s="28"/>
      <c r="AP412" s="226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</row>
    <row r="413" spans="1:52" x14ac:dyDescent="0.2">
      <c r="A413" s="95"/>
      <c r="B413" s="28"/>
      <c r="C413" s="28"/>
      <c r="D413" s="28"/>
      <c r="E413" s="32"/>
      <c r="F413" s="28"/>
      <c r="G413" s="28"/>
      <c r="H413" s="28"/>
      <c r="I413" s="28"/>
      <c r="J413" s="28"/>
      <c r="K413" s="28"/>
      <c r="L413" s="28"/>
      <c r="M413" s="28"/>
      <c r="N413" s="28"/>
      <c r="O413" s="226"/>
      <c r="P413" s="28"/>
      <c r="Q413" s="28"/>
      <c r="R413" s="28"/>
      <c r="S413" s="76"/>
      <c r="T413" s="28"/>
      <c r="U413" s="28"/>
      <c r="V413" s="28"/>
      <c r="W413" s="28"/>
      <c r="X413" s="28"/>
      <c r="Y413" s="28"/>
      <c r="Z413" s="28"/>
      <c r="AA413" s="226"/>
      <c r="AB413" s="28"/>
      <c r="AC413" s="28"/>
      <c r="AD413" s="226"/>
      <c r="AE413" s="28"/>
      <c r="AF413" s="28"/>
      <c r="AG413" s="28"/>
      <c r="AH413" s="28"/>
      <c r="AI413" s="28"/>
      <c r="AJ413" s="226"/>
      <c r="AK413" s="28"/>
      <c r="AL413" s="28"/>
      <c r="AM413" s="226"/>
      <c r="AN413" s="28"/>
      <c r="AO413" s="28"/>
      <c r="AP413" s="226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</row>
    <row r="414" spans="1:52" x14ac:dyDescent="0.2">
      <c r="A414" s="95"/>
      <c r="B414" s="28"/>
      <c r="C414" s="28"/>
      <c r="D414" s="28"/>
      <c r="E414" s="32"/>
      <c r="F414" s="28"/>
      <c r="G414" s="28"/>
      <c r="H414" s="28"/>
      <c r="I414" s="28"/>
      <c r="J414" s="28"/>
      <c r="K414" s="28"/>
      <c r="L414" s="28"/>
      <c r="M414" s="28"/>
      <c r="N414" s="28"/>
      <c r="O414" s="226"/>
      <c r="P414" s="28"/>
      <c r="Q414" s="28"/>
      <c r="R414" s="28"/>
      <c r="S414" s="76"/>
      <c r="T414" s="28"/>
      <c r="U414" s="28"/>
      <c r="V414" s="28"/>
      <c r="W414" s="28"/>
      <c r="X414" s="28"/>
      <c r="Y414" s="28"/>
      <c r="Z414" s="28"/>
      <c r="AA414" s="226"/>
      <c r="AB414" s="28"/>
      <c r="AC414" s="28"/>
      <c r="AD414" s="226"/>
      <c r="AE414" s="28"/>
      <c r="AF414" s="28"/>
      <c r="AG414" s="28"/>
      <c r="AH414" s="28"/>
      <c r="AI414" s="28"/>
      <c r="AJ414" s="226"/>
      <c r="AK414" s="28"/>
      <c r="AL414" s="28"/>
      <c r="AM414" s="226"/>
      <c r="AN414" s="28"/>
      <c r="AO414" s="28"/>
      <c r="AP414" s="226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</row>
    <row r="415" spans="1:52" x14ac:dyDescent="0.2">
      <c r="A415" s="95"/>
      <c r="B415" s="28"/>
      <c r="C415" s="28"/>
      <c r="D415" s="28"/>
      <c r="E415" s="32"/>
      <c r="F415" s="28"/>
      <c r="G415" s="28"/>
      <c r="H415" s="28"/>
      <c r="I415" s="28"/>
      <c r="J415" s="28"/>
      <c r="K415" s="28"/>
      <c r="L415" s="28"/>
      <c r="M415" s="28"/>
      <c r="N415" s="28"/>
      <c r="O415" s="226"/>
      <c r="P415" s="28"/>
      <c r="Q415" s="28"/>
      <c r="R415" s="28"/>
      <c r="S415" s="76"/>
      <c r="T415" s="28"/>
      <c r="U415" s="28"/>
      <c r="V415" s="28"/>
      <c r="W415" s="28"/>
      <c r="X415" s="28"/>
      <c r="Y415" s="28"/>
      <c r="Z415" s="28"/>
      <c r="AA415" s="226"/>
      <c r="AB415" s="28"/>
      <c r="AC415" s="28"/>
      <c r="AD415" s="226"/>
      <c r="AE415" s="28"/>
      <c r="AF415" s="28"/>
      <c r="AG415" s="28"/>
      <c r="AH415" s="28"/>
      <c r="AI415" s="28"/>
      <c r="AJ415" s="226"/>
      <c r="AK415" s="28"/>
      <c r="AL415" s="28"/>
      <c r="AM415" s="226"/>
      <c r="AN415" s="28"/>
      <c r="AO415" s="28"/>
      <c r="AP415" s="226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</row>
    <row r="416" spans="1:52" x14ac:dyDescent="0.2">
      <c r="A416" s="95"/>
      <c r="B416" s="28"/>
      <c r="C416" s="28"/>
      <c r="D416" s="28"/>
      <c r="E416" s="32"/>
      <c r="F416" s="28"/>
      <c r="G416" s="28"/>
      <c r="H416" s="28"/>
      <c r="I416" s="28"/>
      <c r="J416" s="28"/>
      <c r="K416" s="28"/>
      <c r="L416" s="28"/>
      <c r="M416" s="28"/>
      <c r="N416" s="28"/>
      <c r="O416" s="226"/>
      <c r="P416" s="28"/>
      <c r="Q416" s="28"/>
      <c r="R416" s="28"/>
      <c r="S416" s="76"/>
      <c r="T416" s="28"/>
      <c r="U416" s="28"/>
      <c r="V416" s="28"/>
      <c r="W416" s="28"/>
      <c r="X416" s="28"/>
      <c r="Y416" s="28"/>
      <c r="Z416" s="28"/>
      <c r="AA416" s="226"/>
      <c r="AB416" s="28"/>
      <c r="AC416" s="28"/>
      <c r="AD416" s="226"/>
      <c r="AE416" s="28"/>
      <c r="AF416" s="28"/>
      <c r="AG416" s="28"/>
      <c r="AH416" s="28"/>
      <c r="AI416" s="28"/>
      <c r="AJ416" s="226"/>
      <c r="AK416" s="28"/>
      <c r="AL416" s="28"/>
      <c r="AM416" s="226"/>
      <c r="AN416" s="28"/>
      <c r="AO416" s="28"/>
      <c r="AP416" s="226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</row>
    <row r="417" spans="1:52" x14ac:dyDescent="0.2">
      <c r="A417" s="95"/>
      <c r="B417" s="28"/>
      <c r="C417" s="28"/>
      <c r="D417" s="28"/>
      <c r="E417" s="32"/>
      <c r="F417" s="28"/>
      <c r="G417" s="28"/>
      <c r="H417" s="28"/>
      <c r="I417" s="28"/>
      <c r="J417" s="28"/>
      <c r="K417" s="28"/>
      <c r="L417" s="28"/>
      <c r="M417" s="28"/>
      <c r="N417" s="28"/>
      <c r="O417" s="226"/>
      <c r="P417" s="28"/>
      <c r="Q417" s="28"/>
      <c r="R417" s="28"/>
      <c r="S417" s="76"/>
      <c r="T417" s="28"/>
      <c r="U417" s="28"/>
      <c r="V417" s="28"/>
      <c r="W417" s="28"/>
      <c r="X417" s="28"/>
      <c r="Y417" s="28"/>
      <c r="Z417" s="28"/>
      <c r="AA417" s="226"/>
      <c r="AB417" s="28"/>
      <c r="AC417" s="28"/>
      <c r="AD417" s="226"/>
      <c r="AE417" s="28"/>
      <c r="AF417" s="28"/>
      <c r="AG417" s="28"/>
      <c r="AH417" s="28"/>
      <c r="AI417" s="28"/>
      <c r="AJ417" s="226"/>
      <c r="AK417" s="28"/>
      <c r="AL417" s="28"/>
      <c r="AM417" s="226"/>
      <c r="AN417" s="28"/>
      <c r="AO417" s="28"/>
      <c r="AP417" s="226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</row>
    <row r="418" spans="1:52" x14ac:dyDescent="0.2">
      <c r="A418" s="95"/>
      <c r="B418" s="28"/>
      <c r="C418" s="28"/>
      <c r="D418" s="28"/>
      <c r="E418" s="32"/>
      <c r="F418" s="28"/>
      <c r="G418" s="28"/>
      <c r="H418" s="28"/>
      <c r="I418" s="28"/>
      <c r="J418" s="28"/>
      <c r="K418" s="28"/>
      <c r="L418" s="28"/>
      <c r="M418" s="28"/>
      <c r="N418" s="28"/>
      <c r="O418" s="226"/>
      <c r="P418" s="28"/>
      <c r="Q418" s="28"/>
      <c r="R418" s="28"/>
      <c r="S418" s="76"/>
      <c r="T418" s="28"/>
      <c r="U418" s="28"/>
      <c r="V418" s="28"/>
      <c r="W418" s="28"/>
      <c r="X418" s="28"/>
      <c r="Y418" s="28"/>
      <c r="Z418" s="28"/>
      <c r="AA418" s="226"/>
      <c r="AB418" s="28"/>
      <c r="AC418" s="28"/>
      <c r="AD418" s="226"/>
      <c r="AE418" s="28"/>
      <c r="AF418" s="28"/>
      <c r="AG418" s="28"/>
      <c r="AH418" s="28"/>
      <c r="AI418" s="28"/>
      <c r="AJ418" s="226"/>
      <c r="AK418" s="28"/>
      <c r="AL418" s="28"/>
      <c r="AM418" s="226"/>
      <c r="AN418" s="28"/>
      <c r="AO418" s="28"/>
      <c r="AP418" s="226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</row>
    <row r="419" spans="1:52" x14ac:dyDescent="0.2">
      <c r="A419" s="95"/>
      <c r="B419" s="28"/>
      <c r="C419" s="28"/>
      <c r="D419" s="28"/>
      <c r="E419" s="32"/>
      <c r="F419" s="28"/>
      <c r="G419" s="28"/>
      <c r="H419" s="28"/>
      <c r="I419" s="28"/>
      <c r="J419" s="28"/>
      <c r="K419" s="28"/>
      <c r="L419" s="28"/>
      <c r="M419" s="28"/>
      <c r="N419" s="28"/>
      <c r="O419" s="226"/>
      <c r="P419" s="28"/>
      <c r="Q419" s="28"/>
      <c r="R419" s="28"/>
      <c r="S419" s="76"/>
      <c r="T419" s="28"/>
      <c r="U419" s="28"/>
      <c r="V419" s="28"/>
      <c r="W419" s="28"/>
      <c r="X419" s="28"/>
      <c r="Y419" s="28"/>
      <c r="Z419" s="28"/>
      <c r="AA419" s="226"/>
      <c r="AB419" s="28"/>
      <c r="AC419" s="28"/>
      <c r="AD419" s="226"/>
      <c r="AE419" s="28"/>
      <c r="AF419" s="28"/>
      <c r="AG419" s="28"/>
      <c r="AH419" s="28"/>
      <c r="AI419" s="28"/>
      <c r="AJ419" s="226"/>
      <c r="AK419" s="28"/>
      <c r="AL419" s="28"/>
      <c r="AM419" s="226"/>
      <c r="AN419" s="28"/>
      <c r="AO419" s="28"/>
      <c r="AP419" s="226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</row>
    <row r="420" spans="1:52" x14ac:dyDescent="0.2">
      <c r="A420" s="95"/>
      <c r="B420" s="28"/>
      <c r="C420" s="28"/>
      <c r="D420" s="28"/>
      <c r="E420" s="32"/>
      <c r="F420" s="28"/>
      <c r="G420" s="28"/>
      <c r="H420" s="28"/>
      <c r="I420" s="28"/>
      <c r="J420" s="28"/>
      <c r="K420" s="28"/>
      <c r="L420" s="28"/>
      <c r="M420" s="28"/>
      <c r="N420" s="28"/>
      <c r="O420" s="226"/>
      <c r="P420" s="28"/>
      <c r="Q420" s="28"/>
      <c r="R420" s="28"/>
      <c r="S420" s="76"/>
      <c r="T420" s="28"/>
      <c r="U420" s="28"/>
      <c r="V420" s="28"/>
      <c r="W420" s="28"/>
      <c r="X420" s="28"/>
      <c r="Y420" s="28"/>
      <c r="Z420" s="28"/>
      <c r="AA420" s="226"/>
      <c r="AB420" s="28"/>
      <c r="AC420" s="28"/>
      <c r="AD420" s="226"/>
      <c r="AE420" s="28"/>
      <c r="AF420" s="28"/>
      <c r="AG420" s="28"/>
      <c r="AH420" s="28"/>
      <c r="AI420" s="28"/>
      <c r="AJ420" s="226"/>
      <c r="AK420" s="28"/>
      <c r="AL420" s="28"/>
      <c r="AM420" s="226"/>
      <c r="AN420" s="28"/>
      <c r="AO420" s="28"/>
      <c r="AP420" s="226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</row>
    <row r="421" spans="1:52" x14ac:dyDescent="0.2">
      <c r="A421" s="95"/>
      <c r="B421" s="28"/>
      <c r="C421" s="28"/>
      <c r="D421" s="28"/>
      <c r="E421" s="32"/>
      <c r="F421" s="28"/>
      <c r="G421" s="28"/>
      <c r="H421" s="28"/>
      <c r="I421" s="28"/>
      <c r="J421" s="28"/>
      <c r="K421" s="28"/>
      <c r="L421" s="28"/>
      <c r="M421" s="28"/>
      <c r="N421" s="28"/>
      <c r="O421" s="226"/>
      <c r="P421" s="28"/>
      <c r="Q421" s="28"/>
      <c r="R421" s="28"/>
      <c r="S421" s="76"/>
      <c r="T421" s="28"/>
      <c r="U421" s="28"/>
      <c r="V421" s="28"/>
      <c r="W421" s="28"/>
      <c r="X421" s="28"/>
      <c r="Y421" s="28"/>
      <c r="Z421" s="28"/>
      <c r="AA421" s="226"/>
      <c r="AB421" s="28"/>
      <c r="AC421" s="28"/>
      <c r="AD421" s="226"/>
      <c r="AE421" s="28"/>
      <c r="AF421" s="28"/>
      <c r="AG421" s="28"/>
      <c r="AH421" s="28"/>
      <c r="AI421" s="28"/>
      <c r="AJ421" s="226"/>
      <c r="AK421" s="28"/>
      <c r="AL421" s="28"/>
      <c r="AM421" s="226"/>
      <c r="AN421" s="28"/>
      <c r="AO421" s="28"/>
      <c r="AP421" s="226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</row>
    <row r="422" spans="1:52" x14ac:dyDescent="0.2">
      <c r="A422" s="95"/>
      <c r="B422" s="28"/>
      <c r="C422" s="28"/>
      <c r="D422" s="28"/>
      <c r="E422" s="32"/>
      <c r="F422" s="28"/>
      <c r="G422" s="28"/>
      <c r="H422" s="28"/>
      <c r="I422" s="28"/>
      <c r="J422" s="28"/>
      <c r="K422" s="28"/>
      <c r="L422" s="28"/>
      <c r="M422" s="28"/>
      <c r="N422" s="28"/>
      <c r="O422" s="226"/>
      <c r="P422" s="28"/>
      <c r="Q422" s="28"/>
      <c r="R422" s="28"/>
      <c r="S422" s="76"/>
      <c r="T422" s="28"/>
      <c r="U422" s="28"/>
      <c r="V422" s="28"/>
      <c r="W422" s="28"/>
      <c r="X422" s="28"/>
      <c r="Y422" s="28"/>
      <c r="Z422" s="28"/>
      <c r="AA422" s="226"/>
      <c r="AB422" s="28"/>
      <c r="AC422" s="28"/>
      <c r="AD422" s="226"/>
      <c r="AE422" s="28"/>
      <c r="AF422" s="28"/>
      <c r="AG422" s="28"/>
      <c r="AH422" s="28"/>
      <c r="AI422" s="28"/>
      <c r="AJ422" s="226"/>
      <c r="AK422" s="28"/>
      <c r="AL422" s="28"/>
      <c r="AM422" s="226"/>
      <c r="AN422" s="28"/>
      <c r="AO422" s="28"/>
      <c r="AP422" s="226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</row>
    <row r="423" spans="1:52" x14ac:dyDescent="0.2">
      <c r="A423" s="95"/>
      <c r="B423" s="28"/>
      <c r="C423" s="28"/>
      <c r="D423" s="28"/>
      <c r="E423" s="32"/>
      <c r="F423" s="28"/>
      <c r="G423" s="28"/>
      <c r="H423" s="28"/>
      <c r="I423" s="28"/>
      <c r="J423" s="28"/>
      <c r="K423" s="28"/>
      <c r="L423" s="28"/>
      <c r="M423" s="28"/>
      <c r="N423" s="28"/>
      <c r="O423" s="226"/>
      <c r="P423" s="28"/>
      <c r="Q423" s="28"/>
      <c r="R423" s="28"/>
      <c r="S423" s="76"/>
      <c r="T423" s="28"/>
      <c r="U423" s="28"/>
      <c r="V423" s="28"/>
      <c r="W423" s="28"/>
      <c r="X423" s="28"/>
      <c r="Y423" s="28"/>
      <c r="Z423" s="28"/>
      <c r="AA423" s="226"/>
      <c r="AB423" s="28"/>
      <c r="AC423" s="28"/>
      <c r="AD423" s="226"/>
      <c r="AE423" s="28"/>
      <c r="AF423" s="28"/>
      <c r="AG423" s="28"/>
      <c r="AH423" s="28"/>
      <c r="AI423" s="28"/>
      <c r="AJ423" s="226"/>
      <c r="AK423" s="28"/>
      <c r="AL423" s="28"/>
      <c r="AM423" s="226"/>
      <c r="AN423" s="28"/>
      <c r="AO423" s="28"/>
      <c r="AP423" s="226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</row>
    <row r="424" spans="1:52" x14ac:dyDescent="0.2">
      <c r="A424" s="95"/>
      <c r="B424" s="28"/>
      <c r="C424" s="28"/>
      <c r="D424" s="28"/>
      <c r="E424" s="32"/>
      <c r="F424" s="28"/>
      <c r="G424" s="28"/>
      <c r="H424" s="28"/>
      <c r="I424" s="28"/>
      <c r="J424" s="28"/>
      <c r="K424" s="28"/>
      <c r="L424" s="28"/>
      <c r="M424" s="28"/>
      <c r="N424" s="28"/>
      <c r="O424" s="226"/>
      <c r="P424" s="28"/>
      <c r="Q424" s="28"/>
      <c r="R424" s="28"/>
      <c r="S424" s="76"/>
      <c r="T424" s="28"/>
      <c r="U424" s="28"/>
      <c r="V424" s="28"/>
      <c r="W424" s="28"/>
      <c r="X424" s="28"/>
      <c r="Y424" s="28"/>
      <c r="Z424" s="28"/>
      <c r="AA424" s="226"/>
      <c r="AB424" s="28"/>
      <c r="AC424" s="28"/>
      <c r="AD424" s="226"/>
      <c r="AE424" s="28"/>
      <c r="AF424" s="28"/>
      <c r="AG424" s="28"/>
      <c r="AH424" s="28"/>
      <c r="AI424" s="28"/>
      <c r="AJ424" s="226"/>
      <c r="AK424" s="28"/>
      <c r="AL424" s="28"/>
      <c r="AM424" s="226"/>
      <c r="AN424" s="28"/>
      <c r="AO424" s="28"/>
      <c r="AP424" s="226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</row>
    <row r="425" spans="1:52" x14ac:dyDescent="0.2">
      <c r="A425" s="95"/>
      <c r="B425" s="28"/>
      <c r="C425" s="28"/>
      <c r="D425" s="28"/>
      <c r="E425" s="32"/>
      <c r="F425" s="28"/>
      <c r="G425" s="28"/>
      <c r="H425" s="28"/>
      <c r="I425" s="28"/>
      <c r="J425" s="28"/>
      <c r="K425" s="28"/>
      <c r="L425" s="28"/>
      <c r="M425" s="28"/>
      <c r="N425" s="28"/>
      <c r="O425" s="226"/>
      <c r="P425" s="28"/>
      <c r="Q425" s="28"/>
      <c r="R425" s="28"/>
      <c r="S425" s="76"/>
      <c r="T425" s="28"/>
      <c r="U425" s="28"/>
      <c r="V425" s="28"/>
      <c r="W425" s="28"/>
      <c r="X425" s="28"/>
      <c r="Y425" s="28"/>
      <c r="Z425" s="28"/>
      <c r="AA425" s="226"/>
      <c r="AB425" s="28"/>
      <c r="AC425" s="28"/>
      <c r="AD425" s="226"/>
      <c r="AE425" s="28"/>
      <c r="AF425" s="28"/>
      <c r="AG425" s="28"/>
      <c r="AH425" s="28"/>
      <c r="AI425" s="28"/>
      <c r="AJ425" s="226"/>
      <c r="AK425" s="28"/>
      <c r="AL425" s="28"/>
      <c r="AM425" s="226"/>
      <c r="AN425" s="28"/>
      <c r="AO425" s="28"/>
      <c r="AP425" s="226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</row>
    <row r="426" spans="1:52" x14ac:dyDescent="0.2">
      <c r="A426" s="95"/>
      <c r="B426" s="28"/>
      <c r="C426" s="28"/>
      <c r="D426" s="28"/>
      <c r="E426" s="32"/>
      <c r="F426" s="28"/>
      <c r="G426" s="28"/>
      <c r="H426" s="28"/>
      <c r="I426" s="28"/>
      <c r="J426" s="28"/>
      <c r="K426" s="28"/>
      <c r="L426" s="28"/>
      <c r="M426" s="28"/>
      <c r="N426" s="28"/>
      <c r="O426" s="226"/>
      <c r="P426" s="28"/>
      <c r="Q426" s="28"/>
      <c r="R426" s="28"/>
      <c r="S426" s="76"/>
      <c r="T426" s="28"/>
      <c r="U426" s="28"/>
      <c r="V426" s="28"/>
      <c r="W426" s="28"/>
      <c r="X426" s="28"/>
      <c r="Y426" s="28"/>
      <c r="Z426" s="28"/>
      <c r="AA426" s="226"/>
      <c r="AB426" s="28"/>
      <c r="AC426" s="28"/>
      <c r="AD426" s="226"/>
      <c r="AE426" s="28"/>
      <c r="AF426" s="28"/>
      <c r="AG426" s="28"/>
      <c r="AH426" s="28"/>
      <c r="AI426" s="28"/>
      <c r="AJ426" s="226"/>
      <c r="AK426" s="28"/>
      <c r="AL426" s="28"/>
      <c r="AM426" s="226"/>
      <c r="AN426" s="28"/>
      <c r="AO426" s="28"/>
      <c r="AP426" s="226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</row>
    <row r="427" spans="1:52" x14ac:dyDescent="0.2">
      <c r="A427" s="95"/>
      <c r="B427" s="28"/>
      <c r="C427" s="28"/>
      <c r="D427" s="28"/>
      <c r="E427" s="32"/>
      <c r="F427" s="28"/>
      <c r="G427" s="28"/>
      <c r="H427" s="28"/>
      <c r="I427" s="28"/>
      <c r="J427" s="28"/>
      <c r="K427" s="28"/>
      <c r="L427" s="28"/>
      <c r="M427" s="28"/>
      <c r="N427" s="28"/>
      <c r="O427" s="226"/>
      <c r="P427" s="28"/>
      <c r="Q427" s="28"/>
      <c r="R427" s="28"/>
      <c r="S427" s="76"/>
      <c r="T427" s="28"/>
      <c r="U427" s="28"/>
      <c r="V427" s="28"/>
      <c r="W427" s="28"/>
      <c r="X427" s="28"/>
      <c r="Y427" s="28"/>
      <c r="Z427" s="28"/>
      <c r="AA427" s="226"/>
      <c r="AB427" s="28"/>
      <c r="AC427" s="28"/>
      <c r="AD427" s="226"/>
      <c r="AE427" s="28"/>
      <c r="AF427" s="28"/>
      <c r="AG427" s="28"/>
      <c r="AH427" s="28"/>
      <c r="AI427" s="28"/>
      <c r="AJ427" s="226"/>
      <c r="AK427" s="28"/>
      <c r="AL427" s="28"/>
      <c r="AM427" s="226"/>
      <c r="AN427" s="28"/>
      <c r="AO427" s="28"/>
      <c r="AP427" s="226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</row>
    <row r="428" spans="1:52" x14ac:dyDescent="0.2">
      <c r="A428" s="95"/>
      <c r="B428" s="28"/>
      <c r="C428" s="28"/>
      <c r="D428" s="28"/>
      <c r="E428" s="32"/>
      <c r="F428" s="28"/>
      <c r="G428" s="28"/>
      <c r="H428" s="28"/>
      <c r="I428" s="28"/>
      <c r="J428" s="28"/>
      <c r="K428" s="28"/>
      <c r="L428" s="28"/>
      <c r="M428" s="28"/>
      <c r="N428" s="28"/>
      <c r="O428" s="226"/>
      <c r="P428" s="28"/>
      <c r="Q428" s="28"/>
      <c r="R428" s="28"/>
      <c r="S428" s="76"/>
      <c r="T428" s="28"/>
      <c r="U428" s="28"/>
      <c r="V428" s="28"/>
      <c r="W428" s="28"/>
      <c r="X428" s="28"/>
      <c r="Y428" s="28"/>
      <c r="Z428" s="28"/>
      <c r="AA428" s="226"/>
      <c r="AB428" s="28"/>
      <c r="AC428" s="28"/>
      <c r="AD428" s="226"/>
      <c r="AE428" s="28"/>
      <c r="AF428" s="28"/>
      <c r="AG428" s="28"/>
      <c r="AH428" s="28"/>
      <c r="AI428" s="28"/>
      <c r="AJ428" s="226"/>
      <c r="AK428" s="28"/>
      <c r="AL428" s="28"/>
      <c r="AM428" s="226"/>
      <c r="AN428" s="28"/>
      <c r="AO428" s="28"/>
      <c r="AP428" s="226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</row>
    <row r="429" spans="1:52" x14ac:dyDescent="0.2">
      <c r="A429" s="95"/>
      <c r="B429" s="28"/>
      <c r="C429" s="28"/>
      <c r="D429" s="28"/>
      <c r="E429" s="32"/>
      <c r="F429" s="28"/>
      <c r="G429" s="28"/>
      <c r="H429" s="28"/>
      <c r="I429" s="28"/>
      <c r="J429" s="28"/>
      <c r="K429" s="28"/>
      <c r="L429" s="28"/>
      <c r="M429" s="28"/>
      <c r="N429" s="28"/>
      <c r="O429" s="226"/>
      <c r="P429" s="28"/>
      <c r="Q429" s="28"/>
      <c r="R429" s="28"/>
      <c r="S429" s="76"/>
      <c r="T429" s="28"/>
      <c r="U429" s="28"/>
      <c r="V429" s="28"/>
      <c r="W429" s="28"/>
      <c r="X429" s="28"/>
      <c r="Y429" s="28"/>
      <c r="Z429" s="28"/>
      <c r="AA429" s="226"/>
      <c r="AB429" s="28"/>
      <c r="AC429" s="28"/>
      <c r="AD429" s="226"/>
      <c r="AE429" s="28"/>
      <c r="AF429" s="28"/>
      <c r="AG429" s="28"/>
      <c r="AH429" s="28"/>
      <c r="AI429" s="28"/>
      <c r="AJ429" s="226"/>
      <c r="AK429" s="28"/>
      <c r="AL429" s="28"/>
      <c r="AM429" s="226"/>
      <c r="AN429" s="28"/>
      <c r="AO429" s="28"/>
      <c r="AP429" s="226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</row>
    <row r="430" spans="1:52" x14ac:dyDescent="0.2">
      <c r="A430" s="95"/>
      <c r="B430" s="28"/>
      <c r="C430" s="28"/>
      <c r="D430" s="28"/>
      <c r="E430" s="32"/>
      <c r="F430" s="28"/>
      <c r="G430" s="28"/>
      <c r="H430" s="28"/>
      <c r="I430" s="28"/>
      <c r="J430" s="28"/>
      <c r="K430" s="28"/>
      <c r="L430" s="28"/>
      <c r="M430" s="28"/>
      <c r="N430" s="28"/>
      <c r="O430" s="226"/>
      <c r="P430" s="28"/>
      <c r="Q430" s="28"/>
      <c r="R430" s="28"/>
      <c r="S430" s="76"/>
      <c r="T430" s="28"/>
      <c r="U430" s="28"/>
      <c r="V430" s="28"/>
      <c r="W430" s="28"/>
      <c r="X430" s="28"/>
      <c r="Y430" s="28"/>
      <c r="Z430" s="28"/>
      <c r="AA430" s="226"/>
      <c r="AB430" s="28"/>
      <c r="AC430" s="28"/>
      <c r="AD430" s="226"/>
      <c r="AE430" s="28"/>
      <c r="AF430" s="28"/>
      <c r="AG430" s="28"/>
      <c r="AH430" s="28"/>
      <c r="AI430" s="28"/>
      <c r="AJ430" s="226"/>
      <c r="AK430" s="28"/>
      <c r="AL430" s="28"/>
      <c r="AM430" s="226"/>
      <c r="AN430" s="28"/>
      <c r="AO430" s="28"/>
      <c r="AP430" s="226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</row>
    <row r="431" spans="1:52" x14ac:dyDescent="0.2">
      <c r="A431" s="95"/>
      <c r="B431" s="28"/>
      <c r="C431" s="28"/>
      <c r="D431" s="28"/>
      <c r="E431" s="32"/>
      <c r="F431" s="28"/>
      <c r="G431" s="28"/>
      <c r="H431" s="28"/>
      <c r="I431" s="28"/>
      <c r="J431" s="28"/>
      <c r="K431" s="28"/>
      <c r="L431" s="28"/>
      <c r="M431" s="28"/>
      <c r="N431" s="28"/>
      <c r="O431" s="226"/>
      <c r="P431" s="28"/>
      <c r="Q431" s="28"/>
      <c r="R431" s="28"/>
      <c r="S431" s="76"/>
      <c r="T431" s="28"/>
      <c r="U431" s="28"/>
      <c r="V431" s="28"/>
      <c r="W431" s="28"/>
      <c r="X431" s="28"/>
      <c r="Y431" s="28"/>
      <c r="Z431" s="28"/>
      <c r="AA431" s="226"/>
      <c r="AB431" s="28"/>
      <c r="AC431" s="28"/>
      <c r="AD431" s="226"/>
      <c r="AE431" s="28"/>
      <c r="AF431" s="28"/>
      <c r="AG431" s="28"/>
      <c r="AH431" s="28"/>
      <c r="AI431" s="28"/>
      <c r="AJ431" s="226"/>
      <c r="AK431" s="28"/>
      <c r="AL431" s="28"/>
      <c r="AM431" s="226"/>
      <c r="AN431" s="28"/>
      <c r="AO431" s="28"/>
      <c r="AP431" s="226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</row>
    <row r="432" spans="1:52" x14ac:dyDescent="0.2">
      <c r="A432" s="95"/>
      <c r="B432" s="28"/>
      <c r="C432" s="28"/>
      <c r="D432" s="28"/>
      <c r="E432" s="32"/>
      <c r="F432" s="28"/>
      <c r="G432" s="28"/>
      <c r="H432" s="28"/>
      <c r="I432" s="28"/>
      <c r="J432" s="28"/>
      <c r="K432" s="28"/>
      <c r="L432" s="28"/>
      <c r="M432" s="28"/>
      <c r="N432" s="28"/>
      <c r="O432" s="226"/>
      <c r="P432" s="28"/>
      <c r="Q432" s="28"/>
      <c r="R432" s="28"/>
      <c r="S432" s="76"/>
      <c r="T432" s="28"/>
      <c r="U432" s="28"/>
      <c r="V432" s="28"/>
      <c r="W432" s="28"/>
      <c r="X432" s="28"/>
      <c r="Y432" s="28"/>
      <c r="Z432" s="28"/>
      <c r="AA432" s="226"/>
      <c r="AB432" s="28"/>
      <c r="AC432" s="28"/>
      <c r="AD432" s="226"/>
      <c r="AE432" s="28"/>
      <c r="AF432" s="28"/>
      <c r="AG432" s="28"/>
      <c r="AH432" s="28"/>
      <c r="AI432" s="28"/>
      <c r="AJ432" s="226"/>
      <c r="AK432" s="28"/>
      <c r="AL432" s="28"/>
      <c r="AM432" s="226"/>
      <c r="AN432" s="28"/>
      <c r="AO432" s="28"/>
      <c r="AP432" s="226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</row>
    <row r="433" spans="1:52" x14ac:dyDescent="0.2">
      <c r="A433" s="95"/>
      <c r="B433" s="28"/>
      <c r="C433" s="28"/>
      <c r="D433" s="28"/>
      <c r="E433" s="32"/>
      <c r="F433" s="28"/>
      <c r="G433" s="28"/>
      <c r="H433" s="28"/>
      <c r="I433" s="28"/>
      <c r="J433" s="28"/>
      <c r="K433" s="28"/>
      <c r="L433" s="28"/>
      <c r="M433" s="28"/>
      <c r="N433" s="28"/>
      <c r="O433" s="226"/>
      <c r="P433" s="28"/>
      <c r="Q433" s="28"/>
      <c r="R433" s="28"/>
      <c r="S433" s="76"/>
      <c r="T433" s="28"/>
      <c r="U433" s="28"/>
      <c r="V433" s="28"/>
      <c r="W433" s="28"/>
      <c r="X433" s="28"/>
      <c r="Y433" s="28"/>
      <c r="Z433" s="28"/>
      <c r="AA433" s="226"/>
      <c r="AB433" s="28"/>
      <c r="AC433" s="28"/>
      <c r="AD433" s="226"/>
      <c r="AE433" s="28"/>
      <c r="AF433" s="28"/>
      <c r="AG433" s="28"/>
      <c r="AH433" s="28"/>
      <c r="AI433" s="28"/>
      <c r="AJ433" s="226"/>
      <c r="AK433" s="28"/>
      <c r="AL433" s="28"/>
      <c r="AM433" s="226"/>
      <c r="AN433" s="28"/>
      <c r="AO433" s="28"/>
      <c r="AP433" s="226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</row>
    <row r="434" spans="1:52" x14ac:dyDescent="0.2">
      <c r="A434" s="95"/>
      <c r="B434" s="28"/>
      <c r="C434" s="28"/>
      <c r="D434" s="28"/>
      <c r="E434" s="32"/>
      <c r="F434" s="28"/>
      <c r="G434" s="28"/>
      <c r="H434" s="28"/>
      <c r="I434" s="28"/>
      <c r="J434" s="28"/>
      <c r="K434" s="28"/>
      <c r="L434" s="28"/>
      <c r="M434" s="28"/>
      <c r="N434" s="28"/>
      <c r="O434" s="226"/>
      <c r="P434" s="28"/>
      <c r="Q434" s="28"/>
      <c r="R434" s="28"/>
      <c r="S434" s="76"/>
      <c r="T434" s="28"/>
      <c r="U434" s="28"/>
      <c r="V434" s="28"/>
      <c r="W434" s="28"/>
      <c r="X434" s="28"/>
      <c r="Y434" s="28"/>
      <c r="Z434" s="28"/>
      <c r="AA434" s="226"/>
      <c r="AB434" s="28"/>
      <c r="AC434" s="28"/>
      <c r="AD434" s="226"/>
      <c r="AE434" s="28"/>
      <c r="AF434" s="28"/>
      <c r="AG434" s="28"/>
      <c r="AH434" s="28"/>
      <c r="AI434" s="28"/>
      <c r="AJ434" s="226"/>
      <c r="AK434" s="28"/>
      <c r="AL434" s="28"/>
      <c r="AM434" s="226"/>
      <c r="AN434" s="28"/>
      <c r="AO434" s="28"/>
      <c r="AP434" s="226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</row>
    <row r="435" spans="1:52" x14ac:dyDescent="0.2">
      <c r="A435" s="95"/>
      <c r="B435" s="28"/>
      <c r="C435" s="28"/>
      <c r="D435" s="28"/>
      <c r="E435" s="32"/>
      <c r="F435" s="28"/>
      <c r="G435" s="28"/>
      <c r="H435" s="28"/>
      <c r="I435" s="28"/>
      <c r="J435" s="28"/>
      <c r="K435" s="28"/>
      <c r="L435" s="28"/>
      <c r="M435" s="28"/>
      <c r="N435" s="28"/>
      <c r="O435" s="226"/>
      <c r="P435" s="28"/>
      <c r="Q435" s="28"/>
      <c r="R435" s="28"/>
      <c r="S435" s="76"/>
      <c r="T435" s="28"/>
      <c r="U435" s="28"/>
      <c r="V435" s="28"/>
      <c r="W435" s="28"/>
      <c r="X435" s="28"/>
      <c r="Y435" s="28"/>
      <c r="Z435" s="28"/>
      <c r="AA435" s="226"/>
      <c r="AB435" s="28"/>
      <c r="AC435" s="28"/>
      <c r="AD435" s="226"/>
      <c r="AE435" s="28"/>
      <c r="AF435" s="28"/>
      <c r="AG435" s="28"/>
      <c r="AH435" s="28"/>
      <c r="AI435" s="28"/>
      <c r="AJ435" s="226"/>
      <c r="AK435" s="28"/>
      <c r="AL435" s="28"/>
      <c r="AM435" s="226"/>
      <c r="AN435" s="28"/>
      <c r="AO435" s="28"/>
      <c r="AP435" s="226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</row>
    <row r="436" spans="1:52" x14ac:dyDescent="0.2">
      <c r="A436" s="95"/>
      <c r="B436" s="28"/>
      <c r="C436" s="28"/>
      <c r="D436" s="28"/>
      <c r="E436" s="32"/>
      <c r="F436" s="28"/>
      <c r="G436" s="28"/>
      <c r="H436" s="28"/>
      <c r="I436" s="28"/>
      <c r="J436" s="28"/>
      <c r="K436" s="28"/>
      <c r="L436" s="28"/>
      <c r="M436" s="28"/>
      <c r="N436" s="28"/>
      <c r="O436" s="226"/>
      <c r="P436" s="28"/>
      <c r="Q436" s="28"/>
      <c r="R436" s="28"/>
      <c r="S436" s="76"/>
      <c r="T436" s="28"/>
      <c r="U436" s="28"/>
      <c r="V436" s="28"/>
      <c r="W436" s="28"/>
      <c r="X436" s="28"/>
      <c r="Y436" s="28"/>
      <c r="Z436" s="28"/>
      <c r="AA436" s="226"/>
      <c r="AB436" s="28"/>
      <c r="AC436" s="28"/>
      <c r="AD436" s="226"/>
      <c r="AE436" s="28"/>
      <c r="AF436" s="28"/>
      <c r="AG436" s="28"/>
      <c r="AH436" s="28"/>
      <c r="AI436" s="28"/>
      <c r="AJ436" s="226"/>
      <c r="AK436" s="28"/>
      <c r="AL436" s="28"/>
      <c r="AM436" s="226"/>
      <c r="AN436" s="28"/>
      <c r="AO436" s="28"/>
      <c r="AP436" s="226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</row>
    <row r="437" spans="1:52" x14ac:dyDescent="0.2">
      <c r="A437" s="95"/>
      <c r="B437" s="28"/>
      <c r="C437" s="28"/>
      <c r="D437" s="28"/>
      <c r="E437" s="32"/>
      <c r="F437" s="28"/>
      <c r="G437" s="28"/>
      <c r="H437" s="28"/>
      <c r="I437" s="28"/>
      <c r="J437" s="28"/>
      <c r="K437" s="28"/>
      <c r="L437" s="28"/>
      <c r="M437" s="28"/>
      <c r="N437" s="28"/>
      <c r="O437" s="226"/>
      <c r="P437" s="28"/>
      <c r="Q437" s="28"/>
      <c r="R437" s="28"/>
      <c r="S437" s="76"/>
      <c r="T437" s="28"/>
      <c r="U437" s="28"/>
      <c r="V437" s="28"/>
      <c r="W437" s="28"/>
      <c r="X437" s="28"/>
      <c r="Y437" s="28"/>
      <c r="Z437" s="28"/>
      <c r="AA437" s="226"/>
      <c r="AB437" s="28"/>
      <c r="AC437" s="28"/>
      <c r="AD437" s="226"/>
      <c r="AE437" s="28"/>
      <c r="AF437" s="28"/>
      <c r="AG437" s="28"/>
      <c r="AH437" s="28"/>
      <c r="AI437" s="28"/>
      <c r="AJ437" s="226"/>
      <c r="AK437" s="28"/>
      <c r="AL437" s="28"/>
      <c r="AM437" s="226"/>
      <c r="AN437" s="28"/>
      <c r="AO437" s="28"/>
      <c r="AP437" s="226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</row>
    <row r="438" spans="1:52" x14ac:dyDescent="0.2">
      <c r="A438" s="95"/>
      <c r="B438" s="28"/>
      <c r="C438" s="28"/>
      <c r="D438" s="28"/>
      <c r="E438" s="32"/>
      <c r="F438" s="28"/>
      <c r="G438" s="28"/>
      <c r="H438" s="28"/>
      <c r="I438" s="28"/>
      <c r="J438" s="28"/>
      <c r="K438" s="28"/>
      <c r="L438" s="28"/>
      <c r="M438" s="28"/>
      <c r="N438" s="28"/>
      <c r="O438" s="226"/>
      <c r="P438" s="28"/>
      <c r="Q438" s="28"/>
      <c r="R438" s="28"/>
      <c r="S438" s="76"/>
      <c r="T438" s="28"/>
      <c r="U438" s="28"/>
      <c r="V438" s="28"/>
      <c r="W438" s="28"/>
      <c r="X438" s="28"/>
      <c r="Y438" s="28"/>
      <c r="Z438" s="28"/>
      <c r="AA438" s="226"/>
      <c r="AB438" s="28"/>
      <c r="AC438" s="28"/>
      <c r="AD438" s="226"/>
      <c r="AE438" s="28"/>
      <c r="AF438" s="28"/>
      <c r="AG438" s="28"/>
      <c r="AH438" s="28"/>
      <c r="AI438" s="28"/>
      <c r="AJ438" s="226"/>
      <c r="AK438" s="28"/>
      <c r="AL438" s="28"/>
      <c r="AM438" s="226"/>
      <c r="AN438" s="28"/>
      <c r="AO438" s="28"/>
      <c r="AP438" s="226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</row>
    <row r="439" spans="1:52" x14ac:dyDescent="0.2">
      <c r="A439" s="95"/>
      <c r="B439" s="28"/>
      <c r="C439" s="28"/>
      <c r="D439" s="28"/>
      <c r="E439" s="32"/>
      <c r="F439" s="28"/>
      <c r="G439" s="28"/>
      <c r="H439" s="28"/>
      <c r="I439" s="28"/>
      <c r="J439" s="28"/>
      <c r="K439" s="28"/>
      <c r="L439" s="28"/>
      <c r="M439" s="28"/>
      <c r="N439" s="28"/>
      <c r="O439" s="226"/>
      <c r="P439" s="28"/>
      <c r="Q439" s="28"/>
      <c r="R439" s="28"/>
      <c r="S439" s="76"/>
      <c r="T439" s="28"/>
      <c r="U439" s="28"/>
      <c r="V439" s="28"/>
      <c r="W439" s="28"/>
      <c r="X439" s="28"/>
      <c r="Y439" s="28"/>
      <c r="Z439" s="28"/>
      <c r="AA439" s="226"/>
      <c r="AB439" s="28"/>
      <c r="AC439" s="28"/>
      <c r="AD439" s="226"/>
      <c r="AE439" s="28"/>
      <c r="AF439" s="28"/>
      <c r="AG439" s="28"/>
      <c r="AH439" s="28"/>
      <c r="AI439" s="28"/>
      <c r="AJ439" s="226"/>
      <c r="AK439" s="28"/>
      <c r="AL439" s="28"/>
      <c r="AM439" s="226"/>
      <c r="AN439" s="28"/>
      <c r="AO439" s="28"/>
      <c r="AP439" s="226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</row>
    <row r="440" spans="1:52" x14ac:dyDescent="0.2">
      <c r="A440" s="95"/>
      <c r="B440" s="28"/>
      <c r="C440" s="28"/>
      <c r="D440" s="28"/>
      <c r="E440" s="32"/>
      <c r="F440" s="28"/>
      <c r="G440" s="28"/>
      <c r="H440" s="28"/>
      <c r="I440" s="28"/>
      <c r="J440" s="28"/>
      <c r="K440" s="28"/>
      <c r="L440" s="28"/>
      <c r="M440" s="28"/>
      <c r="N440" s="28"/>
      <c r="O440" s="226"/>
      <c r="P440" s="28"/>
      <c r="Q440" s="28"/>
      <c r="R440" s="28"/>
      <c r="S440" s="76"/>
      <c r="T440" s="28"/>
      <c r="U440" s="28"/>
      <c r="V440" s="28"/>
      <c r="W440" s="28"/>
      <c r="X440" s="28"/>
      <c r="Y440" s="28"/>
      <c r="Z440" s="28"/>
      <c r="AA440" s="226"/>
      <c r="AB440" s="28"/>
      <c r="AC440" s="28"/>
      <c r="AD440" s="226"/>
      <c r="AE440" s="28"/>
      <c r="AF440" s="28"/>
      <c r="AG440" s="28"/>
      <c r="AH440" s="28"/>
      <c r="AI440" s="28"/>
      <c r="AJ440" s="226"/>
      <c r="AK440" s="28"/>
      <c r="AL440" s="28"/>
      <c r="AM440" s="226"/>
      <c r="AN440" s="28"/>
      <c r="AO440" s="28"/>
      <c r="AP440" s="226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</row>
    <row r="441" spans="1:52" x14ac:dyDescent="0.2">
      <c r="A441" s="95"/>
      <c r="B441" s="28"/>
      <c r="C441" s="28"/>
      <c r="D441" s="28"/>
      <c r="E441" s="32"/>
      <c r="F441" s="28"/>
      <c r="G441" s="28"/>
      <c r="H441" s="28"/>
      <c r="I441" s="28"/>
      <c r="J441" s="28"/>
      <c r="K441" s="28"/>
      <c r="L441" s="28"/>
      <c r="M441" s="28"/>
      <c r="N441" s="28"/>
      <c r="O441" s="226"/>
      <c r="P441" s="28"/>
      <c r="Q441" s="28"/>
      <c r="R441" s="28"/>
      <c r="S441" s="76"/>
      <c r="T441" s="28"/>
      <c r="U441" s="28"/>
      <c r="V441" s="28"/>
      <c r="W441" s="28"/>
      <c r="X441" s="28"/>
      <c r="Y441" s="28"/>
      <c r="Z441" s="28"/>
      <c r="AA441" s="226"/>
      <c r="AB441" s="28"/>
      <c r="AC441" s="28"/>
      <c r="AD441" s="226"/>
      <c r="AE441" s="28"/>
      <c r="AF441" s="28"/>
      <c r="AG441" s="28"/>
      <c r="AH441" s="28"/>
      <c r="AI441" s="28"/>
      <c r="AJ441" s="226"/>
      <c r="AK441" s="28"/>
      <c r="AL441" s="28"/>
      <c r="AM441" s="226"/>
      <c r="AN441" s="28"/>
      <c r="AO441" s="28"/>
      <c r="AP441" s="226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</row>
    <row r="442" spans="1:52" x14ac:dyDescent="0.2">
      <c r="A442" s="95"/>
      <c r="B442" s="28"/>
      <c r="C442" s="28"/>
      <c r="D442" s="28"/>
      <c r="E442" s="32"/>
      <c r="F442" s="28"/>
      <c r="G442" s="28"/>
      <c r="H442" s="28"/>
      <c r="I442" s="28"/>
      <c r="J442" s="28"/>
      <c r="K442" s="28"/>
      <c r="L442" s="28"/>
      <c r="M442" s="28"/>
      <c r="N442" s="28"/>
      <c r="O442" s="226"/>
      <c r="P442" s="28"/>
      <c r="Q442" s="28"/>
      <c r="R442" s="28"/>
      <c r="S442" s="76"/>
      <c r="T442" s="28"/>
      <c r="U442" s="28"/>
      <c r="V442" s="28"/>
      <c r="W442" s="28"/>
      <c r="X442" s="28"/>
      <c r="Y442" s="28"/>
      <c r="Z442" s="28"/>
      <c r="AA442" s="226"/>
      <c r="AB442" s="28"/>
      <c r="AC442" s="28"/>
      <c r="AD442" s="226"/>
      <c r="AE442" s="28"/>
      <c r="AF442" s="28"/>
      <c r="AG442" s="28"/>
      <c r="AH442" s="28"/>
      <c r="AI442" s="28"/>
      <c r="AJ442" s="226"/>
      <c r="AK442" s="28"/>
      <c r="AL442" s="28"/>
      <c r="AM442" s="226"/>
      <c r="AN442" s="28"/>
      <c r="AO442" s="28"/>
      <c r="AP442" s="226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</row>
    <row r="443" spans="1:52" x14ac:dyDescent="0.2">
      <c r="A443" s="95"/>
      <c r="B443" s="28"/>
      <c r="C443" s="28"/>
      <c r="D443" s="28"/>
      <c r="E443" s="32"/>
      <c r="F443" s="28"/>
      <c r="G443" s="28"/>
      <c r="H443" s="28"/>
      <c r="I443" s="28"/>
      <c r="J443" s="28"/>
      <c r="K443" s="28"/>
      <c r="L443" s="28"/>
      <c r="M443" s="28"/>
      <c r="N443" s="28"/>
      <c r="O443" s="226"/>
      <c r="P443" s="28"/>
      <c r="Q443" s="28"/>
      <c r="R443" s="28"/>
      <c r="S443" s="76"/>
      <c r="T443" s="28"/>
      <c r="U443" s="28"/>
      <c r="V443" s="28"/>
      <c r="W443" s="28"/>
      <c r="X443" s="28"/>
      <c r="Y443" s="28"/>
      <c r="Z443" s="28"/>
      <c r="AA443" s="226"/>
      <c r="AB443" s="28"/>
      <c r="AC443" s="28"/>
      <c r="AD443" s="226"/>
      <c r="AE443" s="28"/>
      <c r="AF443" s="28"/>
      <c r="AG443" s="28"/>
      <c r="AH443" s="28"/>
      <c r="AI443" s="28"/>
      <c r="AJ443" s="226"/>
      <c r="AK443" s="28"/>
      <c r="AL443" s="28"/>
      <c r="AM443" s="226"/>
      <c r="AN443" s="28"/>
      <c r="AO443" s="28"/>
      <c r="AP443" s="226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</row>
    <row r="444" spans="1:52" x14ac:dyDescent="0.2">
      <c r="A444" s="95"/>
      <c r="B444" s="28"/>
      <c r="C444" s="28"/>
      <c r="D444" s="28"/>
      <c r="E444" s="32"/>
      <c r="F444" s="28"/>
      <c r="G444" s="28"/>
      <c r="H444" s="28"/>
      <c r="I444" s="28"/>
      <c r="J444" s="28"/>
      <c r="K444" s="28"/>
      <c r="L444" s="28"/>
      <c r="M444" s="28"/>
      <c r="N444" s="28"/>
      <c r="O444" s="226"/>
      <c r="P444" s="28"/>
      <c r="Q444" s="28"/>
      <c r="R444" s="28"/>
      <c r="S444" s="76"/>
      <c r="T444" s="28"/>
      <c r="U444" s="28"/>
      <c r="V444" s="28"/>
      <c r="W444" s="28"/>
      <c r="X444" s="28"/>
      <c r="Y444" s="28"/>
      <c r="Z444" s="28"/>
      <c r="AA444" s="226"/>
      <c r="AB444" s="28"/>
      <c r="AC444" s="28"/>
      <c r="AD444" s="226"/>
      <c r="AE444" s="28"/>
      <c r="AF444" s="28"/>
      <c r="AG444" s="28"/>
      <c r="AH444" s="28"/>
      <c r="AI444" s="28"/>
      <c r="AJ444" s="226"/>
      <c r="AK444" s="28"/>
      <c r="AL444" s="28"/>
      <c r="AM444" s="226"/>
      <c r="AN444" s="28"/>
      <c r="AO444" s="28"/>
      <c r="AP444" s="226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</row>
    <row r="445" spans="1:52" x14ac:dyDescent="0.2">
      <c r="A445" s="95"/>
      <c r="B445" s="28"/>
      <c r="C445" s="28"/>
      <c r="D445" s="28"/>
      <c r="E445" s="32"/>
      <c r="F445" s="28"/>
      <c r="G445" s="28"/>
      <c r="H445" s="28"/>
      <c r="I445" s="28"/>
      <c r="J445" s="28"/>
      <c r="K445" s="28"/>
      <c r="L445" s="28"/>
      <c r="M445" s="28"/>
      <c r="N445" s="28"/>
      <c r="O445" s="226"/>
      <c r="P445" s="28"/>
      <c r="Q445" s="28"/>
      <c r="R445" s="28"/>
      <c r="S445" s="76"/>
      <c r="T445" s="28"/>
      <c r="U445" s="28"/>
      <c r="V445" s="28"/>
      <c r="W445" s="28"/>
      <c r="X445" s="28"/>
      <c r="Y445" s="28"/>
      <c r="Z445" s="28"/>
      <c r="AA445" s="226"/>
      <c r="AB445" s="28"/>
      <c r="AC445" s="28"/>
      <c r="AD445" s="226"/>
      <c r="AE445" s="28"/>
      <c r="AF445" s="28"/>
      <c r="AG445" s="28"/>
      <c r="AH445" s="28"/>
      <c r="AI445" s="28"/>
      <c r="AJ445" s="226"/>
      <c r="AK445" s="28"/>
      <c r="AL445" s="28"/>
      <c r="AM445" s="226"/>
      <c r="AN445" s="28"/>
      <c r="AO445" s="28"/>
      <c r="AP445" s="226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</row>
    <row r="446" spans="1:52" x14ac:dyDescent="0.2">
      <c r="A446" s="95"/>
      <c r="B446" s="28"/>
      <c r="C446" s="28"/>
      <c r="D446" s="28"/>
      <c r="E446" s="32"/>
      <c r="F446" s="28"/>
      <c r="G446" s="28"/>
      <c r="H446" s="28"/>
      <c r="I446" s="28"/>
      <c r="J446" s="28"/>
      <c r="K446" s="28"/>
      <c r="L446" s="28"/>
      <c r="M446" s="28"/>
      <c r="N446" s="28"/>
      <c r="O446" s="226"/>
      <c r="P446" s="28"/>
      <c r="Q446" s="28"/>
      <c r="R446" s="28"/>
      <c r="S446" s="76"/>
      <c r="T446" s="28"/>
      <c r="U446" s="28"/>
      <c r="V446" s="28"/>
      <c r="W446" s="28"/>
      <c r="X446" s="28"/>
      <c r="Y446" s="28"/>
      <c r="Z446" s="28"/>
      <c r="AA446" s="226"/>
      <c r="AB446" s="28"/>
      <c r="AC446" s="28"/>
      <c r="AD446" s="226"/>
      <c r="AE446" s="28"/>
      <c r="AF446" s="28"/>
      <c r="AG446" s="28"/>
      <c r="AH446" s="28"/>
      <c r="AI446" s="28"/>
      <c r="AJ446" s="226"/>
      <c r="AK446" s="28"/>
      <c r="AL446" s="28"/>
      <c r="AM446" s="226"/>
      <c r="AN446" s="28"/>
      <c r="AO446" s="28"/>
      <c r="AP446" s="226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</row>
    <row r="447" spans="1:52" x14ac:dyDescent="0.2">
      <c r="A447" s="95"/>
      <c r="B447" s="28"/>
      <c r="C447" s="28"/>
      <c r="D447" s="28"/>
      <c r="E447" s="32"/>
      <c r="F447" s="28"/>
      <c r="G447" s="28"/>
      <c r="H447" s="28"/>
      <c r="I447" s="28"/>
      <c r="J447" s="28"/>
      <c r="K447" s="28"/>
      <c r="L447" s="28"/>
      <c r="M447" s="28"/>
      <c r="N447" s="28"/>
      <c r="O447" s="226"/>
      <c r="P447" s="28"/>
      <c r="Q447" s="28"/>
      <c r="R447" s="28"/>
      <c r="S447" s="76"/>
      <c r="T447" s="28"/>
      <c r="U447" s="28"/>
      <c r="V447" s="28"/>
      <c r="W447" s="28"/>
      <c r="X447" s="28"/>
      <c r="Y447" s="28"/>
      <c r="Z447" s="28"/>
      <c r="AA447" s="226"/>
      <c r="AB447" s="28"/>
      <c r="AC447" s="28"/>
      <c r="AD447" s="226"/>
      <c r="AE447" s="28"/>
      <c r="AF447" s="28"/>
      <c r="AG447" s="28"/>
      <c r="AH447" s="28"/>
      <c r="AI447" s="28"/>
      <c r="AJ447" s="226"/>
      <c r="AK447" s="28"/>
      <c r="AL447" s="28"/>
      <c r="AM447" s="226"/>
      <c r="AN447" s="28"/>
      <c r="AO447" s="28"/>
      <c r="AP447" s="226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</row>
    <row r="448" spans="1:52" x14ac:dyDescent="0.2">
      <c r="A448" s="95"/>
      <c r="B448" s="28"/>
      <c r="C448" s="28"/>
      <c r="D448" s="28"/>
      <c r="E448" s="32"/>
      <c r="F448" s="28"/>
      <c r="G448" s="28"/>
      <c r="H448" s="28"/>
      <c r="I448" s="28"/>
      <c r="J448" s="28"/>
      <c r="K448" s="28"/>
      <c r="L448" s="28"/>
      <c r="M448" s="28"/>
      <c r="N448" s="28"/>
      <c r="O448" s="226"/>
      <c r="P448" s="28"/>
      <c r="Q448" s="28"/>
      <c r="R448" s="28"/>
      <c r="S448" s="76"/>
      <c r="T448" s="28"/>
      <c r="U448" s="28"/>
      <c r="V448" s="28"/>
      <c r="W448" s="28"/>
      <c r="X448" s="28"/>
      <c r="Y448" s="28"/>
      <c r="Z448" s="28"/>
      <c r="AA448" s="226"/>
      <c r="AB448" s="28"/>
      <c r="AC448" s="28"/>
      <c r="AD448" s="226"/>
      <c r="AE448" s="28"/>
      <c r="AF448" s="28"/>
      <c r="AG448" s="28"/>
      <c r="AH448" s="28"/>
      <c r="AI448" s="28"/>
      <c r="AJ448" s="226"/>
      <c r="AK448" s="28"/>
      <c r="AL448" s="28"/>
      <c r="AM448" s="226"/>
      <c r="AN448" s="28"/>
      <c r="AO448" s="28"/>
      <c r="AP448" s="226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</row>
    <row r="449" spans="1:52" x14ac:dyDescent="0.2">
      <c r="A449" s="95"/>
      <c r="B449" s="28"/>
      <c r="C449" s="28"/>
      <c r="D449" s="28"/>
      <c r="E449" s="32"/>
      <c r="F449" s="28"/>
      <c r="G449" s="28"/>
      <c r="H449" s="28"/>
      <c r="I449" s="28"/>
      <c r="J449" s="28"/>
      <c r="K449" s="28"/>
      <c r="L449" s="28"/>
      <c r="M449" s="28"/>
      <c r="N449" s="28"/>
      <c r="O449" s="226"/>
      <c r="P449" s="28"/>
      <c r="Q449" s="28"/>
      <c r="R449" s="28"/>
      <c r="S449" s="76"/>
      <c r="T449" s="28"/>
      <c r="U449" s="28"/>
      <c r="V449" s="28"/>
      <c r="W449" s="28"/>
      <c r="X449" s="28"/>
      <c r="Y449" s="28"/>
      <c r="Z449" s="28"/>
      <c r="AA449" s="226"/>
      <c r="AB449" s="28"/>
      <c r="AC449" s="28"/>
      <c r="AD449" s="226"/>
      <c r="AE449" s="28"/>
      <c r="AF449" s="28"/>
      <c r="AG449" s="28"/>
      <c r="AH449" s="28"/>
      <c r="AI449" s="28"/>
      <c r="AJ449" s="226"/>
      <c r="AK449" s="28"/>
      <c r="AL449" s="28"/>
      <c r="AM449" s="226"/>
      <c r="AN449" s="28"/>
      <c r="AO449" s="28"/>
      <c r="AP449" s="226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</row>
    <row r="450" spans="1:52" x14ac:dyDescent="0.2">
      <c r="A450" s="95"/>
      <c r="B450" s="28"/>
      <c r="C450" s="28"/>
      <c r="D450" s="28"/>
      <c r="E450" s="32"/>
      <c r="F450" s="28"/>
      <c r="G450" s="28"/>
      <c r="H450" s="28"/>
      <c r="I450" s="28"/>
      <c r="J450" s="28"/>
      <c r="K450" s="28"/>
      <c r="L450" s="28"/>
      <c r="M450" s="28"/>
      <c r="N450" s="28"/>
      <c r="O450" s="226"/>
      <c r="P450" s="28"/>
      <c r="Q450" s="28"/>
      <c r="R450" s="28"/>
      <c r="S450" s="76"/>
      <c r="T450" s="28"/>
      <c r="U450" s="28"/>
      <c r="V450" s="28"/>
      <c r="W450" s="28"/>
      <c r="X450" s="28"/>
      <c r="Y450" s="28"/>
      <c r="Z450" s="28"/>
      <c r="AA450" s="226"/>
      <c r="AB450" s="28"/>
      <c r="AC450" s="28"/>
      <c r="AD450" s="226"/>
      <c r="AE450" s="28"/>
      <c r="AF450" s="28"/>
      <c r="AG450" s="28"/>
      <c r="AH450" s="28"/>
      <c r="AI450" s="28"/>
      <c r="AJ450" s="226"/>
      <c r="AK450" s="28"/>
      <c r="AL450" s="28"/>
      <c r="AM450" s="226"/>
      <c r="AN450" s="28"/>
      <c r="AO450" s="28"/>
      <c r="AP450" s="226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</row>
    <row r="451" spans="1:52" x14ac:dyDescent="0.2">
      <c r="A451" s="95"/>
      <c r="B451" s="28"/>
      <c r="C451" s="28"/>
      <c r="D451" s="28"/>
      <c r="E451" s="32"/>
      <c r="F451" s="28"/>
      <c r="G451" s="28"/>
      <c r="H451" s="28"/>
      <c r="I451" s="28"/>
      <c r="J451" s="28"/>
      <c r="K451" s="28"/>
      <c r="L451" s="28"/>
      <c r="M451" s="28"/>
      <c r="N451" s="28"/>
      <c r="O451" s="226"/>
      <c r="P451" s="28"/>
      <c r="Q451" s="28"/>
      <c r="R451" s="28"/>
      <c r="S451" s="76"/>
      <c r="T451" s="28"/>
      <c r="U451" s="28"/>
      <c r="V451" s="28"/>
      <c r="W451" s="28"/>
      <c r="X451" s="28"/>
      <c r="Y451" s="28"/>
      <c r="Z451" s="28"/>
      <c r="AA451" s="226"/>
      <c r="AB451" s="28"/>
      <c r="AC451" s="28"/>
      <c r="AD451" s="226"/>
      <c r="AE451" s="28"/>
      <c r="AF451" s="28"/>
      <c r="AG451" s="28"/>
      <c r="AH451" s="28"/>
      <c r="AI451" s="28"/>
      <c r="AJ451" s="226"/>
      <c r="AK451" s="28"/>
      <c r="AL451" s="28"/>
      <c r="AM451" s="226"/>
      <c r="AN451" s="28"/>
      <c r="AO451" s="28"/>
      <c r="AP451" s="226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</row>
    <row r="452" spans="1:52" x14ac:dyDescent="0.2">
      <c r="A452" s="95"/>
      <c r="B452" s="28"/>
      <c r="C452" s="28"/>
      <c r="D452" s="28"/>
      <c r="E452" s="32"/>
      <c r="F452" s="28"/>
      <c r="G452" s="28"/>
      <c r="H452" s="28"/>
      <c r="I452" s="28"/>
      <c r="J452" s="28"/>
      <c r="K452" s="28"/>
      <c r="L452" s="28"/>
      <c r="M452" s="28"/>
      <c r="N452" s="28"/>
      <c r="O452" s="226"/>
      <c r="P452" s="28"/>
      <c r="Q452" s="28"/>
      <c r="R452" s="28"/>
      <c r="S452" s="76"/>
      <c r="T452" s="28"/>
      <c r="U452" s="28"/>
      <c r="V452" s="28"/>
      <c r="W452" s="28"/>
      <c r="X452" s="28"/>
      <c r="Y452" s="28"/>
      <c r="Z452" s="28"/>
      <c r="AA452" s="226"/>
      <c r="AB452" s="28"/>
      <c r="AC452" s="28"/>
      <c r="AD452" s="226"/>
      <c r="AE452" s="28"/>
      <c r="AF452" s="28"/>
      <c r="AG452" s="28"/>
      <c r="AH452" s="28"/>
      <c r="AI452" s="28"/>
      <c r="AJ452" s="226"/>
      <c r="AK452" s="28"/>
      <c r="AL452" s="28"/>
      <c r="AM452" s="226"/>
      <c r="AN452" s="28"/>
      <c r="AO452" s="28"/>
      <c r="AP452" s="226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</row>
    <row r="453" spans="1:52" x14ac:dyDescent="0.2">
      <c r="A453" s="95"/>
      <c r="B453" s="28"/>
      <c r="C453" s="28"/>
      <c r="D453" s="28"/>
      <c r="E453" s="32"/>
      <c r="F453" s="28"/>
      <c r="G453" s="28"/>
      <c r="H453" s="28"/>
      <c r="I453" s="28"/>
      <c r="J453" s="28"/>
      <c r="K453" s="28"/>
      <c r="L453" s="28"/>
      <c r="M453" s="28"/>
      <c r="N453" s="28"/>
      <c r="O453" s="226"/>
      <c r="P453" s="28"/>
      <c r="Q453" s="28"/>
      <c r="R453" s="28"/>
      <c r="S453" s="76"/>
      <c r="T453" s="28"/>
      <c r="U453" s="28"/>
      <c r="V453" s="28"/>
      <c r="W453" s="28"/>
      <c r="X453" s="28"/>
      <c r="Y453" s="28"/>
      <c r="Z453" s="28"/>
      <c r="AA453" s="226"/>
      <c r="AB453" s="28"/>
      <c r="AC453" s="28"/>
      <c r="AD453" s="226"/>
      <c r="AE453" s="28"/>
      <c r="AF453" s="28"/>
      <c r="AG453" s="28"/>
      <c r="AH453" s="28"/>
      <c r="AI453" s="28"/>
      <c r="AJ453" s="226"/>
      <c r="AK453" s="28"/>
      <c r="AL453" s="28"/>
      <c r="AM453" s="226"/>
      <c r="AN453" s="28"/>
      <c r="AO453" s="28"/>
      <c r="AP453" s="226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</row>
    <row r="454" spans="1:52" x14ac:dyDescent="0.2">
      <c r="A454" s="95"/>
      <c r="B454" s="28"/>
      <c r="C454" s="28"/>
      <c r="D454" s="28"/>
      <c r="E454" s="32"/>
      <c r="F454" s="28"/>
      <c r="G454" s="28"/>
      <c r="H454" s="28"/>
      <c r="I454" s="28"/>
      <c r="J454" s="28"/>
      <c r="K454" s="28"/>
      <c r="L454" s="28"/>
      <c r="M454" s="28"/>
      <c r="N454" s="28"/>
      <c r="O454" s="226"/>
      <c r="P454" s="28"/>
      <c r="Q454" s="28"/>
      <c r="R454" s="28"/>
      <c r="S454" s="76"/>
      <c r="T454" s="28"/>
      <c r="U454" s="28"/>
      <c r="V454" s="28"/>
      <c r="W454" s="28"/>
      <c r="X454" s="28"/>
      <c r="Y454" s="28"/>
      <c r="Z454" s="28"/>
      <c r="AA454" s="226"/>
      <c r="AB454" s="28"/>
      <c r="AC454" s="28"/>
      <c r="AD454" s="226"/>
      <c r="AE454" s="28"/>
      <c r="AF454" s="28"/>
      <c r="AG454" s="28"/>
      <c r="AH454" s="28"/>
      <c r="AI454" s="28"/>
      <c r="AJ454" s="226"/>
      <c r="AK454" s="28"/>
      <c r="AL454" s="28"/>
      <c r="AM454" s="226"/>
      <c r="AN454" s="28"/>
      <c r="AO454" s="28"/>
      <c r="AP454" s="226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</row>
    <row r="455" spans="1:52" x14ac:dyDescent="0.2">
      <c r="A455" s="95"/>
      <c r="B455" s="28"/>
      <c r="C455" s="28"/>
      <c r="D455" s="28"/>
      <c r="E455" s="32"/>
      <c r="F455" s="28"/>
      <c r="G455" s="28"/>
      <c r="H455" s="28"/>
      <c r="I455" s="28"/>
      <c r="J455" s="28"/>
      <c r="K455" s="28"/>
      <c r="L455" s="28"/>
      <c r="M455" s="28"/>
      <c r="N455" s="28"/>
      <c r="O455" s="226"/>
      <c r="P455" s="28"/>
      <c r="Q455" s="28"/>
      <c r="R455" s="28"/>
      <c r="S455" s="76"/>
      <c r="T455" s="28"/>
      <c r="U455" s="28"/>
      <c r="V455" s="28"/>
      <c r="W455" s="28"/>
      <c r="X455" s="28"/>
      <c r="Y455" s="28"/>
      <c r="Z455" s="28"/>
      <c r="AA455" s="226"/>
      <c r="AB455" s="28"/>
      <c r="AC455" s="28"/>
      <c r="AD455" s="226"/>
      <c r="AE455" s="28"/>
      <c r="AF455" s="28"/>
      <c r="AG455" s="28"/>
      <c r="AH455" s="28"/>
      <c r="AI455" s="28"/>
      <c r="AJ455" s="226"/>
      <c r="AK455" s="28"/>
      <c r="AL455" s="28"/>
      <c r="AM455" s="226"/>
      <c r="AN455" s="28"/>
      <c r="AO455" s="28"/>
      <c r="AP455" s="226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</row>
    <row r="456" spans="1:52" x14ac:dyDescent="0.2">
      <c r="A456" s="95"/>
      <c r="B456" s="28"/>
      <c r="C456" s="28"/>
      <c r="D456" s="28"/>
      <c r="E456" s="32"/>
      <c r="F456" s="28"/>
      <c r="G456" s="28"/>
      <c r="H456" s="28"/>
      <c r="I456" s="28"/>
      <c r="J456" s="28"/>
      <c r="K456" s="28"/>
      <c r="L456" s="28"/>
      <c r="M456" s="28"/>
      <c r="N456" s="28"/>
      <c r="O456" s="226"/>
      <c r="P456" s="28"/>
      <c r="Q456" s="28"/>
      <c r="R456" s="28"/>
      <c r="S456" s="76"/>
      <c r="T456" s="28"/>
      <c r="U456" s="28"/>
      <c r="V456" s="28"/>
      <c r="W456" s="28"/>
      <c r="X456" s="28"/>
      <c r="Y456" s="28"/>
      <c r="Z456" s="28"/>
      <c r="AA456" s="226"/>
      <c r="AB456" s="28"/>
      <c r="AC456" s="28"/>
      <c r="AD456" s="226"/>
      <c r="AE456" s="28"/>
      <c r="AF456" s="28"/>
      <c r="AG456" s="28"/>
      <c r="AH456" s="28"/>
      <c r="AI456" s="28"/>
      <c r="AJ456" s="226"/>
      <c r="AK456" s="28"/>
      <c r="AL456" s="28"/>
      <c r="AM456" s="226"/>
      <c r="AN456" s="28"/>
      <c r="AO456" s="28"/>
      <c r="AP456" s="226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</row>
    <row r="457" spans="1:52" x14ac:dyDescent="0.2">
      <c r="A457" s="95"/>
      <c r="B457" s="28"/>
      <c r="C457" s="28"/>
      <c r="D457" s="28"/>
      <c r="E457" s="32"/>
      <c r="F457" s="28"/>
      <c r="G457" s="28"/>
      <c r="H457" s="28"/>
      <c r="I457" s="28"/>
      <c r="J457" s="28"/>
      <c r="K457" s="28"/>
      <c r="L457" s="28"/>
      <c r="M457" s="28"/>
      <c r="N457" s="28"/>
      <c r="O457" s="226"/>
      <c r="P457" s="28"/>
      <c r="Q457" s="28"/>
      <c r="R457" s="28"/>
      <c r="S457" s="76"/>
      <c r="T457" s="28"/>
      <c r="U457" s="28"/>
      <c r="V457" s="28"/>
      <c r="W457" s="28"/>
      <c r="X457" s="28"/>
      <c r="Y457" s="28"/>
      <c r="Z457" s="28"/>
      <c r="AA457" s="226"/>
      <c r="AB457" s="28"/>
      <c r="AC457" s="28"/>
      <c r="AD457" s="226"/>
      <c r="AE457" s="28"/>
      <c r="AF457" s="28"/>
      <c r="AG457" s="28"/>
      <c r="AH457" s="28"/>
      <c r="AI457" s="28"/>
      <c r="AJ457" s="226"/>
      <c r="AK457" s="28"/>
      <c r="AL457" s="28"/>
      <c r="AM457" s="226"/>
      <c r="AN457" s="28"/>
      <c r="AO457" s="28"/>
      <c r="AP457" s="226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</row>
    <row r="458" spans="1:52" x14ac:dyDescent="0.2">
      <c r="A458" s="95"/>
      <c r="B458" s="28"/>
      <c r="C458" s="28"/>
      <c r="D458" s="28"/>
      <c r="E458" s="32"/>
      <c r="F458" s="28"/>
      <c r="G458" s="28"/>
      <c r="H458" s="28"/>
      <c r="I458" s="28"/>
      <c r="J458" s="28"/>
      <c r="K458" s="28"/>
      <c r="L458" s="28"/>
      <c r="M458" s="28"/>
      <c r="N458" s="28"/>
      <c r="O458" s="226"/>
      <c r="P458" s="28"/>
      <c r="Q458" s="28"/>
      <c r="R458" s="28"/>
      <c r="S458" s="76"/>
      <c r="T458" s="28"/>
      <c r="U458" s="28"/>
      <c r="V458" s="28"/>
      <c r="W458" s="28"/>
      <c r="X458" s="28"/>
      <c r="Y458" s="28"/>
      <c r="Z458" s="28"/>
      <c r="AA458" s="226"/>
      <c r="AB458" s="28"/>
      <c r="AC458" s="28"/>
      <c r="AD458" s="226"/>
      <c r="AE458" s="28"/>
      <c r="AF458" s="28"/>
      <c r="AG458" s="28"/>
      <c r="AH458" s="28"/>
      <c r="AI458" s="28"/>
      <c r="AJ458" s="226"/>
      <c r="AK458" s="28"/>
      <c r="AL458" s="28"/>
      <c r="AM458" s="226"/>
      <c r="AN458" s="28"/>
      <c r="AO458" s="28"/>
      <c r="AP458" s="226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</row>
    <row r="459" spans="1:52" x14ac:dyDescent="0.2">
      <c r="E459" s="32"/>
      <c r="F459" s="28"/>
      <c r="G459" s="28"/>
      <c r="H459" s="28"/>
      <c r="I459" s="28"/>
      <c r="J459" s="28"/>
      <c r="K459" s="28"/>
      <c r="L459" s="28"/>
      <c r="M459" s="28"/>
      <c r="N459" s="28"/>
      <c r="O459" s="226"/>
      <c r="P459" s="28"/>
      <c r="Q459" s="28"/>
      <c r="R459" s="28"/>
      <c r="S459" s="76"/>
      <c r="T459" s="28"/>
      <c r="U459" s="28"/>
      <c r="V459" s="28"/>
      <c r="W459" s="28"/>
      <c r="X459" s="28"/>
      <c r="Y459" s="28"/>
      <c r="Z459" s="28"/>
      <c r="AA459" s="226"/>
      <c r="AB459" s="28"/>
      <c r="AC459" s="28"/>
      <c r="AD459" s="226"/>
      <c r="AE459" s="28"/>
      <c r="AF459" s="28"/>
      <c r="AG459" s="28"/>
      <c r="AH459" s="28"/>
      <c r="AI459" s="28"/>
      <c r="AJ459" s="226"/>
      <c r="AK459" s="28"/>
      <c r="AL459" s="28"/>
      <c r="AM459" s="226"/>
      <c r="AN459" s="28"/>
      <c r="AO459" s="28"/>
      <c r="AP459" s="226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</row>
  </sheetData>
  <autoFilter ref="A50:BB50"/>
  <mergeCells count="24">
    <mergeCell ref="AN5:AP5"/>
    <mergeCell ref="AQ5:AS5"/>
    <mergeCell ref="Y5:AA5"/>
    <mergeCell ref="F5:G5"/>
    <mergeCell ref="M5:O5"/>
    <mergeCell ref="P5:R5"/>
    <mergeCell ref="S5:U5"/>
    <mergeCell ref="V5:X5"/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T38" activePane="bottomRight" state="frozen"/>
      <selection pane="topRight" activeCell="E1" sqref="E1"/>
      <selection pane="bottomLeft" activeCell="A7" sqref="A7"/>
      <selection pane="bottomRight" activeCell="T49" sqref="T49"/>
    </sheetView>
  </sheetViews>
  <sheetFormatPr defaultRowHeight="11.25" x14ac:dyDescent="0.2"/>
  <cols>
    <col min="1" max="1" width="6" style="14" customWidth="1"/>
    <col min="2" max="2" width="9.85546875" style="15" customWidth="1"/>
    <col min="3" max="3" width="22" style="9" customWidth="1"/>
    <col min="4" max="4" width="10" style="16" customWidth="1"/>
    <col min="5" max="6" width="14.85546875" style="9" customWidth="1"/>
    <col min="7" max="7" width="13.7109375" style="9" customWidth="1"/>
    <col min="8" max="8" width="15.7109375" style="9" customWidth="1"/>
    <col min="9" max="9" width="16.7109375" style="9" customWidth="1"/>
    <col min="10" max="13" width="11.5703125" style="9" bestFit="1" customWidth="1"/>
    <col min="14" max="14" width="12.42578125" style="9" customWidth="1"/>
    <col min="15" max="15" width="11.85546875" style="9" customWidth="1"/>
    <col min="16" max="16" width="13.85546875" style="9" customWidth="1"/>
    <col min="17" max="17" width="12.5703125" style="9" bestFit="1" customWidth="1"/>
    <col min="18" max="18" width="11.7109375" style="9" customWidth="1"/>
    <col min="19" max="20" width="12" style="9" customWidth="1"/>
    <col min="21" max="21" width="11.85546875" style="9" customWidth="1"/>
    <col min="22" max="22" width="12.140625" style="9" customWidth="1"/>
    <col min="23" max="24" width="12.28515625" style="9" customWidth="1"/>
    <col min="25" max="25" width="12.5703125" style="9" customWidth="1"/>
    <col min="26" max="26" width="12.28515625" style="9" customWidth="1"/>
    <col min="27" max="27" width="12.140625" style="9" customWidth="1"/>
    <col min="28" max="28" width="12.5703125" style="9" customWidth="1"/>
    <col min="29" max="30" width="12.140625" style="9" customWidth="1"/>
    <col min="31" max="31" width="13.85546875" style="9" customWidth="1"/>
    <col min="32" max="32" width="12.85546875" style="9" customWidth="1"/>
    <col min="33" max="33" width="13.85546875" style="9" customWidth="1"/>
    <col min="34" max="34" width="13.140625" style="9" customWidth="1"/>
    <col min="35" max="35" width="12.85546875" style="9" customWidth="1"/>
    <col min="36" max="36" width="13.42578125" style="9" customWidth="1"/>
    <col min="37" max="37" width="13.28515625" style="9" customWidth="1"/>
    <col min="38" max="38" width="15.42578125" style="9" customWidth="1"/>
    <col min="39" max="39" width="12.7109375" style="9" customWidth="1"/>
    <col min="40" max="40" width="14.140625" style="9" customWidth="1"/>
    <col min="41" max="41" width="13" style="9" customWidth="1"/>
    <col min="42" max="42" width="13.140625" style="9" customWidth="1"/>
    <col min="43" max="43" width="13" style="9" customWidth="1"/>
    <col min="44" max="44" width="13.42578125" style="9" customWidth="1"/>
    <col min="45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2" width="13.28515625" style="9" customWidth="1"/>
    <col min="53" max="53" width="10" style="9" customWidth="1"/>
    <col min="54" max="55" width="9.85546875" style="9" bestFit="1" customWidth="1"/>
    <col min="56" max="56" width="10.42578125" style="9" bestFit="1" customWidth="1"/>
    <col min="57" max="16384" width="9.1406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154</v>
      </c>
      <c r="D2" s="40"/>
      <c r="E2" s="39"/>
      <c r="F2" s="39"/>
    </row>
    <row r="3" spans="1:56" x14ac:dyDescent="0.2">
      <c r="C3" s="9" t="s">
        <v>65</v>
      </c>
      <c r="T3" s="9">
        <v>1000000</v>
      </c>
    </row>
    <row r="4" spans="1:56" ht="12" thickBot="1" x14ac:dyDescent="0.25"/>
    <row r="5" spans="1:56" s="45" customFormat="1" ht="15.75" customHeight="1" thickTop="1" x14ac:dyDescent="0.25">
      <c r="A5" s="401" t="s">
        <v>1</v>
      </c>
      <c r="B5" s="403" t="s">
        <v>2</v>
      </c>
      <c r="C5" s="389" t="s">
        <v>3</v>
      </c>
      <c r="D5" s="389" t="s">
        <v>4</v>
      </c>
      <c r="E5" s="389" t="s">
        <v>5</v>
      </c>
      <c r="F5" s="405" t="s">
        <v>6</v>
      </c>
      <c r="G5" s="405"/>
      <c r="H5" s="389" t="s">
        <v>10</v>
      </c>
      <c r="I5" s="389" t="s">
        <v>27</v>
      </c>
      <c r="J5" s="407" t="s">
        <v>26</v>
      </c>
      <c r="K5" s="408"/>
      <c r="L5" s="409"/>
      <c r="M5" s="398" t="s">
        <v>9</v>
      </c>
      <c r="N5" s="399"/>
      <c r="O5" s="400"/>
      <c r="P5" s="398" t="s">
        <v>14</v>
      </c>
      <c r="Q5" s="399"/>
      <c r="R5" s="400"/>
      <c r="S5" s="398" t="s">
        <v>15</v>
      </c>
      <c r="T5" s="399"/>
      <c r="U5" s="400"/>
      <c r="V5" s="398" t="s">
        <v>16</v>
      </c>
      <c r="W5" s="399"/>
      <c r="X5" s="400"/>
      <c r="Y5" s="398" t="s">
        <v>17</v>
      </c>
      <c r="Z5" s="399"/>
      <c r="AA5" s="400"/>
      <c r="AB5" s="398" t="s">
        <v>18</v>
      </c>
      <c r="AC5" s="399"/>
      <c r="AD5" s="400"/>
      <c r="AE5" s="398" t="s">
        <v>19</v>
      </c>
      <c r="AF5" s="399"/>
      <c r="AG5" s="400"/>
      <c r="AH5" s="398" t="s">
        <v>20</v>
      </c>
      <c r="AI5" s="399"/>
      <c r="AJ5" s="400"/>
      <c r="AK5" s="398" t="s">
        <v>21</v>
      </c>
      <c r="AL5" s="399"/>
      <c r="AM5" s="400"/>
      <c r="AN5" s="398" t="s">
        <v>22</v>
      </c>
      <c r="AO5" s="399"/>
      <c r="AP5" s="400"/>
      <c r="AQ5" s="398" t="s">
        <v>23</v>
      </c>
      <c r="AR5" s="399"/>
      <c r="AS5" s="400"/>
      <c r="AT5" s="398" t="s">
        <v>24</v>
      </c>
      <c r="AU5" s="399"/>
      <c r="AV5" s="400"/>
      <c r="AW5" s="398" t="s">
        <v>25</v>
      </c>
      <c r="AX5" s="399"/>
      <c r="AY5" s="400"/>
      <c r="AZ5" s="77" t="s">
        <v>62</v>
      </c>
      <c r="BA5" s="45" t="s">
        <v>31</v>
      </c>
    </row>
    <row r="6" spans="1:56" s="46" customFormat="1" ht="12" thickBot="1" x14ac:dyDescent="0.25">
      <c r="A6" s="402"/>
      <c r="B6" s="404"/>
      <c r="C6" s="390"/>
      <c r="D6" s="390"/>
      <c r="E6" s="390"/>
      <c r="F6" s="78" t="s">
        <v>7</v>
      </c>
      <c r="G6" s="79" t="s">
        <v>8</v>
      </c>
      <c r="H6" s="406"/>
      <c r="I6" s="390"/>
      <c r="J6" s="80" t="s">
        <v>11</v>
      </c>
      <c r="K6" s="80" t="s">
        <v>12</v>
      </c>
      <c r="L6" s="80" t="s">
        <v>13</v>
      </c>
      <c r="M6" s="80" t="s">
        <v>11</v>
      </c>
      <c r="N6" s="80" t="s">
        <v>12</v>
      </c>
      <c r="O6" s="80" t="s">
        <v>13</v>
      </c>
      <c r="P6" s="80" t="s">
        <v>11</v>
      </c>
      <c r="Q6" s="80" t="s">
        <v>12</v>
      </c>
      <c r="R6" s="80" t="s">
        <v>13</v>
      </c>
      <c r="S6" s="80" t="s">
        <v>11</v>
      </c>
      <c r="T6" s="80" t="s">
        <v>12</v>
      </c>
      <c r="U6" s="80" t="s">
        <v>13</v>
      </c>
      <c r="V6" s="80" t="s">
        <v>11</v>
      </c>
      <c r="W6" s="80" t="s">
        <v>12</v>
      </c>
      <c r="X6" s="80" t="s">
        <v>13</v>
      </c>
      <c r="Y6" s="80" t="s">
        <v>11</v>
      </c>
      <c r="Z6" s="80" t="s">
        <v>12</v>
      </c>
      <c r="AA6" s="80" t="s">
        <v>13</v>
      </c>
      <c r="AB6" s="80" t="s">
        <v>11</v>
      </c>
      <c r="AC6" s="80" t="s">
        <v>12</v>
      </c>
      <c r="AD6" s="80" t="s">
        <v>13</v>
      </c>
      <c r="AE6" s="80" t="s">
        <v>11</v>
      </c>
      <c r="AF6" s="80" t="s">
        <v>12</v>
      </c>
      <c r="AG6" s="80" t="s">
        <v>13</v>
      </c>
      <c r="AH6" s="80" t="s">
        <v>11</v>
      </c>
      <c r="AI6" s="80" t="s">
        <v>12</v>
      </c>
      <c r="AJ6" s="80" t="s">
        <v>13</v>
      </c>
      <c r="AK6" s="80" t="s">
        <v>11</v>
      </c>
      <c r="AL6" s="80" t="s">
        <v>12</v>
      </c>
      <c r="AM6" s="80" t="s">
        <v>13</v>
      </c>
      <c r="AN6" s="80" t="s">
        <v>11</v>
      </c>
      <c r="AO6" s="80" t="s">
        <v>12</v>
      </c>
      <c r="AP6" s="80" t="s">
        <v>13</v>
      </c>
      <c r="AQ6" s="80" t="s">
        <v>11</v>
      </c>
      <c r="AR6" s="80" t="s">
        <v>12</v>
      </c>
      <c r="AS6" s="80" t="s">
        <v>13</v>
      </c>
      <c r="AT6" s="80" t="s">
        <v>11</v>
      </c>
      <c r="AU6" s="80" t="s">
        <v>12</v>
      </c>
      <c r="AV6" s="80" t="s">
        <v>13</v>
      </c>
      <c r="AW6" s="80" t="s">
        <v>11</v>
      </c>
      <c r="AX6" s="80" t="s">
        <v>12</v>
      </c>
      <c r="AY6" s="80" t="s">
        <v>13</v>
      </c>
      <c r="AZ6" s="80" t="s">
        <v>72</v>
      </c>
    </row>
    <row r="7" spans="1:56" s="121" customFormat="1" ht="12.75" customHeight="1" thickTop="1" x14ac:dyDescent="0.2">
      <c r="A7" s="355">
        <v>1</v>
      </c>
      <c r="B7" s="356"/>
      <c r="C7" s="357" t="s">
        <v>158</v>
      </c>
      <c r="D7" s="358" t="s">
        <v>375</v>
      </c>
      <c r="E7" s="285">
        <v>12500000</v>
      </c>
      <c r="F7" s="285"/>
      <c r="G7" s="285"/>
      <c r="H7" s="285">
        <f>E7-F7-G7</f>
        <v>12500000</v>
      </c>
      <c r="I7" s="285">
        <v>5000000</v>
      </c>
      <c r="J7" s="285">
        <v>625000</v>
      </c>
      <c r="K7" s="285">
        <v>625000</v>
      </c>
      <c r="L7" s="285">
        <f>J7-K7</f>
        <v>0</v>
      </c>
      <c r="M7" s="285">
        <v>625000</v>
      </c>
      <c r="N7" s="285">
        <v>625000</v>
      </c>
      <c r="O7" s="285">
        <f>M7-N7</f>
        <v>0</v>
      </c>
      <c r="P7" s="285">
        <v>625000</v>
      </c>
      <c r="Q7" s="285">
        <v>625000</v>
      </c>
      <c r="R7" s="305">
        <f>P7-Q7</f>
        <v>0</v>
      </c>
      <c r="S7" s="285">
        <v>625000</v>
      </c>
      <c r="T7" s="285">
        <v>625000</v>
      </c>
      <c r="U7" s="305">
        <f>S7-T7</f>
        <v>0</v>
      </c>
      <c r="V7" s="285">
        <v>625000</v>
      </c>
      <c r="W7" s="285">
        <v>625000</v>
      </c>
      <c r="X7" s="305">
        <f>V7-W7</f>
        <v>0</v>
      </c>
      <c r="Y7" s="285">
        <v>625000</v>
      </c>
      <c r="Z7" s="285">
        <v>625000</v>
      </c>
      <c r="AA7" s="305">
        <f>Y7-Z7</f>
        <v>0</v>
      </c>
      <c r="AB7" s="285">
        <v>625000</v>
      </c>
      <c r="AC7" s="285">
        <v>625000</v>
      </c>
      <c r="AD7" s="305">
        <f>AB7-AC7</f>
        <v>0</v>
      </c>
      <c r="AE7" s="285">
        <v>625000</v>
      </c>
      <c r="AF7" s="285">
        <v>625000</v>
      </c>
      <c r="AG7" s="305">
        <f>AE7-AF7</f>
        <v>0</v>
      </c>
      <c r="AH7" s="285">
        <v>625000</v>
      </c>
      <c r="AI7" s="285">
        <v>625000</v>
      </c>
      <c r="AJ7" s="305">
        <f>AH7-AI7</f>
        <v>0</v>
      </c>
      <c r="AK7" s="285">
        <v>625000</v>
      </c>
      <c r="AL7" s="285">
        <v>625000</v>
      </c>
      <c r="AM7" s="305">
        <f>AK7-AL7</f>
        <v>0</v>
      </c>
      <c r="AN7" s="285">
        <v>625000</v>
      </c>
      <c r="AO7" s="285">
        <v>625000</v>
      </c>
      <c r="AP7" s="305">
        <f>AN7-AO7</f>
        <v>0</v>
      </c>
      <c r="AQ7" s="285">
        <v>625000</v>
      </c>
      <c r="AR7" s="285">
        <v>625000</v>
      </c>
      <c r="AS7" s="305">
        <f>AQ7-AR7</f>
        <v>0</v>
      </c>
      <c r="AT7" s="285"/>
      <c r="AU7" s="285"/>
      <c r="AV7" s="285">
        <f>AT7-AU7</f>
        <v>0</v>
      </c>
      <c r="AW7" s="285"/>
      <c r="AX7" s="285"/>
      <c r="AY7" s="285"/>
      <c r="AZ7" s="120">
        <f>J7+M7+P7+S7+V7+Y7+AB7+AE7+AH7+AK7+AN7+AQ7+AT7+AW7</f>
        <v>7500000</v>
      </c>
      <c r="BA7" s="121">
        <f>+I7</f>
        <v>5000000</v>
      </c>
      <c r="BB7" s="121">
        <f>AZ7+BA7</f>
        <v>12500000</v>
      </c>
      <c r="BC7" s="121">
        <f>+H7</f>
        <v>12500000</v>
      </c>
      <c r="BD7" s="121">
        <f>BB7-BC7</f>
        <v>0</v>
      </c>
    </row>
    <row r="8" spans="1:56" x14ac:dyDescent="0.2">
      <c r="A8" s="136">
        <v>2</v>
      </c>
      <c r="B8" s="145"/>
      <c r="C8" s="138" t="s">
        <v>166</v>
      </c>
      <c r="D8" s="144" t="s">
        <v>374</v>
      </c>
      <c r="E8" s="12">
        <v>13500000</v>
      </c>
      <c r="F8" s="12"/>
      <c r="G8" s="12"/>
      <c r="H8" s="12">
        <f t="shared" ref="H8:H46" si="0">E8-F8-G8</f>
        <v>13500000</v>
      </c>
      <c r="I8" s="12">
        <v>10000000</v>
      </c>
      <c r="J8" s="12">
        <v>3500000</v>
      </c>
      <c r="K8" s="12">
        <v>1750000</v>
      </c>
      <c r="L8" s="12">
        <f t="shared" ref="L8:L44" si="1">J8-K8</f>
        <v>1750000</v>
      </c>
      <c r="M8" s="12"/>
      <c r="N8" s="12"/>
      <c r="O8" s="12">
        <f t="shared" ref="O8" si="2">M8-N8</f>
        <v>0</v>
      </c>
      <c r="P8" s="12"/>
      <c r="Q8" s="12"/>
      <c r="R8" s="41">
        <f t="shared" ref="R8" si="3">P8-Q8</f>
        <v>0</v>
      </c>
      <c r="S8" s="12"/>
      <c r="T8" s="12"/>
      <c r="U8" s="41">
        <f t="shared" ref="U8" si="4">S8-T8</f>
        <v>0</v>
      </c>
      <c r="V8" s="12"/>
      <c r="W8" s="12"/>
      <c r="X8" s="41">
        <f t="shared" ref="X8" si="5">V8-W8</f>
        <v>0</v>
      </c>
      <c r="Y8" s="12"/>
      <c r="Z8" s="12"/>
      <c r="AA8" s="41">
        <f t="shared" ref="AA8" si="6">Y8-Z8</f>
        <v>0</v>
      </c>
      <c r="AB8" s="12"/>
      <c r="AC8" s="12"/>
      <c r="AD8" s="41">
        <f t="shared" ref="AD8" si="7">AB8-AC8</f>
        <v>0</v>
      </c>
      <c r="AE8" s="12"/>
      <c r="AF8" s="12"/>
      <c r="AG8" s="41">
        <f t="shared" ref="AG8" si="8">AE8-AF8</f>
        <v>0</v>
      </c>
      <c r="AH8" s="12"/>
      <c r="AI8" s="12"/>
      <c r="AJ8" s="41">
        <f t="shared" ref="AJ8" si="9">AH8-AI8</f>
        <v>0</v>
      </c>
      <c r="AK8" s="12"/>
      <c r="AL8" s="12"/>
      <c r="AM8" s="41">
        <f t="shared" ref="AM8" si="10">AK8-AL8</f>
        <v>0</v>
      </c>
      <c r="AN8" s="12"/>
      <c r="AO8" s="12"/>
      <c r="AP8" s="41">
        <f t="shared" ref="AP8" si="11">AN8-AO8</f>
        <v>0</v>
      </c>
      <c r="AQ8" s="12"/>
      <c r="AR8" s="12"/>
      <c r="AS8" s="41">
        <f t="shared" ref="AS8:AS70" si="12">AQ8-AR8</f>
        <v>0</v>
      </c>
      <c r="AT8" s="12"/>
      <c r="AU8" s="12"/>
      <c r="AV8" s="12">
        <f t="shared" ref="AV8:AV70" si="13">AT8-AU8</f>
        <v>0</v>
      </c>
      <c r="AW8" s="12"/>
      <c r="AX8" s="12"/>
      <c r="AY8" s="12"/>
      <c r="AZ8" s="32">
        <f t="shared" ref="AZ8:AZ54" si="14">J8+M8+P8+S8+V8+Y8+AB8+AE8+AH8+AK8+AN8+AQ8+AT8+AW8</f>
        <v>3500000</v>
      </c>
      <c r="BA8" s="9">
        <f t="shared" ref="BA8:BA67" si="15">+I8</f>
        <v>10000000</v>
      </c>
      <c r="BB8" s="9">
        <f t="shared" ref="BB8:BB67" si="16">AZ8+BA8</f>
        <v>13500000</v>
      </c>
      <c r="BC8" s="9">
        <f t="shared" ref="BC8:BC67" si="17">+H8</f>
        <v>13500000</v>
      </c>
      <c r="BD8" s="9">
        <f t="shared" ref="BD8:BD44" si="18">BB8-BC8</f>
        <v>0</v>
      </c>
    </row>
    <row r="9" spans="1:56" x14ac:dyDescent="0.2">
      <c r="A9" s="136">
        <v>3</v>
      </c>
      <c r="B9" s="145"/>
      <c r="C9" s="138" t="s">
        <v>176</v>
      </c>
      <c r="D9" s="144" t="s">
        <v>374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12">
        <f t="shared" si="1"/>
        <v>0</v>
      </c>
      <c r="M9" s="12">
        <v>750000</v>
      </c>
      <c r="N9" s="12">
        <v>750000</v>
      </c>
      <c r="O9" s="12">
        <f t="shared" ref="O9:O10" si="19">M9-N9</f>
        <v>0</v>
      </c>
      <c r="P9" s="12">
        <v>750000</v>
      </c>
      <c r="Q9" s="12">
        <v>750000</v>
      </c>
      <c r="R9" s="41">
        <f t="shared" ref="R9:R39" si="20">P9-Q9</f>
        <v>0</v>
      </c>
      <c r="S9" s="12">
        <v>750000</v>
      </c>
      <c r="T9" s="12">
        <v>750000</v>
      </c>
      <c r="U9" s="41">
        <f t="shared" ref="U9:U46" si="21">S9-T9</f>
        <v>0</v>
      </c>
      <c r="V9" s="12">
        <v>750000</v>
      </c>
      <c r="W9" s="12">
        <v>750000</v>
      </c>
      <c r="X9" s="41">
        <f t="shared" ref="X9:X13" si="22">V9-W9</f>
        <v>0</v>
      </c>
      <c r="Y9" s="12">
        <v>750000</v>
      </c>
      <c r="Z9" s="12">
        <v>750000</v>
      </c>
      <c r="AA9" s="41">
        <f t="shared" ref="AA9:AA13" si="23">Y9-Z9</f>
        <v>0</v>
      </c>
      <c r="AB9" s="12">
        <v>750000</v>
      </c>
      <c r="AC9" s="12">
        <v>750000</v>
      </c>
      <c r="AD9" s="41">
        <f t="shared" ref="AD9:AD13" si="24">AB9-AC9</f>
        <v>0</v>
      </c>
      <c r="AE9" s="12">
        <v>750000</v>
      </c>
      <c r="AF9" s="12">
        <v>750000</v>
      </c>
      <c r="AG9" s="41">
        <f t="shared" ref="AG9:AG13" si="25">AE9-AF9</f>
        <v>0</v>
      </c>
      <c r="AH9" s="12">
        <v>750000</v>
      </c>
      <c r="AI9" s="12"/>
      <c r="AJ9" s="41">
        <f t="shared" ref="AJ9:AJ46" si="26">AH9-AI9</f>
        <v>750000</v>
      </c>
      <c r="AK9" s="12">
        <v>750000</v>
      </c>
      <c r="AL9" s="12"/>
      <c r="AM9" s="41">
        <f t="shared" ref="AM9:AM46" si="27">AK9-AL9</f>
        <v>750000</v>
      </c>
      <c r="AN9" s="12">
        <v>750000</v>
      </c>
      <c r="AO9" s="12"/>
      <c r="AP9" s="41">
        <f t="shared" ref="AP9:AP46" si="28">AN9-AO9</f>
        <v>750000</v>
      </c>
      <c r="AQ9" s="12">
        <v>750000</v>
      </c>
      <c r="AR9" s="12"/>
      <c r="AS9" s="41">
        <f t="shared" si="12"/>
        <v>750000</v>
      </c>
      <c r="AT9" s="12">
        <v>750000</v>
      </c>
      <c r="AU9" s="12"/>
      <c r="AV9" s="12">
        <f t="shared" si="13"/>
        <v>750000</v>
      </c>
      <c r="AW9" s="12"/>
      <c r="AX9" s="12"/>
      <c r="AY9" s="12"/>
      <c r="AZ9" s="32">
        <f t="shared" si="14"/>
        <v>9000000</v>
      </c>
      <c r="BA9" s="9">
        <f t="shared" si="15"/>
        <v>5000000</v>
      </c>
      <c r="BB9" s="9">
        <f t="shared" si="16"/>
        <v>14000000</v>
      </c>
      <c r="BC9" s="9">
        <f t="shared" si="17"/>
        <v>14000000</v>
      </c>
      <c r="BD9" s="9">
        <f t="shared" si="18"/>
        <v>0</v>
      </c>
    </row>
    <row r="10" spans="1:56" x14ac:dyDescent="0.2">
      <c r="A10" s="136">
        <v>4</v>
      </c>
      <c r="B10" s="145"/>
      <c r="C10" s="138" t="s">
        <v>180</v>
      </c>
      <c r="D10" s="144" t="s">
        <v>375</v>
      </c>
      <c r="E10" s="12">
        <v>14000000</v>
      </c>
      <c r="F10" s="12"/>
      <c r="G10" s="12"/>
      <c r="H10" s="12">
        <f t="shared" si="0"/>
        <v>14000000</v>
      </c>
      <c r="I10" s="12">
        <v>3000000</v>
      </c>
      <c r="J10" s="12"/>
      <c r="K10" s="12"/>
      <c r="L10" s="12">
        <f t="shared" si="1"/>
        <v>0</v>
      </c>
      <c r="M10" s="12">
        <v>1100000</v>
      </c>
      <c r="N10" s="12">
        <v>1100000</v>
      </c>
      <c r="O10" s="12">
        <f t="shared" si="19"/>
        <v>0</v>
      </c>
      <c r="P10" s="12">
        <v>1100000</v>
      </c>
      <c r="Q10" s="12">
        <v>1100000</v>
      </c>
      <c r="R10" s="12">
        <f t="shared" si="20"/>
        <v>0</v>
      </c>
      <c r="S10" s="12">
        <v>1100000</v>
      </c>
      <c r="T10" s="12">
        <v>1100000</v>
      </c>
      <c r="U10" s="12">
        <f t="shared" si="21"/>
        <v>0</v>
      </c>
      <c r="V10" s="12">
        <v>1100000</v>
      </c>
      <c r="W10" s="12">
        <v>1100000</v>
      </c>
      <c r="X10" s="12">
        <f t="shared" si="22"/>
        <v>0</v>
      </c>
      <c r="Y10" s="12">
        <v>1100000</v>
      </c>
      <c r="Z10" s="12">
        <v>1100000</v>
      </c>
      <c r="AA10" s="12">
        <f t="shared" si="23"/>
        <v>0</v>
      </c>
      <c r="AB10" s="12">
        <v>1100000</v>
      </c>
      <c r="AC10" s="12">
        <v>1100000</v>
      </c>
      <c r="AD10" s="12">
        <f t="shared" si="24"/>
        <v>0</v>
      </c>
      <c r="AE10" s="12">
        <v>1100000</v>
      </c>
      <c r="AF10" s="12"/>
      <c r="AG10" s="12">
        <f t="shared" si="25"/>
        <v>1100000</v>
      </c>
      <c r="AH10" s="12">
        <v>1100000</v>
      </c>
      <c r="AI10" s="12"/>
      <c r="AJ10" s="12">
        <f t="shared" si="26"/>
        <v>1100000</v>
      </c>
      <c r="AK10" s="12">
        <v>1100000</v>
      </c>
      <c r="AL10" s="12"/>
      <c r="AM10" s="12">
        <f t="shared" si="27"/>
        <v>1100000</v>
      </c>
      <c r="AN10" s="12">
        <v>1100000</v>
      </c>
      <c r="AO10" s="12"/>
      <c r="AP10" s="12">
        <f t="shared" si="28"/>
        <v>1100000</v>
      </c>
      <c r="AQ10" s="12"/>
      <c r="AR10" s="12"/>
      <c r="AS10" s="41">
        <f t="shared" si="12"/>
        <v>0</v>
      </c>
      <c r="AT10" s="12"/>
      <c r="AU10" s="12"/>
      <c r="AV10" s="12">
        <f t="shared" si="13"/>
        <v>0</v>
      </c>
      <c r="AW10" s="12"/>
      <c r="AX10" s="12"/>
      <c r="AY10" s="12"/>
      <c r="AZ10" s="32">
        <f t="shared" si="14"/>
        <v>11000000</v>
      </c>
      <c r="BA10" s="9">
        <f t="shared" si="15"/>
        <v>3000000</v>
      </c>
      <c r="BB10" s="9">
        <f t="shared" si="16"/>
        <v>14000000</v>
      </c>
      <c r="BC10" s="9">
        <f t="shared" si="17"/>
        <v>14000000</v>
      </c>
      <c r="BD10" s="9">
        <f t="shared" si="18"/>
        <v>0</v>
      </c>
    </row>
    <row r="11" spans="1:56" x14ac:dyDescent="0.2">
      <c r="A11" s="136">
        <v>5</v>
      </c>
      <c r="B11" s="145"/>
      <c r="C11" s="138" t="s">
        <v>183</v>
      </c>
      <c r="D11" s="144" t="s">
        <v>375</v>
      </c>
      <c r="E11" s="12">
        <v>14500000</v>
      </c>
      <c r="F11" s="12"/>
      <c r="G11" s="12"/>
      <c r="H11" s="12">
        <f t="shared" si="0"/>
        <v>14500000</v>
      </c>
      <c r="I11" s="12">
        <v>3000000</v>
      </c>
      <c r="J11" s="12">
        <v>2000000</v>
      </c>
      <c r="K11" s="12">
        <v>2000000</v>
      </c>
      <c r="L11" s="12">
        <f t="shared" si="1"/>
        <v>0</v>
      </c>
      <c r="M11" s="12">
        <v>950000</v>
      </c>
      <c r="N11" s="12">
        <v>950000</v>
      </c>
      <c r="O11" s="12">
        <f t="shared" ref="O11" si="29">M11-N11</f>
        <v>0</v>
      </c>
      <c r="P11" s="12">
        <v>950000</v>
      </c>
      <c r="Q11" s="12">
        <v>950000</v>
      </c>
      <c r="R11" s="12">
        <f t="shared" si="20"/>
        <v>0</v>
      </c>
      <c r="S11" s="12">
        <v>950000</v>
      </c>
      <c r="T11" s="12">
        <v>950000</v>
      </c>
      <c r="U11" s="12">
        <f t="shared" si="21"/>
        <v>0</v>
      </c>
      <c r="V11" s="12">
        <v>950000</v>
      </c>
      <c r="W11" s="12">
        <v>950000</v>
      </c>
      <c r="X11" s="12">
        <f t="shared" si="22"/>
        <v>0</v>
      </c>
      <c r="Y11" s="12">
        <v>950000</v>
      </c>
      <c r="Z11" s="12">
        <v>950000</v>
      </c>
      <c r="AA11" s="12">
        <f t="shared" si="23"/>
        <v>0</v>
      </c>
      <c r="AB11" s="12">
        <v>950000</v>
      </c>
      <c r="AC11" s="12"/>
      <c r="AD11" s="12">
        <f t="shared" si="24"/>
        <v>950000</v>
      </c>
      <c r="AE11" s="12">
        <v>950000</v>
      </c>
      <c r="AF11" s="12"/>
      <c r="AG11" s="12">
        <f t="shared" si="25"/>
        <v>950000</v>
      </c>
      <c r="AH11" s="12">
        <v>950000</v>
      </c>
      <c r="AI11" s="12"/>
      <c r="AJ11" s="12">
        <f t="shared" si="26"/>
        <v>950000</v>
      </c>
      <c r="AK11" s="12">
        <v>950000</v>
      </c>
      <c r="AL11" s="12"/>
      <c r="AM11" s="12">
        <f t="shared" si="27"/>
        <v>950000</v>
      </c>
      <c r="AN11" s="12">
        <v>950000</v>
      </c>
      <c r="AO11" s="12"/>
      <c r="AP11" s="12">
        <f t="shared" si="28"/>
        <v>950000</v>
      </c>
      <c r="AQ11" s="12"/>
      <c r="AR11" s="12"/>
      <c r="AS11" s="41">
        <f t="shared" si="12"/>
        <v>0</v>
      </c>
      <c r="AT11" s="12"/>
      <c r="AU11" s="12"/>
      <c r="AV11" s="12">
        <f t="shared" si="13"/>
        <v>0</v>
      </c>
      <c r="AW11" s="12"/>
      <c r="AX11" s="12"/>
      <c r="AY11" s="12"/>
      <c r="AZ11" s="32">
        <f t="shared" si="14"/>
        <v>11500000</v>
      </c>
      <c r="BA11" s="9">
        <f t="shared" si="15"/>
        <v>3000000</v>
      </c>
      <c r="BB11" s="9">
        <f t="shared" si="16"/>
        <v>14500000</v>
      </c>
      <c r="BC11" s="9">
        <f t="shared" si="17"/>
        <v>14500000</v>
      </c>
      <c r="BD11" s="9">
        <f t="shared" si="18"/>
        <v>0</v>
      </c>
    </row>
    <row r="12" spans="1:56" x14ac:dyDescent="0.2">
      <c r="A12" s="136">
        <v>6</v>
      </c>
      <c r="B12" s="145"/>
      <c r="C12" s="138" t="s">
        <v>194</v>
      </c>
      <c r="D12" s="144" t="s">
        <v>375</v>
      </c>
      <c r="E12" s="12">
        <v>14500000</v>
      </c>
      <c r="F12" s="12"/>
      <c r="G12" s="12"/>
      <c r="H12" s="12">
        <f t="shared" si="0"/>
        <v>14500000</v>
      </c>
      <c r="I12" s="12">
        <v>3000000</v>
      </c>
      <c r="J12" s="12">
        <v>2000000</v>
      </c>
      <c r="K12" s="12">
        <v>2000000</v>
      </c>
      <c r="L12" s="12">
        <f t="shared" si="1"/>
        <v>0</v>
      </c>
      <c r="M12" s="12">
        <v>950000</v>
      </c>
      <c r="N12" s="12">
        <v>950000</v>
      </c>
      <c r="O12" s="12">
        <f t="shared" ref="O12" si="30">M12-N12</f>
        <v>0</v>
      </c>
      <c r="P12" s="12">
        <v>950000</v>
      </c>
      <c r="Q12" s="12">
        <v>950000</v>
      </c>
      <c r="R12" s="12">
        <f t="shared" si="20"/>
        <v>0</v>
      </c>
      <c r="S12" s="12">
        <v>950000</v>
      </c>
      <c r="T12" s="12"/>
      <c r="U12" s="12">
        <f t="shared" si="21"/>
        <v>950000</v>
      </c>
      <c r="V12" s="12">
        <v>950000</v>
      </c>
      <c r="W12" s="12"/>
      <c r="X12" s="12">
        <f t="shared" si="22"/>
        <v>950000</v>
      </c>
      <c r="Y12" s="12">
        <v>950000</v>
      </c>
      <c r="Z12" s="12"/>
      <c r="AA12" s="12">
        <f t="shared" si="23"/>
        <v>950000</v>
      </c>
      <c r="AB12" s="12">
        <v>950000</v>
      </c>
      <c r="AC12" s="12"/>
      <c r="AD12" s="12">
        <f t="shared" si="24"/>
        <v>950000</v>
      </c>
      <c r="AE12" s="12">
        <v>950000</v>
      </c>
      <c r="AF12" s="12"/>
      <c r="AG12" s="12">
        <f t="shared" si="25"/>
        <v>950000</v>
      </c>
      <c r="AH12" s="12">
        <v>950000</v>
      </c>
      <c r="AI12" s="12"/>
      <c r="AJ12" s="12">
        <f t="shared" si="26"/>
        <v>950000</v>
      </c>
      <c r="AK12" s="12">
        <v>950000</v>
      </c>
      <c r="AL12" s="12"/>
      <c r="AM12" s="12">
        <f t="shared" si="27"/>
        <v>950000</v>
      </c>
      <c r="AN12" s="12">
        <v>950000</v>
      </c>
      <c r="AO12" s="12"/>
      <c r="AP12" s="12">
        <f t="shared" si="28"/>
        <v>950000</v>
      </c>
      <c r="AQ12" s="12"/>
      <c r="AR12" s="12"/>
      <c r="AS12" s="41">
        <f t="shared" si="12"/>
        <v>0</v>
      </c>
      <c r="AT12" s="12"/>
      <c r="AU12" s="12"/>
      <c r="AV12" s="12">
        <f t="shared" si="13"/>
        <v>0</v>
      </c>
      <c r="AW12" s="12"/>
      <c r="AX12" s="12"/>
      <c r="AY12" s="12"/>
      <c r="AZ12" s="32">
        <f t="shared" si="14"/>
        <v>11500000</v>
      </c>
      <c r="BA12" s="9">
        <f t="shared" si="15"/>
        <v>3000000</v>
      </c>
      <c r="BB12" s="9">
        <f t="shared" si="16"/>
        <v>14500000</v>
      </c>
      <c r="BC12" s="9">
        <f t="shared" si="17"/>
        <v>14500000</v>
      </c>
      <c r="BD12" s="9">
        <f t="shared" si="18"/>
        <v>0</v>
      </c>
    </row>
    <row r="13" spans="1:56" x14ac:dyDescent="0.2">
      <c r="A13" s="136">
        <v>7</v>
      </c>
      <c r="B13" s="205"/>
      <c r="C13" s="138" t="s">
        <v>209</v>
      </c>
      <c r="D13" s="144" t="s">
        <v>374</v>
      </c>
      <c r="E13" s="12">
        <v>15000000</v>
      </c>
      <c r="F13" s="12"/>
      <c r="G13" s="12"/>
      <c r="H13" s="12">
        <f t="shared" si="0"/>
        <v>15000000</v>
      </c>
      <c r="I13" s="12">
        <v>2500000</v>
      </c>
      <c r="J13" s="12">
        <v>2500000</v>
      </c>
      <c r="K13" s="12">
        <v>2500000</v>
      </c>
      <c r="L13" s="12">
        <f t="shared" si="1"/>
        <v>0</v>
      </c>
      <c r="M13" s="12">
        <v>1000000</v>
      </c>
      <c r="N13" s="12">
        <v>1000000</v>
      </c>
      <c r="O13" s="12">
        <f t="shared" ref="O13:O22" si="31">M13-N13</f>
        <v>0</v>
      </c>
      <c r="P13" s="12">
        <v>1000000</v>
      </c>
      <c r="Q13" s="12">
        <v>1000000</v>
      </c>
      <c r="R13" s="12">
        <f t="shared" si="20"/>
        <v>0</v>
      </c>
      <c r="S13" s="12">
        <v>1000000</v>
      </c>
      <c r="T13" s="12">
        <v>1000000</v>
      </c>
      <c r="U13" s="12">
        <f t="shared" si="21"/>
        <v>0</v>
      </c>
      <c r="V13" s="12">
        <v>1000000</v>
      </c>
      <c r="W13" s="12">
        <v>1000000</v>
      </c>
      <c r="X13" s="12">
        <f t="shared" si="22"/>
        <v>0</v>
      </c>
      <c r="Y13" s="12">
        <v>1000000</v>
      </c>
      <c r="Z13" s="12"/>
      <c r="AA13" s="12">
        <f t="shared" si="23"/>
        <v>1000000</v>
      </c>
      <c r="AB13" s="12">
        <v>1000000</v>
      </c>
      <c r="AC13" s="12"/>
      <c r="AD13" s="12">
        <f t="shared" si="24"/>
        <v>1000000</v>
      </c>
      <c r="AE13" s="12">
        <v>1000000</v>
      </c>
      <c r="AF13" s="12"/>
      <c r="AG13" s="12">
        <f t="shared" si="25"/>
        <v>1000000</v>
      </c>
      <c r="AH13" s="12">
        <v>1000000</v>
      </c>
      <c r="AI13" s="12"/>
      <c r="AJ13" s="12">
        <f t="shared" si="26"/>
        <v>1000000</v>
      </c>
      <c r="AK13" s="12">
        <v>1000000</v>
      </c>
      <c r="AL13" s="12"/>
      <c r="AM13" s="12">
        <f t="shared" si="27"/>
        <v>1000000</v>
      </c>
      <c r="AN13" s="12">
        <v>1000000</v>
      </c>
      <c r="AO13" s="12"/>
      <c r="AP13" s="12">
        <f t="shared" si="28"/>
        <v>1000000</v>
      </c>
      <c r="AQ13" s="12"/>
      <c r="AR13" s="12"/>
      <c r="AS13" s="41">
        <f t="shared" si="12"/>
        <v>0</v>
      </c>
      <c r="AT13" s="12"/>
      <c r="AU13" s="12"/>
      <c r="AV13" s="12">
        <f t="shared" si="13"/>
        <v>0</v>
      </c>
      <c r="AW13" s="12"/>
      <c r="AX13" s="12"/>
      <c r="AY13" s="12"/>
      <c r="AZ13" s="32">
        <f t="shared" si="14"/>
        <v>12500000</v>
      </c>
      <c r="BA13" s="9">
        <f t="shared" si="15"/>
        <v>2500000</v>
      </c>
      <c r="BB13" s="9">
        <f t="shared" si="16"/>
        <v>15000000</v>
      </c>
      <c r="BC13" s="9">
        <f t="shared" si="17"/>
        <v>15000000</v>
      </c>
      <c r="BD13" s="9">
        <f t="shared" si="18"/>
        <v>0</v>
      </c>
    </row>
    <row r="14" spans="1:56" x14ac:dyDescent="0.2">
      <c r="A14" s="136">
        <v>8</v>
      </c>
      <c r="B14" s="145"/>
      <c r="C14" s="138" t="s">
        <v>210</v>
      </c>
      <c r="D14" s="144" t="s">
        <v>374</v>
      </c>
      <c r="E14" s="12">
        <v>15500000</v>
      </c>
      <c r="F14" s="12">
        <v>1550000</v>
      </c>
      <c r="G14" s="12"/>
      <c r="H14" s="12">
        <f t="shared" si="0"/>
        <v>13950000</v>
      </c>
      <c r="I14" s="12">
        <v>13950000</v>
      </c>
      <c r="J14" s="12"/>
      <c r="K14" s="12"/>
      <c r="L14" s="12">
        <f t="shared" si="1"/>
        <v>0</v>
      </c>
      <c r="M14" s="12"/>
      <c r="N14" s="12"/>
      <c r="O14" s="12">
        <f t="shared" si="31"/>
        <v>0</v>
      </c>
      <c r="P14" s="12"/>
      <c r="Q14" s="12"/>
      <c r="R14" s="41">
        <f t="shared" si="20"/>
        <v>0</v>
      </c>
      <c r="S14" s="12"/>
      <c r="T14" s="12"/>
      <c r="U14" s="41">
        <f t="shared" si="21"/>
        <v>0</v>
      </c>
      <c r="V14" s="12"/>
      <c r="W14" s="12"/>
      <c r="X14" s="41">
        <f t="shared" ref="X14:X46" si="32">V14-W14</f>
        <v>0</v>
      </c>
      <c r="Y14" s="12"/>
      <c r="Z14" s="12"/>
      <c r="AA14" s="41">
        <f t="shared" ref="AA14:AA46" si="33">Y14-Z14</f>
        <v>0</v>
      </c>
      <c r="AB14" s="12"/>
      <c r="AC14" s="12"/>
      <c r="AD14" s="41">
        <f t="shared" ref="AD14:AD46" si="34">AB14-AC14</f>
        <v>0</v>
      </c>
      <c r="AE14" s="12"/>
      <c r="AF14" s="12"/>
      <c r="AG14" s="41">
        <f t="shared" ref="AG14:AG46" si="35">AE14-AF14</f>
        <v>0</v>
      </c>
      <c r="AH14" s="12"/>
      <c r="AI14" s="12"/>
      <c r="AJ14" s="41">
        <f t="shared" si="26"/>
        <v>0</v>
      </c>
      <c r="AK14" s="12"/>
      <c r="AL14" s="12"/>
      <c r="AM14" s="41">
        <f t="shared" si="27"/>
        <v>0</v>
      </c>
      <c r="AN14" s="12"/>
      <c r="AO14" s="12"/>
      <c r="AP14" s="41">
        <f t="shared" si="28"/>
        <v>0</v>
      </c>
      <c r="AQ14" s="12"/>
      <c r="AR14" s="12"/>
      <c r="AS14" s="41">
        <f t="shared" si="12"/>
        <v>0</v>
      </c>
      <c r="AT14" s="12"/>
      <c r="AU14" s="12"/>
      <c r="AV14" s="12">
        <f t="shared" si="13"/>
        <v>0</v>
      </c>
      <c r="AW14" s="12"/>
      <c r="AX14" s="12"/>
      <c r="AY14" s="12"/>
      <c r="AZ14" s="32">
        <f t="shared" si="14"/>
        <v>0</v>
      </c>
      <c r="BA14" s="9">
        <f t="shared" si="15"/>
        <v>13950000</v>
      </c>
      <c r="BB14" s="9">
        <f t="shared" si="16"/>
        <v>13950000</v>
      </c>
      <c r="BC14" s="9">
        <f t="shared" si="17"/>
        <v>13950000</v>
      </c>
      <c r="BD14" s="9">
        <f t="shared" si="18"/>
        <v>0</v>
      </c>
    </row>
    <row r="15" spans="1:56" x14ac:dyDescent="0.2">
      <c r="A15" s="136">
        <v>9</v>
      </c>
      <c r="B15" s="145"/>
      <c r="C15" s="138" t="s">
        <v>323</v>
      </c>
      <c r="D15" s="144" t="s">
        <v>374</v>
      </c>
      <c r="E15" s="12">
        <v>13000000</v>
      </c>
      <c r="F15" s="12"/>
      <c r="G15" s="12"/>
      <c r="H15" s="12">
        <f t="shared" si="0"/>
        <v>13000000</v>
      </c>
      <c r="I15" s="12">
        <v>5000000</v>
      </c>
      <c r="J15" s="12"/>
      <c r="K15" s="12"/>
      <c r="L15" s="12">
        <f t="shared" si="1"/>
        <v>0</v>
      </c>
      <c r="M15" s="12">
        <v>1600000</v>
      </c>
      <c r="N15" s="12">
        <v>1600000</v>
      </c>
      <c r="O15" s="12">
        <f t="shared" si="31"/>
        <v>0</v>
      </c>
      <c r="P15" s="12">
        <v>1600000</v>
      </c>
      <c r="Q15" s="12">
        <v>1600000</v>
      </c>
      <c r="R15" s="12">
        <f t="shared" si="20"/>
        <v>0</v>
      </c>
      <c r="S15" s="12">
        <v>1600000</v>
      </c>
      <c r="T15" s="12">
        <v>1600000</v>
      </c>
      <c r="U15" s="12">
        <f t="shared" si="21"/>
        <v>0</v>
      </c>
      <c r="V15" s="12">
        <v>1600000</v>
      </c>
      <c r="W15" s="12">
        <v>1600000</v>
      </c>
      <c r="X15" s="12">
        <f t="shared" si="32"/>
        <v>0</v>
      </c>
      <c r="Y15" s="12">
        <v>1600000</v>
      </c>
      <c r="Z15" s="12">
        <v>400000</v>
      </c>
      <c r="AA15" s="12">
        <f t="shared" si="33"/>
        <v>1200000</v>
      </c>
      <c r="AB15" s="12"/>
      <c r="AC15" s="12"/>
      <c r="AD15" s="41">
        <f t="shared" si="34"/>
        <v>0</v>
      </c>
      <c r="AE15" s="12"/>
      <c r="AF15" s="12"/>
      <c r="AG15" s="41">
        <f t="shared" si="35"/>
        <v>0</v>
      </c>
      <c r="AH15" s="12"/>
      <c r="AI15" s="12"/>
      <c r="AJ15" s="41">
        <f t="shared" si="26"/>
        <v>0</v>
      </c>
      <c r="AK15" s="12"/>
      <c r="AL15" s="12"/>
      <c r="AM15" s="41">
        <f t="shared" si="27"/>
        <v>0</v>
      </c>
      <c r="AN15" s="12"/>
      <c r="AO15" s="12"/>
      <c r="AP15" s="41">
        <f t="shared" si="28"/>
        <v>0</v>
      </c>
      <c r="AQ15" s="12"/>
      <c r="AR15" s="12"/>
      <c r="AS15" s="41">
        <f t="shared" si="12"/>
        <v>0</v>
      </c>
      <c r="AT15" s="12"/>
      <c r="AU15" s="12"/>
      <c r="AV15" s="12">
        <f t="shared" si="13"/>
        <v>0</v>
      </c>
      <c r="AW15" s="12"/>
      <c r="AX15" s="12"/>
      <c r="AY15" s="12"/>
      <c r="AZ15" s="32">
        <f t="shared" si="14"/>
        <v>8000000</v>
      </c>
      <c r="BA15" s="9">
        <f t="shared" si="15"/>
        <v>5000000</v>
      </c>
      <c r="BB15" s="9">
        <f t="shared" si="16"/>
        <v>13000000</v>
      </c>
      <c r="BC15" s="9">
        <f t="shared" si="17"/>
        <v>13000000</v>
      </c>
      <c r="BD15" s="9">
        <f t="shared" si="18"/>
        <v>0</v>
      </c>
    </row>
    <row r="16" spans="1:56" x14ac:dyDescent="0.2">
      <c r="A16" s="136">
        <v>10</v>
      </c>
      <c r="B16" s="145"/>
      <c r="C16" s="138" t="s">
        <v>324</v>
      </c>
      <c r="D16" s="144" t="s">
        <v>375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12">
        <f t="shared" si="1"/>
        <v>0</v>
      </c>
      <c r="M16" s="12">
        <v>950000</v>
      </c>
      <c r="N16" s="12">
        <v>950000</v>
      </c>
      <c r="O16" s="12">
        <f t="shared" si="31"/>
        <v>0</v>
      </c>
      <c r="P16" s="12">
        <v>950000</v>
      </c>
      <c r="Q16" s="12">
        <v>950000</v>
      </c>
      <c r="R16" s="12">
        <f t="shared" si="20"/>
        <v>0</v>
      </c>
      <c r="S16" s="12">
        <v>950000</v>
      </c>
      <c r="T16" s="12">
        <v>950000</v>
      </c>
      <c r="U16" s="12">
        <f t="shared" si="21"/>
        <v>0</v>
      </c>
      <c r="V16" s="12">
        <v>950000</v>
      </c>
      <c r="W16" s="12">
        <v>950000</v>
      </c>
      <c r="X16" s="12">
        <f t="shared" si="32"/>
        <v>0</v>
      </c>
      <c r="Y16" s="12">
        <v>950000</v>
      </c>
      <c r="Z16" s="12">
        <v>950000</v>
      </c>
      <c r="AA16" s="12">
        <f t="shared" si="33"/>
        <v>0</v>
      </c>
      <c r="AB16" s="12">
        <v>950000</v>
      </c>
      <c r="AC16" s="12">
        <v>950000</v>
      </c>
      <c r="AD16" s="12">
        <f t="shared" si="34"/>
        <v>0</v>
      </c>
      <c r="AE16" s="12">
        <v>950000</v>
      </c>
      <c r="AF16" s="12"/>
      <c r="AG16" s="12">
        <f t="shared" si="35"/>
        <v>950000</v>
      </c>
      <c r="AH16" s="12">
        <v>950000</v>
      </c>
      <c r="AI16" s="12"/>
      <c r="AJ16" s="12">
        <f t="shared" si="26"/>
        <v>950000</v>
      </c>
      <c r="AK16" s="12">
        <v>950000</v>
      </c>
      <c r="AL16" s="12"/>
      <c r="AM16" s="12">
        <f t="shared" si="27"/>
        <v>950000</v>
      </c>
      <c r="AN16" s="12">
        <v>950000</v>
      </c>
      <c r="AO16" s="12"/>
      <c r="AP16" s="12">
        <f t="shared" si="28"/>
        <v>950000</v>
      </c>
      <c r="AQ16" s="12"/>
      <c r="AR16" s="12"/>
      <c r="AS16" s="12">
        <f t="shared" si="12"/>
        <v>0</v>
      </c>
      <c r="AT16" s="12"/>
      <c r="AU16" s="12"/>
      <c r="AV16" s="12">
        <f t="shared" si="13"/>
        <v>0</v>
      </c>
      <c r="AW16" s="12"/>
      <c r="AX16" s="12"/>
      <c r="AY16" s="12"/>
      <c r="AZ16" s="32">
        <f t="shared" si="14"/>
        <v>9500000</v>
      </c>
      <c r="BA16" s="9">
        <f t="shared" si="15"/>
        <v>5000000</v>
      </c>
      <c r="BB16" s="9">
        <f t="shared" si="16"/>
        <v>14500000</v>
      </c>
      <c r="BC16" s="9">
        <f t="shared" si="17"/>
        <v>14500000</v>
      </c>
      <c r="BD16" s="9">
        <f t="shared" si="18"/>
        <v>0</v>
      </c>
    </row>
    <row r="17" spans="1:56" x14ac:dyDescent="0.2">
      <c r="A17" s="136">
        <v>11</v>
      </c>
      <c r="B17" s="145"/>
      <c r="C17" s="138" t="s">
        <v>325</v>
      </c>
      <c r="D17" s="144" t="s">
        <v>374</v>
      </c>
      <c r="E17" s="12">
        <v>12700000</v>
      </c>
      <c r="F17" s="12"/>
      <c r="G17" s="12"/>
      <c r="H17" s="12">
        <f t="shared" si="0"/>
        <v>12700000</v>
      </c>
      <c r="I17" s="12">
        <v>1000000</v>
      </c>
      <c r="J17" s="12">
        <v>4000000</v>
      </c>
      <c r="K17" s="12">
        <v>4000000</v>
      </c>
      <c r="L17" s="12">
        <f t="shared" si="1"/>
        <v>0</v>
      </c>
      <c r="M17" s="12">
        <v>770000</v>
      </c>
      <c r="N17" s="12">
        <v>770000</v>
      </c>
      <c r="O17" s="12">
        <f t="shared" si="31"/>
        <v>0</v>
      </c>
      <c r="P17" s="12">
        <v>770000</v>
      </c>
      <c r="Q17" s="12">
        <v>770000</v>
      </c>
      <c r="R17" s="12">
        <f t="shared" si="20"/>
        <v>0</v>
      </c>
      <c r="S17" s="12">
        <v>770000</v>
      </c>
      <c r="T17" s="12">
        <v>770000</v>
      </c>
      <c r="U17" s="12">
        <f t="shared" si="21"/>
        <v>0</v>
      </c>
      <c r="V17" s="12">
        <v>770000</v>
      </c>
      <c r="W17" s="12">
        <v>770000</v>
      </c>
      <c r="X17" s="12">
        <f t="shared" si="32"/>
        <v>0</v>
      </c>
      <c r="Y17" s="12">
        <v>770000</v>
      </c>
      <c r="Z17" s="12">
        <v>770000</v>
      </c>
      <c r="AA17" s="12">
        <f t="shared" si="33"/>
        <v>0</v>
      </c>
      <c r="AB17" s="12">
        <v>770000</v>
      </c>
      <c r="AC17" s="12">
        <v>770000</v>
      </c>
      <c r="AD17" s="12">
        <f t="shared" si="34"/>
        <v>0</v>
      </c>
      <c r="AE17" s="12">
        <v>770000</v>
      </c>
      <c r="AF17" s="12"/>
      <c r="AG17" s="12">
        <f t="shared" si="35"/>
        <v>770000</v>
      </c>
      <c r="AH17" s="12">
        <v>770000</v>
      </c>
      <c r="AI17" s="12"/>
      <c r="AJ17" s="12">
        <f t="shared" si="26"/>
        <v>770000</v>
      </c>
      <c r="AK17" s="12">
        <v>770000</v>
      </c>
      <c r="AL17" s="12"/>
      <c r="AM17" s="12">
        <f t="shared" si="27"/>
        <v>770000</v>
      </c>
      <c r="AN17" s="12">
        <v>770000</v>
      </c>
      <c r="AO17" s="12"/>
      <c r="AP17" s="12">
        <f t="shared" si="28"/>
        <v>770000</v>
      </c>
      <c r="AQ17" s="12"/>
      <c r="AR17" s="12"/>
      <c r="AS17" s="41">
        <f t="shared" si="12"/>
        <v>0</v>
      </c>
      <c r="AT17" s="12"/>
      <c r="AU17" s="12"/>
      <c r="AV17" s="12">
        <f t="shared" si="13"/>
        <v>0</v>
      </c>
      <c r="AW17" s="12"/>
      <c r="AX17" s="12"/>
      <c r="AY17" s="12"/>
      <c r="AZ17" s="32">
        <f t="shared" si="14"/>
        <v>11700000</v>
      </c>
      <c r="BA17" s="9">
        <f t="shared" si="15"/>
        <v>1000000</v>
      </c>
      <c r="BB17" s="9">
        <f t="shared" si="16"/>
        <v>12700000</v>
      </c>
      <c r="BC17" s="9">
        <f t="shared" si="17"/>
        <v>12700000</v>
      </c>
      <c r="BD17" s="9">
        <f t="shared" si="18"/>
        <v>0</v>
      </c>
    </row>
    <row r="18" spans="1:56" x14ac:dyDescent="0.2">
      <c r="A18" s="136">
        <v>12</v>
      </c>
      <c r="B18" s="142"/>
      <c r="C18" s="138" t="s">
        <v>326</v>
      </c>
      <c r="D18" s="144" t="s">
        <v>375</v>
      </c>
      <c r="E18" s="12">
        <v>13500000</v>
      </c>
      <c r="F18" s="12"/>
      <c r="G18" s="12"/>
      <c r="H18" s="12">
        <f t="shared" si="0"/>
        <v>13500000</v>
      </c>
      <c r="I18" s="12">
        <v>5000000</v>
      </c>
      <c r="J18" s="12"/>
      <c r="K18" s="12"/>
      <c r="L18" s="12">
        <f t="shared" si="1"/>
        <v>0</v>
      </c>
      <c r="M18" s="12">
        <v>850000</v>
      </c>
      <c r="N18" s="12">
        <v>850000</v>
      </c>
      <c r="O18" s="12">
        <f t="shared" si="31"/>
        <v>0</v>
      </c>
      <c r="P18" s="12">
        <v>850000</v>
      </c>
      <c r="Q18" s="12">
        <v>850000</v>
      </c>
      <c r="R18" s="12">
        <f t="shared" si="20"/>
        <v>0</v>
      </c>
      <c r="S18" s="12">
        <v>850000</v>
      </c>
      <c r="T18" s="12">
        <v>850000</v>
      </c>
      <c r="U18" s="12">
        <f t="shared" si="21"/>
        <v>0</v>
      </c>
      <c r="V18" s="12">
        <v>850000</v>
      </c>
      <c r="W18" s="12">
        <v>850000</v>
      </c>
      <c r="X18" s="12">
        <f t="shared" si="32"/>
        <v>0</v>
      </c>
      <c r="Y18" s="12">
        <v>850000</v>
      </c>
      <c r="Z18" s="12">
        <v>850000</v>
      </c>
      <c r="AA18" s="12">
        <f t="shared" si="33"/>
        <v>0</v>
      </c>
      <c r="AB18" s="12">
        <v>850000</v>
      </c>
      <c r="AC18" s="12">
        <v>850000</v>
      </c>
      <c r="AD18" s="12">
        <f t="shared" si="34"/>
        <v>0</v>
      </c>
      <c r="AE18" s="12">
        <v>850000</v>
      </c>
      <c r="AF18" s="12"/>
      <c r="AG18" s="12">
        <f t="shared" si="35"/>
        <v>850000</v>
      </c>
      <c r="AH18" s="12">
        <v>850000</v>
      </c>
      <c r="AI18" s="12"/>
      <c r="AJ18" s="12">
        <f t="shared" si="26"/>
        <v>850000</v>
      </c>
      <c r="AK18" s="12">
        <v>850000</v>
      </c>
      <c r="AL18" s="12"/>
      <c r="AM18" s="12">
        <f t="shared" si="27"/>
        <v>850000</v>
      </c>
      <c r="AN18" s="12">
        <v>850000</v>
      </c>
      <c r="AO18" s="12"/>
      <c r="AP18" s="12">
        <f t="shared" si="28"/>
        <v>850000</v>
      </c>
      <c r="AQ18" s="12"/>
      <c r="AR18" s="12"/>
      <c r="AS18" s="41">
        <f t="shared" si="12"/>
        <v>0</v>
      </c>
      <c r="AT18" s="12"/>
      <c r="AU18" s="12"/>
      <c r="AV18" s="12">
        <f t="shared" si="13"/>
        <v>0</v>
      </c>
      <c r="AW18" s="12"/>
      <c r="AX18" s="12"/>
      <c r="AY18" s="12"/>
      <c r="AZ18" s="32">
        <f t="shared" si="14"/>
        <v>8500000</v>
      </c>
      <c r="BA18" s="9">
        <f t="shared" si="15"/>
        <v>5000000</v>
      </c>
      <c r="BB18" s="9">
        <f t="shared" si="16"/>
        <v>13500000</v>
      </c>
      <c r="BC18" s="9">
        <f t="shared" si="17"/>
        <v>13500000</v>
      </c>
      <c r="BD18" s="9">
        <f t="shared" si="18"/>
        <v>0</v>
      </c>
    </row>
    <row r="19" spans="1:56" s="64" customFormat="1" x14ac:dyDescent="0.2">
      <c r="A19" s="136">
        <v>13</v>
      </c>
      <c r="B19" s="137"/>
      <c r="C19" s="138" t="s">
        <v>327</v>
      </c>
      <c r="D19" s="139" t="s">
        <v>374</v>
      </c>
      <c r="E19" s="140">
        <v>12700000</v>
      </c>
      <c r="F19" s="140"/>
      <c r="G19" s="140"/>
      <c r="H19" s="12">
        <f t="shared" si="0"/>
        <v>12700000</v>
      </c>
      <c r="I19" s="140">
        <v>5000000</v>
      </c>
      <c r="J19" s="140"/>
      <c r="K19" s="140"/>
      <c r="L19" s="376">
        <f t="shared" si="1"/>
        <v>0</v>
      </c>
      <c r="M19" s="140">
        <v>770000</v>
      </c>
      <c r="N19" s="140">
        <v>770000</v>
      </c>
      <c r="O19" s="12">
        <f t="shared" si="31"/>
        <v>0</v>
      </c>
      <c r="P19" s="140">
        <v>770000</v>
      </c>
      <c r="Q19" s="140">
        <v>770000</v>
      </c>
      <c r="R19" s="12">
        <f t="shared" si="20"/>
        <v>0</v>
      </c>
      <c r="S19" s="140">
        <v>770000</v>
      </c>
      <c r="T19" s="140">
        <v>770000</v>
      </c>
      <c r="U19" s="12">
        <f t="shared" si="21"/>
        <v>0</v>
      </c>
      <c r="V19" s="140">
        <v>770000</v>
      </c>
      <c r="W19" s="140">
        <v>770000</v>
      </c>
      <c r="X19" s="12">
        <f t="shared" si="32"/>
        <v>0</v>
      </c>
      <c r="Y19" s="140">
        <v>770000</v>
      </c>
      <c r="Z19" s="140">
        <v>770000</v>
      </c>
      <c r="AA19" s="12">
        <f t="shared" si="33"/>
        <v>0</v>
      </c>
      <c r="AB19" s="140">
        <v>770000</v>
      </c>
      <c r="AC19" s="140">
        <v>770000</v>
      </c>
      <c r="AD19" s="12">
        <f t="shared" si="34"/>
        <v>0</v>
      </c>
      <c r="AE19" s="140">
        <v>770000</v>
      </c>
      <c r="AF19" s="140">
        <v>770000</v>
      </c>
      <c r="AG19" s="12">
        <f t="shared" si="35"/>
        <v>0</v>
      </c>
      <c r="AH19" s="140">
        <v>770000</v>
      </c>
      <c r="AI19" s="140">
        <v>770000</v>
      </c>
      <c r="AJ19" s="12">
        <f t="shared" si="26"/>
        <v>0</v>
      </c>
      <c r="AK19" s="140">
        <v>770000</v>
      </c>
      <c r="AL19" s="140"/>
      <c r="AM19" s="12">
        <f t="shared" si="27"/>
        <v>770000</v>
      </c>
      <c r="AN19" s="140">
        <v>770000</v>
      </c>
      <c r="AO19" s="140"/>
      <c r="AP19" s="12">
        <f t="shared" si="28"/>
        <v>770000</v>
      </c>
      <c r="AQ19" s="140"/>
      <c r="AR19" s="140"/>
      <c r="AS19" s="41">
        <f t="shared" si="12"/>
        <v>0</v>
      </c>
      <c r="AT19" s="140"/>
      <c r="AU19" s="140"/>
      <c r="AV19" s="12">
        <f t="shared" si="13"/>
        <v>0</v>
      </c>
      <c r="AW19" s="140"/>
      <c r="AX19" s="140"/>
      <c r="AY19" s="140"/>
      <c r="AZ19" s="32">
        <f t="shared" si="14"/>
        <v>7700000</v>
      </c>
      <c r="BA19" s="9">
        <f t="shared" si="15"/>
        <v>5000000</v>
      </c>
      <c r="BB19" s="9">
        <f t="shared" si="16"/>
        <v>12700000</v>
      </c>
      <c r="BC19" s="9">
        <f t="shared" si="17"/>
        <v>12700000</v>
      </c>
      <c r="BD19" s="9">
        <f t="shared" si="18"/>
        <v>0</v>
      </c>
    </row>
    <row r="20" spans="1:56" s="64" customFormat="1" x14ac:dyDescent="0.2">
      <c r="A20" s="136">
        <v>14</v>
      </c>
      <c r="B20" s="137"/>
      <c r="C20" s="138" t="s">
        <v>328</v>
      </c>
      <c r="D20" s="144" t="s">
        <v>375</v>
      </c>
      <c r="E20" s="140">
        <v>13000000</v>
      </c>
      <c r="F20" s="140"/>
      <c r="G20" s="140"/>
      <c r="H20" s="12">
        <f t="shared" si="0"/>
        <v>13000000</v>
      </c>
      <c r="I20" s="140">
        <v>5000000</v>
      </c>
      <c r="J20" s="140"/>
      <c r="K20" s="140"/>
      <c r="L20" s="12">
        <f t="shared" si="1"/>
        <v>0</v>
      </c>
      <c r="M20" s="140">
        <v>800000</v>
      </c>
      <c r="N20" s="140">
        <v>800000</v>
      </c>
      <c r="O20" s="12">
        <f t="shared" si="31"/>
        <v>0</v>
      </c>
      <c r="P20" s="140">
        <v>800000</v>
      </c>
      <c r="Q20" s="140">
        <v>800000</v>
      </c>
      <c r="R20" s="12">
        <f t="shared" si="20"/>
        <v>0</v>
      </c>
      <c r="S20" s="140">
        <v>800000</v>
      </c>
      <c r="T20" s="140">
        <v>800000</v>
      </c>
      <c r="U20" s="12">
        <f t="shared" si="21"/>
        <v>0</v>
      </c>
      <c r="V20" s="140">
        <v>800000</v>
      </c>
      <c r="W20" s="140">
        <v>800000</v>
      </c>
      <c r="X20" s="12">
        <f t="shared" si="32"/>
        <v>0</v>
      </c>
      <c r="Y20" s="140">
        <v>800000</v>
      </c>
      <c r="Z20" s="140">
        <v>800000</v>
      </c>
      <c r="AA20" s="12">
        <f t="shared" si="33"/>
        <v>0</v>
      </c>
      <c r="AB20" s="140">
        <v>800000</v>
      </c>
      <c r="AC20" s="140">
        <v>800000</v>
      </c>
      <c r="AD20" s="12">
        <f t="shared" si="34"/>
        <v>0</v>
      </c>
      <c r="AE20" s="140">
        <v>800000</v>
      </c>
      <c r="AF20" s="140"/>
      <c r="AG20" s="12">
        <f t="shared" si="35"/>
        <v>800000</v>
      </c>
      <c r="AH20" s="140">
        <v>800000</v>
      </c>
      <c r="AI20" s="140"/>
      <c r="AJ20" s="12">
        <f t="shared" si="26"/>
        <v>800000</v>
      </c>
      <c r="AK20" s="140">
        <v>800000</v>
      </c>
      <c r="AL20" s="140"/>
      <c r="AM20" s="12">
        <f t="shared" si="27"/>
        <v>800000</v>
      </c>
      <c r="AN20" s="140">
        <v>800000</v>
      </c>
      <c r="AO20" s="140"/>
      <c r="AP20" s="12">
        <f t="shared" si="28"/>
        <v>800000</v>
      </c>
      <c r="AQ20" s="140"/>
      <c r="AR20" s="140"/>
      <c r="AS20" s="41">
        <f t="shared" si="12"/>
        <v>0</v>
      </c>
      <c r="AT20" s="12"/>
      <c r="AU20" s="12"/>
      <c r="AV20" s="12">
        <f t="shared" si="13"/>
        <v>0</v>
      </c>
      <c r="AW20" s="12"/>
      <c r="AX20" s="12"/>
      <c r="AY20" s="12"/>
      <c r="AZ20" s="32">
        <f t="shared" si="14"/>
        <v>8000000</v>
      </c>
      <c r="BA20" s="9">
        <f t="shared" si="15"/>
        <v>5000000</v>
      </c>
      <c r="BB20" s="9">
        <f t="shared" si="16"/>
        <v>13000000</v>
      </c>
      <c r="BC20" s="9">
        <f t="shared" si="17"/>
        <v>13000000</v>
      </c>
      <c r="BD20" s="9">
        <f t="shared" si="18"/>
        <v>0</v>
      </c>
    </row>
    <row r="21" spans="1:56" x14ac:dyDescent="0.2">
      <c r="A21" s="136">
        <v>15</v>
      </c>
      <c r="B21" s="142"/>
      <c r="C21" s="138" t="s">
        <v>329</v>
      </c>
      <c r="D21" s="144" t="s">
        <v>374</v>
      </c>
      <c r="E21" s="12">
        <v>14000000</v>
      </c>
      <c r="F21" s="12"/>
      <c r="G21" s="12"/>
      <c r="H21" s="12">
        <f t="shared" si="0"/>
        <v>14000000</v>
      </c>
      <c r="I21" s="12">
        <v>5000000</v>
      </c>
      <c r="J21" s="12"/>
      <c r="K21" s="12"/>
      <c r="L21" s="12"/>
      <c r="M21" s="12">
        <v>900000</v>
      </c>
      <c r="N21" s="12">
        <v>900000</v>
      </c>
      <c r="O21" s="12">
        <f t="shared" si="31"/>
        <v>0</v>
      </c>
      <c r="P21" s="12">
        <v>900000</v>
      </c>
      <c r="Q21" s="12">
        <v>900000</v>
      </c>
      <c r="R21" s="12">
        <f t="shared" si="20"/>
        <v>0</v>
      </c>
      <c r="S21" s="12">
        <v>900000</v>
      </c>
      <c r="T21" s="12">
        <v>900000</v>
      </c>
      <c r="U21" s="12">
        <f t="shared" si="21"/>
        <v>0</v>
      </c>
      <c r="V21" s="12">
        <v>900000</v>
      </c>
      <c r="W21" s="12">
        <v>900000</v>
      </c>
      <c r="X21" s="12">
        <f t="shared" si="32"/>
        <v>0</v>
      </c>
      <c r="Y21" s="12">
        <v>900000</v>
      </c>
      <c r="Z21" s="12">
        <v>900000</v>
      </c>
      <c r="AA21" s="12">
        <f t="shared" si="33"/>
        <v>0</v>
      </c>
      <c r="AB21" s="12">
        <v>900000</v>
      </c>
      <c r="AC21" s="12">
        <v>900000</v>
      </c>
      <c r="AD21" s="12">
        <f t="shared" si="34"/>
        <v>0</v>
      </c>
      <c r="AE21" s="12">
        <v>900000</v>
      </c>
      <c r="AF21" s="12">
        <v>900000</v>
      </c>
      <c r="AG21" s="12">
        <f t="shared" si="35"/>
        <v>0</v>
      </c>
      <c r="AH21" s="12">
        <v>900000</v>
      </c>
      <c r="AI21" s="12">
        <v>900000</v>
      </c>
      <c r="AJ21" s="12">
        <f t="shared" si="26"/>
        <v>0</v>
      </c>
      <c r="AK21" s="12">
        <v>900000</v>
      </c>
      <c r="AL21" s="12">
        <v>900000</v>
      </c>
      <c r="AM21" s="12">
        <f t="shared" si="27"/>
        <v>0</v>
      </c>
      <c r="AN21" s="12">
        <v>900000</v>
      </c>
      <c r="AO21" s="12">
        <v>400000</v>
      </c>
      <c r="AP21" s="12">
        <f t="shared" si="28"/>
        <v>500000</v>
      </c>
      <c r="AQ21" s="12"/>
      <c r="AR21" s="12"/>
      <c r="AS21" s="41">
        <f t="shared" si="12"/>
        <v>0</v>
      </c>
      <c r="AT21" s="140"/>
      <c r="AU21" s="140"/>
      <c r="AV21" s="12">
        <f t="shared" si="13"/>
        <v>0</v>
      </c>
      <c r="AW21" s="140"/>
      <c r="AX21" s="140"/>
      <c r="AY21" s="140"/>
      <c r="AZ21" s="32">
        <f t="shared" si="14"/>
        <v>9000000</v>
      </c>
      <c r="BA21" s="9">
        <f t="shared" si="15"/>
        <v>5000000</v>
      </c>
      <c r="BB21" s="9">
        <f t="shared" si="16"/>
        <v>14000000</v>
      </c>
      <c r="BC21" s="9">
        <f t="shared" si="17"/>
        <v>14000000</v>
      </c>
      <c r="BD21" s="9">
        <f t="shared" si="18"/>
        <v>0</v>
      </c>
    </row>
    <row r="22" spans="1:56" x14ac:dyDescent="0.2">
      <c r="A22" s="136">
        <v>16</v>
      </c>
      <c r="B22" s="151"/>
      <c r="C22" s="108" t="s">
        <v>330</v>
      </c>
      <c r="D22" s="10" t="s">
        <v>374</v>
      </c>
      <c r="E22" s="12">
        <v>13000000</v>
      </c>
      <c r="F22" s="12"/>
      <c r="G22" s="12"/>
      <c r="H22" s="12">
        <f t="shared" si="0"/>
        <v>13000000</v>
      </c>
      <c r="I22" s="12">
        <v>1000000</v>
      </c>
      <c r="J22" s="12">
        <v>4000000</v>
      </c>
      <c r="K22" s="12">
        <v>4000000</v>
      </c>
      <c r="L22" s="222">
        <f t="shared" si="1"/>
        <v>0</v>
      </c>
      <c r="M22" s="42">
        <v>800000</v>
      </c>
      <c r="N22" s="42">
        <v>800000</v>
      </c>
      <c r="O22" s="54">
        <f t="shared" si="31"/>
        <v>0</v>
      </c>
      <c r="P22" s="42">
        <v>800000</v>
      </c>
      <c r="Q22" s="42">
        <v>800000</v>
      </c>
      <c r="R22" s="54">
        <f t="shared" si="20"/>
        <v>0</v>
      </c>
      <c r="S22" s="42">
        <v>800000</v>
      </c>
      <c r="T22" s="42">
        <v>800000</v>
      </c>
      <c r="U22" s="54">
        <f t="shared" si="21"/>
        <v>0</v>
      </c>
      <c r="V22" s="42">
        <v>800000</v>
      </c>
      <c r="W22" s="42">
        <v>800000</v>
      </c>
      <c r="X22" s="54">
        <f t="shared" si="32"/>
        <v>0</v>
      </c>
      <c r="Y22" s="42">
        <v>800000</v>
      </c>
      <c r="Z22" s="42">
        <v>800000</v>
      </c>
      <c r="AA22" s="54">
        <f t="shared" si="33"/>
        <v>0</v>
      </c>
      <c r="AB22" s="42">
        <v>800000</v>
      </c>
      <c r="AC22" s="42">
        <v>800000</v>
      </c>
      <c r="AD22" s="54">
        <f t="shared" si="34"/>
        <v>0</v>
      </c>
      <c r="AE22" s="42">
        <v>800000</v>
      </c>
      <c r="AF22" s="42"/>
      <c r="AG22" s="54">
        <f t="shared" si="35"/>
        <v>800000</v>
      </c>
      <c r="AH22" s="42">
        <v>800000</v>
      </c>
      <c r="AI22" s="42"/>
      <c r="AJ22" s="54">
        <f t="shared" si="26"/>
        <v>800000</v>
      </c>
      <c r="AK22" s="42">
        <v>800000</v>
      </c>
      <c r="AL22" s="42"/>
      <c r="AM22" s="54">
        <f t="shared" si="27"/>
        <v>800000</v>
      </c>
      <c r="AN22" s="42">
        <v>800000</v>
      </c>
      <c r="AO22" s="42"/>
      <c r="AP22" s="54">
        <f t="shared" si="28"/>
        <v>800000</v>
      </c>
      <c r="AQ22" s="44"/>
      <c r="AR22" s="12"/>
      <c r="AS22" s="41">
        <f t="shared" si="12"/>
        <v>0</v>
      </c>
      <c r="AT22" s="12"/>
      <c r="AU22" s="12"/>
      <c r="AV22" s="12">
        <f t="shared" si="13"/>
        <v>0</v>
      </c>
      <c r="AW22" s="12"/>
      <c r="AX22" s="12"/>
      <c r="AY22" s="12"/>
      <c r="AZ22" s="32">
        <f t="shared" si="14"/>
        <v>12000000</v>
      </c>
      <c r="BA22" s="9">
        <f t="shared" si="15"/>
        <v>1000000</v>
      </c>
      <c r="BB22" s="9">
        <f t="shared" si="16"/>
        <v>13000000</v>
      </c>
      <c r="BC22" s="9">
        <f t="shared" si="17"/>
        <v>13000000</v>
      </c>
      <c r="BD22" s="9">
        <f t="shared" si="18"/>
        <v>0</v>
      </c>
    </row>
    <row r="23" spans="1:56" x14ac:dyDescent="0.2">
      <c r="A23" s="136">
        <v>17</v>
      </c>
      <c r="B23" s="142"/>
      <c r="C23" s="138" t="s">
        <v>331</v>
      </c>
      <c r="D23" s="144" t="s">
        <v>375</v>
      </c>
      <c r="E23" s="12">
        <v>14500000</v>
      </c>
      <c r="F23" s="12"/>
      <c r="G23" s="12"/>
      <c r="H23" s="12">
        <f t="shared" si="0"/>
        <v>14500000</v>
      </c>
      <c r="I23" s="12">
        <v>3000000</v>
      </c>
      <c r="J23" s="12">
        <v>2000000</v>
      </c>
      <c r="K23" s="12">
        <v>2000000</v>
      </c>
      <c r="L23" s="12">
        <f t="shared" si="1"/>
        <v>0</v>
      </c>
      <c r="M23" s="42">
        <v>950000</v>
      </c>
      <c r="N23" s="42">
        <v>950000</v>
      </c>
      <c r="O23" s="54">
        <f t="shared" ref="O23:O42" si="36">M23-N23</f>
        <v>0</v>
      </c>
      <c r="P23" s="42">
        <v>950000</v>
      </c>
      <c r="Q23" s="42">
        <v>950000</v>
      </c>
      <c r="R23" s="54">
        <f t="shared" si="20"/>
        <v>0</v>
      </c>
      <c r="S23" s="42">
        <v>950000</v>
      </c>
      <c r="T23" s="42">
        <v>950000</v>
      </c>
      <c r="U23" s="54">
        <f t="shared" si="21"/>
        <v>0</v>
      </c>
      <c r="V23" s="42">
        <v>950000</v>
      </c>
      <c r="W23" s="42">
        <v>50000</v>
      </c>
      <c r="X23" s="54">
        <f t="shared" si="32"/>
        <v>900000</v>
      </c>
      <c r="Y23" s="42">
        <v>950000</v>
      </c>
      <c r="Z23" s="42"/>
      <c r="AA23" s="54">
        <f t="shared" si="33"/>
        <v>950000</v>
      </c>
      <c r="AB23" s="42">
        <v>950000</v>
      </c>
      <c r="AC23" s="42"/>
      <c r="AD23" s="54">
        <f t="shared" si="34"/>
        <v>950000</v>
      </c>
      <c r="AE23" s="42">
        <v>950000</v>
      </c>
      <c r="AF23" s="42"/>
      <c r="AG23" s="54">
        <f t="shared" si="35"/>
        <v>950000</v>
      </c>
      <c r="AH23" s="42">
        <v>950000</v>
      </c>
      <c r="AI23" s="42"/>
      <c r="AJ23" s="54">
        <f t="shared" si="26"/>
        <v>950000</v>
      </c>
      <c r="AK23" s="42">
        <v>950000</v>
      </c>
      <c r="AL23" s="42"/>
      <c r="AM23" s="54">
        <f t="shared" si="27"/>
        <v>950000</v>
      </c>
      <c r="AN23" s="42">
        <v>950000</v>
      </c>
      <c r="AO23" s="42"/>
      <c r="AP23" s="54">
        <f t="shared" si="28"/>
        <v>950000</v>
      </c>
      <c r="AQ23" s="12"/>
      <c r="AR23" s="12"/>
      <c r="AS23" s="41">
        <f t="shared" si="12"/>
        <v>0</v>
      </c>
      <c r="AT23" s="12"/>
      <c r="AU23" s="12"/>
      <c r="AV23" s="12">
        <f t="shared" si="13"/>
        <v>0</v>
      </c>
      <c r="AW23" s="12"/>
      <c r="AX23" s="12"/>
      <c r="AY23" s="12"/>
      <c r="AZ23" s="32">
        <f t="shared" si="14"/>
        <v>11500000</v>
      </c>
      <c r="BA23" s="9">
        <f t="shared" si="15"/>
        <v>3000000</v>
      </c>
      <c r="BB23" s="9">
        <f t="shared" si="16"/>
        <v>14500000</v>
      </c>
      <c r="BC23" s="9">
        <f t="shared" si="17"/>
        <v>14500000</v>
      </c>
      <c r="BD23" s="9">
        <f t="shared" si="18"/>
        <v>0</v>
      </c>
    </row>
    <row r="24" spans="1:56" x14ac:dyDescent="0.2">
      <c r="A24" s="136">
        <v>18</v>
      </c>
      <c r="B24" s="142"/>
      <c r="C24" s="138" t="s">
        <v>332</v>
      </c>
      <c r="D24" s="144" t="s">
        <v>374</v>
      </c>
      <c r="E24" s="12">
        <v>13000000</v>
      </c>
      <c r="F24" s="12"/>
      <c r="G24" s="12"/>
      <c r="H24" s="12">
        <f t="shared" si="0"/>
        <v>13000000</v>
      </c>
      <c r="I24" s="12">
        <v>5000000</v>
      </c>
      <c r="J24" s="12"/>
      <c r="K24" s="12"/>
      <c r="L24" s="12">
        <f t="shared" si="1"/>
        <v>0</v>
      </c>
      <c r="M24" s="12">
        <v>800000</v>
      </c>
      <c r="N24" s="12">
        <v>800000</v>
      </c>
      <c r="O24" s="54">
        <f t="shared" si="36"/>
        <v>0</v>
      </c>
      <c r="P24" s="12">
        <v>800000</v>
      </c>
      <c r="Q24" s="12">
        <v>800000</v>
      </c>
      <c r="R24" s="54">
        <f t="shared" si="20"/>
        <v>0</v>
      </c>
      <c r="S24" s="12">
        <v>800000</v>
      </c>
      <c r="T24" s="12">
        <v>800000</v>
      </c>
      <c r="U24" s="54">
        <f t="shared" si="21"/>
        <v>0</v>
      </c>
      <c r="V24" s="12">
        <v>800000</v>
      </c>
      <c r="W24" s="12">
        <v>800000</v>
      </c>
      <c r="X24" s="54">
        <f t="shared" si="32"/>
        <v>0</v>
      </c>
      <c r="Y24" s="12">
        <v>800000</v>
      </c>
      <c r="Z24" s="12">
        <v>800000</v>
      </c>
      <c r="AA24" s="54">
        <f t="shared" si="33"/>
        <v>0</v>
      </c>
      <c r="AB24" s="12">
        <v>800000</v>
      </c>
      <c r="AC24" s="12">
        <v>800000</v>
      </c>
      <c r="AD24" s="54">
        <f t="shared" si="34"/>
        <v>0</v>
      </c>
      <c r="AE24" s="12">
        <v>800000</v>
      </c>
      <c r="AF24" s="12"/>
      <c r="AG24" s="54">
        <f t="shared" si="35"/>
        <v>800000</v>
      </c>
      <c r="AH24" s="12">
        <v>800000</v>
      </c>
      <c r="AI24" s="12"/>
      <c r="AJ24" s="54">
        <f t="shared" si="26"/>
        <v>800000</v>
      </c>
      <c r="AK24" s="12">
        <v>800000</v>
      </c>
      <c r="AL24" s="12"/>
      <c r="AM24" s="54">
        <f t="shared" si="27"/>
        <v>800000</v>
      </c>
      <c r="AN24" s="12">
        <v>800000</v>
      </c>
      <c r="AO24" s="12"/>
      <c r="AP24" s="54">
        <f t="shared" si="28"/>
        <v>800000</v>
      </c>
      <c r="AQ24" s="12"/>
      <c r="AR24" s="12"/>
      <c r="AS24" s="41">
        <f t="shared" si="12"/>
        <v>0</v>
      </c>
      <c r="AT24" s="12"/>
      <c r="AU24" s="12"/>
      <c r="AV24" s="12">
        <f t="shared" si="13"/>
        <v>0</v>
      </c>
      <c r="AW24" s="12"/>
      <c r="AX24" s="12"/>
      <c r="AY24" s="12"/>
      <c r="AZ24" s="32">
        <f t="shared" si="14"/>
        <v>8000000</v>
      </c>
      <c r="BA24" s="9">
        <f t="shared" si="15"/>
        <v>5000000</v>
      </c>
      <c r="BB24" s="9">
        <f t="shared" si="16"/>
        <v>13000000</v>
      </c>
      <c r="BC24" s="9">
        <f t="shared" si="17"/>
        <v>13000000</v>
      </c>
      <c r="BD24" s="9">
        <f t="shared" si="18"/>
        <v>0</v>
      </c>
    </row>
    <row r="25" spans="1:56" x14ac:dyDescent="0.2">
      <c r="A25" s="136">
        <v>19</v>
      </c>
      <c r="B25" s="142"/>
      <c r="C25" s="138" t="s">
        <v>333</v>
      </c>
      <c r="D25" s="144" t="s">
        <v>375</v>
      </c>
      <c r="E25" s="12">
        <v>13000000</v>
      </c>
      <c r="F25" s="12"/>
      <c r="G25" s="12"/>
      <c r="H25" s="12">
        <f t="shared" si="0"/>
        <v>13000000</v>
      </c>
      <c r="I25" s="12">
        <v>5000000</v>
      </c>
      <c r="J25" s="12"/>
      <c r="K25" s="12"/>
      <c r="L25" s="12">
        <f t="shared" si="1"/>
        <v>0</v>
      </c>
      <c r="M25" s="12">
        <v>800000</v>
      </c>
      <c r="N25" s="12">
        <v>800000</v>
      </c>
      <c r="O25" s="54">
        <f t="shared" si="36"/>
        <v>0</v>
      </c>
      <c r="P25" s="12">
        <v>800000</v>
      </c>
      <c r="Q25" s="12">
        <v>800000</v>
      </c>
      <c r="R25" s="54">
        <f t="shared" si="20"/>
        <v>0</v>
      </c>
      <c r="S25" s="12">
        <v>800000</v>
      </c>
      <c r="T25" s="12">
        <v>800000</v>
      </c>
      <c r="U25" s="54">
        <f t="shared" si="21"/>
        <v>0</v>
      </c>
      <c r="V25" s="12">
        <v>800000</v>
      </c>
      <c r="W25" s="12">
        <v>800000</v>
      </c>
      <c r="X25" s="54">
        <f t="shared" si="32"/>
        <v>0</v>
      </c>
      <c r="Y25" s="12">
        <v>800000</v>
      </c>
      <c r="Z25" s="12">
        <v>800000</v>
      </c>
      <c r="AA25" s="54">
        <f t="shared" si="33"/>
        <v>0</v>
      </c>
      <c r="AB25" s="12">
        <v>800000</v>
      </c>
      <c r="AC25" s="12">
        <v>200000</v>
      </c>
      <c r="AD25" s="54">
        <f t="shared" si="34"/>
        <v>600000</v>
      </c>
      <c r="AE25" s="12">
        <v>800000</v>
      </c>
      <c r="AF25" s="12"/>
      <c r="AG25" s="54">
        <f t="shared" si="35"/>
        <v>800000</v>
      </c>
      <c r="AH25" s="12">
        <v>800000</v>
      </c>
      <c r="AI25" s="12"/>
      <c r="AJ25" s="54">
        <f t="shared" si="26"/>
        <v>800000</v>
      </c>
      <c r="AK25" s="12">
        <v>800000</v>
      </c>
      <c r="AL25" s="12"/>
      <c r="AM25" s="54">
        <f t="shared" si="27"/>
        <v>800000</v>
      </c>
      <c r="AN25" s="12">
        <v>800000</v>
      </c>
      <c r="AO25" s="12"/>
      <c r="AP25" s="54">
        <f t="shared" si="28"/>
        <v>800000</v>
      </c>
      <c r="AQ25" s="12"/>
      <c r="AR25" s="12"/>
      <c r="AS25" s="41">
        <f t="shared" si="12"/>
        <v>0</v>
      </c>
      <c r="AT25" s="12"/>
      <c r="AU25" s="12"/>
      <c r="AV25" s="12">
        <f t="shared" si="13"/>
        <v>0</v>
      </c>
      <c r="AW25" s="12"/>
      <c r="AX25" s="12"/>
      <c r="AY25" s="12"/>
      <c r="AZ25" s="32">
        <f t="shared" si="14"/>
        <v>8000000</v>
      </c>
      <c r="BA25" s="9">
        <f t="shared" si="15"/>
        <v>5000000</v>
      </c>
      <c r="BB25" s="9">
        <f t="shared" si="16"/>
        <v>13000000</v>
      </c>
      <c r="BC25" s="9">
        <f t="shared" si="17"/>
        <v>13000000</v>
      </c>
      <c r="BD25" s="9">
        <f t="shared" si="18"/>
        <v>0</v>
      </c>
    </row>
    <row r="26" spans="1:56" x14ac:dyDescent="0.2">
      <c r="A26" s="136">
        <v>20</v>
      </c>
      <c r="B26" s="142"/>
      <c r="C26" s="138" t="s">
        <v>334</v>
      </c>
      <c r="D26" s="144" t="s">
        <v>374</v>
      </c>
      <c r="E26" s="12">
        <v>13000000</v>
      </c>
      <c r="F26" s="12"/>
      <c r="G26" s="12"/>
      <c r="H26" s="12">
        <f t="shared" si="0"/>
        <v>13000000</v>
      </c>
      <c r="I26" s="12">
        <v>5000000</v>
      </c>
      <c r="J26" s="12"/>
      <c r="K26" s="12"/>
      <c r="L26" s="12">
        <f t="shared" si="1"/>
        <v>0</v>
      </c>
      <c r="M26" s="12">
        <v>667000</v>
      </c>
      <c r="N26" s="12"/>
      <c r="O26" s="54">
        <f t="shared" si="36"/>
        <v>667000</v>
      </c>
      <c r="P26" s="12">
        <v>667000</v>
      </c>
      <c r="Q26" s="12"/>
      <c r="R26" s="54">
        <f t="shared" si="20"/>
        <v>667000</v>
      </c>
      <c r="S26" s="12">
        <v>667000</v>
      </c>
      <c r="T26" s="12"/>
      <c r="U26" s="54">
        <f t="shared" si="21"/>
        <v>667000</v>
      </c>
      <c r="V26" s="12">
        <v>667000</v>
      </c>
      <c r="W26" s="12"/>
      <c r="X26" s="54">
        <f t="shared" si="32"/>
        <v>667000</v>
      </c>
      <c r="Y26" s="12">
        <v>667000</v>
      </c>
      <c r="Z26" s="12"/>
      <c r="AA26" s="54">
        <f t="shared" si="33"/>
        <v>667000</v>
      </c>
      <c r="AB26" s="12">
        <v>667000</v>
      </c>
      <c r="AC26" s="12"/>
      <c r="AD26" s="54">
        <f t="shared" si="34"/>
        <v>667000</v>
      </c>
      <c r="AE26" s="12">
        <v>667000</v>
      </c>
      <c r="AF26" s="12"/>
      <c r="AG26" s="54">
        <f t="shared" si="35"/>
        <v>667000</v>
      </c>
      <c r="AH26" s="12">
        <v>667000</v>
      </c>
      <c r="AI26" s="12"/>
      <c r="AJ26" s="54">
        <f t="shared" si="26"/>
        <v>667000</v>
      </c>
      <c r="AK26" s="12">
        <v>667000</v>
      </c>
      <c r="AL26" s="12"/>
      <c r="AM26" s="54">
        <f t="shared" si="27"/>
        <v>667000</v>
      </c>
      <c r="AN26" s="12">
        <v>667000</v>
      </c>
      <c r="AO26" s="12"/>
      <c r="AP26" s="54">
        <f t="shared" si="28"/>
        <v>667000</v>
      </c>
      <c r="AQ26" s="12">
        <v>667000</v>
      </c>
      <c r="AR26" s="12"/>
      <c r="AS26" s="54">
        <f t="shared" si="12"/>
        <v>667000</v>
      </c>
      <c r="AT26" s="12">
        <v>663000</v>
      </c>
      <c r="AU26" s="12"/>
      <c r="AV26" s="12">
        <f t="shared" si="13"/>
        <v>663000</v>
      </c>
      <c r="AW26" s="12"/>
      <c r="AX26" s="12"/>
      <c r="AY26" s="12"/>
      <c r="AZ26" s="32">
        <f t="shared" si="14"/>
        <v>8000000</v>
      </c>
      <c r="BA26" s="9">
        <f t="shared" si="15"/>
        <v>5000000</v>
      </c>
      <c r="BB26" s="9">
        <f t="shared" si="16"/>
        <v>13000000</v>
      </c>
      <c r="BC26" s="9">
        <f t="shared" si="17"/>
        <v>13000000</v>
      </c>
      <c r="BD26" s="9">
        <f t="shared" si="18"/>
        <v>0</v>
      </c>
    </row>
    <row r="27" spans="1:56" x14ac:dyDescent="0.2">
      <c r="A27" s="136">
        <v>21</v>
      </c>
      <c r="B27" s="142"/>
      <c r="C27" s="138" t="s">
        <v>335</v>
      </c>
      <c r="D27" s="144" t="s">
        <v>375</v>
      </c>
      <c r="E27" s="12">
        <v>15200000</v>
      </c>
      <c r="F27" s="12"/>
      <c r="G27" s="12"/>
      <c r="H27" s="12">
        <f t="shared" si="0"/>
        <v>15200000</v>
      </c>
      <c r="I27" s="12">
        <v>2000000</v>
      </c>
      <c r="J27" s="12">
        <v>3000000</v>
      </c>
      <c r="K27" s="12">
        <v>3000000</v>
      </c>
      <c r="L27" s="12">
        <f t="shared" si="1"/>
        <v>0</v>
      </c>
      <c r="M27" s="12">
        <v>1020000</v>
      </c>
      <c r="N27" s="12">
        <v>1020000</v>
      </c>
      <c r="O27" s="54">
        <f t="shared" si="36"/>
        <v>0</v>
      </c>
      <c r="P27" s="12">
        <v>1020000</v>
      </c>
      <c r="Q27" s="12">
        <v>1020000</v>
      </c>
      <c r="R27" s="54">
        <f t="shared" si="20"/>
        <v>0</v>
      </c>
      <c r="S27" s="12">
        <v>1020000</v>
      </c>
      <c r="T27" s="12">
        <v>1020000</v>
      </c>
      <c r="U27" s="54">
        <f t="shared" si="21"/>
        <v>0</v>
      </c>
      <c r="V27" s="12">
        <v>1020000</v>
      </c>
      <c r="W27" s="12">
        <v>1020000</v>
      </c>
      <c r="X27" s="54">
        <f t="shared" si="32"/>
        <v>0</v>
      </c>
      <c r="Y27" s="12">
        <v>1020000</v>
      </c>
      <c r="Z27" s="12">
        <v>1020000</v>
      </c>
      <c r="AA27" s="54">
        <f t="shared" si="33"/>
        <v>0</v>
      </c>
      <c r="AB27" s="12">
        <v>1020000</v>
      </c>
      <c r="AC27" s="12"/>
      <c r="AD27" s="54">
        <f t="shared" si="34"/>
        <v>1020000</v>
      </c>
      <c r="AE27" s="12">
        <v>1020000</v>
      </c>
      <c r="AF27" s="12"/>
      <c r="AG27" s="54">
        <f t="shared" si="35"/>
        <v>1020000</v>
      </c>
      <c r="AH27" s="12">
        <v>1020000</v>
      </c>
      <c r="AI27" s="12"/>
      <c r="AJ27" s="54">
        <f t="shared" si="26"/>
        <v>1020000</v>
      </c>
      <c r="AK27" s="12">
        <v>1020000</v>
      </c>
      <c r="AL27" s="12"/>
      <c r="AM27" s="54">
        <f t="shared" si="27"/>
        <v>1020000</v>
      </c>
      <c r="AN27" s="12">
        <v>1020000</v>
      </c>
      <c r="AO27" s="12"/>
      <c r="AP27" s="54">
        <f t="shared" si="28"/>
        <v>1020000</v>
      </c>
      <c r="AQ27" s="12"/>
      <c r="AR27" s="12"/>
      <c r="AS27" s="41">
        <f t="shared" si="12"/>
        <v>0</v>
      </c>
      <c r="AT27" s="12"/>
      <c r="AU27" s="12"/>
      <c r="AV27" s="12">
        <f t="shared" si="13"/>
        <v>0</v>
      </c>
      <c r="AW27" s="12"/>
      <c r="AX27" s="12"/>
      <c r="AY27" s="12"/>
      <c r="AZ27" s="32">
        <f t="shared" si="14"/>
        <v>13200000</v>
      </c>
      <c r="BA27" s="9">
        <f t="shared" si="15"/>
        <v>2000000</v>
      </c>
      <c r="BB27" s="9">
        <f t="shared" si="16"/>
        <v>15200000</v>
      </c>
      <c r="BC27" s="9">
        <f t="shared" si="17"/>
        <v>15200000</v>
      </c>
      <c r="BD27" s="9">
        <f t="shared" si="18"/>
        <v>0</v>
      </c>
    </row>
    <row r="28" spans="1:56" x14ac:dyDescent="0.2">
      <c r="A28" s="136">
        <v>22</v>
      </c>
      <c r="B28" s="145"/>
      <c r="C28" s="109" t="s">
        <v>336</v>
      </c>
      <c r="D28" s="144" t="s">
        <v>374</v>
      </c>
      <c r="E28" s="42">
        <v>14000000</v>
      </c>
      <c r="F28" s="42"/>
      <c r="G28" s="42"/>
      <c r="H28" s="12">
        <f t="shared" si="0"/>
        <v>14000000</v>
      </c>
      <c r="I28" s="42">
        <v>5000000</v>
      </c>
      <c r="J28" s="42"/>
      <c r="K28" s="42"/>
      <c r="L28" s="12">
        <f t="shared" si="1"/>
        <v>0</v>
      </c>
      <c r="M28" s="42">
        <v>900000</v>
      </c>
      <c r="N28" s="42">
        <v>900000</v>
      </c>
      <c r="O28" s="54">
        <f t="shared" si="36"/>
        <v>0</v>
      </c>
      <c r="P28" s="42">
        <v>900000</v>
      </c>
      <c r="Q28" s="42">
        <v>900000</v>
      </c>
      <c r="R28" s="54">
        <f t="shared" si="20"/>
        <v>0</v>
      </c>
      <c r="S28" s="42">
        <v>900000</v>
      </c>
      <c r="T28" s="42">
        <v>900000</v>
      </c>
      <c r="U28" s="54">
        <f t="shared" si="21"/>
        <v>0</v>
      </c>
      <c r="V28" s="42">
        <v>900000</v>
      </c>
      <c r="W28" s="42">
        <v>900000</v>
      </c>
      <c r="X28" s="54">
        <f t="shared" si="32"/>
        <v>0</v>
      </c>
      <c r="Y28" s="42">
        <v>900000</v>
      </c>
      <c r="Z28" s="42">
        <v>900000</v>
      </c>
      <c r="AA28" s="54">
        <f t="shared" si="33"/>
        <v>0</v>
      </c>
      <c r="AB28" s="42">
        <v>900000</v>
      </c>
      <c r="AC28" s="42">
        <v>900000</v>
      </c>
      <c r="AD28" s="54">
        <f t="shared" si="34"/>
        <v>0</v>
      </c>
      <c r="AE28" s="42">
        <v>900000</v>
      </c>
      <c r="AF28" s="42"/>
      <c r="AG28" s="54">
        <f t="shared" si="35"/>
        <v>900000</v>
      </c>
      <c r="AH28" s="42">
        <v>900000</v>
      </c>
      <c r="AI28" s="42"/>
      <c r="AJ28" s="54">
        <f t="shared" si="26"/>
        <v>900000</v>
      </c>
      <c r="AK28" s="42">
        <v>900000</v>
      </c>
      <c r="AL28" s="42"/>
      <c r="AM28" s="54">
        <f t="shared" si="27"/>
        <v>900000</v>
      </c>
      <c r="AN28" s="42">
        <v>900000</v>
      </c>
      <c r="AO28" s="42"/>
      <c r="AP28" s="54">
        <f t="shared" si="28"/>
        <v>900000</v>
      </c>
      <c r="AQ28" s="42"/>
      <c r="AR28" s="42"/>
      <c r="AS28" s="41">
        <f t="shared" si="12"/>
        <v>0</v>
      </c>
      <c r="AT28" s="42"/>
      <c r="AU28" s="42"/>
      <c r="AV28" s="12">
        <f t="shared" si="13"/>
        <v>0</v>
      </c>
      <c r="AW28" s="42"/>
      <c r="AX28" s="42"/>
      <c r="AY28" s="42"/>
      <c r="AZ28" s="32">
        <f t="shared" si="14"/>
        <v>9000000</v>
      </c>
      <c r="BA28" s="9">
        <f t="shared" si="15"/>
        <v>5000000</v>
      </c>
      <c r="BB28" s="9">
        <f t="shared" si="16"/>
        <v>14000000</v>
      </c>
      <c r="BC28" s="9">
        <f t="shared" si="17"/>
        <v>14000000</v>
      </c>
      <c r="BD28" s="9">
        <f t="shared" si="18"/>
        <v>0</v>
      </c>
    </row>
    <row r="29" spans="1:56" x14ac:dyDescent="0.2">
      <c r="A29" s="136">
        <v>23</v>
      </c>
      <c r="B29" s="142"/>
      <c r="C29" s="138" t="s">
        <v>202</v>
      </c>
      <c r="D29" s="144" t="s">
        <v>375</v>
      </c>
      <c r="E29" s="12">
        <v>14000000</v>
      </c>
      <c r="F29" s="12"/>
      <c r="G29" s="12"/>
      <c r="H29" s="12">
        <f t="shared" si="0"/>
        <v>14000000</v>
      </c>
      <c r="I29" s="12">
        <v>3000000</v>
      </c>
      <c r="J29" s="12">
        <v>2000000</v>
      </c>
      <c r="K29" s="12">
        <v>2000000</v>
      </c>
      <c r="L29" s="12">
        <f t="shared" si="1"/>
        <v>0</v>
      </c>
      <c r="M29" s="42">
        <v>900000</v>
      </c>
      <c r="N29" s="42">
        <v>900000</v>
      </c>
      <c r="O29" s="54">
        <f t="shared" ref="O29:O30" si="37">M29-N29</f>
        <v>0</v>
      </c>
      <c r="P29" s="42">
        <v>900000</v>
      </c>
      <c r="Q29" s="42">
        <v>900000</v>
      </c>
      <c r="R29" s="54">
        <f t="shared" si="20"/>
        <v>0</v>
      </c>
      <c r="S29" s="42">
        <v>900000</v>
      </c>
      <c r="T29" s="42">
        <v>900000</v>
      </c>
      <c r="U29" s="54">
        <f t="shared" si="21"/>
        <v>0</v>
      </c>
      <c r="V29" s="42">
        <v>900000</v>
      </c>
      <c r="W29" s="42">
        <v>900000</v>
      </c>
      <c r="X29" s="54">
        <f t="shared" si="32"/>
        <v>0</v>
      </c>
      <c r="Y29" s="42">
        <v>900000</v>
      </c>
      <c r="Z29" s="42">
        <v>900000</v>
      </c>
      <c r="AA29" s="54">
        <f t="shared" si="33"/>
        <v>0</v>
      </c>
      <c r="AB29" s="42">
        <v>900000</v>
      </c>
      <c r="AC29" s="42">
        <v>900000</v>
      </c>
      <c r="AD29" s="54">
        <f t="shared" si="34"/>
        <v>0</v>
      </c>
      <c r="AE29" s="42">
        <v>900000</v>
      </c>
      <c r="AF29" s="42"/>
      <c r="AG29" s="54">
        <f t="shared" si="35"/>
        <v>900000</v>
      </c>
      <c r="AH29" s="42">
        <v>900000</v>
      </c>
      <c r="AI29" s="42"/>
      <c r="AJ29" s="54">
        <f t="shared" si="26"/>
        <v>900000</v>
      </c>
      <c r="AK29" s="42">
        <v>900000</v>
      </c>
      <c r="AL29" s="42"/>
      <c r="AM29" s="54">
        <f t="shared" si="27"/>
        <v>900000</v>
      </c>
      <c r="AN29" s="42">
        <v>900000</v>
      </c>
      <c r="AO29" s="42"/>
      <c r="AP29" s="54">
        <f t="shared" si="28"/>
        <v>900000</v>
      </c>
      <c r="AQ29" s="12"/>
      <c r="AR29" s="12"/>
      <c r="AS29" s="41">
        <f t="shared" si="12"/>
        <v>0</v>
      </c>
      <c r="AT29" s="12"/>
      <c r="AU29" s="12"/>
      <c r="AV29" s="12">
        <f t="shared" si="13"/>
        <v>0</v>
      </c>
      <c r="AW29" s="12"/>
      <c r="AX29" s="12"/>
      <c r="AY29" s="12"/>
      <c r="AZ29" s="32">
        <f t="shared" si="14"/>
        <v>11000000</v>
      </c>
      <c r="BA29" s="9">
        <f t="shared" si="15"/>
        <v>3000000</v>
      </c>
      <c r="BB29" s="9">
        <f t="shared" si="16"/>
        <v>14000000</v>
      </c>
      <c r="BC29" s="9">
        <f t="shared" si="17"/>
        <v>14000000</v>
      </c>
      <c r="BD29" s="9">
        <f t="shared" si="18"/>
        <v>0</v>
      </c>
    </row>
    <row r="30" spans="1:56" x14ac:dyDescent="0.2">
      <c r="A30" s="136">
        <v>24</v>
      </c>
      <c r="B30" s="142"/>
      <c r="C30" s="138" t="s">
        <v>337</v>
      </c>
      <c r="D30" s="144" t="s">
        <v>375</v>
      </c>
      <c r="E30" s="12">
        <v>14500000</v>
      </c>
      <c r="F30" s="12"/>
      <c r="G30" s="12"/>
      <c r="H30" s="12">
        <f t="shared" si="0"/>
        <v>14500000</v>
      </c>
      <c r="I30" s="12">
        <v>5000000</v>
      </c>
      <c r="J30" s="12"/>
      <c r="K30" s="12"/>
      <c r="L30" s="12"/>
      <c r="M30" s="42">
        <v>950000</v>
      </c>
      <c r="N30" s="42">
        <v>950000</v>
      </c>
      <c r="O30" s="54">
        <f t="shared" si="37"/>
        <v>0</v>
      </c>
      <c r="P30" s="42">
        <v>950000</v>
      </c>
      <c r="Q30" s="42">
        <v>950000</v>
      </c>
      <c r="R30" s="54">
        <f t="shared" si="20"/>
        <v>0</v>
      </c>
      <c r="S30" s="42">
        <v>950000</v>
      </c>
      <c r="T30" s="42">
        <v>950000</v>
      </c>
      <c r="U30" s="54">
        <f t="shared" si="21"/>
        <v>0</v>
      </c>
      <c r="V30" s="42">
        <v>950000</v>
      </c>
      <c r="W30" s="42">
        <v>950000</v>
      </c>
      <c r="X30" s="54">
        <f t="shared" si="32"/>
        <v>0</v>
      </c>
      <c r="Y30" s="42">
        <v>950000</v>
      </c>
      <c r="Z30" s="42">
        <v>950000</v>
      </c>
      <c r="AA30" s="54">
        <f t="shared" si="33"/>
        <v>0</v>
      </c>
      <c r="AB30" s="42">
        <v>950000</v>
      </c>
      <c r="AC30" s="42"/>
      <c r="AD30" s="54">
        <f t="shared" si="34"/>
        <v>950000</v>
      </c>
      <c r="AE30" s="42">
        <v>950000</v>
      </c>
      <c r="AF30" s="42"/>
      <c r="AG30" s="54">
        <f t="shared" si="35"/>
        <v>950000</v>
      </c>
      <c r="AH30" s="42">
        <v>950000</v>
      </c>
      <c r="AI30" s="42"/>
      <c r="AJ30" s="54">
        <f t="shared" si="26"/>
        <v>950000</v>
      </c>
      <c r="AK30" s="42">
        <v>950000</v>
      </c>
      <c r="AL30" s="42"/>
      <c r="AM30" s="54">
        <f t="shared" si="27"/>
        <v>950000</v>
      </c>
      <c r="AN30" s="42">
        <v>950000</v>
      </c>
      <c r="AO30" s="42"/>
      <c r="AP30" s="54">
        <f t="shared" si="28"/>
        <v>950000</v>
      </c>
      <c r="AQ30" s="12"/>
      <c r="AR30" s="12"/>
      <c r="AS30" s="41"/>
      <c r="AT30" s="12"/>
      <c r="AU30" s="12"/>
      <c r="AV30" s="12"/>
      <c r="AW30" s="12"/>
      <c r="AX30" s="12"/>
      <c r="AY30" s="12"/>
      <c r="AZ30" s="32">
        <f t="shared" si="14"/>
        <v>9500000</v>
      </c>
      <c r="BA30" s="9">
        <f t="shared" si="15"/>
        <v>5000000</v>
      </c>
      <c r="BB30" s="9">
        <f t="shared" si="16"/>
        <v>14500000</v>
      </c>
      <c r="BC30" s="9">
        <f t="shared" si="17"/>
        <v>14500000</v>
      </c>
      <c r="BD30" s="9">
        <f t="shared" si="18"/>
        <v>0</v>
      </c>
    </row>
    <row r="31" spans="1:56" x14ac:dyDescent="0.2">
      <c r="A31" s="136">
        <v>25</v>
      </c>
      <c r="B31" s="142"/>
      <c r="C31" s="138" t="s">
        <v>338</v>
      </c>
      <c r="D31" s="144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12">
        <v>4000000</v>
      </c>
      <c r="K31" s="12">
        <v>1000000</v>
      </c>
      <c r="L31" s="12">
        <f t="shared" si="1"/>
        <v>3000000</v>
      </c>
      <c r="M31" s="42">
        <v>800000</v>
      </c>
      <c r="N31" s="42"/>
      <c r="O31" s="54">
        <f t="shared" ref="O31" si="38">M31-N31</f>
        <v>800000</v>
      </c>
      <c r="P31" s="42">
        <v>800000</v>
      </c>
      <c r="Q31" s="42"/>
      <c r="R31" s="54">
        <f t="shared" si="20"/>
        <v>800000</v>
      </c>
      <c r="S31" s="42">
        <v>800000</v>
      </c>
      <c r="T31" s="42"/>
      <c r="U31" s="54">
        <f t="shared" si="21"/>
        <v>800000</v>
      </c>
      <c r="V31" s="42">
        <v>800000</v>
      </c>
      <c r="W31" s="42"/>
      <c r="X31" s="54">
        <f t="shared" si="32"/>
        <v>800000</v>
      </c>
      <c r="Y31" s="42">
        <v>800000</v>
      </c>
      <c r="Z31" s="42"/>
      <c r="AA31" s="54">
        <f t="shared" si="33"/>
        <v>800000</v>
      </c>
      <c r="AB31" s="42">
        <v>800000</v>
      </c>
      <c r="AC31" s="42"/>
      <c r="AD31" s="54">
        <f t="shared" si="34"/>
        <v>800000</v>
      </c>
      <c r="AE31" s="42">
        <v>800000</v>
      </c>
      <c r="AF31" s="42"/>
      <c r="AG31" s="54">
        <f t="shared" si="35"/>
        <v>800000</v>
      </c>
      <c r="AH31" s="42">
        <v>800000</v>
      </c>
      <c r="AI31" s="42"/>
      <c r="AJ31" s="54">
        <f t="shared" si="26"/>
        <v>800000</v>
      </c>
      <c r="AK31" s="42">
        <v>800000</v>
      </c>
      <c r="AL31" s="42"/>
      <c r="AM31" s="54">
        <f t="shared" si="27"/>
        <v>800000</v>
      </c>
      <c r="AN31" s="42">
        <v>800000</v>
      </c>
      <c r="AO31" s="42"/>
      <c r="AP31" s="54">
        <f t="shared" si="28"/>
        <v>800000</v>
      </c>
      <c r="AQ31" s="12"/>
      <c r="AR31" s="12"/>
      <c r="AS31" s="41">
        <f t="shared" si="12"/>
        <v>0</v>
      </c>
      <c r="AT31" s="12"/>
      <c r="AU31" s="12"/>
      <c r="AV31" s="12">
        <f t="shared" si="13"/>
        <v>0</v>
      </c>
      <c r="AW31" s="12"/>
      <c r="AX31" s="12"/>
      <c r="AY31" s="12"/>
      <c r="AZ31" s="32">
        <f t="shared" si="14"/>
        <v>12000000</v>
      </c>
      <c r="BA31" s="9">
        <f t="shared" si="15"/>
        <v>1000000</v>
      </c>
      <c r="BB31" s="9">
        <f t="shared" si="16"/>
        <v>13000000</v>
      </c>
      <c r="BC31" s="9">
        <f t="shared" si="17"/>
        <v>13000000</v>
      </c>
      <c r="BD31" s="9">
        <f t="shared" si="18"/>
        <v>0</v>
      </c>
    </row>
    <row r="32" spans="1:56" x14ac:dyDescent="0.2">
      <c r="A32" s="136">
        <v>26</v>
      </c>
      <c r="B32" s="142"/>
      <c r="C32" s="138" t="s">
        <v>339</v>
      </c>
      <c r="D32" s="144" t="s">
        <v>375</v>
      </c>
      <c r="E32" s="12">
        <v>14000000</v>
      </c>
      <c r="F32" s="12"/>
      <c r="G32" s="12"/>
      <c r="H32" s="12">
        <f t="shared" si="0"/>
        <v>14000000</v>
      </c>
      <c r="I32" s="12">
        <v>1000000</v>
      </c>
      <c r="J32" s="12">
        <v>4000000</v>
      </c>
      <c r="K32" s="12">
        <v>4000000</v>
      </c>
      <c r="L32" s="12">
        <f t="shared" si="1"/>
        <v>0</v>
      </c>
      <c r="M32" s="12">
        <v>900000</v>
      </c>
      <c r="N32" s="12">
        <v>900000</v>
      </c>
      <c r="O32" s="54">
        <f t="shared" si="36"/>
        <v>0</v>
      </c>
      <c r="P32" s="12">
        <v>900000</v>
      </c>
      <c r="Q32" s="12">
        <v>900000</v>
      </c>
      <c r="R32" s="54">
        <f t="shared" si="20"/>
        <v>0</v>
      </c>
      <c r="S32" s="12">
        <v>900000</v>
      </c>
      <c r="T32" s="12">
        <v>900000</v>
      </c>
      <c r="U32" s="54">
        <f t="shared" si="21"/>
        <v>0</v>
      </c>
      <c r="V32" s="12">
        <v>900000</v>
      </c>
      <c r="W32" s="12">
        <v>900000</v>
      </c>
      <c r="X32" s="54">
        <f t="shared" si="32"/>
        <v>0</v>
      </c>
      <c r="Y32" s="12">
        <v>900000</v>
      </c>
      <c r="Z32" s="12"/>
      <c r="AA32" s="54">
        <f t="shared" si="33"/>
        <v>900000</v>
      </c>
      <c r="AB32" s="12">
        <v>900000</v>
      </c>
      <c r="AC32" s="12"/>
      <c r="AD32" s="54">
        <f t="shared" si="34"/>
        <v>900000</v>
      </c>
      <c r="AE32" s="12">
        <v>900000</v>
      </c>
      <c r="AF32" s="12"/>
      <c r="AG32" s="54">
        <f t="shared" si="35"/>
        <v>900000</v>
      </c>
      <c r="AH32" s="12">
        <v>900000</v>
      </c>
      <c r="AI32" s="12"/>
      <c r="AJ32" s="54">
        <f t="shared" si="26"/>
        <v>900000</v>
      </c>
      <c r="AK32" s="12">
        <v>900000</v>
      </c>
      <c r="AL32" s="12"/>
      <c r="AM32" s="54">
        <f t="shared" si="27"/>
        <v>900000</v>
      </c>
      <c r="AN32" s="12">
        <v>900000</v>
      </c>
      <c r="AO32" s="12"/>
      <c r="AP32" s="54">
        <f t="shared" si="28"/>
        <v>900000</v>
      </c>
      <c r="AQ32" s="12"/>
      <c r="AR32" s="12"/>
      <c r="AS32" s="41">
        <f t="shared" si="12"/>
        <v>0</v>
      </c>
      <c r="AT32" s="12"/>
      <c r="AU32" s="12"/>
      <c r="AV32" s="12">
        <f t="shared" si="13"/>
        <v>0</v>
      </c>
      <c r="AW32" s="12"/>
      <c r="AX32" s="12"/>
      <c r="AY32" s="12"/>
      <c r="AZ32" s="32">
        <f t="shared" si="14"/>
        <v>13000000</v>
      </c>
      <c r="BA32" s="9">
        <f t="shared" si="15"/>
        <v>1000000</v>
      </c>
      <c r="BB32" s="9">
        <f t="shared" si="16"/>
        <v>14000000</v>
      </c>
      <c r="BC32" s="9">
        <f t="shared" si="17"/>
        <v>14000000</v>
      </c>
      <c r="BD32" s="9">
        <f t="shared" si="18"/>
        <v>0</v>
      </c>
    </row>
    <row r="33" spans="1:56" x14ac:dyDescent="0.2">
      <c r="A33" s="136">
        <v>27</v>
      </c>
      <c r="B33" s="142"/>
      <c r="C33" s="138" t="s">
        <v>340</v>
      </c>
      <c r="D33" s="144" t="s">
        <v>375</v>
      </c>
      <c r="E33" s="12">
        <v>14500000</v>
      </c>
      <c r="F33" s="12"/>
      <c r="G33" s="12"/>
      <c r="H33" s="12">
        <f t="shared" si="0"/>
        <v>14500000</v>
      </c>
      <c r="I33" s="12">
        <v>5000000</v>
      </c>
      <c r="J33" s="12"/>
      <c r="K33" s="12"/>
      <c r="L33" s="12">
        <f t="shared" si="1"/>
        <v>0</v>
      </c>
      <c r="M33" s="12">
        <v>950000</v>
      </c>
      <c r="N33" s="12">
        <v>950000</v>
      </c>
      <c r="O33" s="54">
        <f t="shared" si="36"/>
        <v>0</v>
      </c>
      <c r="P33" s="12">
        <v>950000</v>
      </c>
      <c r="Q33" s="12">
        <v>950000</v>
      </c>
      <c r="R33" s="54">
        <f t="shared" si="20"/>
        <v>0</v>
      </c>
      <c r="S33" s="12">
        <v>950000</v>
      </c>
      <c r="T33" s="12">
        <v>950000</v>
      </c>
      <c r="U33" s="54">
        <f t="shared" si="21"/>
        <v>0</v>
      </c>
      <c r="V33" s="12">
        <v>950000</v>
      </c>
      <c r="W33" s="12">
        <v>950000</v>
      </c>
      <c r="X33" s="54">
        <f t="shared" si="32"/>
        <v>0</v>
      </c>
      <c r="Y33" s="12">
        <v>950000</v>
      </c>
      <c r="Z33" s="12">
        <v>950000</v>
      </c>
      <c r="AA33" s="54">
        <f t="shared" si="33"/>
        <v>0</v>
      </c>
      <c r="AB33" s="12">
        <v>950000</v>
      </c>
      <c r="AC33" s="12"/>
      <c r="AD33" s="54">
        <f t="shared" si="34"/>
        <v>950000</v>
      </c>
      <c r="AE33" s="12">
        <v>950000</v>
      </c>
      <c r="AF33" s="12"/>
      <c r="AG33" s="54">
        <f t="shared" si="35"/>
        <v>950000</v>
      </c>
      <c r="AH33" s="12">
        <v>950000</v>
      </c>
      <c r="AI33" s="12"/>
      <c r="AJ33" s="54">
        <f t="shared" si="26"/>
        <v>950000</v>
      </c>
      <c r="AK33" s="12">
        <v>950000</v>
      </c>
      <c r="AL33" s="12"/>
      <c r="AM33" s="54">
        <f t="shared" si="27"/>
        <v>950000</v>
      </c>
      <c r="AN33" s="12">
        <v>950000</v>
      </c>
      <c r="AO33" s="12"/>
      <c r="AP33" s="54">
        <f t="shared" si="28"/>
        <v>950000</v>
      </c>
      <c r="AQ33" s="12"/>
      <c r="AR33" s="12"/>
      <c r="AS33" s="41">
        <f t="shared" si="12"/>
        <v>0</v>
      </c>
      <c r="AT33" s="12"/>
      <c r="AU33" s="12"/>
      <c r="AV33" s="12">
        <f t="shared" si="13"/>
        <v>0</v>
      </c>
      <c r="AW33" s="12"/>
      <c r="AX33" s="12"/>
      <c r="AY33" s="12"/>
      <c r="AZ33" s="32">
        <f t="shared" si="14"/>
        <v>9500000</v>
      </c>
      <c r="BA33" s="9">
        <f t="shared" si="15"/>
        <v>5000000</v>
      </c>
      <c r="BB33" s="9">
        <f t="shared" si="16"/>
        <v>14500000</v>
      </c>
      <c r="BC33" s="9">
        <f t="shared" si="17"/>
        <v>14500000</v>
      </c>
      <c r="BD33" s="9">
        <f t="shared" si="18"/>
        <v>0</v>
      </c>
    </row>
    <row r="34" spans="1:56" x14ac:dyDescent="0.2">
      <c r="A34" s="136">
        <v>28</v>
      </c>
      <c r="B34" s="142"/>
      <c r="C34" s="138" t="s">
        <v>341</v>
      </c>
      <c r="D34" s="144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12"/>
      <c r="K34" s="12"/>
      <c r="L34" s="12">
        <f t="shared" si="1"/>
        <v>0</v>
      </c>
      <c r="M34" s="12">
        <v>950000</v>
      </c>
      <c r="N34" s="12">
        <v>950000</v>
      </c>
      <c r="O34" s="54">
        <f t="shared" si="36"/>
        <v>0</v>
      </c>
      <c r="P34" s="12">
        <v>950000</v>
      </c>
      <c r="Q34" s="12">
        <v>950000</v>
      </c>
      <c r="R34" s="54">
        <f t="shared" si="20"/>
        <v>0</v>
      </c>
      <c r="S34" s="12">
        <v>950000</v>
      </c>
      <c r="T34" s="12">
        <v>950000</v>
      </c>
      <c r="U34" s="54">
        <f t="shared" si="21"/>
        <v>0</v>
      </c>
      <c r="V34" s="12">
        <v>950000</v>
      </c>
      <c r="W34" s="12">
        <v>950000</v>
      </c>
      <c r="X34" s="54">
        <f t="shared" si="32"/>
        <v>0</v>
      </c>
      <c r="Y34" s="12">
        <v>950000</v>
      </c>
      <c r="Z34" s="12">
        <v>950000</v>
      </c>
      <c r="AA34" s="54">
        <f t="shared" si="33"/>
        <v>0</v>
      </c>
      <c r="AB34" s="12">
        <v>950000</v>
      </c>
      <c r="AC34" s="12"/>
      <c r="AD34" s="54">
        <f t="shared" si="34"/>
        <v>950000</v>
      </c>
      <c r="AE34" s="12">
        <v>950000</v>
      </c>
      <c r="AF34" s="12"/>
      <c r="AG34" s="54">
        <f t="shared" si="35"/>
        <v>950000</v>
      </c>
      <c r="AH34" s="12">
        <v>950000</v>
      </c>
      <c r="AI34" s="12"/>
      <c r="AJ34" s="54">
        <f t="shared" si="26"/>
        <v>950000</v>
      </c>
      <c r="AK34" s="12">
        <v>950000</v>
      </c>
      <c r="AL34" s="12"/>
      <c r="AM34" s="54">
        <f t="shared" si="27"/>
        <v>950000</v>
      </c>
      <c r="AN34" s="12">
        <v>950000</v>
      </c>
      <c r="AO34" s="12"/>
      <c r="AP34" s="54">
        <f t="shared" si="28"/>
        <v>950000</v>
      </c>
      <c r="AQ34" s="12"/>
      <c r="AR34" s="12"/>
      <c r="AS34" s="41">
        <f t="shared" si="12"/>
        <v>0</v>
      </c>
      <c r="AT34" s="12"/>
      <c r="AU34" s="12"/>
      <c r="AV34" s="12">
        <f t="shared" si="13"/>
        <v>0</v>
      </c>
      <c r="AW34" s="12"/>
      <c r="AX34" s="12"/>
      <c r="AY34" s="12"/>
      <c r="AZ34" s="32">
        <f t="shared" si="14"/>
        <v>9500000</v>
      </c>
      <c r="BA34" s="9">
        <f t="shared" si="15"/>
        <v>5000000</v>
      </c>
      <c r="BB34" s="9">
        <f t="shared" si="16"/>
        <v>14500000</v>
      </c>
      <c r="BC34" s="9">
        <f t="shared" si="17"/>
        <v>14500000</v>
      </c>
      <c r="BD34" s="9">
        <f t="shared" si="18"/>
        <v>0</v>
      </c>
    </row>
    <row r="35" spans="1:56" x14ac:dyDescent="0.2">
      <c r="A35" s="136">
        <v>29</v>
      </c>
      <c r="B35" s="142"/>
      <c r="C35" s="138" t="s">
        <v>342</v>
      </c>
      <c r="D35" s="144" t="s">
        <v>375</v>
      </c>
      <c r="E35" s="12">
        <v>14500000</v>
      </c>
      <c r="F35" s="12"/>
      <c r="G35" s="12"/>
      <c r="H35" s="12">
        <f t="shared" si="0"/>
        <v>14500000</v>
      </c>
      <c r="I35" s="12">
        <v>5000000</v>
      </c>
      <c r="J35" s="12"/>
      <c r="K35" s="12"/>
      <c r="L35" s="12">
        <f t="shared" si="1"/>
        <v>0</v>
      </c>
      <c r="M35" s="12">
        <v>950000</v>
      </c>
      <c r="N35" s="12">
        <v>950000</v>
      </c>
      <c r="O35" s="54">
        <f t="shared" ref="O35" si="39">M35-N35</f>
        <v>0</v>
      </c>
      <c r="P35" s="12">
        <v>950000</v>
      </c>
      <c r="Q35" s="12">
        <v>950000</v>
      </c>
      <c r="R35" s="54">
        <f t="shared" si="20"/>
        <v>0</v>
      </c>
      <c r="S35" s="12">
        <v>950000</v>
      </c>
      <c r="T35" s="12">
        <v>950000</v>
      </c>
      <c r="U35" s="54">
        <f t="shared" si="21"/>
        <v>0</v>
      </c>
      <c r="V35" s="12">
        <v>950000</v>
      </c>
      <c r="W35" s="12">
        <v>950000</v>
      </c>
      <c r="X35" s="54">
        <f t="shared" si="32"/>
        <v>0</v>
      </c>
      <c r="Y35" s="12">
        <v>950000</v>
      </c>
      <c r="Z35" s="12">
        <v>950000</v>
      </c>
      <c r="AA35" s="54">
        <f t="shared" si="33"/>
        <v>0</v>
      </c>
      <c r="AB35" s="12">
        <v>950000</v>
      </c>
      <c r="AC35" s="12">
        <v>950000</v>
      </c>
      <c r="AD35" s="54">
        <f t="shared" si="34"/>
        <v>0</v>
      </c>
      <c r="AE35" s="12">
        <v>950000</v>
      </c>
      <c r="AF35" s="12"/>
      <c r="AG35" s="54">
        <f t="shared" si="35"/>
        <v>950000</v>
      </c>
      <c r="AH35" s="12">
        <v>950000</v>
      </c>
      <c r="AI35" s="12"/>
      <c r="AJ35" s="54">
        <f t="shared" si="26"/>
        <v>950000</v>
      </c>
      <c r="AK35" s="12">
        <v>950000</v>
      </c>
      <c r="AL35" s="12"/>
      <c r="AM35" s="54">
        <f t="shared" si="27"/>
        <v>950000</v>
      </c>
      <c r="AN35" s="12">
        <v>950000</v>
      </c>
      <c r="AO35" s="12"/>
      <c r="AP35" s="54">
        <f t="shared" si="28"/>
        <v>950000</v>
      </c>
      <c r="AQ35" s="12"/>
      <c r="AR35" s="12"/>
      <c r="AS35" s="41">
        <f t="shared" si="12"/>
        <v>0</v>
      </c>
      <c r="AT35" s="12"/>
      <c r="AU35" s="12"/>
      <c r="AV35" s="12">
        <f t="shared" si="13"/>
        <v>0</v>
      </c>
      <c r="AW35" s="12"/>
      <c r="AX35" s="12"/>
      <c r="AY35" s="12"/>
      <c r="AZ35" s="32">
        <f t="shared" si="14"/>
        <v>9500000</v>
      </c>
      <c r="BA35" s="9">
        <f t="shared" si="15"/>
        <v>5000000</v>
      </c>
      <c r="BB35" s="9">
        <f t="shared" si="16"/>
        <v>14500000</v>
      </c>
      <c r="BC35" s="9">
        <f t="shared" si="17"/>
        <v>14500000</v>
      </c>
      <c r="BD35" s="9">
        <f t="shared" si="18"/>
        <v>0</v>
      </c>
    </row>
    <row r="36" spans="1:56" x14ac:dyDescent="0.2">
      <c r="A36" s="136">
        <v>30</v>
      </c>
      <c r="B36" s="142"/>
      <c r="C36" s="138" t="s">
        <v>343</v>
      </c>
      <c r="D36" s="144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12">
        <f t="shared" si="1"/>
        <v>0</v>
      </c>
      <c r="M36" s="12">
        <v>900000</v>
      </c>
      <c r="N36" s="12">
        <v>900000</v>
      </c>
      <c r="O36" s="54">
        <f t="shared" ref="O36" si="40">M36-N36</f>
        <v>0</v>
      </c>
      <c r="P36" s="12">
        <v>900000</v>
      </c>
      <c r="Q36" s="12">
        <v>900000</v>
      </c>
      <c r="R36" s="54">
        <f t="shared" si="20"/>
        <v>0</v>
      </c>
      <c r="S36" s="12">
        <v>900000</v>
      </c>
      <c r="T36" s="12">
        <v>900000</v>
      </c>
      <c r="U36" s="54">
        <f t="shared" si="21"/>
        <v>0</v>
      </c>
      <c r="V36" s="12">
        <v>900000</v>
      </c>
      <c r="W36" s="12">
        <v>900000</v>
      </c>
      <c r="X36" s="54">
        <f t="shared" si="32"/>
        <v>0</v>
      </c>
      <c r="Y36" s="12">
        <v>900000</v>
      </c>
      <c r="Z36" s="12">
        <v>900000</v>
      </c>
      <c r="AA36" s="54">
        <f t="shared" si="33"/>
        <v>0</v>
      </c>
      <c r="AB36" s="12">
        <v>900000</v>
      </c>
      <c r="AC36" s="12">
        <v>900000</v>
      </c>
      <c r="AD36" s="54">
        <f t="shared" si="34"/>
        <v>0</v>
      </c>
      <c r="AE36" s="12">
        <v>900000</v>
      </c>
      <c r="AF36" s="12"/>
      <c r="AG36" s="54">
        <f t="shared" si="35"/>
        <v>900000</v>
      </c>
      <c r="AH36" s="12">
        <v>900000</v>
      </c>
      <c r="AI36" s="12"/>
      <c r="AJ36" s="54">
        <f t="shared" si="26"/>
        <v>900000</v>
      </c>
      <c r="AK36" s="12">
        <v>900000</v>
      </c>
      <c r="AL36" s="12"/>
      <c r="AM36" s="54">
        <f t="shared" si="27"/>
        <v>900000</v>
      </c>
      <c r="AN36" s="12">
        <v>900000</v>
      </c>
      <c r="AO36" s="12"/>
      <c r="AP36" s="54">
        <f t="shared" si="28"/>
        <v>900000</v>
      </c>
      <c r="AQ36" s="12"/>
      <c r="AR36" s="12"/>
      <c r="AS36" s="41">
        <f t="shared" si="12"/>
        <v>0</v>
      </c>
      <c r="AT36" s="12"/>
      <c r="AU36" s="12"/>
      <c r="AV36" s="12">
        <f t="shared" si="13"/>
        <v>0</v>
      </c>
      <c r="AW36" s="12"/>
      <c r="AX36" s="12"/>
      <c r="AY36" s="12"/>
      <c r="AZ36" s="32">
        <f t="shared" si="14"/>
        <v>9000000</v>
      </c>
      <c r="BA36" s="9">
        <f t="shared" si="15"/>
        <v>5000000</v>
      </c>
      <c r="BB36" s="9">
        <f t="shared" si="16"/>
        <v>14000000</v>
      </c>
      <c r="BC36" s="9">
        <f t="shared" si="17"/>
        <v>14000000</v>
      </c>
      <c r="BD36" s="9">
        <f t="shared" si="18"/>
        <v>0</v>
      </c>
    </row>
    <row r="37" spans="1:56" x14ac:dyDescent="0.2">
      <c r="A37" s="136">
        <v>31</v>
      </c>
      <c r="B37" s="142"/>
      <c r="C37" s="138" t="s">
        <v>344</v>
      </c>
      <c r="D37" s="144" t="s">
        <v>375</v>
      </c>
      <c r="E37" s="12">
        <v>13000000</v>
      </c>
      <c r="F37" s="12"/>
      <c r="G37" s="12"/>
      <c r="H37" s="12">
        <f t="shared" si="0"/>
        <v>13000000</v>
      </c>
      <c r="I37" s="12">
        <v>1000000</v>
      </c>
      <c r="J37" s="12">
        <v>4000000</v>
      </c>
      <c r="K37" s="12">
        <v>4000000</v>
      </c>
      <c r="L37" s="12">
        <f t="shared" si="1"/>
        <v>0</v>
      </c>
      <c r="M37" s="12">
        <v>800000</v>
      </c>
      <c r="N37" s="12">
        <v>800000</v>
      </c>
      <c r="O37" s="54">
        <f t="shared" si="36"/>
        <v>0</v>
      </c>
      <c r="P37" s="12">
        <v>800000</v>
      </c>
      <c r="Q37" s="12">
        <v>800000</v>
      </c>
      <c r="R37" s="54">
        <f t="shared" si="20"/>
        <v>0</v>
      </c>
      <c r="S37" s="12">
        <v>800000</v>
      </c>
      <c r="T37" s="12">
        <v>800000</v>
      </c>
      <c r="U37" s="54">
        <f t="shared" si="21"/>
        <v>0</v>
      </c>
      <c r="V37" s="12">
        <v>800000</v>
      </c>
      <c r="W37" s="12">
        <v>800000</v>
      </c>
      <c r="X37" s="54">
        <f t="shared" si="32"/>
        <v>0</v>
      </c>
      <c r="Y37" s="12">
        <v>800000</v>
      </c>
      <c r="Z37" s="12">
        <v>800000</v>
      </c>
      <c r="AA37" s="54">
        <f t="shared" si="33"/>
        <v>0</v>
      </c>
      <c r="AB37" s="12">
        <v>800000</v>
      </c>
      <c r="AC37" s="12">
        <v>800000</v>
      </c>
      <c r="AD37" s="54">
        <f t="shared" si="34"/>
        <v>0</v>
      </c>
      <c r="AE37" s="12">
        <v>800000</v>
      </c>
      <c r="AF37" s="12">
        <v>800000</v>
      </c>
      <c r="AG37" s="54">
        <f t="shared" si="35"/>
        <v>0</v>
      </c>
      <c r="AH37" s="12">
        <v>800000</v>
      </c>
      <c r="AI37" s="12"/>
      <c r="AJ37" s="54">
        <f t="shared" si="26"/>
        <v>800000</v>
      </c>
      <c r="AK37" s="12">
        <v>800000</v>
      </c>
      <c r="AL37" s="12"/>
      <c r="AM37" s="54">
        <f t="shared" si="27"/>
        <v>800000</v>
      </c>
      <c r="AN37" s="12">
        <v>800000</v>
      </c>
      <c r="AO37" s="12"/>
      <c r="AP37" s="54">
        <f t="shared" si="28"/>
        <v>800000</v>
      </c>
      <c r="AQ37" s="12"/>
      <c r="AR37" s="12"/>
      <c r="AS37" s="41">
        <f t="shared" si="12"/>
        <v>0</v>
      </c>
      <c r="AT37" s="12"/>
      <c r="AU37" s="12"/>
      <c r="AV37" s="12">
        <f t="shared" si="13"/>
        <v>0</v>
      </c>
      <c r="AW37" s="12"/>
      <c r="AX37" s="12"/>
      <c r="AY37" s="12"/>
      <c r="AZ37" s="32">
        <f t="shared" si="14"/>
        <v>12000000</v>
      </c>
      <c r="BA37" s="9">
        <f t="shared" si="15"/>
        <v>1000000</v>
      </c>
      <c r="BB37" s="9">
        <f t="shared" si="16"/>
        <v>13000000</v>
      </c>
      <c r="BC37" s="9">
        <f t="shared" si="17"/>
        <v>13000000</v>
      </c>
      <c r="BD37" s="9">
        <f t="shared" si="18"/>
        <v>0</v>
      </c>
    </row>
    <row r="38" spans="1:56" x14ac:dyDescent="0.2">
      <c r="A38" s="136">
        <v>32</v>
      </c>
      <c r="B38" s="142"/>
      <c r="C38" s="138" t="s">
        <v>345</v>
      </c>
      <c r="D38" s="144" t="s">
        <v>374</v>
      </c>
      <c r="E38" s="12">
        <v>14000000</v>
      </c>
      <c r="F38" s="12"/>
      <c r="G38" s="12"/>
      <c r="H38" s="12">
        <f t="shared" si="0"/>
        <v>14000000</v>
      </c>
      <c r="I38" s="12">
        <v>2000000</v>
      </c>
      <c r="J38" s="12">
        <v>3000000</v>
      </c>
      <c r="K38" s="12">
        <v>3000000</v>
      </c>
      <c r="L38" s="12">
        <f t="shared" si="1"/>
        <v>0</v>
      </c>
      <c r="M38" s="12">
        <v>900000</v>
      </c>
      <c r="N38" s="12">
        <v>900000</v>
      </c>
      <c r="O38" s="54">
        <f t="shared" si="36"/>
        <v>0</v>
      </c>
      <c r="P38" s="12">
        <v>900000</v>
      </c>
      <c r="Q38" s="12">
        <v>900000</v>
      </c>
      <c r="R38" s="54">
        <f t="shared" si="20"/>
        <v>0</v>
      </c>
      <c r="S38" s="12">
        <v>900000</v>
      </c>
      <c r="T38" s="12">
        <v>900000</v>
      </c>
      <c r="U38" s="54">
        <f t="shared" si="21"/>
        <v>0</v>
      </c>
      <c r="V38" s="12">
        <v>900000</v>
      </c>
      <c r="W38" s="12">
        <v>900000</v>
      </c>
      <c r="X38" s="54">
        <f t="shared" si="32"/>
        <v>0</v>
      </c>
      <c r="Y38" s="12">
        <v>900000</v>
      </c>
      <c r="Z38" s="12">
        <v>900000</v>
      </c>
      <c r="AA38" s="54">
        <f t="shared" si="33"/>
        <v>0</v>
      </c>
      <c r="AB38" s="12">
        <v>900000</v>
      </c>
      <c r="AC38" s="12">
        <v>900000</v>
      </c>
      <c r="AD38" s="54">
        <f t="shared" si="34"/>
        <v>0</v>
      </c>
      <c r="AE38" s="12">
        <v>900000</v>
      </c>
      <c r="AF38" s="12"/>
      <c r="AG38" s="54">
        <f t="shared" si="35"/>
        <v>900000</v>
      </c>
      <c r="AH38" s="12">
        <v>900000</v>
      </c>
      <c r="AI38" s="12"/>
      <c r="AJ38" s="54">
        <f t="shared" si="26"/>
        <v>900000</v>
      </c>
      <c r="AK38" s="12">
        <v>900000</v>
      </c>
      <c r="AL38" s="12"/>
      <c r="AM38" s="54">
        <f t="shared" si="27"/>
        <v>900000</v>
      </c>
      <c r="AN38" s="12">
        <v>900000</v>
      </c>
      <c r="AO38" s="12"/>
      <c r="AP38" s="54">
        <f t="shared" si="28"/>
        <v>900000</v>
      </c>
      <c r="AQ38" s="12"/>
      <c r="AR38" s="12"/>
      <c r="AS38" s="41">
        <f t="shared" si="12"/>
        <v>0</v>
      </c>
      <c r="AT38" s="12"/>
      <c r="AU38" s="12"/>
      <c r="AV38" s="12">
        <f t="shared" si="13"/>
        <v>0</v>
      </c>
      <c r="AW38" s="12"/>
      <c r="AX38" s="12"/>
      <c r="AY38" s="12"/>
      <c r="AZ38" s="32">
        <f t="shared" si="14"/>
        <v>12000000</v>
      </c>
      <c r="BA38" s="9">
        <f t="shared" si="15"/>
        <v>2000000</v>
      </c>
      <c r="BB38" s="9">
        <f t="shared" si="16"/>
        <v>14000000</v>
      </c>
      <c r="BC38" s="9">
        <f t="shared" si="17"/>
        <v>14000000</v>
      </c>
      <c r="BD38" s="9">
        <f t="shared" si="18"/>
        <v>0</v>
      </c>
    </row>
    <row r="39" spans="1:56" x14ac:dyDescent="0.2">
      <c r="A39" s="136">
        <v>33</v>
      </c>
      <c r="B39" s="142"/>
      <c r="C39" s="138" t="s">
        <v>346</v>
      </c>
      <c r="D39" s="144" t="s">
        <v>375</v>
      </c>
      <c r="E39" s="12">
        <v>14000000</v>
      </c>
      <c r="F39" s="12"/>
      <c r="G39" s="12"/>
      <c r="H39" s="12">
        <f t="shared" si="0"/>
        <v>14000000</v>
      </c>
      <c r="I39" s="12">
        <v>2000000</v>
      </c>
      <c r="J39" s="12">
        <v>3000000</v>
      </c>
      <c r="K39" s="12"/>
      <c r="L39" s="12">
        <f t="shared" si="1"/>
        <v>3000000</v>
      </c>
      <c r="M39" s="12">
        <v>900000</v>
      </c>
      <c r="N39" s="12"/>
      <c r="O39" s="54">
        <f t="shared" si="36"/>
        <v>900000</v>
      </c>
      <c r="P39" s="12">
        <v>900000</v>
      </c>
      <c r="Q39" s="12"/>
      <c r="R39" s="54">
        <f t="shared" si="20"/>
        <v>900000</v>
      </c>
      <c r="S39" s="12">
        <v>900000</v>
      </c>
      <c r="T39" s="12"/>
      <c r="U39" s="54">
        <f t="shared" si="21"/>
        <v>900000</v>
      </c>
      <c r="V39" s="12">
        <v>900000</v>
      </c>
      <c r="W39" s="12"/>
      <c r="X39" s="54">
        <f t="shared" si="32"/>
        <v>900000</v>
      </c>
      <c r="Y39" s="12">
        <v>900000</v>
      </c>
      <c r="Z39" s="12"/>
      <c r="AA39" s="54">
        <f t="shared" si="33"/>
        <v>900000</v>
      </c>
      <c r="AB39" s="12">
        <v>900000</v>
      </c>
      <c r="AC39" s="12"/>
      <c r="AD39" s="54">
        <f t="shared" si="34"/>
        <v>900000</v>
      </c>
      <c r="AE39" s="12">
        <v>900000</v>
      </c>
      <c r="AF39" s="12"/>
      <c r="AG39" s="54">
        <f t="shared" si="35"/>
        <v>900000</v>
      </c>
      <c r="AH39" s="12">
        <v>900000</v>
      </c>
      <c r="AI39" s="12"/>
      <c r="AJ39" s="54">
        <f t="shared" si="26"/>
        <v>900000</v>
      </c>
      <c r="AK39" s="12">
        <v>900000</v>
      </c>
      <c r="AL39" s="12"/>
      <c r="AM39" s="54">
        <f t="shared" si="27"/>
        <v>900000</v>
      </c>
      <c r="AN39" s="12">
        <v>900000</v>
      </c>
      <c r="AO39" s="12"/>
      <c r="AP39" s="54">
        <f t="shared" si="28"/>
        <v>900000</v>
      </c>
      <c r="AQ39" s="12"/>
      <c r="AR39" s="12"/>
      <c r="AS39" s="41">
        <f t="shared" si="12"/>
        <v>0</v>
      </c>
      <c r="AT39" s="12"/>
      <c r="AU39" s="12"/>
      <c r="AV39" s="12">
        <f t="shared" si="13"/>
        <v>0</v>
      </c>
      <c r="AW39" s="12"/>
      <c r="AX39" s="12"/>
      <c r="AY39" s="12"/>
      <c r="AZ39" s="32">
        <f t="shared" si="14"/>
        <v>12000000</v>
      </c>
      <c r="BA39" s="9">
        <f t="shared" si="15"/>
        <v>2000000</v>
      </c>
      <c r="BB39" s="9">
        <f t="shared" si="16"/>
        <v>14000000</v>
      </c>
      <c r="BC39" s="9">
        <f t="shared" si="17"/>
        <v>14000000</v>
      </c>
      <c r="BD39" s="9">
        <f t="shared" si="18"/>
        <v>0</v>
      </c>
    </row>
    <row r="40" spans="1:56" x14ac:dyDescent="0.2">
      <c r="A40" s="136">
        <v>34</v>
      </c>
      <c r="B40" s="142"/>
      <c r="C40" s="138" t="s">
        <v>347</v>
      </c>
      <c r="D40" s="144" t="s">
        <v>375</v>
      </c>
      <c r="E40" s="12">
        <v>15000000</v>
      </c>
      <c r="F40" s="12"/>
      <c r="G40" s="12"/>
      <c r="H40" s="12">
        <f t="shared" si="0"/>
        <v>15000000</v>
      </c>
      <c r="I40" s="12">
        <v>5000000</v>
      </c>
      <c r="J40" s="12"/>
      <c r="K40" s="12"/>
      <c r="L40" s="12">
        <f t="shared" si="1"/>
        <v>0</v>
      </c>
      <c r="M40" s="12"/>
      <c r="N40" s="12"/>
      <c r="O40" s="54">
        <f t="shared" ref="O40" si="41">M40-N40</f>
        <v>0</v>
      </c>
      <c r="P40" s="12">
        <v>1000000</v>
      </c>
      <c r="Q40" s="12">
        <v>1000000</v>
      </c>
      <c r="R40" s="41">
        <f t="shared" ref="R40:R43" si="42">P40-Q40</f>
        <v>0</v>
      </c>
      <c r="S40" s="12">
        <v>1000000</v>
      </c>
      <c r="T40" s="12">
        <v>1000000</v>
      </c>
      <c r="U40" s="41">
        <f t="shared" si="21"/>
        <v>0</v>
      </c>
      <c r="V40" s="12">
        <v>1000000</v>
      </c>
      <c r="W40" s="12">
        <v>1000000</v>
      </c>
      <c r="X40" s="41">
        <f t="shared" si="32"/>
        <v>0</v>
      </c>
      <c r="Y40" s="12">
        <v>1000000</v>
      </c>
      <c r="Z40" s="12">
        <v>1000000</v>
      </c>
      <c r="AA40" s="41">
        <f t="shared" si="33"/>
        <v>0</v>
      </c>
      <c r="AB40" s="12">
        <v>1000000</v>
      </c>
      <c r="AC40" s="12">
        <v>1000000</v>
      </c>
      <c r="AD40" s="41">
        <f t="shared" si="34"/>
        <v>0</v>
      </c>
      <c r="AE40" s="12">
        <v>1000000</v>
      </c>
      <c r="AF40" s="12"/>
      <c r="AG40" s="41">
        <f t="shared" si="35"/>
        <v>1000000</v>
      </c>
      <c r="AH40" s="12">
        <v>1000000</v>
      </c>
      <c r="AI40" s="12"/>
      <c r="AJ40" s="41">
        <f t="shared" si="26"/>
        <v>1000000</v>
      </c>
      <c r="AK40" s="12">
        <v>1000000</v>
      </c>
      <c r="AL40" s="12"/>
      <c r="AM40" s="41">
        <f t="shared" si="27"/>
        <v>1000000</v>
      </c>
      <c r="AN40" s="12">
        <v>1000000</v>
      </c>
      <c r="AO40" s="12"/>
      <c r="AP40" s="41">
        <f t="shared" si="28"/>
        <v>1000000</v>
      </c>
      <c r="AQ40" s="12">
        <v>1000000</v>
      </c>
      <c r="AR40" s="12"/>
      <c r="AS40" s="41">
        <f t="shared" si="12"/>
        <v>1000000</v>
      </c>
      <c r="AT40" s="12"/>
      <c r="AU40" s="12"/>
      <c r="AV40" s="12">
        <f t="shared" si="13"/>
        <v>0</v>
      </c>
      <c r="AW40" s="12"/>
      <c r="AX40" s="12"/>
      <c r="AY40" s="12"/>
      <c r="AZ40" s="32">
        <f t="shared" si="14"/>
        <v>10000000</v>
      </c>
      <c r="BA40" s="9">
        <f t="shared" si="15"/>
        <v>5000000</v>
      </c>
      <c r="BB40" s="9">
        <f t="shared" si="16"/>
        <v>15000000</v>
      </c>
      <c r="BC40" s="9">
        <f t="shared" si="17"/>
        <v>15000000</v>
      </c>
      <c r="BD40" s="9">
        <f t="shared" si="18"/>
        <v>0</v>
      </c>
    </row>
    <row r="41" spans="1:56" ht="13.5" customHeight="1" x14ac:dyDescent="0.2">
      <c r="A41" s="136">
        <v>35</v>
      </c>
      <c r="B41" s="142"/>
      <c r="C41" s="138" t="s">
        <v>350</v>
      </c>
      <c r="D41" s="144" t="s">
        <v>374</v>
      </c>
      <c r="E41" s="12">
        <v>14500000</v>
      </c>
      <c r="F41" s="12"/>
      <c r="G41" s="12"/>
      <c r="H41" s="12">
        <f t="shared" si="0"/>
        <v>14500000</v>
      </c>
      <c r="I41" s="12">
        <v>5000000</v>
      </c>
      <c r="J41" s="12"/>
      <c r="K41" s="12"/>
      <c r="L41" s="12">
        <f t="shared" si="1"/>
        <v>0</v>
      </c>
      <c r="M41" s="12">
        <v>950000</v>
      </c>
      <c r="N41" s="12">
        <v>950000</v>
      </c>
      <c r="O41" s="54">
        <f t="shared" ref="O41" si="43">M41-N41</f>
        <v>0</v>
      </c>
      <c r="P41" s="12">
        <v>950000</v>
      </c>
      <c r="Q41" s="12">
        <v>950000</v>
      </c>
      <c r="R41" s="54">
        <f t="shared" si="42"/>
        <v>0</v>
      </c>
      <c r="S41" s="12">
        <v>950000</v>
      </c>
      <c r="T41" s="12">
        <v>950000</v>
      </c>
      <c r="U41" s="54">
        <f t="shared" si="21"/>
        <v>0</v>
      </c>
      <c r="V41" s="12">
        <v>950000</v>
      </c>
      <c r="W41" s="12">
        <v>950000</v>
      </c>
      <c r="X41" s="54">
        <f t="shared" si="32"/>
        <v>0</v>
      </c>
      <c r="Y41" s="12">
        <v>950000</v>
      </c>
      <c r="Z41" s="12">
        <v>950000</v>
      </c>
      <c r="AA41" s="54">
        <f t="shared" si="33"/>
        <v>0</v>
      </c>
      <c r="AB41" s="12">
        <v>950000</v>
      </c>
      <c r="AC41" s="12">
        <v>950000</v>
      </c>
      <c r="AD41" s="54">
        <f t="shared" si="34"/>
        <v>0</v>
      </c>
      <c r="AE41" s="12">
        <v>950000</v>
      </c>
      <c r="AF41" s="12"/>
      <c r="AG41" s="54">
        <f t="shared" si="35"/>
        <v>950000</v>
      </c>
      <c r="AH41" s="12">
        <v>950000</v>
      </c>
      <c r="AI41" s="12"/>
      <c r="AJ41" s="54">
        <f t="shared" si="26"/>
        <v>950000</v>
      </c>
      <c r="AK41" s="12">
        <v>950000</v>
      </c>
      <c r="AL41" s="12"/>
      <c r="AM41" s="54">
        <f t="shared" si="27"/>
        <v>950000</v>
      </c>
      <c r="AN41" s="12">
        <v>950000</v>
      </c>
      <c r="AO41" s="12"/>
      <c r="AP41" s="54">
        <f t="shared" si="28"/>
        <v>950000</v>
      </c>
      <c r="AQ41" s="12"/>
      <c r="AR41" s="12"/>
      <c r="AS41" s="41">
        <f t="shared" si="12"/>
        <v>0</v>
      </c>
      <c r="AT41" s="12"/>
      <c r="AU41" s="12"/>
      <c r="AV41" s="12">
        <f t="shared" si="13"/>
        <v>0</v>
      </c>
      <c r="AW41" s="12"/>
      <c r="AX41" s="12"/>
      <c r="AY41" s="12"/>
      <c r="AZ41" s="32">
        <f t="shared" si="14"/>
        <v>9500000</v>
      </c>
      <c r="BA41" s="9">
        <f t="shared" si="15"/>
        <v>5000000</v>
      </c>
      <c r="BB41" s="9">
        <f t="shared" si="16"/>
        <v>14500000</v>
      </c>
      <c r="BC41" s="9">
        <f t="shared" si="17"/>
        <v>14500000</v>
      </c>
      <c r="BD41" s="9">
        <f t="shared" si="18"/>
        <v>0</v>
      </c>
    </row>
    <row r="42" spans="1:56" x14ac:dyDescent="0.2">
      <c r="A42" s="136">
        <v>36</v>
      </c>
      <c r="B42" s="142"/>
      <c r="C42" s="138" t="s">
        <v>352</v>
      </c>
      <c r="D42" s="144" t="s">
        <v>374</v>
      </c>
      <c r="E42" s="12">
        <v>14500000</v>
      </c>
      <c r="F42" s="12"/>
      <c r="G42" s="12"/>
      <c r="H42" s="12">
        <f t="shared" si="0"/>
        <v>14500000</v>
      </c>
      <c r="I42" s="12">
        <v>2500000</v>
      </c>
      <c r="J42" s="12">
        <v>2500000</v>
      </c>
      <c r="K42" s="12">
        <v>2500000</v>
      </c>
      <c r="L42" s="12">
        <f t="shared" si="1"/>
        <v>0</v>
      </c>
      <c r="M42" s="12">
        <v>950000</v>
      </c>
      <c r="N42" s="12"/>
      <c r="O42" s="54">
        <f t="shared" si="36"/>
        <v>950000</v>
      </c>
      <c r="P42" s="12">
        <v>950000</v>
      </c>
      <c r="Q42" s="12"/>
      <c r="R42" s="54">
        <f t="shared" si="42"/>
        <v>950000</v>
      </c>
      <c r="S42" s="12">
        <v>950000</v>
      </c>
      <c r="T42" s="12"/>
      <c r="U42" s="54">
        <f t="shared" si="21"/>
        <v>950000</v>
      </c>
      <c r="V42" s="12">
        <v>950000</v>
      </c>
      <c r="W42" s="12"/>
      <c r="X42" s="54">
        <f t="shared" si="32"/>
        <v>950000</v>
      </c>
      <c r="Y42" s="12">
        <v>950000</v>
      </c>
      <c r="Z42" s="12"/>
      <c r="AA42" s="54">
        <f t="shared" si="33"/>
        <v>950000</v>
      </c>
      <c r="AB42" s="12">
        <v>950000</v>
      </c>
      <c r="AC42" s="12"/>
      <c r="AD42" s="54">
        <f t="shared" si="34"/>
        <v>950000</v>
      </c>
      <c r="AE42" s="12">
        <v>950000</v>
      </c>
      <c r="AF42" s="12"/>
      <c r="AG42" s="54">
        <f t="shared" si="35"/>
        <v>950000</v>
      </c>
      <c r="AH42" s="12">
        <v>950000</v>
      </c>
      <c r="AI42" s="12"/>
      <c r="AJ42" s="54">
        <f t="shared" si="26"/>
        <v>950000</v>
      </c>
      <c r="AK42" s="12">
        <v>950000</v>
      </c>
      <c r="AL42" s="12"/>
      <c r="AM42" s="54">
        <f t="shared" si="27"/>
        <v>950000</v>
      </c>
      <c r="AN42" s="12">
        <v>950000</v>
      </c>
      <c r="AO42" s="12"/>
      <c r="AP42" s="54">
        <f t="shared" si="28"/>
        <v>950000</v>
      </c>
      <c r="AQ42" s="12"/>
      <c r="AR42" s="12"/>
      <c r="AS42" s="41">
        <f t="shared" si="12"/>
        <v>0</v>
      </c>
      <c r="AT42" s="12"/>
      <c r="AU42" s="12"/>
      <c r="AV42" s="12">
        <f t="shared" si="13"/>
        <v>0</v>
      </c>
      <c r="AW42" s="12"/>
      <c r="AX42" s="12"/>
      <c r="AY42" s="12"/>
      <c r="AZ42" s="32">
        <f t="shared" si="14"/>
        <v>12000000</v>
      </c>
      <c r="BA42" s="9">
        <f t="shared" si="15"/>
        <v>2500000</v>
      </c>
      <c r="BB42" s="9">
        <f t="shared" si="16"/>
        <v>14500000</v>
      </c>
      <c r="BC42" s="9">
        <f t="shared" si="17"/>
        <v>14500000</v>
      </c>
      <c r="BD42" s="9">
        <f t="shared" si="18"/>
        <v>0</v>
      </c>
    </row>
    <row r="43" spans="1:56" x14ac:dyDescent="0.2">
      <c r="A43" s="136">
        <v>37</v>
      </c>
      <c r="B43" s="202"/>
      <c r="C43" s="150" t="s">
        <v>355</v>
      </c>
      <c r="D43" s="103" t="s">
        <v>374</v>
      </c>
      <c r="E43" s="12">
        <v>14500000</v>
      </c>
      <c r="F43" s="42"/>
      <c r="G43" s="42"/>
      <c r="H43" s="12">
        <f t="shared" si="0"/>
        <v>14500000</v>
      </c>
      <c r="I43" s="42">
        <v>5000000</v>
      </c>
      <c r="J43" s="12"/>
      <c r="K43" s="42"/>
      <c r="L43" s="42">
        <f t="shared" si="1"/>
        <v>0</v>
      </c>
      <c r="M43" s="12">
        <v>950000</v>
      </c>
      <c r="N43" s="42">
        <v>950000</v>
      </c>
      <c r="O43" s="225">
        <f>M43-N43</f>
        <v>0</v>
      </c>
      <c r="P43" s="12">
        <v>950000</v>
      </c>
      <c r="Q43" s="42">
        <v>950000</v>
      </c>
      <c r="R43" s="225">
        <f t="shared" si="42"/>
        <v>0</v>
      </c>
      <c r="S43" s="12">
        <v>950000</v>
      </c>
      <c r="T43" s="42">
        <v>950000</v>
      </c>
      <c r="U43" s="225">
        <f t="shared" si="21"/>
        <v>0</v>
      </c>
      <c r="V43" s="12">
        <v>950000</v>
      </c>
      <c r="W43" s="42">
        <v>950000</v>
      </c>
      <c r="X43" s="225">
        <f t="shared" si="32"/>
        <v>0</v>
      </c>
      <c r="Y43" s="12">
        <v>950000</v>
      </c>
      <c r="Z43" s="42">
        <v>950000</v>
      </c>
      <c r="AA43" s="225">
        <f t="shared" si="33"/>
        <v>0</v>
      </c>
      <c r="AB43" s="12">
        <v>950000</v>
      </c>
      <c r="AC43" s="42">
        <v>950000</v>
      </c>
      <c r="AD43" s="225">
        <f t="shared" si="34"/>
        <v>0</v>
      </c>
      <c r="AE43" s="12">
        <v>950000</v>
      </c>
      <c r="AF43" s="42"/>
      <c r="AG43" s="225">
        <f t="shared" si="35"/>
        <v>950000</v>
      </c>
      <c r="AH43" s="12">
        <v>950000</v>
      </c>
      <c r="AI43" s="42"/>
      <c r="AJ43" s="225">
        <f t="shared" si="26"/>
        <v>950000</v>
      </c>
      <c r="AK43" s="12">
        <v>950000</v>
      </c>
      <c r="AL43" s="42"/>
      <c r="AM43" s="225">
        <f t="shared" si="27"/>
        <v>950000</v>
      </c>
      <c r="AN43" s="12">
        <v>950000</v>
      </c>
      <c r="AO43" s="42"/>
      <c r="AP43" s="225">
        <f t="shared" si="28"/>
        <v>950000</v>
      </c>
      <c r="AQ43" s="12"/>
      <c r="AR43" s="42"/>
      <c r="AS43" s="41">
        <f t="shared" si="12"/>
        <v>0</v>
      </c>
      <c r="AT43" s="42"/>
      <c r="AU43" s="42"/>
      <c r="AV43" s="12">
        <f t="shared" si="13"/>
        <v>0</v>
      </c>
      <c r="AW43" s="42"/>
      <c r="AX43" s="42"/>
      <c r="AY43" s="42"/>
      <c r="AZ43" s="32">
        <f t="shared" si="14"/>
        <v>9500000</v>
      </c>
      <c r="BA43" s="9">
        <f t="shared" si="15"/>
        <v>5000000</v>
      </c>
      <c r="BB43" s="9">
        <f t="shared" si="16"/>
        <v>14500000</v>
      </c>
      <c r="BC43" s="9">
        <f t="shared" si="17"/>
        <v>14500000</v>
      </c>
      <c r="BD43" s="9">
        <f t="shared" si="18"/>
        <v>0</v>
      </c>
    </row>
    <row r="44" spans="1:56" ht="11.25" customHeight="1" x14ac:dyDescent="0.2">
      <c r="A44" s="136">
        <v>38</v>
      </c>
      <c r="B44" s="6"/>
      <c r="C44" s="61" t="s">
        <v>367</v>
      </c>
      <c r="D44" s="10" t="s">
        <v>375</v>
      </c>
      <c r="E44" s="12">
        <v>15000000</v>
      </c>
      <c r="F44" s="12"/>
      <c r="G44" s="12"/>
      <c r="H44" s="12">
        <f t="shared" si="0"/>
        <v>15000000</v>
      </c>
      <c r="I44" s="12">
        <v>2000000</v>
      </c>
      <c r="J44" s="12"/>
      <c r="K44" s="12"/>
      <c r="L44" s="41">
        <f t="shared" si="1"/>
        <v>0</v>
      </c>
      <c r="M44" s="12"/>
      <c r="N44" s="12"/>
      <c r="O44" s="230">
        <f t="shared" ref="O44:O59" si="44">M44-N44</f>
        <v>0</v>
      </c>
      <c r="P44" s="12">
        <v>1300000</v>
      </c>
      <c r="Q44" s="12">
        <v>1300000</v>
      </c>
      <c r="R44" s="41">
        <f t="shared" ref="R44:R51" si="45">P44-Q44</f>
        <v>0</v>
      </c>
      <c r="S44" s="12">
        <v>1300000</v>
      </c>
      <c r="T44" s="12">
        <v>500000</v>
      </c>
      <c r="U44" s="41">
        <f t="shared" si="21"/>
        <v>800000</v>
      </c>
      <c r="V44" s="12">
        <v>1300000</v>
      </c>
      <c r="W44" s="12"/>
      <c r="X44" s="41">
        <f t="shared" si="32"/>
        <v>1300000</v>
      </c>
      <c r="Y44" s="12">
        <v>1300000</v>
      </c>
      <c r="Z44" s="12"/>
      <c r="AA44" s="41">
        <f t="shared" si="33"/>
        <v>1300000</v>
      </c>
      <c r="AB44" s="12">
        <v>1300000</v>
      </c>
      <c r="AC44" s="12"/>
      <c r="AD44" s="41">
        <f t="shared" si="34"/>
        <v>1300000</v>
      </c>
      <c r="AE44" s="12">
        <v>1300000</v>
      </c>
      <c r="AF44" s="12"/>
      <c r="AG44" s="41">
        <f t="shared" si="35"/>
        <v>1300000</v>
      </c>
      <c r="AH44" s="12">
        <v>1300000</v>
      </c>
      <c r="AI44" s="12"/>
      <c r="AJ44" s="41">
        <f t="shared" si="26"/>
        <v>1300000</v>
      </c>
      <c r="AK44" s="12">
        <v>1300000</v>
      </c>
      <c r="AL44" s="12"/>
      <c r="AM44" s="41">
        <f t="shared" si="27"/>
        <v>1300000</v>
      </c>
      <c r="AN44" s="12">
        <v>1300000</v>
      </c>
      <c r="AO44" s="12"/>
      <c r="AP44" s="41">
        <f t="shared" si="28"/>
        <v>1300000</v>
      </c>
      <c r="AQ44" s="12">
        <v>1300000</v>
      </c>
      <c r="AR44" s="12"/>
      <c r="AS44" s="41">
        <f t="shared" si="12"/>
        <v>1300000</v>
      </c>
      <c r="AT44" s="12"/>
      <c r="AU44" s="12"/>
      <c r="AV44" s="12">
        <f t="shared" si="13"/>
        <v>0</v>
      </c>
      <c r="AW44" s="12"/>
      <c r="AX44" s="12"/>
      <c r="AY44" s="12"/>
      <c r="AZ44" s="32">
        <f t="shared" si="14"/>
        <v>13000000</v>
      </c>
      <c r="BA44" s="9">
        <f t="shared" si="15"/>
        <v>2000000</v>
      </c>
      <c r="BB44" s="9">
        <f t="shared" si="16"/>
        <v>15000000</v>
      </c>
      <c r="BC44" s="9">
        <f t="shared" si="17"/>
        <v>15000000</v>
      </c>
      <c r="BD44" s="9">
        <f t="shared" si="18"/>
        <v>0</v>
      </c>
    </row>
    <row r="45" spans="1:56" x14ac:dyDescent="0.2">
      <c r="A45" s="136">
        <v>39</v>
      </c>
      <c r="B45" s="142"/>
      <c r="C45" s="138" t="s">
        <v>381</v>
      </c>
      <c r="D45" s="144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12"/>
      <c r="M45" s="12">
        <v>0</v>
      </c>
      <c r="N45" s="12">
        <v>0</v>
      </c>
      <c r="O45" s="230">
        <f t="shared" si="44"/>
        <v>0</v>
      </c>
      <c r="P45" s="12">
        <v>1000000</v>
      </c>
      <c r="Q45" s="12">
        <v>1000000</v>
      </c>
      <c r="R45" s="41">
        <f t="shared" si="45"/>
        <v>0</v>
      </c>
      <c r="S45" s="12">
        <v>1000000</v>
      </c>
      <c r="T45" s="12">
        <v>1000000</v>
      </c>
      <c r="U45" s="41">
        <f t="shared" si="21"/>
        <v>0</v>
      </c>
      <c r="V45" s="12">
        <v>1000000</v>
      </c>
      <c r="W45" s="12"/>
      <c r="X45" s="41">
        <f t="shared" si="32"/>
        <v>1000000</v>
      </c>
      <c r="Y45" s="12">
        <v>1000000</v>
      </c>
      <c r="Z45" s="12"/>
      <c r="AA45" s="41">
        <f t="shared" si="33"/>
        <v>1000000</v>
      </c>
      <c r="AB45" s="12">
        <v>1000000</v>
      </c>
      <c r="AC45" s="12"/>
      <c r="AD45" s="41">
        <f t="shared" si="34"/>
        <v>1000000</v>
      </c>
      <c r="AE45" s="12">
        <v>1000000</v>
      </c>
      <c r="AF45" s="12"/>
      <c r="AG45" s="41">
        <f t="shared" si="35"/>
        <v>1000000</v>
      </c>
      <c r="AH45" s="12">
        <v>1000000</v>
      </c>
      <c r="AI45" s="12"/>
      <c r="AJ45" s="41">
        <f t="shared" si="26"/>
        <v>1000000</v>
      </c>
      <c r="AK45" s="12">
        <v>1000000</v>
      </c>
      <c r="AL45" s="12"/>
      <c r="AM45" s="41">
        <f t="shared" si="27"/>
        <v>1000000</v>
      </c>
      <c r="AN45" s="12">
        <v>1000000</v>
      </c>
      <c r="AO45" s="12"/>
      <c r="AP45" s="41">
        <f t="shared" si="28"/>
        <v>1000000</v>
      </c>
      <c r="AQ45" s="12">
        <v>1000000</v>
      </c>
      <c r="AR45" s="12"/>
      <c r="AS45" s="41">
        <f t="shared" si="12"/>
        <v>1000000</v>
      </c>
      <c r="AT45" s="12"/>
      <c r="AU45" s="12"/>
      <c r="AV45" s="12">
        <f t="shared" si="13"/>
        <v>0</v>
      </c>
      <c r="AW45" s="12"/>
      <c r="AX45" s="12"/>
      <c r="AY45" s="12"/>
      <c r="AZ45" s="32">
        <f t="shared" si="14"/>
        <v>10000000</v>
      </c>
      <c r="BA45" s="9">
        <f t="shared" si="15"/>
        <v>5000000</v>
      </c>
      <c r="BB45" s="9">
        <f t="shared" si="16"/>
        <v>15000000</v>
      </c>
      <c r="BC45" s="9">
        <f t="shared" si="17"/>
        <v>15000000</v>
      </c>
    </row>
    <row r="46" spans="1:56" x14ac:dyDescent="0.2">
      <c r="A46" s="136">
        <v>40</v>
      </c>
      <c r="B46" s="142"/>
      <c r="C46" s="138" t="s">
        <v>382</v>
      </c>
      <c r="D46" s="144" t="s">
        <v>375</v>
      </c>
      <c r="E46" s="12">
        <v>15000000</v>
      </c>
      <c r="F46" s="12"/>
      <c r="G46" s="12"/>
      <c r="H46" s="12">
        <f t="shared" si="0"/>
        <v>15000000</v>
      </c>
      <c r="I46" s="12">
        <v>3000000</v>
      </c>
      <c r="J46" s="12">
        <v>2000000</v>
      </c>
      <c r="K46" s="12">
        <v>2000000</v>
      </c>
      <c r="L46" s="12">
        <f>+J46-K46</f>
        <v>0</v>
      </c>
      <c r="M46" s="12"/>
      <c r="N46" s="12"/>
      <c r="O46" s="230">
        <f t="shared" si="44"/>
        <v>0</v>
      </c>
      <c r="P46" s="12">
        <v>1000000</v>
      </c>
      <c r="Q46" s="12">
        <v>1000000</v>
      </c>
      <c r="R46" s="41">
        <f t="shared" si="45"/>
        <v>0</v>
      </c>
      <c r="S46" s="12">
        <v>1000000</v>
      </c>
      <c r="T46" s="12">
        <v>1000000</v>
      </c>
      <c r="U46" s="41">
        <f t="shared" si="21"/>
        <v>0</v>
      </c>
      <c r="V46" s="12">
        <v>1000000</v>
      </c>
      <c r="W46" s="12">
        <v>1000000</v>
      </c>
      <c r="X46" s="41">
        <f t="shared" si="32"/>
        <v>0</v>
      </c>
      <c r="Y46" s="12">
        <v>1000000</v>
      </c>
      <c r="Z46" s="12"/>
      <c r="AA46" s="41">
        <f t="shared" si="33"/>
        <v>1000000</v>
      </c>
      <c r="AB46" s="12">
        <v>1000000</v>
      </c>
      <c r="AC46" s="12"/>
      <c r="AD46" s="41">
        <f t="shared" si="34"/>
        <v>1000000</v>
      </c>
      <c r="AE46" s="12">
        <v>1000000</v>
      </c>
      <c r="AF46" s="12"/>
      <c r="AG46" s="41">
        <f t="shared" si="35"/>
        <v>1000000</v>
      </c>
      <c r="AH46" s="12">
        <v>1000000</v>
      </c>
      <c r="AI46" s="12"/>
      <c r="AJ46" s="41">
        <f t="shared" si="26"/>
        <v>1000000</v>
      </c>
      <c r="AK46" s="12">
        <v>1000000</v>
      </c>
      <c r="AL46" s="12"/>
      <c r="AM46" s="41">
        <f t="shared" si="27"/>
        <v>1000000</v>
      </c>
      <c r="AN46" s="12">
        <v>1000000</v>
      </c>
      <c r="AO46" s="12"/>
      <c r="AP46" s="41">
        <f t="shared" si="28"/>
        <v>1000000</v>
      </c>
      <c r="AQ46" s="12">
        <v>1000000</v>
      </c>
      <c r="AR46" s="12"/>
      <c r="AS46" s="41">
        <f t="shared" si="12"/>
        <v>1000000</v>
      </c>
      <c r="AT46" s="12"/>
      <c r="AU46" s="12"/>
      <c r="AV46" s="12">
        <f t="shared" si="13"/>
        <v>0</v>
      </c>
      <c r="AW46" s="12"/>
      <c r="AX46" s="12"/>
      <c r="AY46" s="12"/>
      <c r="AZ46" s="32">
        <f t="shared" si="14"/>
        <v>12000000</v>
      </c>
      <c r="BA46" s="9">
        <f t="shared" si="15"/>
        <v>3000000</v>
      </c>
      <c r="BB46" s="9">
        <f t="shared" si="16"/>
        <v>15000000</v>
      </c>
      <c r="BC46" s="9">
        <f t="shared" si="17"/>
        <v>15000000</v>
      </c>
    </row>
    <row r="47" spans="1:56" s="121" customFormat="1" x14ac:dyDescent="0.2">
      <c r="A47" s="355">
        <v>41</v>
      </c>
      <c r="B47" s="356"/>
      <c r="C47" s="362" t="s">
        <v>383</v>
      </c>
      <c r="D47" s="358" t="s">
        <v>374</v>
      </c>
      <c r="E47" s="285">
        <v>15000000</v>
      </c>
      <c r="F47" s="269">
        <v>1500000</v>
      </c>
      <c r="G47" s="269"/>
      <c r="H47" s="285">
        <f>+E47-F47</f>
        <v>13500000</v>
      </c>
      <c r="I47" s="269">
        <f>+H47</f>
        <v>13500000</v>
      </c>
      <c r="J47" s="269"/>
      <c r="K47" s="269"/>
      <c r="L47" s="269"/>
      <c r="M47" s="269"/>
      <c r="N47" s="269"/>
      <c r="O47" s="306">
        <f t="shared" si="44"/>
        <v>0</v>
      </c>
      <c r="P47" s="269"/>
      <c r="Q47" s="269"/>
      <c r="R47" s="305">
        <f t="shared" si="45"/>
        <v>0</v>
      </c>
      <c r="S47" s="269"/>
      <c r="T47" s="269"/>
      <c r="U47" s="305">
        <f t="shared" ref="U47:U57" si="46">S47-T47</f>
        <v>0</v>
      </c>
      <c r="V47" s="269"/>
      <c r="W47" s="269"/>
      <c r="X47" s="305">
        <f t="shared" ref="X47:X57" si="47">V47-W47</f>
        <v>0</v>
      </c>
      <c r="Y47" s="269"/>
      <c r="Z47" s="269"/>
      <c r="AA47" s="305">
        <f t="shared" ref="AA47:AA57" si="48">Y47-Z47</f>
        <v>0</v>
      </c>
      <c r="AB47" s="269"/>
      <c r="AC47" s="269"/>
      <c r="AD47" s="305">
        <f t="shared" ref="AD47:AD55" si="49">AB47-AC47</f>
        <v>0</v>
      </c>
      <c r="AE47" s="269"/>
      <c r="AF47" s="269"/>
      <c r="AG47" s="305">
        <f t="shared" ref="AG47:AG55" si="50">AE47-AF47</f>
        <v>0</v>
      </c>
      <c r="AH47" s="269"/>
      <c r="AI47" s="269"/>
      <c r="AJ47" s="305">
        <f t="shared" ref="AJ47:AJ55" si="51">AH47-AI47</f>
        <v>0</v>
      </c>
      <c r="AK47" s="269"/>
      <c r="AL47" s="269"/>
      <c r="AM47" s="305">
        <f t="shared" ref="AM47:AM54" si="52">AK47-AL47</f>
        <v>0</v>
      </c>
      <c r="AN47" s="269"/>
      <c r="AO47" s="269"/>
      <c r="AP47" s="305">
        <f t="shared" ref="AP47:AP56" si="53">AN47-AO47</f>
        <v>0</v>
      </c>
      <c r="AQ47" s="269"/>
      <c r="AR47" s="269"/>
      <c r="AS47" s="305">
        <f t="shared" si="12"/>
        <v>0</v>
      </c>
      <c r="AT47" s="269"/>
      <c r="AU47" s="269"/>
      <c r="AV47" s="285">
        <f t="shared" si="13"/>
        <v>0</v>
      </c>
      <c r="AW47" s="269"/>
      <c r="AX47" s="269"/>
      <c r="AY47" s="269"/>
      <c r="AZ47" s="120">
        <f t="shared" si="14"/>
        <v>0</v>
      </c>
      <c r="BA47" s="121">
        <f t="shared" si="15"/>
        <v>13500000</v>
      </c>
      <c r="BB47" s="9">
        <f t="shared" si="16"/>
        <v>13500000</v>
      </c>
      <c r="BC47" s="121">
        <f t="shared" si="17"/>
        <v>13500000</v>
      </c>
    </row>
    <row r="48" spans="1:56" x14ac:dyDescent="0.2">
      <c r="A48" s="136">
        <v>42</v>
      </c>
      <c r="B48" s="142"/>
      <c r="C48" s="138" t="s">
        <v>399</v>
      </c>
      <c r="D48" s="144" t="s">
        <v>375</v>
      </c>
      <c r="E48" s="12">
        <v>15000000</v>
      </c>
      <c r="F48" s="12"/>
      <c r="G48" s="12"/>
      <c r="H48" s="12">
        <v>15000000</v>
      </c>
      <c r="I48" s="12">
        <v>5000000</v>
      </c>
      <c r="J48" s="12"/>
      <c r="K48" s="12"/>
      <c r="L48" s="12"/>
      <c r="M48" s="12"/>
      <c r="N48" s="12"/>
      <c r="O48" s="230">
        <f t="shared" si="44"/>
        <v>0</v>
      </c>
      <c r="P48" s="12">
        <v>1000000</v>
      </c>
      <c r="Q48" s="12">
        <v>1000000</v>
      </c>
      <c r="R48" s="41">
        <f t="shared" si="45"/>
        <v>0</v>
      </c>
      <c r="S48" s="12">
        <v>1000000</v>
      </c>
      <c r="T48" s="12">
        <v>1000000</v>
      </c>
      <c r="U48" s="41">
        <f t="shared" si="46"/>
        <v>0</v>
      </c>
      <c r="V48" s="12">
        <v>1000000</v>
      </c>
      <c r="W48" s="12">
        <v>1000000</v>
      </c>
      <c r="X48" s="41">
        <f t="shared" si="47"/>
        <v>0</v>
      </c>
      <c r="Y48" s="12">
        <v>1000000</v>
      </c>
      <c r="Z48" s="12">
        <v>1000000</v>
      </c>
      <c r="AA48" s="41">
        <f t="shared" si="48"/>
        <v>0</v>
      </c>
      <c r="AB48" s="12">
        <v>1000000</v>
      </c>
      <c r="AC48" s="12">
        <v>1000000</v>
      </c>
      <c r="AD48" s="41">
        <f t="shared" si="49"/>
        <v>0</v>
      </c>
      <c r="AE48" s="12">
        <v>1000000</v>
      </c>
      <c r="AF48" s="12"/>
      <c r="AG48" s="41">
        <f t="shared" si="50"/>
        <v>1000000</v>
      </c>
      <c r="AH48" s="12">
        <v>1000000</v>
      </c>
      <c r="AI48" s="12"/>
      <c r="AJ48" s="41">
        <f t="shared" si="51"/>
        <v>1000000</v>
      </c>
      <c r="AK48" s="12">
        <v>1000000</v>
      </c>
      <c r="AL48" s="12"/>
      <c r="AM48" s="41">
        <f t="shared" si="52"/>
        <v>1000000</v>
      </c>
      <c r="AN48" s="12">
        <v>1000000</v>
      </c>
      <c r="AO48" s="12"/>
      <c r="AP48" s="41">
        <f t="shared" si="53"/>
        <v>1000000</v>
      </c>
      <c r="AQ48" s="12">
        <v>1000000</v>
      </c>
      <c r="AR48" s="12"/>
      <c r="AS48" s="41">
        <f t="shared" si="12"/>
        <v>1000000</v>
      </c>
      <c r="AT48" s="12"/>
      <c r="AU48" s="12"/>
      <c r="AV48" s="12">
        <f t="shared" si="13"/>
        <v>0</v>
      </c>
      <c r="AW48" s="12"/>
      <c r="AX48" s="12"/>
      <c r="AY48" s="12"/>
      <c r="AZ48" s="32">
        <f t="shared" si="14"/>
        <v>10000000</v>
      </c>
      <c r="BA48" s="9">
        <f t="shared" si="15"/>
        <v>5000000</v>
      </c>
      <c r="BB48" s="9">
        <f t="shared" si="16"/>
        <v>15000000</v>
      </c>
      <c r="BC48" s="9">
        <f t="shared" si="17"/>
        <v>15000000</v>
      </c>
    </row>
    <row r="49" spans="1:55" s="121" customFormat="1" x14ac:dyDescent="0.2">
      <c r="A49" s="355">
        <v>43</v>
      </c>
      <c r="B49" s="371"/>
      <c r="C49" s="357" t="s">
        <v>418</v>
      </c>
      <c r="D49" s="358" t="s">
        <v>375</v>
      </c>
      <c r="E49" s="285">
        <v>16500000</v>
      </c>
      <c r="F49" s="285">
        <v>1650000</v>
      </c>
      <c r="G49" s="285"/>
      <c r="H49" s="285">
        <f>+E49-F49</f>
        <v>14850000</v>
      </c>
      <c r="I49" s="285">
        <v>14850000</v>
      </c>
      <c r="J49" s="285"/>
      <c r="K49" s="285"/>
      <c r="L49" s="285"/>
      <c r="M49" s="285"/>
      <c r="N49" s="285"/>
      <c r="O49" s="306">
        <f t="shared" si="44"/>
        <v>0</v>
      </c>
      <c r="P49" s="285"/>
      <c r="Q49" s="285"/>
      <c r="R49" s="305">
        <f t="shared" si="45"/>
        <v>0</v>
      </c>
      <c r="S49" s="285"/>
      <c r="T49" s="285"/>
      <c r="U49" s="305">
        <f t="shared" si="46"/>
        <v>0</v>
      </c>
      <c r="V49" s="285"/>
      <c r="W49" s="285"/>
      <c r="X49" s="305">
        <f t="shared" si="47"/>
        <v>0</v>
      </c>
      <c r="Y49" s="285"/>
      <c r="Z49" s="285"/>
      <c r="AA49" s="305">
        <f t="shared" si="48"/>
        <v>0</v>
      </c>
      <c r="AB49" s="285"/>
      <c r="AC49" s="285"/>
      <c r="AD49" s="305">
        <f t="shared" si="49"/>
        <v>0</v>
      </c>
      <c r="AE49" s="285"/>
      <c r="AF49" s="285"/>
      <c r="AG49" s="305">
        <f t="shared" si="50"/>
        <v>0</v>
      </c>
      <c r="AH49" s="285"/>
      <c r="AI49" s="285"/>
      <c r="AJ49" s="305">
        <f t="shared" si="51"/>
        <v>0</v>
      </c>
      <c r="AK49" s="285"/>
      <c r="AL49" s="285"/>
      <c r="AM49" s="305">
        <f t="shared" si="52"/>
        <v>0</v>
      </c>
      <c r="AN49" s="285"/>
      <c r="AO49" s="285"/>
      <c r="AP49" s="305">
        <f t="shared" si="53"/>
        <v>0</v>
      </c>
      <c r="AQ49" s="285"/>
      <c r="AR49" s="285"/>
      <c r="AS49" s="305">
        <f t="shared" si="12"/>
        <v>0</v>
      </c>
      <c r="AT49" s="285"/>
      <c r="AU49" s="285"/>
      <c r="AV49" s="285">
        <f t="shared" si="13"/>
        <v>0</v>
      </c>
      <c r="AW49" s="285"/>
      <c r="AX49" s="285"/>
      <c r="AY49" s="285"/>
      <c r="AZ49" s="120">
        <f t="shared" si="14"/>
        <v>0</v>
      </c>
      <c r="BA49" s="121">
        <f t="shared" si="15"/>
        <v>14850000</v>
      </c>
      <c r="BB49" s="9">
        <f t="shared" si="16"/>
        <v>14850000</v>
      </c>
      <c r="BC49" s="121">
        <f t="shared" si="17"/>
        <v>14850000</v>
      </c>
    </row>
    <row r="50" spans="1:55" s="121" customFormat="1" x14ac:dyDescent="0.2">
      <c r="A50" s="355">
        <v>44</v>
      </c>
      <c r="B50" s="371"/>
      <c r="C50" s="357" t="s">
        <v>419</v>
      </c>
      <c r="D50" s="358" t="s">
        <v>374</v>
      </c>
      <c r="E50" s="285">
        <v>12122500</v>
      </c>
      <c r="F50" s="285"/>
      <c r="G50" s="285"/>
      <c r="H50" s="285">
        <v>12122500</v>
      </c>
      <c r="I50" s="285">
        <f>+H50</f>
        <v>12122500</v>
      </c>
      <c r="J50" s="285"/>
      <c r="K50" s="285"/>
      <c r="L50" s="285"/>
      <c r="M50" s="285"/>
      <c r="N50" s="285"/>
      <c r="O50" s="306">
        <f t="shared" si="44"/>
        <v>0</v>
      </c>
      <c r="P50" s="285"/>
      <c r="Q50" s="285"/>
      <c r="R50" s="305">
        <f t="shared" si="45"/>
        <v>0</v>
      </c>
      <c r="S50" s="285"/>
      <c r="T50" s="285"/>
      <c r="U50" s="305">
        <f t="shared" si="46"/>
        <v>0</v>
      </c>
      <c r="V50" s="285"/>
      <c r="W50" s="285"/>
      <c r="X50" s="305">
        <f t="shared" si="47"/>
        <v>0</v>
      </c>
      <c r="Y50" s="285"/>
      <c r="Z50" s="285"/>
      <c r="AA50" s="305">
        <f t="shared" si="48"/>
        <v>0</v>
      </c>
      <c r="AB50" s="285"/>
      <c r="AC50" s="285"/>
      <c r="AD50" s="305">
        <f t="shared" si="49"/>
        <v>0</v>
      </c>
      <c r="AE50" s="285"/>
      <c r="AF50" s="285"/>
      <c r="AG50" s="305">
        <f t="shared" si="50"/>
        <v>0</v>
      </c>
      <c r="AH50" s="285"/>
      <c r="AI50" s="285"/>
      <c r="AJ50" s="305">
        <f t="shared" si="51"/>
        <v>0</v>
      </c>
      <c r="AK50" s="285"/>
      <c r="AL50" s="285"/>
      <c r="AM50" s="305">
        <f t="shared" si="52"/>
        <v>0</v>
      </c>
      <c r="AN50" s="285"/>
      <c r="AO50" s="285"/>
      <c r="AP50" s="305">
        <f t="shared" si="53"/>
        <v>0</v>
      </c>
      <c r="AQ50" s="285"/>
      <c r="AR50" s="285"/>
      <c r="AS50" s="305">
        <f t="shared" si="12"/>
        <v>0</v>
      </c>
      <c r="AT50" s="285"/>
      <c r="AU50" s="285"/>
      <c r="AV50" s="285">
        <f t="shared" si="13"/>
        <v>0</v>
      </c>
      <c r="AW50" s="285"/>
      <c r="AX50" s="285"/>
      <c r="AY50" s="285"/>
      <c r="AZ50" s="120">
        <f t="shared" si="14"/>
        <v>0</v>
      </c>
      <c r="BA50" s="121">
        <f t="shared" si="15"/>
        <v>12122500</v>
      </c>
      <c r="BB50" s="9">
        <f t="shared" si="16"/>
        <v>12122500</v>
      </c>
      <c r="BC50" s="121">
        <f t="shared" si="17"/>
        <v>12122500</v>
      </c>
    </row>
    <row r="51" spans="1:55" x14ac:dyDescent="0.2">
      <c r="A51" s="136">
        <v>45</v>
      </c>
      <c r="B51" s="142"/>
      <c r="C51" s="138" t="s">
        <v>420</v>
      </c>
      <c r="D51" s="144" t="s">
        <v>423</v>
      </c>
      <c r="E51" s="12">
        <v>14500000</v>
      </c>
      <c r="F51" s="12"/>
      <c r="G51" s="12"/>
      <c r="H51" s="12">
        <v>14500000</v>
      </c>
      <c r="I51" s="12">
        <v>5000000</v>
      </c>
      <c r="J51" s="12"/>
      <c r="K51" s="12"/>
      <c r="L51" s="12"/>
      <c r="M51" s="12">
        <v>950000</v>
      </c>
      <c r="N51" s="12">
        <v>950000</v>
      </c>
      <c r="O51" s="230">
        <f t="shared" si="44"/>
        <v>0</v>
      </c>
      <c r="P51" s="12">
        <v>950000</v>
      </c>
      <c r="Q51" s="12">
        <v>950000</v>
      </c>
      <c r="R51" s="230">
        <f t="shared" si="45"/>
        <v>0</v>
      </c>
      <c r="S51" s="12">
        <v>950000</v>
      </c>
      <c r="T51" s="12">
        <v>950000</v>
      </c>
      <c r="U51" s="230">
        <f t="shared" si="46"/>
        <v>0</v>
      </c>
      <c r="V51" s="12">
        <v>950000</v>
      </c>
      <c r="W51" s="12">
        <v>950000</v>
      </c>
      <c r="X51" s="230">
        <f t="shared" si="47"/>
        <v>0</v>
      </c>
      <c r="Y51" s="12">
        <v>950000</v>
      </c>
      <c r="Z51" s="12">
        <v>950000</v>
      </c>
      <c r="AA51" s="230">
        <f t="shared" si="48"/>
        <v>0</v>
      </c>
      <c r="AB51" s="12">
        <v>950000</v>
      </c>
      <c r="AC51" s="12"/>
      <c r="AD51" s="230">
        <f t="shared" si="49"/>
        <v>950000</v>
      </c>
      <c r="AE51" s="12">
        <v>950000</v>
      </c>
      <c r="AF51" s="12"/>
      <c r="AG51" s="230">
        <f t="shared" si="50"/>
        <v>950000</v>
      </c>
      <c r="AH51" s="12">
        <v>950000</v>
      </c>
      <c r="AI51" s="12"/>
      <c r="AJ51" s="230">
        <f t="shared" si="51"/>
        <v>950000</v>
      </c>
      <c r="AK51" s="12">
        <v>950000</v>
      </c>
      <c r="AL51" s="12"/>
      <c r="AM51" s="230">
        <f t="shared" si="52"/>
        <v>950000</v>
      </c>
      <c r="AN51" s="12">
        <v>950000</v>
      </c>
      <c r="AO51" s="12"/>
      <c r="AP51" s="230">
        <f t="shared" si="53"/>
        <v>950000</v>
      </c>
      <c r="AQ51" s="12"/>
      <c r="AR51" s="12"/>
      <c r="AS51" s="41">
        <f t="shared" si="12"/>
        <v>0</v>
      </c>
      <c r="AT51" s="12"/>
      <c r="AU51" s="12"/>
      <c r="AV51" s="12">
        <f t="shared" si="13"/>
        <v>0</v>
      </c>
      <c r="AW51" s="12"/>
      <c r="AX51" s="12"/>
      <c r="AY51" s="12"/>
      <c r="AZ51" s="32">
        <f t="shared" si="14"/>
        <v>9500000</v>
      </c>
      <c r="BA51" s="9">
        <f t="shared" si="15"/>
        <v>5000000</v>
      </c>
      <c r="BB51" s="9">
        <f t="shared" si="16"/>
        <v>14500000</v>
      </c>
      <c r="BC51" s="9">
        <f t="shared" si="17"/>
        <v>14500000</v>
      </c>
    </row>
    <row r="52" spans="1:55" x14ac:dyDescent="0.2">
      <c r="A52" s="136">
        <v>46</v>
      </c>
      <c r="B52" s="142"/>
      <c r="C52" s="138" t="s">
        <v>438</v>
      </c>
      <c r="D52" s="144"/>
      <c r="E52" s="12">
        <v>8250000</v>
      </c>
      <c r="F52" s="12"/>
      <c r="G52" s="12"/>
      <c r="H52" s="12">
        <v>8250000</v>
      </c>
      <c r="I52" s="12">
        <v>2000000</v>
      </c>
      <c r="J52" s="12"/>
      <c r="K52" s="12"/>
      <c r="L52" s="12"/>
      <c r="M52" s="12"/>
      <c r="N52" s="12"/>
      <c r="O52" s="230">
        <f t="shared" si="44"/>
        <v>0</v>
      </c>
      <c r="P52" s="12"/>
      <c r="Q52" s="12"/>
      <c r="R52" s="41"/>
      <c r="S52" s="12">
        <v>625000</v>
      </c>
      <c r="T52" s="12">
        <v>625000</v>
      </c>
      <c r="U52" s="41">
        <f t="shared" si="46"/>
        <v>0</v>
      </c>
      <c r="V52" s="12">
        <v>625000</v>
      </c>
      <c r="W52" s="12">
        <v>625000</v>
      </c>
      <c r="X52" s="41">
        <f t="shared" si="47"/>
        <v>0</v>
      </c>
      <c r="Y52" s="12">
        <v>625000</v>
      </c>
      <c r="Z52" s="12">
        <v>310000</v>
      </c>
      <c r="AA52" s="41">
        <f t="shared" si="48"/>
        <v>315000</v>
      </c>
      <c r="AB52" s="12">
        <v>625000</v>
      </c>
      <c r="AC52" s="12"/>
      <c r="AD52" s="41">
        <f t="shared" si="49"/>
        <v>625000</v>
      </c>
      <c r="AE52" s="12">
        <v>625000</v>
      </c>
      <c r="AF52" s="12"/>
      <c r="AG52" s="41">
        <f t="shared" si="50"/>
        <v>625000</v>
      </c>
      <c r="AH52" s="12">
        <v>625000</v>
      </c>
      <c r="AI52" s="12"/>
      <c r="AJ52" s="41">
        <f t="shared" si="51"/>
        <v>625000</v>
      </c>
      <c r="AK52" s="12">
        <v>625000</v>
      </c>
      <c r="AL52" s="12"/>
      <c r="AM52" s="41">
        <f t="shared" si="52"/>
        <v>625000</v>
      </c>
      <c r="AN52" s="12">
        <v>625000</v>
      </c>
      <c r="AO52" s="12"/>
      <c r="AP52" s="41">
        <f t="shared" si="53"/>
        <v>625000</v>
      </c>
      <c r="AQ52" s="12">
        <v>625000</v>
      </c>
      <c r="AR52" s="12"/>
      <c r="AS52" s="41">
        <f t="shared" si="12"/>
        <v>625000</v>
      </c>
      <c r="AT52" s="12">
        <v>625000</v>
      </c>
      <c r="AU52" s="12"/>
      <c r="AV52" s="41">
        <f t="shared" si="13"/>
        <v>625000</v>
      </c>
      <c r="AW52" s="12"/>
      <c r="AX52" s="12"/>
      <c r="AY52" s="12"/>
      <c r="AZ52" s="32">
        <f t="shared" si="14"/>
        <v>6250000</v>
      </c>
      <c r="BA52" s="9">
        <f t="shared" si="15"/>
        <v>2000000</v>
      </c>
      <c r="BB52" s="9">
        <f t="shared" si="16"/>
        <v>8250000</v>
      </c>
      <c r="BC52" s="9">
        <f t="shared" si="17"/>
        <v>8250000</v>
      </c>
    </row>
    <row r="53" spans="1:55" x14ac:dyDescent="0.2">
      <c r="A53" s="136">
        <v>47</v>
      </c>
      <c r="B53" s="142"/>
      <c r="C53" s="138"/>
      <c r="D53" s="144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230">
        <f t="shared" si="44"/>
        <v>0</v>
      </c>
      <c r="P53" s="12"/>
      <c r="Q53" s="12"/>
      <c r="R53" s="41"/>
      <c r="S53" s="12"/>
      <c r="T53" s="12"/>
      <c r="U53" s="41">
        <f t="shared" si="46"/>
        <v>0</v>
      </c>
      <c r="V53" s="12"/>
      <c r="W53" s="12"/>
      <c r="X53" s="41">
        <f t="shared" si="47"/>
        <v>0</v>
      </c>
      <c r="Y53" s="12"/>
      <c r="Z53" s="12"/>
      <c r="AA53" s="41">
        <f t="shared" si="48"/>
        <v>0</v>
      </c>
      <c r="AB53" s="12"/>
      <c r="AC53" s="12"/>
      <c r="AD53" s="41">
        <f t="shared" si="49"/>
        <v>0</v>
      </c>
      <c r="AE53" s="12"/>
      <c r="AF53" s="12"/>
      <c r="AG53" s="41">
        <f t="shared" si="50"/>
        <v>0</v>
      </c>
      <c r="AH53" s="12"/>
      <c r="AI53" s="12"/>
      <c r="AJ53" s="41">
        <f t="shared" si="51"/>
        <v>0</v>
      </c>
      <c r="AK53" s="12"/>
      <c r="AL53" s="12"/>
      <c r="AM53" s="41">
        <f t="shared" si="52"/>
        <v>0</v>
      </c>
      <c r="AN53" s="12"/>
      <c r="AO53" s="12"/>
      <c r="AP53" s="41">
        <f t="shared" si="53"/>
        <v>0</v>
      </c>
      <c r="AQ53" s="12"/>
      <c r="AR53" s="12"/>
      <c r="AS53" s="41">
        <f t="shared" si="12"/>
        <v>0</v>
      </c>
      <c r="AT53" s="12"/>
      <c r="AU53" s="12"/>
      <c r="AV53" s="12">
        <f t="shared" si="13"/>
        <v>0</v>
      </c>
      <c r="AW53" s="12"/>
      <c r="AX53" s="12"/>
      <c r="AY53" s="12"/>
      <c r="AZ53" s="32">
        <f t="shared" si="14"/>
        <v>0</v>
      </c>
      <c r="BA53" s="9">
        <f t="shared" si="15"/>
        <v>0</v>
      </c>
      <c r="BB53" s="9">
        <f t="shared" si="16"/>
        <v>0</v>
      </c>
      <c r="BC53" s="9">
        <f t="shared" si="17"/>
        <v>0</v>
      </c>
    </row>
    <row r="54" spans="1:55" x14ac:dyDescent="0.2">
      <c r="A54" s="136">
        <v>48</v>
      </c>
      <c r="B54" s="142"/>
      <c r="C54" s="138"/>
      <c r="D54" s="144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230">
        <f t="shared" si="44"/>
        <v>0</v>
      </c>
      <c r="P54" s="12"/>
      <c r="Q54" s="12"/>
      <c r="R54" s="41"/>
      <c r="S54" s="12"/>
      <c r="T54" s="12"/>
      <c r="U54" s="41">
        <f t="shared" si="46"/>
        <v>0</v>
      </c>
      <c r="V54" s="12"/>
      <c r="W54" s="12"/>
      <c r="X54" s="41">
        <f t="shared" si="47"/>
        <v>0</v>
      </c>
      <c r="Y54" s="12"/>
      <c r="Z54" s="12"/>
      <c r="AA54" s="41">
        <f t="shared" si="48"/>
        <v>0</v>
      </c>
      <c r="AB54" s="12"/>
      <c r="AC54" s="12"/>
      <c r="AD54" s="41">
        <f t="shared" si="49"/>
        <v>0</v>
      </c>
      <c r="AE54" s="12"/>
      <c r="AF54" s="12"/>
      <c r="AG54" s="41">
        <f t="shared" si="50"/>
        <v>0</v>
      </c>
      <c r="AH54" s="12"/>
      <c r="AI54" s="12"/>
      <c r="AJ54" s="41">
        <f t="shared" si="51"/>
        <v>0</v>
      </c>
      <c r="AK54" s="12"/>
      <c r="AL54" s="12"/>
      <c r="AM54" s="41">
        <f t="shared" si="52"/>
        <v>0</v>
      </c>
      <c r="AN54" s="12"/>
      <c r="AO54" s="12"/>
      <c r="AP54" s="41">
        <f t="shared" si="53"/>
        <v>0</v>
      </c>
      <c r="AQ54" s="12"/>
      <c r="AR54" s="12"/>
      <c r="AS54" s="41">
        <f t="shared" si="12"/>
        <v>0</v>
      </c>
      <c r="AT54" s="12"/>
      <c r="AU54" s="12"/>
      <c r="AV54" s="12">
        <f t="shared" si="13"/>
        <v>0</v>
      </c>
      <c r="AW54" s="12"/>
      <c r="AX54" s="12"/>
      <c r="AY54" s="12"/>
      <c r="AZ54" s="32">
        <f t="shared" si="14"/>
        <v>0</v>
      </c>
      <c r="BA54" s="9">
        <f t="shared" si="15"/>
        <v>0</v>
      </c>
      <c r="BB54" s="9">
        <f t="shared" si="16"/>
        <v>0</v>
      </c>
      <c r="BC54" s="9">
        <f t="shared" si="17"/>
        <v>0</v>
      </c>
    </row>
    <row r="55" spans="1:55" x14ac:dyDescent="0.2">
      <c r="A55" s="136">
        <v>49</v>
      </c>
      <c r="B55" s="142"/>
      <c r="C55" s="138"/>
      <c r="D55" s="14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30">
        <f t="shared" si="44"/>
        <v>0</v>
      </c>
      <c r="P55" s="12"/>
      <c r="Q55" s="12"/>
      <c r="R55" s="41"/>
      <c r="S55" s="12"/>
      <c r="T55" s="12"/>
      <c r="U55" s="41">
        <f t="shared" si="46"/>
        <v>0</v>
      </c>
      <c r="V55" s="12"/>
      <c r="W55" s="12"/>
      <c r="X55" s="41">
        <f t="shared" si="47"/>
        <v>0</v>
      </c>
      <c r="Y55" s="12"/>
      <c r="Z55" s="12"/>
      <c r="AA55" s="41">
        <f t="shared" si="48"/>
        <v>0</v>
      </c>
      <c r="AB55" s="12"/>
      <c r="AC55" s="12"/>
      <c r="AD55" s="41">
        <f t="shared" si="49"/>
        <v>0</v>
      </c>
      <c r="AE55" s="12"/>
      <c r="AF55" s="12"/>
      <c r="AG55" s="41">
        <f t="shared" si="50"/>
        <v>0</v>
      </c>
      <c r="AH55" s="12"/>
      <c r="AI55" s="12"/>
      <c r="AJ55" s="41">
        <f t="shared" si="51"/>
        <v>0</v>
      </c>
      <c r="AK55" s="12"/>
      <c r="AL55" s="12"/>
      <c r="AM55" s="41"/>
      <c r="AN55" s="12"/>
      <c r="AO55" s="12"/>
      <c r="AP55" s="41">
        <f t="shared" si="53"/>
        <v>0</v>
      </c>
      <c r="AQ55" s="12"/>
      <c r="AR55" s="12"/>
      <c r="AS55" s="41">
        <f t="shared" si="12"/>
        <v>0</v>
      </c>
      <c r="AT55" s="12"/>
      <c r="AU55" s="12"/>
      <c r="AV55" s="12">
        <f t="shared" si="13"/>
        <v>0</v>
      </c>
      <c r="AW55" s="12"/>
      <c r="AX55" s="12"/>
      <c r="AY55" s="12"/>
      <c r="AZ55" s="32">
        <f t="shared" ref="AZ55:AZ72" si="54">J55+M55+P55+S55+V55+Y55+AB55+AE55+AH55+AK55+AN55+AQ55</f>
        <v>0</v>
      </c>
      <c r="BA55" s="9">
        <f t="shared" si="15"/>
        <v>0</v>
      </c>
      <c r="BB55" s="9">
        <f t="shared" si="16"/>
        <v>0</v>
      </c>
      <c r="BC55" s="9">
        <f t="shared" si="17"/>
        <v>0</v>
      </c>
    </row>
    <row r="56" spans="1:55" x14ac:dyDescent="0.2">
      <c r="A56" s="136">
        <v>50</v>
      </c>
      <c r="B56" s="142"/>
      <c r="C56" s="138"/>
      <c r="D56" s="144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230">
        <f t="shared" si="44"/>
        <v>0</v>
      </c>
      <c r="P56" s="12"/>
      <c r="Q56" s="12"/>
      <c r="R56" s="41"/>
      <c r="S56" s="12"/>
      <c r="T56" s="12"/>
      <c r="U56" s="41">
        <f t="shared" si="46"/>
        <v>0</v>
      </c>
      <c r="V56" s="12"/>
      <c r="W56" s="12"/>
      <c r="X56" s="41">
        <f t="shared" si="47"/>
        <v>0</v>
      </c>
      <c r="Y56" s="12"/>
      <c r="Z56" s="12"/>
      <c r="AA56" s="41">
        <f t="shared" si="48"/>
        <v>0</v>
      </c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/>
      <c r="AN56" s="12"/>
      <c r="AO56" s="12"/>
      <c r="AP56" s="41">
        <f t="shared" si="53"/>
        <v>0</v>
      </c>
      <c r="AQ56" s="12"/>
      <c r="AR56" s="12"/>
      <c r="AS56" s="41">
        <f t="shared" si="12"/>
        <v>0</v>
      </c>
      <c r="AT56" s="12"/>
      <c r="AU56" s="12"/>
      <c r="AV56" s="12">
        <f t="shared" si="13"/>
        <v>0</v>
      </c>
      <c r="AW56" s="12"/>
      <c r="AX56" s="12"/>
      <c r="AY56" s="12"/>
      <c r="AZ56" s="32">
        <f t="shared" si="54"/>
        <v>0</v>
      </c>
      <c r="BA56" s="9">
        <f t="shared" si="15"/>
        <v>0</v>
      </c>
      <c r="BB56" s="9">
        <f t="shared" si="16"/>
        <v>0</v>
      </c>
      <c r="BC56" s="9">
        <f t="shared" si="17"/>
        <v>0</v>
      </c>
    </row>
    <row r="57" spans="1:55" x14ac:dyDescent="0.2">
      <c r="A57" s="136">
        <v>51</v>
      </c>
      <c r="B57" s="142"/>
      <c r="C57" s="138"/>
      <c r="D57" s="144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230">
        <f t="shared" si="44"/>
        <v>0</v>
      </c>
      <c r="P57" s="12"/>
      <c r="Q57" s="12"/>
      <c r="R57" s="41"/>
      <c r="S57" s="12"/>
      <c r="T57" s="12"/>
      <c r="U57" s="41">
        <f t="shared" si="46"/>
        <v>0</v>
      </c>
      <c r="V57" s="12"/>
      <c r="W57" s="12"/>
      <c r="X57" s="41">
        <f t="shared" si="47"/>
        <v>0</v>
      </c>
      <c r="Y57" s="12"/>
      <c r="Z57" s="12"/>
      <c r="AA57" s="41">
        <f t="shared" si="48"/>
        <v>0</v>
      </c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12"/>
        <v>0</v>
      </c>
      <c r="AT57" s="12"/>
      <c r="AU57" s="12"/>
      <c r="AV57" s="12">
        <f t="shared" si="13"/>
        <v>0</v>
      </c>
      <c r="AW57" s="12"/>
      <c r="AX57" s="12"/>
      <c r="AY57" s="12"/>
      <c r="AZ57" s="32">
        <f t="shared" si="54"/>
        <v>0</v>
      </c>
      <c r="BA57" s="9">
        <f t="shared" si="15"/>
        <v>0</v>
      </c>
      <c r="BB57" s="9">
        <f t="shared" si="16"/>
        <v>0</v>
      </c>
      <c r="BC57" s="9">
        <f t="shared" si="17"/>
        <v>0</v>
      </c>
    </row>
    <row r="58" spans="1:55" x14ac:dyDescent="0.2">
      <c r="A58" s="136">
        <v>52</v>
      </c>
      <c r="B58" s="142"/>
      <c r="C58" s="138"/>
      <c r="D58" s="144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230">
        <f t="shared" si="44"/>
        <v>0</v>
      </c>
      <c r="P58" s="12"/>
      <c r="Q58" s="12"/>
      <c r="R58" s="41"/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12"/>
        <v>0</v>
      </c>
      <c r="AT58" s="12"/>
      <c r="AU58" s="12"/>
      <c r="AV58" s="12">
        <f t="shared" si="13"/>
        <v>0</v>
      </c>
      <c r="AW58" s="12"/>
      <c r="AX58" s="12"/>
      <c r="AY58" s="12"/>
      <c r="AZ58" s="32">
        <f t="shared" si="54"/>
        <v>0</v>
      </c>
      <c r="BA58" s="9">
        <f t="shared" si="15"/>
        <v>0</v>
      </c>
      <c r="BB58" s="9">
        <f t="shared" si="16"/>
        <v>0</v>
      </c>
      <c r="BC58" s="9">
        <f t="shared" si="17"/>
        <v>0</v>
      </c>
    </row>
    <row r="59" spans="1:55" x14ac:dyDescent="0.2">
      <c r="A59" s="136">
        <v>53</v>
      </c>
      <c r="B59" s="142"/>
      <c r="C59" s="138"/>
      <c r="D59" s="14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30">
        <f t="shared" si="44"/>
        <v>0</v>
      </c>
      <c r="P59" s="12"/>
      <c r="Q59" s="12"/>
      <c r="R59" s="41"/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12"/>
        <v>0</v>
      </c>
      <c r="AT59" s="12"/>
      <c r="AU59" s="12"/>
      <c r="AV59" s="12">
        <f t="shared" si="13"/>
        <v>0</v>
      </c>
      <c r="AW59" s="12"/>
      <c r="AX59" s="12"/>
      <c r="AY59" s="12"/>
      <c r="AZ59" s="32">
        <f t="shared" si="54"/>
        <v>0</v>
      </c>
      <c r="BA59" s="9">
        <f t="shared" si="15"/>
        <v>0</v>
      </c>
      <c r="BB59" s="9">
        <f t="shared" si="16"/>
        <v>0</v>
      </c>
      <c r="BC59" s="9">
        <f t="shared" si="17"/>
        <v>0</v>
      </c>
    </row>
    <row r="60" spans="1:55" x14ac:dyDescent="0.2">
      <c r="A60" s="136">
        <v>54</v>
      </c>
      <c r="B60" s="145"/>
      <c r="C60" s="109"/>
      <c r="D60" s="144"/>
      <c r="E60" s="42"/>
      <c r="F60" s="42"/>
      <c r="G60" s="42"/>
      <c r="H60" s="12"/>
      <c r="I60" s="42"/>
      <c r="J60" s="12"/>
      <c r="K60" s="42"/>
      <c r="L60" s="12"/>
      <c r="M60" s="42"/>
      <c r="N60" s="42"/>
      <c r="O60" s="12"/>
      <c r="P60" s="12"/>
      <c r="Q60" s="12"/>
      <c r="R60" s="41"/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12"/>
        <v>0</v>
      </c>
      <c r="AT60" s="42"/>
      <c r="AU60" s="42"/>
      <c r="AV60" s="12">
        <f t="shared" si="13"/>
        <v>0</v>
      </c>
      <c r="AW60" s="42"/>
      <c r="AX60" s="42"/>
      <c r="AY60" s="42"/>
      <c r="AZ60" s="32"/>
      <c r="BA60" s="9">
        <f t="shared" si="15"/>
        <v>0</v>
      </c>
      <c r="BB60" s="9">
        <f t="shared" si="16"/>
        <v>0</v>
      </c>
      <c r="BC60" s="9">
        <f t="shared" si="17"/>
        <v>0</v>
      </c>
    </row>
    <row r="61" spans="1:55" x14ac:dyDescent="0.2">
      <c r="A61" s="136">
        <v>55</v>
      </c>
      <c r="B61" s="145"/>
      <c r="C61" s="109"/>
      <c r="D61" s="144"/>
      <c r="E61" s="42"/>
      <c r="F61" s="42"/>
      <c r="G61" s="42"/>
      <c r="H61" s="12"/>
      <c r="I61" s="42"/>
      <c r="J61" s="42"/>
      <c r="K61" s="42"/>
      <c r="L61" s="42"/>
      <c r="M61" s="42"/>
      <c r="N61" s="42"/>
      <c r="O61" s="42"/>
      <c r="P61" s="42"/>
      <c r="Q61" s="42"/>
      <c r="R61" s="105"/>
      <c r="S61" s="42"/>
      <c r="T61" s="42"/>
      <c r="U61" s="105"/>
      <c r="V61" s="42"/>
      <c r="W61" s="42"/>
      <c r="X61" s="41"/>
      <c r="Y61" s="42"/>
      <c r="Z61" s="42"/>
      <c r="AA61" s="105"/>
      <c r="AB61" s="42"/>
      <c r="AC61" s="42"/>
      <c r="AD61" s="105"/>
      <c r="AE61" s="42"/>
      <c r="AF61" s="42"/>
      <c r="AG61" s="105"/>
      <c r="AH61" s="42"/>
      <c r="AI61" s="42"/>
      <c r="AJ61" s="105"/>
      <c r="AK61" s="42"/>
      <c r="AL61" s="42"/>
      <c r="AM61" s="105"/>
      <c r="AN61" s="42"/>
      <c r="AO61" s="42"/>
      <c r="AP61" s="105"/>
      <c r="AQ61" s="42"/>
      <c r="AR61" s="42"/>
      <c r="AS61" s="41">
        <f t="shared" si="12"/>
        <v>0</v>
      </c>
      <c r="AT61" s="42"/>
      <c r="AU61" s="42"/>
      <c r="AV61" s="12">
        <f t="shared" si="13"/>
        <v>0</v>
      </c>
      <c r="AW61" s="42"/>
      <c r="AX61" s="42"/>
      <c r="AY61" s="42"/>
      <c r="AZ61" s="32"/>
      <c r="BA61" s="9">
        <f t="shared" si="15"/>
        <v>0</v>
      </c>
      <c r="BB61" s="9">
        <f t="shared" si="16"/>
        <v>0</v>
      </c>
      <c r="BC61" s="9">
        <f t="shared" si="17"/>
        <v>0</v>
      </c>
    </row>
    <row r="62" spans="1:55" x14ac:dyDescent="0.2">
      <c r="A62" s="136">
        <v>56</v>
      </c>
      <c r="B62" s="145"/>
      <c r="C62" s="109"/>
      <c r="D62" s="144"/>
      <c r="E62" s="42"/>
      <c r="F62" s="42"/>
      <c r="G62" s="42"/>
      <c r="H62" s="12"/>
      <c r="I62" s="42"/>
      <c r="J62" s="12"/>
      <c r="K62" s="42"/>
      <c r="L62" s="12"/>
      <c r="M62" s="42"/>
      <c r="N62" s="42"/>
      <c r="O62" s="12"/>
      <c r="P62" s="12"/>
      <c r="Q62" s="12"/>
      <c r="R62" s="41"/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12"/>
        <v>0</v>
      </c>
      <c r="AT62" s="42"/>
      <c r="AU62" s="42"/>
      <c r="AV62" s="12">
        <f t="shared" si="13"/>
        <v>0</v>
      </c>
      <c r="AW62" s="42"/>
      <c r="AX62" s="42"/>
      <c r="AY62" s="42"/>
      <c r="AZ62" s="32">
        <f t="shared" si="54"/>
        <v>0</v>
      </c>
      <c r="BA62" s="9">
        <f t="shared" si="15"/>
        <v>0</v>
      </c>
      <c r="BB62" s="9">
        <f t="shared" si="16"/>
        <v>0</v>
      </c>
      <c r="BC62" s="9">
        <f t="shared" si="17"/>
        <v>0</v>
      </c>
    </row>
    <row r="63" spans="1:55" x14ac:dyDescent="0.2">
      <c r="A63" s="136">
        <v>57</v>
      </c>
      <c r="B63" s="145"/>
      <c r="C63" s="109"/>
      <c r="D63" s="144"/>
      <c r="E63" s="42"/>
      <c r="F63" s="42"/>
      <c r="G63" s="42"/>
      <c r="H63" s="12"/>
      <c r="I63" s="42"/>
      <c r="J63" s="12"/>
      <c r="K63" s="42"/>
      <c r="L63" s="12"/>
      <c r="M63" s="42"/>
      <c r="N63" s="42"/>
      <c r="O63" s="12"/>
      <c r="P63" s="12"/>
      <c r="Q63" s="12"/>
      <c r="R63" s="41"/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12"/>
        <v>0</v>
      </c>
      <c r="AT63" s="42"/>
      <c r="AU63" s="42"/>
      <c r="AV63" s="12">
        <f t="shared" si="13"/>
        <v>0</v>
      </c>
      <c r="AW63" s="42"/>
      <c r="AX63" s="42"/>
      <c r="AY63" s="42"/>
      <c r="AZ63" s="32"/>
      <c r="BA63" s="9">
        <f t="shared" si="15"/>
        <v>0</v>
      </c>
      <c r="BB63" s="9">
        <f t="shared" si="16"/>
        <v>0</v>
      </c>
      <c r="BC63" s="9">
        <f t="shared" si="17"/>
        <v>0</v>
      </c>
    </row>
    <row r="64" spans="1:55" x14ac:dyDescent="0.2">
      <c r="A64" s="136">
        <v>58</v>
      </c>
      <c r="B64" s="145"/>
      <c r="C64" s="109"/>
      <c r="D64" s="144"/>
      <c r="E64" s="42"/>
      <c r="F64" s="42"/>
      <c r="G64" s="42"/>
      <c r="H64" s="12"/>
      <c r="I64" s="42"/>
      <c r="J64" s="12"/>
      <c r="K64" s="42"/>
      <c r="L64" s="12"/>
      <c r="M64" s="42"/>
      <c r="N64" s="42"/>
      <c r="O64" s="12"/>
      <c r="P64" s="12"/>
      <c r="Q64" s="12"/>
      <c r="R64" s="41"/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12"/>
        <v>0</v>
      </c>
      <c r="AT64" s="42"/>
      <c r="AU64" s="42"/>
      <c r="AV64" s="12">
        <f t="shared" si="13"/>
        <v>0</v>
      </c>
      <c r="AW64" s="42"/>
      <c r="AX64" s="42"/>
      <c r="AY64" s="42"/>
      <c r="AZ64" s="32">
        <f t="shared" si="54"/>
        <v>0</v>
      </c>
      <c r="BA64" s="9">
        <f t="shared" si="15"/>
        <v>0</v>
      </c>
      <c r="BB64" s="9">
        <f t="shared" si="16"/>
        <v>0</v>
      </c>
      <c r="BC64" s="9">
        <f t="shared" si="17"/>
        <v>0</v>
      </c>
    </row>
    <row r="65" spans="1:55" x14ac:dyDescent="0.2">
      <c r="A65" s="136">
        <v>59</v>
      </c>
      <c r="B65" s="145"/>
      <c r="C65" s="109"/>
      <c r="D65" s="144"/>
      <c r="E65" s="42"/>
      <c r="F65" s="42"/>
      <c r="G65" s="42"/>
      <c r="H65" s="12"/>
      <c r="I65" s="42"/>
      <c r="J65" s="12"/>
      <c r="K65" s="42"/>
      <c r="L65" s="12"/>
      <c r="M65" s="42"/>
      <c r="N65" s="42"/>
      <c r="O65" s="12"/>
      <c r="P65" s="12"/>
      <c r="Q65" s="12"/>
      <c r="R65" s="41"/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12"/>
        <v>0</v>
      </c>
      <c r="AT65" s="42"/>
      <c r="AU65" s="42"/>
      <c r="AV65" s="12">
        <f t="shared" si="13"/>
        <v>0</v>
      </c>
      <c r="AW65" s="42"/>
      <c r="AX65" s="42"/>
      <c r="AY65" s="42"/>
      <c r="AZ65" s="32">
        <f t="shared" si="54"/>
        <v>0</v>
      </c>
      <c r="BA65" s="9">
        <f t="shared" si="15"/>
        <v>0</v>
      </c>
      <c r="BB65" s="9">
        <f t="shared" si="16"/>
        <v>0</v>
      </c>
      <c r="BC65" s="9">
        <f t="shared" si="17"/>
        <v>0</v>
      </c>
    </row>
    <row r="66" spans="1:55" x14ac:dyDescent="0.2">
      <c r="A66" s="136">
        <v>60</v>
      </c>
      <c r="B66" s="145"/>
      <c r="C66" s="109"/>
      <c r="D66" s="144"/>
      <c r="E66" s="42"/>
      <c r="F66" s="42"/>
      <c r="G66" s="42"/>
      <c r="H66" s="12"/>
      <c r="I66" s="42"/>
      <c r="J66" s="12"/>
      <c r="K66" s="42"/>
      <c r="L66" s="12"/>
      <c r="M66" s="42"/>
      <c r="N66" s="42"/>
      <c r="O66" s="12"/>
      <c r="P66" s="12"/>
      <c r="Q66" s="12"/>
      <c r="R66" s="41"/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12"/>
        <v>0</v>
      </c>
      <c r="AT66" s="42"/>
      <c r="AU66" s="42"/>
      <c r="AV66" s="12">
        <f t="shared" si="13"/>
        <v>0</v>
      </c>
      <c r="AW66" s="42"/>
      <c r="AX66" s="42"/>
      <c r="AY66" s="42"/>
      <c r="AZ66" s="32">
        <f t="shared" si="54"/>
        <v>0</v>
      </c>
      <c r="BA66" s="9">
        <f t="shared" si="15"/>
        <v>0</v>
      </c>
      <c r="BB66" s="9">
        <f t="shared" si="16"/>
        <v>0</v>
      </c>
      <c r="BC66" s="9">
        <f t="shared" si="17"/>
        <v>0</v>
      </c>
    </row>
    <row r="67" spans="1:55" x14ac:dyDescent="0.2">
      <c r="A67" s="136">
        <v>61</v>
      </c>
      <c r="B67" s="145"/>
      <c r="C67" s="206"/>
      <c r="D67" s="144"/>
      <c r="E67" s="42"/>
      <c r="F67" s="42"/>
      <c r="G67" s="42"/>
      <c r="H67" s="12"/>
      <c r="I67" s="42"/>
      <c r="J67" s="12"/>
      <c r="K67" s="42"/>
      <c r="L67" s="12"/>
      <c r="M67" s="42"/>
      <c r="N67" s="42"/>
      <c r="O67" s="12"/>
      <c r="P67" s="12"/>
      <c r="Q67" s="12"/>
      <c r="R67" s="41"/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12"/>
        <v>0</v>
      </c>
      <c r="AT67" s="42"/>
      <c r="AU67" s="42"/>
      <c r="AV67" s="12">
        <f t="shared" si="13"/>
        <v>0</v>
      </c>
      <c r="AW67" s="42"/>
      <c r="AX67" s="42"/>
      <c r="AY67" s="42"/>
      <c r="AZ67" s="32">
        <f t="shared" si="54"/>
        <v>0</v>
      </c>
      <c r="BA67" s="9">
        <f t="shared" si="15"/>
        <v>0</v>
      </c>
      <c r="BB67" s="9">
        <f t="shared" si="16"/>
        <v>0</v>
      </c>
      <c r="BC67" s="9">
        <f t="shared" si="17"/>
        <v>0</v>
      </c>
    </row>
    <row r="68" spans="1:55" x14ac:dyDescent="0.2">
      <c r="A68" s="136">
        <v>62</v>
      </c>
      <c r="B68" s="145"/>
      <c r="C68" s="109"/>
      <c r="D68" s="144"/>
      <c r="E68" s="42"/>
      <c r="F68" s="42"/>
      <c r="G68" s="42"/>
      <c r="H68" s="12"/>
      <c r="I68" s="42"/>
      <c r="J68" s="12"/>
      <c r="K68" s="42"/>
      <c r="L68" s="12"/>
      <c r="M68" s="42"/>
      <c r="N68" s="42"/>
      <c r="O68" s="12"/>
      <c r="P68" s="12"/>
      <c r="Q68" s="42"/>
      <c r="R68" s="41"/>
      <c r="S68" s="12"/>
      <c r="T68" s="42"/>
      <c r="U68" s="41"/>
      <c r="V68" s="12"/>
      <c r="W68" s="42"/>
      <c r="X68" s="41"/>
      <c r="Y68" s="12"/>
      <c r="Z68" s="42"/>
      <c r="AA68" s="41"/>
      <c r="AB68" s="12"/>
      <c r="AC68" s="42"/>
      <c r="AD68" s="41"/>
      <c r="AE68" s="12"/>
      <c r="AF68" s="42"/>
      <c r="AG68" s="41"/>
      <c r="AH68" s="12"/>
      <c r="AI68" s="42"/>
      <c r="AJ68" s="41"/>
      <c r="AK68" s="12"/>
      <c r="AL68" s="42"/>
      <c r="AM68" s="41"/>
      <c r="AN68" s="12"/>
      <c r="AO68" s="42"/>
      <c r="AP68" s="41"/>
      <c r="AQ68" s="12"/>
      <c r="AR68" s="42"/>
      <c r="AS68" s="41">
        <f t="shared" si="12"/>
        <v>0</v>
      </c>
      <c r="AT68" s="42"/>
      <c r="AU68" s="42"/>
      <c r="AV68" s="12">
        <f t="shared" si="13"/>
        <v>0</v>
      </c>
      <c r="AW68" s="42"/>
      <c r="AX68" s="42"/>
      <c r="AY68" s="42"/>
      <c r="AZ68" s="32">
        <f t="shared" si="54"/>
        <v>0</v>
      </c>
    </row>
    <row r="69" spans="1:55" x14ac:dyDescent="0.2">
      <c r="A69" s="136">
        <v>63</v>
      </c>
      <c r="B69" s="145"/>
      <c r="C69" s="109"/>
      <c r="D69" s="144"/>
      <c r="E69" s="42"/>
      <c r="F69" s="42"/>
      <c r="G69" s="42"/>
      <c r="H69" s="12"/>
      <c r="I69" s="42"/>
      <c r="J69" s="12"/>
      <c r="K69" s="42"/>
      <c r="L69" s="12"/>
      <c r="M69" s="42"/>
      <c r="N69" s="42"/>
      <c r="O69" s="12"/>
      <c r="P69" s="12"/>
      <c r="Q69" s="42"/>
      <c r="R69" s="41"/>
      <c r="S69" s="12"/>
      <c r="T69" s="42"/>
      <c r="U69" s="41"/>
      <c r="V69" s="12"/>
      <c r="W69" s="42"/>
      <c r="X69" s="41"/>
      <c r="Y69" s="12"/>
      <c r="Z69" s="42"/>
      <c r="AA69" s="41"/>
      <c r="AB69" s="12"/>
      <c r="AC69" s="42"/>
      <c r="AD69" s="41"/>
      <c r="AE69" s="12"/>
      <c r="AF69" s="42"/>
      <c r="AG69" s="41"/>
      <c r="AH69" s="12"/>
      <c r="AI69" s="42"/>
      <c r="AJ69" s="41"/>
      <c r="AK69" s="12"/>
      <c r="AL69" s="42"/>
      <c r="AM69" s="41"/>
      <c r="AN69" s="12"/>
      <c r="AO69" s="42"/>
      <c r="AP69" s="41"/>
      <c r="AQ69" s="12"/>
      <c r="AR69" s="42"/>
      <c r="AS69" s="41">
        <f t="shared" si="12"/>
        <v>0</v>
      </c>
      <c r="AT69" s="42"/>
      <c r="AU69" s="42"/>
      <c r="AV69" s="12">
        <f t="shared" si="13"/>
        <v>0</v>
      </c>
      <c r="AW69" s="42"/>
      <c r="AX69" s="42"/>
      <c r="AY69" s="42"/>
      <c r="AZ69" s="32">
        <f t="shared" si="54"/>
        <v>0</v>
      </c>
    </row>
    <row r="70" spans="1:55" x14ac:dyDescent="0.2">
      <c r="A70" s="136">
        <v>64</v>
      </c>
      <c r="B70" s="145"/>
      <c r="C70" s="109"/>
      <c r="D70" s="144"/>
      <c r="E70" s="42"/>
      <c r="F70" s="42"/>
      <c r="G70" s="42"/>
      <c r="H70" s="12"/>
      <c r="I70" s="42"/>
      <c r="J70" s="12"/>
      <c r="K70" s="42"/>
      <c r="L70" s="12"/>
      <c r="M70" s="42"/>
      <c r="N70" s="42"/>
      <c r="O70" s="12"/>
      <c r="P70" s="12"/>
      <c r="Q70" s="42"/>
      <c r="R70" s="41"/>
      <c r="S70" s="12"/>
      <c r="T70" s="42"/>
      <c r="U70" s="41"/>
      <c r="V70" s="12"/>
      <c r="W70" s="42"/>
      <c r="X70" s="41"/>
      <c r="Y70" s="12"/>
      <c r="Z70" s="42"/>
      <c r="AA70" s="41"/>
      <c r="AB70" s="12"/>
      <c r="AC70" s="42"/>
      <c r="AD70" s="41"/>
      <c r="AE70" s="12"/>
      <c r="AF70" s="42"/>
      <c r="AG70" s="41"/>
      <c r="AH70" s="12"/>
      <c r="AI70" s="42"/>
      <c r="AJ70" s="41"/>
      <c r="AK70" s="12"/>
      <c r="AL70" s="42"/>
      <c r="AM70" s="41"/>
      <c r="AN70" s="12"/>
      <c r="AO70" s="42"/>
      <c r="AP70" s="41"/>
      <c r="AQ70" s="12"/>
      <c r="AR70" s="42"/>
      <c r="AS70" s="41">
        <f t="shared" si="12"/>
        <v>0</v>
      </c>
      <c r="AT70" s="42"/>
      <c r="AU70" s="42"/>
      <c r="AV70" s="12">
        <f t="shared" si="13"/>
        <v>0</v>
      </c>
      <c r="AW70" s="42"/>
      <c r="AX70" s="42"/>
      <c r="AY70" s="42"/>
      <c r="AZ70" s="32"/>
    </row>
    <row r="71" spans="1:55" x14ac:dyDescent="0.2">
      <c r="A71" s="136">
        <v>65</v>
      </c>
      <c r="B71" s="145"/>
      <c r="C71" s="109"/>
      <c r="D71" s="144"/>
      <c r="E71" s="42"/>
      <c r="F71" s="42"/>
      <c r="G71" s="42"/>
      <c r="H71" s="12"/>
      <c r="I71" s="42"/>
      <c r="J71" s="12"/>
      <c r="K71" s="42"/>
      <c r="L71" s="12"/>
      <c r="M71" s="42"/>
      <c r="N71" s="42"/>
      <c r="O71" s="12"/>
      <c r="P71" s="12"/>
      <c r="Q71" s="42"/>
      <c r="R71" s="41"/>
      <c r="S71" s="12"/>
      <c r="T71" s="42"/>
      <c r="U71" s="41"/>
      <c r="V71" s="12"/>
      <c r="W71" s="42"/>
      <c r="X71" s="41"/>
      <c r="Y71" s="12"/>
      <c r="Z71" s="42"/>
      <c r="AA71" s="41"/>
      <c r="AB71" s="12"/>
      <c r="AC71" s="42"/>
      <c r="AD71" s="41"/>
      <c r="AE71" s="12"/>
      <c r="AF71" s="42"/>
      <c r="AG71" s="41"/>
      <c r="AH71" s="12"/>
      <c r="AI71" s="42"/>
      <c r="AJ71" s="41"/>
      <c r="AK71" s="12"/>
      <c r="AL71" s="42"/>
      <c r="AM71" s="41"/>
      <c r="AN71" s="12"/>
      <c r="AO71" s="42"/>
      <c r="AP71" s="41"/>
      <c r="AQ71" s="12"/>
      <c r="AR71" s="42"/>
      <c r="AS71" s="41">
        <f t="shared" ref="AS71:AS108" si="55">AQ71-AR71</f>
        <v>0</v>
      </c>
      <c r="AT71" s="42"/>
      <c r="AU71" s="42"/>
      <c r="AV71" s="12">
        <f t="shared" ref="AV71:AV108" si="56">AT71-AU71</f>
        <v>0</v>
      </c>
      <c r="AW71" s="42"/>
      <c r="AX71" s="42"/>
      <c r="AY71" s="42"/>
      <c r="AZ71" s="32">
        <f t="shared" si="54"/>
        <v>0</v>
      </c>
    </row>
    <row r="72" spans="1:55" x14ac:dyDescent="0.2">
      <c r="A72" s="136">
        <v>66</v>
      </c>
      <c r="B72" s="145"/>
      <c r="C72" s="109"/>
      <c r="D72" s="144"/>
      <c r="E72" s="42"/>
      <c r="F72" s="42"/>
      <c r="G72" s="42"/>
      <c r="H72" s="12"/>
      <c r="I72" s="42"/>
      <c r="J72" s="12"/>
      <c r="K72" s="42"/>
      <c r="L72" s="12"/>
      <c r="M72" s="42"/>
      <c r="N72" s="42"/>
      <c r="O72" s="12"/>
      <c r="P72" s="12"/>
      <c r="Q72" s="42"/>
      <c r="R72" s="41"/>
      <c r="S72" s="12"/>
      <c r="T72" s="42"/>
      <c r="U72" s="41"/>
      <c r="V72" s="12"/>
      <c r="W72" s="42"/>
      <c r="X72" s="41"/>
      <c r="Y72" s="12"/>
      <c r="Z72" s="42"/>
      <c r="AA72" s="41"/>
      <c r="AB72" s="12"/>
      <c r="AC72" s="42"/>
      <c r="AD72" s="41"/>
      <c r="AE72" s="12"/>
      <c r="AF72" s="42"/>
      <c r="AG72" s="41"/>
      <c r="AH72" s="12"/>
      <c r="AI72" s="42"/>
      <c r="AJ72" s="41"/>
      <c r="AK72" s="12"/>
      <c r="AL72" s="42"/>
      <c r="AM72" s="41"/>
      <c r="AN72" s="12"/>
      <c r="AO72" s="42"/>
      <c r="AP72" s="41"/>
      <c r="AQ72" s="12"/>
      <c r="AR72" s="42"/>
      <c r="AS72" s="41">
        <f t="shared" si="55"/>
        <v>0</v>
      </c>
      <c r="AT72" s="42"/>
      <c r="AU72" s="42"/>
      <c r="AV72" s="12">
        <f t="shared" si="56"/>
        <v>0</v>
      </c>
      <c r="AW72" s="42"/>
      <c r="AX72" s="42"/>
      <c r="AY72" s="42"/>
      <c r="AZ72" s="32">
        <f t="shared" si="54"/>
        <v>0</v>
      </c>
    </row>
    <row r="73" spans="1:55" x14ac:dyDescent="0.2">
      <c r="A73" s="136">
        <v>67</v>
      </c>
      <c r="B73" s="145"/>
      <c r="C73" s="109"/>
      <c r="D73" s="144"/>
      <c r="E73" s="42"/>
      <c r="F73" s="42"/>
      <c r="G73" s="42"/>
      <c r="H73" s="12"/>
      <c r="I73" s="42"/>
      <c r="J73" s="12"/>
      <c r="K73" s="42"/>
      <c r="L73" s="12"/>
      <c r="M73" s="42"/>
      <c r="N73" s="42"/>
      <c r="O73" s="12"/>
      <c r="P73" s="12"/>
      <c r="Q73" s="42"/>
      <c r="R73" s="41"/>
      <c r="S73" s="12"/>
      <c r="T73" s="42"/>
      <c r="U73" s="41"/>
      <c r="V73" s="12"/>
      <c r="W73" s="42"/>
      <c r="X73" s="41"/>
      <c r="Y73" s="12"/>
      <c r="Z73" s="42"/>
      <c r="AA73" s="41"/>
      <c r="AB73" s="12"/>
      <c r="AC73" s="42"/>
      <c r="AD73" s="41"/>
      <c r="AE73" s="12"/>
      <c r="AF73" s="42"/>
      <c r="AG73" s="41"/>
      <c r="AH73" s="12"/>
      <c r="AI73" s="42"/>
      <c r="AJ73" s="41"/>
      <c r="AK73" s="12"/>
      <c r="AL73" s="42"/>
      <c r="AM73" s="41"/>
      <c r="AN73" s="12"/>
      <c r="AO73" s="42"/>
      <c r="AP73" s="41"/>
      <c r="AQ73" s="12"/>
      <c r="AR73" s="42"/>
      <c r="AS73" s="41">
        <f t="shared" si="55"/>
        <v>0</v>
      </c>
      <c r="AT73" s="42"/>
      <c r="AU73" s="42"/>
      <c r="AV73" s="12">
        <f t="shared" si="56"/>
        <v>0</v>
      </c>
      <c r="AW73" s="42"/>
      <c r="AX73" s="42"/>
      <c r="AY73" s="42"/>
      <c r="AZ73" s="32"/>
    </row>
    <row r="74" spans="1:55" x14ac:dyDescent="0.2">
      <c r="A74" s="136"/>
      <c r="B74" s="145"/>
      <c r="C74" s="109"/>
      <c r="D74" s="144"/>
      <c r="E74" s="42"/>
      <c r="F74" s="42"/>
      <c r="G74" s="42"/>
      <c r="H74" s="12"/>
      <c r="I74" s="42"/>
      <c r="J74" s="12"/>
      <c r="K74" s="42"/>
      <c r="L74" s="12"/>
      <c r="M74" s="42"/>
      <c r="N74" s="42"/>
      <c r="O74" s="12"/>
      <c r="P74" s="12"/>
      <c r="Q74" s="42"/>
      <c r="R74" s="41"/>
      <c r="S74" s="12"/>
      <c r="T74" s="42"/>
      <c r="U74" s="41"/>
      <c r="V74" s="12"/>
      <c r="W74" s="42"/>
      <c r="X74" s="41"/>
      <c r="Y74" s="12"/>
      <c r="Z74" s="42"/>
      <c r="AA74" s="41"/>
      <c r="AB74" s="12"/>
      <c r="AC74" s="42"/>
      <c r="AD74" s="41"/>
      <c r="AE74" s="12"/>
      <c r="AF74" s="42"/>
      <c r="AG74" s="41"/>
      <c r="AH74" s="12"/>
      <c r="AI74" s="42"/>
      <c r="AJ74" s="41"/>
      <c r="AK74" s="12"/>
      <c r="AL74" s="42"/>
      <c r="AM74" s="41"/>
      <c r="AN74" s="12"/>
      <c r="AO74" s="42"/>
      <c r="AP74" s="41"/>
      <c r="AQ74" s="12"/>
      <c r="AR74" s="42"/>
      <c r="AS74" s="41">
        <f t="shared" si="55"/>
        <v>0</v>
      </c>
      <c r="AT74" s="42"/>
      <c r="AU74" s="42"/>
      <c r="AV74" s="12">
        <f t="shared" si="56"/>
        <v>0</v>
      </c>
      <c r="AW74" s="42"/>
      <c r="AX74" s="42"/>
      <c r="AY74" s="42"/>
      <c r="AZ74" s="32">
        <f t="shared" ref="AZ74:AZ106" si="57">J74+M74+P74+S74+V74+Y74+AB74+AE74+AH74+AK74+AN74+AQ74</f>
        <v>0</v>
      </c>
    </row>
    <row r="75" spans="1:55" x14ac:dyDescent="0.2">
      <c r="A75" s="136"/>
      <c r="B75" s="145"/>
      <c r="C75" s="109"/>
      <c r="D75" s="144"/>
      <c r="E75" s="42"/>
      <c r="F75" s="42"/>
      <c r="G75" s="42"/>
      <c r="H75" s="12"/>
      <c r="I75" s="42"/>
      <c r="J75" s="42"/>
      <c r="K75" s="42"/>
      <c r="L75" s="12"/>
      <c r="M75" s="42"/>
      <c r="N75" s="42"/>
      <c r="O75" s="12"/>
      <c r="P75" s="12"/>
      <c r="Q75" s="42"/>
      <c r="R75" s="41"/>
      <c r="S75" s="12"/>
      <c r="T75" s="42"/>
      <c r="U75" s="41"/>
      <c r="V75" s="12"/>
      <c r="W75" s="42"/>
      <c r="X75" s="41"/>
      <c r="Y75" s="12"/>
      <c r="Z75" s="42"/>
      <c r="AA75" s="41"/>
      <c r="AB75" s="12"/>
      <c r="AC75" s="42"/>
      <c r="AD75" s="41"/>
      <c r="AE75" s="12"/>
      <c r="AF75" s="42"/>
      <c r="AG75" s="41"/>
      <c r="AH75" s="12"/>
      <c r="AI75" s="42"/>
      <c r="AJ75" s="41"/>
      <c r="AK75" s="12"/>
      <c r="AL75" s="42"/>
      <c r="AM75" s="41"/>
      <c r="AN75" s="12"/>
      <c r="AO75" s="42"/>
      <c r="AP75" s="41"/>
      <c r="AQ75" s="12"/>
      <c r="AR75" s="42"/>
      <c r="AS75" s="41">
        <f t="shared" si="55"/>
        <v>0</v>
      </c>
      <c r="AT75" s="42"/>
      <c r="AU75" s="42"/>
      <c r="AV75" s="12">
        <f t="shared" si="56"/>
        <v>0</v>
      </c>
      <c r="AW75" s="42"/>
      <c r="AX75" s="42"/>
      <c r="AY75" s="42"/>
      <c r="AZ75" s="32"/>
      <c r="BB75" s="9">
        <f t="shared" ref="BB75:BB79" si="58">AZ75+BA75</f>
        <v>0</v>
      </c>
      <c r="BC75" s="9">
        <f t="shared" ref="BC75:BC102" si="59">+H75</f>
        <v>0</v>
      </c>
    </row>
    <row r="76" spans="1:55" x14ac:dyDescent="0.2">
      <c r="A76" s="136"/>
      <c r="B76" s="145"/>
      <c r="C76" s="109"/>
      <c r="D76" s="144"/>
      <c r="E76" s="42"/>
      <c r="F76" s="42"/>
      <c r="G76" s="42"/>
      <c r="H76" s="12"/>
      <c r="I76" s="42"/>
      <c r="J76" s="42"/>
      <c r="K76" s="42"/>
      <c r="L76" s="12"/>
      <c r="M76" s="42"/>
      <c r="N76" s="42"/>
      <c r="O76" s="12"/>
      <c r="P76" s="12"/>
      <c r="Q76" s="42"/>
      <c r="R76" s="41"/>
      <c r="S76" s="12"/>
      <c r="T76" s="42"/>
      <c r="U76" s="41"/>
      <c r="V76" s="12"/>
      <c r="W76" s="42"/>
      <c r="X76" s="41"/>
      <c r="Y76" s="12"/>
      <c r="Z76" s="42"/>
      <c r="AA76" s="41"/>
      <c r="AB76" s="12"/>
      <c r="AC76" s="42"/>
      <c r="AD76" s="41"/>
      <c r="AE76" s="12"/>
      <c r="AF76" s="42"/>
      <c r="AG76" s="41"/>
      <c r="AH76" s="12"/>
      <c r="AI76" s="42"/>
      <c r="AJ76" s="41"/>
      <c r="AK76" s="12"/>
      <c r="AL76" s="42"/>
      <c r="AM76" s="41"/>
      <c r="AN76" s="12"/>
      <c r="AO76" s="42"/>
      <c r="AP76" s="41"/>
      <c r="AQ76" s="12"/>
      <c r="AR76" s="42"/>
      <c r="AS76" s="41">
        <f t="shared" si="55"/>
        <v>0</v>
      </c>
      <c r="AT76" s="42"/>
      <c r="AU76" s="42"/>
      <c r="AV76" s="12">
        <f t="shared" si="56"/>
        <v>0</v>
      </c>
      <c r="AW76" s="42"/>
      <c r="AX76" s="42"/>
      <c r="AY76" s="42"/>
      <c r="AZ76" s="32">
        <f t="shared" si="57"/>
        <v>0</v>
      </c>
      <c r="BB76" s="9">
        <f t="shared" si="58"/>
        <v>0</v>
      </c>
      <c r="BC76" s="9">
        <f t="shared" si="59"/>
        <v>0</v>
      </c>
    </row>
    <row r="77" spans="1:55" x14ac:dyDescent="0.2">
      <c r="A77" s="136"/>
      <c r="B77" s="145"/>
      <c r="C77" s="109"/>
      <c r="D77" s="144"/>
      <c r="E77" s="42"/>
      <c r="F77" s="42"/>
      <c r="G77" s="42"/>
      <c r="H77" s="12"/>
      <c r="I77" s="42"/>
      <c r="J77" s="42"/>
      <c r="K77" s="42"/>
      <c r="L77" s="12"/>
      <c r="M77" s="42"/>
      <c r="N77" s="42"/>
      <c r="O77" s="12"/>
      <c r="P77" s="12"/>
      <c r="Q77" s="42"/>
      <c r="R77" s="41"/>
      <c r="S77" s="12"/>
      <c r="T77" s="42"/>
      <c r="U77" s="41"/>
      <c r="V77" s="12"/>
      <c r="W77" s="42"/>
      <c r="X77" s="41"/>
      <c r="Y77" s="12"/>
      <c r="Z77" s="107"/>
      <c r="AA77" s="41"/>
      <c r="AB77" s="12"/>
      <c r="AC77" s="42"/>
      <c r="AD77" s="41"/>
      <c r="AE77" s="12"/>
      <c r="AF77" s="42"/>
      <c r="AG77" s="41"/>
      <c r="AH77" s="12"/>
      <c r="AI77" s="42"/>
      <c r="AJ77" s="41"/>
      <c r="AK77" s="12"/>
      <c r="AL77" s="42"/>
      <c r="AM77" s="41"/>
      <c r="AN77" s="12"/>
      <c r="AO77" s="42"/>
      <c r="AP77" s="41"/>
      <c r="AQ77" s="12"/>
      <c r="AR77" s="42"/>
      <c r="AS77" s="41">
        <f t="shared" si="55"/>
        <v>0</v>
      </c>
      <c r="AT77" s="42"/>
      <c r="AU77" s="42"/>
      <c r="AV77" s="12">
        <f t="shared" si="56"/>
        <v>0</v>
      </c>
      <c r="AW77" s="42"/>
      <c r="AX77" s="42"/>
      <c r="AY77" s="42"/>
      <c r="AZ77" s="32">
        <f t="shared" si="57"/>
        <v>0</v>
      </c>
      <c r="BB77" s="9">
        <f t="shared" si="58"/>
        <v>0</v>
      </c>
      <c r="BC77" s="9">
        <f t="shared" si="59"/>
        <v>0</v>
      </c>
    </row>
    <row r="78" spans="1:55" x14ac:dyDescent="0.2">
      <c r="A78" s="136"/>
      <c r="B78" s="145"/>
      <c r="C78" s="109"/>
      <c r="D78" s="144"/>
      <c r="E78" s="42"/>
      <c r="F78" s="42"/>
      <c r="G78" s="42"/>
      <c r="H78" s="12"/>
      <c r="I78" s="42"/>
      <c r="J78" s="42"/>
      <c r="K78" s="42"/>
      <c r="L78" s="12"/>
      <c r="M78" s="42"/>
      <c r="N78" s="42"/>
      <c r="O78" s="12"/>
      <c r="P78" s="12"/>
      <c r="Q78" s="42"/>
      <c r="R78" s="41"/>
      <c r="S78" s="12"/>
      <c r="T78" s="42"/>
      <c r="U78" s="41"/>
      <c r="V78" s="12"/>
      <c r="W78" s="42"/>
      <c r="X78" s="41"/>
      <c r="Y78" s="12"/>
      <c r="Z78" s="42"/>
      <c r="AA78" s="41"/>
      <c r="AB78" s="12"/>
      <c r="AC78" s="42"/>
      <c r="AD78" s="41"/>
      <c r="AE78" s="12"/>
      <c r="AF78" s="42"/>
      <c r="AG78" s="41"/>
      <c r="AH78" s="12"/>
      <c r="AI78" s="42"/>
      <c r="AJ78" s="41"/>
      <c r="AK78" s="12"/>
      <c r="AL78" s="42"/>
      <c r="AM78" s="41"/>
      <c r="AN78" s="12"/>
      <c r="AO78" s="42"/>
      <c r="AP78" s="41"/>
      <c r="AQ78" s="12"/>
      <c r="AR78" s="42"/>
      <c r="AS78" s="41">
        <f t="shared" si="55"/>
        <v>0</v>
      </c>
      <c r="AT78" s="42"/>
      <c r="AU78" s="42"/>
      <c r="AV78" s="12">
        <f t="shared" si="56"/>
        <v>0</v>
      </c>
      <c r="AW78" s="42"/>
      <c r="AX78" s="42"/>
      <c r="AY78" s="42"/>
      <c r="AZ78" s="32">
        <f t="shared" si="57"/>
        <v>0</v>
      </c>
      <c r="BB78" s="9">
        <f t="shared" si="58"/>
        <v>0</v>
      </c>
      <c r="BC78" s="9">
        <f t="shared" si="59"/>
        <v>0</v>
      </c>
    </row>
    <row r="79" spans="1:55" s="121" customFormat="1" x14ac:dyDescent="0.2">
      <c r="A79" s="136"/>
      <c r="B79" s="145"/>
      <c r="C79" s="109"/>
      <c r="D79" s="144"/>
      <c r="E79" s="42"/>
      <c r="F79" s="42"/>
      <c r="G79" s="42"/>
      <c r="H79" s="12"/>
      <c r="I79" s="42"/>
      <c r="J79" s="42"/>
      <c r="K79" s="42"/>
      <c r="L79" s="12"/>
      <c r="M79" s="42"/>
      <c r="N79" s="42"/>
      <c r="O79" s="12"/>
      <c r="P79" s="12"/>
      <c r="Q79" s="42"/>
      <c r="R79" s="41"/>
      <c r="S79" s="42"/>
      <c r="T79" s="42"/>
      <c r="U79" s="41"/>
      <c r="V79" s="42"/>
      <c r="W79" s="42"/>
      <c r="X79" s="41"/>
      <c r="Y79" s="42"/>
      <c r="Z79" s="42"/>
      <c r="AA79" s="41"/>
      <c r="AB79" s="42"/>
      <c r="AC79" s="42"/>
      <c r="AD79" s="41"/>
      <c r="AE79" s="42"/>
      <c r="AF79" s="42"/>
      <c r="AG79" s="41"/>
      <c r="AH79" s="42"/>
      <c r="AI79" s="42"/>
      <c r="AJ79" s="41"/>
      <c r="AK79" s="42"/>
      <c r="AL79" s="42"/>
      <c r="AM79" s="41"/>
      <c r="AN79" s="42"/>
      <c r="AO79" s="42"/>
      <c r="AP79" s="41"/>
      <c r="AQ79" s="42"/>
      <c r="AR79" s="42"/>
      <c r="AS79" s="41">
        <f t="shared" si="55"/>
        <v>0</v>
      </c>
      <c r="AT79" s="42"/>
      <c r="AU79" s="42"/>
      <c r="AV79" s="12">
        <f t="shared" si="56"/>
        <v>0</v>
      </c>
      <c r="AW79" s="42"/>
      <c r="AX79" s="42"/>
      <c r="AY79" s="42"/>
      <c r="AZ79" s="120">
        <f t="shared" si="57"/>
        <v>0</v>
      </c>
      <c r="BB79" s="9">
        <f t="shared" si="58"/>
        <v>0</v>
      </c>
      <c r="BC79" s="9">
        <f t="shared" si="59"/>
        <v>0</v>
      </c>
    </row>
    <row r="80" spans="1:55" s="121" customFormat="1" x14ac:dyDescent="0.2">
      <c r="A80" s="136"/>
      <c r="B80" s="145"/>
      <c r="C80" s="109"/>
      <c r="D80" s="144"/>
      <c r="E80" s="42"/>
      <c r="F80" s="42"/>
      <c r="G80" s="42"/>
      <c r="H80" s="12"/>
      <c r="I80" s="42"/>
      <c r="J80" s="42"/>
      <c r="K80" s="42"/>
      <c r="L80" s="12"/>
      <c r="M80" s="42"/>
      <c r="N80" s="42"/>
      <c r="O80" s="12"/>
      <c r="P80" s="12"/>
      <c r="Q80" s="42"/>
      <c r="R80" s="41"/>
      <c r="S80" s="42"/>
      <c r="T80" s="42"/>
      <c r="U80" s="41"/>
      <c r="V80" s="42"/>
      <c r="W80" s="42"/>
      <c r="X80" s="41"/>
      <c r="Y80" s="42"/>
      <c r="Z80" s="42"/>
      <c r="AA80" s="41"/>
      <c r="AB80" s="42"/>
      <c r="AC80" s="42"/>
      <c r="AD80" s="41"/>
      <c r="AE80" s="42"/>
      <c r="AF80" s="42"/>
      <c r="AG80" s="41"/>
      <c r="AH80" s="42"/>
      <c r="AI80" s="42"/>
      <c r="AJ80" s="41"/>
      <c r="AK80" s="42"/>
      <c r="AL80" s="42"/>
      <c r="AM80" s="41"/>
      <c r="AN80" s="42"/>
      <c r="AO80" s="42"/>
      <c r="AP80" s="41"/>
      <c r="AQ80" s="42"/>
      <c r="AR80" s="42"/>
      <c r="AS80" s="41">
        <f t="shared" si="55"/>
        <v>0</v>
      </c>
      <c r="AT80" s="42"/>
      <c r="AU80" s="42"/>
      <c r="AV80" s="12">
        <f t="shared" si="56"/>
        <v>0</v>
      </c>
      <c r="AW80" s="42"/>
      <c r="AX80" s="42"/>
      <c r="AY80" s="42"/>
      <c r="AZ80" s="120">
        <f t="shared" si="57"/>
        <v>0</v>
      </c>
      <c r="BC80" s="9">
        <f t="shared" si="59"/>
        <v>0</v>
      </c>
    </row>
    <row r="81" spans="1:55" s="113" customFormat="1" x14ac:dyDescent="0.2">
      <c r="A81" s="136"/>
      <c r="B81" s="145"/>
      <c r="C81" s="109"/>
      <c r="D81" s="144"/>
      <c r="E81" s="42"/>
      <c r="F81" s="42"/>
      <c r="G81" s="42"/>
      <c r="H81" s="12"/>
      <c r="I81" s="42"/>
      <c r="J81" s="42"/>
      <c r="K81" s="42"/>
      <c r="L81" s="12"/>
      <c r="M81" s="42"/>
      <c r="N81" s="42"/>
      <c r="O81" s="12"/>
      <c r="P81" s="12"/>
      <c r="Q81" s="42"/>
      <c r="R81" s="41"/>
      <c r="S81" s="42"/>
      <c r="T81" s="42"/>
      <c r="U81" s="41"/>
      <c r="V81" s="42"/>
      <c r="W81" s="42"/>
      <c r="X81" s="41"/>
      <c r="Y81" s="42"/>
      <c r="Z81" s="42"/>
      <c r="AA81" s="41"/>
      <c r="AB81" s="42"/>
      <c r="AC81" s="42"/>
      <c r="AD81" s="41"/>
      <c r="AE81" s="42"/>
      <c r="AF81" s="42"/>
      <c r="AG81" s="41"/>
      <c r="AH81" s="42"/>
      <c r="AI81" s="42"/>
      <c r="AJ81" s="41"/>
      <c r="AK81" s="42"/>
      <c r="AL81" s="42"/>
      <c r="AM81" s="41"/>
      <c r="AN81" s="42"/>
      <c r="AO81" s="42"/>
      <c r="AP81" s="41"/>
      <c r="AQ81" s="42"/>
      <c r="AR81" s="42"/>
      <c r="AS81" s="41">
        <f t="shared" si="55"/>
        <v>0</v>
      </c>
      <c r="AT81" s="42"/>
      <c r="AU81" s="42"/>
      <c r="AV81" s="12">
        <f t="shared" si="56"/>
        <v>0</v>
      </c>
      <c r="AW81" s="42"/>
      <c r="AX81" s="42"/>
      <c r="AY81" s="42"/>
      <c r="AZ81" s="116"/>
      <c r="BC81" s="9">
        <f t="shared" si="59"/>
        <v>0</v>
      </c>
    </row>
    <row r="82" spans="1:55" s="123" customFormat="1" x14ac:dyDescent="0.2">
      <c r="A82" s="136"/>
      <c r="B82" s="207"/>
      <c r="C82" s="109"/>
      <c r="D82" s="144"/>
      <c r="E82" s="42"/>
      <c r="F82" s="42"/>
      <c r="G82" s="42"/>
      <c r="H82" s="12"/>
      <c r="I82" s="42"/>
      <c r="J82" s="42"/>
      <c r="K82" s="42"/>
      <c r="L82" s="12"/>
      <c r="M82" s="42"/>
      <c r="N82" s="42"/>
      <c r="O82" s="12"/>
      <c r="P82" s="12"/>
      <c r="Q82" s="42"/>
      <c r="R82" s="41"/>
      <c r="S82" s="42"/>
      <c r="T82" s="42"/>
      <c r="U82" s="41"/>
      <c r="V82" s="42"/>
      <c r="W82" s="42"/>
      <c r="X82" s="41"/>
      <c r="Y82" s="42"/>
      <c r="Z82" s="42"/>
      <c r="AA82" s="41"/>
      <c r="AB82" s="42"/>
      <c r="AC82" s="42"/>
      <c r="AD82" s="41"/>
      <c r="AE82" s="42"/>
      <c r="AF82" s="42"/>
      <c r="AG82" s="41"/>
      <c r="AH82" s="42"/>
      <c r="AI82" s="42"/>
      <c r="AJ82" s="41"/>
      <c r="AK82" s="42"/>
      <c r="AL82" s="42"/>
      <c r="AM82" s="41"/>
      <c r="AN82" s="42"/>
      <c r="AO82" s="42"/>
      <c r="AP82" s="41"/>
      <c r="AQ82" s="42"/>
      <c r="AR82" s="42"/>
      <c r="AS82" s="41">
        <f t="shared" si="55"/>
        <v>0</v>
      </c>
      <c r="AT82" s="42"/>
      <c r="AU82" s="42"/>
      <c r="AV82" s="12">
        <f t="shared" si="56"/>
        <v>0</v>
      </c>
      <c r="AW82" s="42"/>
      <c r="AX82" s="42"/>
      <c r="AY82" s="42"/>
      <c r="AZ82" s="120">
        <f t="shared" si="57"/>
        <v>0</v>
      </c>
      <c r="BC82" s="9">
        <f t="shared" si="59"/>
        <v>0</v>
      </c>
    </row>
    <row r="83" spans="1:55" s="121" customFormat="1" x14ac:dyDescent="0.2">
      <c r="A83" s="136"/>
      <c r="B83" s="145"/>
      <c r="C83" s="109"/>
      <c r="D83" s="144"/>
      <c r="E83" s="42"/>
      <c r="F83" s="42"/>
      <c r="G83" s="42"/>
      <c r="H83" s="12"/>
      <c r="I83" s="42"/>
      <c r="J83" s="42"/>
      <c r="K83" s="42"/>
      <c r="L83" s="12"/>
      <c r="M83" s="42"/>
      <c r="N83" s="42"/>
      <c r="O83" s="12"/>
      <c r="P83" s="12"/>
      <c r="Q83" s="42"/>
      <c r="R83" s="41"/>
      <c r="S83" s="42"/>
      <c r="T83" s="42"/>
      <c r="U83" s="41"/>
      <c r="V83" s="42"/>
      <c r="W83" s="42"/>
      <c r="X83" s="41"/>
      <c r="Y83" s="42"/>
      <c r="Z83" s="42"/>
      <c r="AA83" s="41"/>
      <c r="AB83" s="42"/>
      <c r="AC83" s="42"/>
      <c r="AD83" s="41"/>
      <c r="AE83" s="42"/>
      <c r="AF83" s="42"/>
      <c r="AG83" s="41"/>
      <c r="AH83" s="42"/>
      <c r="AI83" s="42"/>
      <c r="AJ83" s="41"/>
      <c r="AK83" s="42"/>
      <c r="AL83" s="42"/>
      <c r="AM83" s="41"/>
      <c r="AN83" s="42"/>
      <c r="AO83" s="42"/>
      <c r="AP83" s="41"/>
      <c r="AQ83" s="42"/>
      <c r="AR83" s="42"/>
      <c r="AS83" s="41">
        <f t="shared" si="55"/>
        <v>0</v>
      </c>
      <c r="AT83" s="42"/>
      <c r="AU83" s="42"/>
      <c r="AV83" s="12">
        <f t="shared" si="56"/>
        <v>0</v>
      </c>
      <c r="AW83" s="42"/>
      <c r="AX83" s="42"/>
      <c r="AY83" s="42"/>
      <c r="AZ83" s="120">
        <f t="shared" si="57"/>
        <v>0</v>
      </c>
      <c r="BC83" s="9">
        <f t="shared" si="59"/>
        <v>0</v>
      </c>
    </row>
    <row r="84" spans="1:55" s="121" customFormat="1" x14ac:dyDescent="0.2">
      <c r="A84" s="136"/>
      <c r="B84" s="142"/>
      <c r="C84" s="138"/>
      <c r="D84" s="144"/>
      <c r="E84" s="42"/>
      <c r="F84" s="12"/>
      <c r="G84" s="12"/>
      <c r="H84" s="12"/>
      <c r="I84" s="12"/>
      <c r="J84" s="42"/>
      <c r="K84" s="12"/>
      <c r="L84" s="12"/>
      <c r="M84" s="12"/>
      <c r="N84" s="12"/>
      <c r="O84" s="12"/>
      <c r="P84" s="12"/>
      <c r="Q84" s="12"/>
      <c r="R84" s="41"/>
      <c r="S84" s="42"/>
      <c r="T84" s="12"/>
      <c r="U84" s="41"/>
      <c r="V84" s="42"/>
      <c r="W84" s="12"/>
      <c r="X84" s="41"/>
      <c r="Y84" s="42"/>
      <c r="Z84" s="12"/>
      <c r="AA84" s="41"/>
      <c r="AB84" s="42"/>
      <c r="AC84" s="12"/>
      <c r="AD84" s="41"/>
      <c r="AE84" s="42"/>
      <c r="AF84" s="12"/>
      <c r="AG84" s="41"/>
      <c r="AH84" s="42"/>
      <c r="AI84" s="12"/>
      <c r="AJ84" s="41"/>
      <c r="AK84" s="42"/>
      <c r="AL84" s="12"/>
      <c r="AM84" s="41"/>
      <c r="AN84" s="42"/>
      <c r="AO84" s="12"/>
      <c r="AP84" s="41"/>
      <c r="AQ84" s="42"/>
      <c r="AR84" s="12"/>
      <c r="AS84" s="41">
        <f t="shared" si="55"/>
        <v>0</v>
      </c>
      <c r="AT84" s="12"/>
      <c r="AU84" s="12"/>
      <c r="AV84" s="12">
        <f t="shared" si="56"/>
        <v>0</v>
      </c>
      <c r="AW84" s="12"/>
      <c r="AX84" s="12"/>
      <c r="AY84" s="12"/>
      <c r="AZ84" s="120">
        <f t="shared" si="57"/>
        <v>0</v>
      </c>
      <c r="BC84" s="9">
        <f t="shared" si="59"/>
        <v>0</v>
      </c>
    </row>
    <row r="85" spans="1:55" s="121" customFormat="1" x14ac:dyDescent="0.2">
      <c r="A85" s="136"/>
      <c r="B85" s="145"/>
      <c r="C85" s="109"/>
      <c r="D85" s="144"/>
      <c r="E85" s="42"/>
      <c r="F85" s="42"/>
      <c r="G85" s="42"/>
      <c r="H85" s="12"/>
      <c r="I85" s="42"/>
      <c r="J85" s="42"/>
      <c r="K85" s="42"/>
      <c r="L85" s="12"/>
      <c r="M85" s="42"/>
      <c r="N85" s="42"/>
      <c r="O85" s="12"/>
      <c r="P85" s="12"/>
      <c r="Q85" s="42"/>
      <c r="R85" s="41"/>
      <c r="S85" s="42"/>
      <c r="T85" s="42"/>
      <c r="U85" s="41"/>
      <c r="V85" s="42"/>
      <c r="W85" s="42"/>
      <c r="X85" s="41"/>
      <c r="Y85" s="42"/>
      <c r="Z85" s="42"/>
      <c r="AA85" s="41"/>
      <c r="AB85" s="42"/>
      <c r="AC85" s="42"/>
      <c r="AD85" s="41"/>
      <c r="AE85" s="42"/>
      <c r="AF85" s="42"/>
      <c r="AG85" s="41"/>
      <c r="AH85" s="42"/>
      <c r="AI85" s="42"/>
      <c r="AJ85" s="41"/>
      <c r="AK85" s="42"/>
      <c r="AL85" s="42"/>
      <c r="AM85" s="41"/>
      <c r="AN85" s="42"/>
      <c r="AO85" s="42"/>
      <c r="AP85" s="41"/>
      <c r="AQ85" s="42"/>
      <c r="AR85" s="42"/>
      <c r="AS85" s="41">
        <f t="shared" si="55"/>
        <v>0</v>
      </c>
      <c r="AT85" s="42"/>
      <c r="AU85" s="42"/>
      <c r="AV85" s="12">
        <f t="shared" si="56"/>
        <v>0</v>
      </c>
      <c r="AW85" s="42"/>
      <c r="AX85" s="42"/>
      <c r="AY85" s="42"/>
      <c r="AZ85" s="120">
        <f t="shared" si="57"/>
        <v>0</v>
      </c>
      <c r="BC85" s="9">
        <f t="shared" si="59"/>
        <v>0</v>
      </c>
    </row>
    <row r="86" spans="1:55" s="83" customFormat="1" x14ac:dyDescent="0.2">
      <c r="A86" s="136"/>
      <c r="B86" s="142"/>
      <c r="C86" s="138"/>
      <c r="D86" s="144"/>
      <c r="E86" s="42"/>
      <c r="F86" s="12"/>
      <c r="G86" s="12"/>
      <c r="H86" s="12"/>
      <c r="I86" s="12"/>
      <c r="J86" s="42"/>
      <c r="K86" s="12"/>
      <c r="L86" s="12"/>
      <c r="M86" s="12"/>
      <c r="N86" s="12"/>
      <c r="O86" s="12"/>
      <c r="P86" s="12"/>
      <c r="Q86" s="12"/>
      <c r="R86" s="41"/>
      <c r="S86" s="42"/>
      <c r="T86" s="12"/>
      <c r="U86" s="41"/>
      <c r="V86" s="42"/>
      <c r="W86" s="12"/>
      <c r="X86" s="41"/>
      <c r="Y86" s="42"/>
      <c r="Z86" s="12"/>
      <c r="AA86" s="41"/>
      <c r="AB86" s="42"/>
      <c r="AC86" s="12"/>
      <c r="AD86" s="41"/>
      <c r="AE86" s="42"/>
      <c r="AF86" s="12"/>
      <c r="AG86" s="41"/>
      <c r="AH86" s="42"/>
      <c r="AI86" s="12"/>
      <c r="AJ86" s="41"/>
      <c r="AK86" s="42"/>
      <c r="AL86" s="12"/>
      <c r="AM86" s="41"/>
      <c r="AN86" s="42"/>
      <c r="AO86" s="12"/>
      <c r="AP86" s="41"/>
      <c r="AQ86" s="42"/>
      <c r="AR86" s="12"/>
      <c r="AS86" s="41">
        <f t="shared" si="55"/>
        <v>0</v>
      </c>
      <c r="AT86" s="12"/>
      <c r="AU86" s="12"/>
      <c r="AV86" s="12">
        <f t="shared" si="56"/>
        <v>0</v>
      </c>
      <c r="AW86" s="12"/>
      <c r="AX86" s="12"/>
      <c r="AY86" s="12"/>
      <c r="AZ86" s="84">
        <f t="shared" si="57"/>
        <v>0</v>
      </c>
      <c r="BC86" s="9">
        <f t="shared" si="59"/>
        <v>0</v>
      </c>
    </row>
    <row r="87" spans="1:55" s="121" customFormat="1" x14ac:dyDescent="0.2">
      <c r="A87" s="136"/>
      <c r="B87" s="145"/>
      <c r="C87" s="109"/>
      <c r="D87" s="144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105"/>
      <c r="S87" s="42"/>
      <c r="T87" s="42"/>
      <c r="U87" s="105"/>
      <c r="V87" s="42"/>
      <c r="W87" s="42"/>
      <c r="X87" s="41"/>
      <c r="Y87" s="42"/>
      <c r="Z87" s="42"/>
      <c r="AA87" s="105"/>
      <c r="AB87" s="42"/>
      <c r="AC87" s="42"/>
      <c r="AD87" s="105"/>
      <c r="AE87" s="42"/>
      <c r="AF87" s="42"/>
      <c r="AG87" s="105"/>
      <c r="AH87" s="42"/>
      <c r="AI87" s="42"/>
      <c r="AJ87" s="105"/>
      <c r="AK87" s="42"/>
      <c r="AL87" s="42"/>
      <c r="AM87" s="105"/>
      <c r="AN87" s="42"/>
      <c r="AO87" s="42"/>
      <c r="AP87" s="105"/>
      <c r="AQ87" s="42"/>
      <c r="AR87" s="42"/>
      <c r="AS87" s="41">
        <f t="shared" si="55"/>
        <v>0</v>
      </c>
      <c r="AT87" s="42"/>
      <c r="AU87" s="42"/>
      <c r="AV87" s="12">
        <f t="shared" si="56"/>
        <v>0</v>
      </c>
      <c r="AW87" s="42"/>
      <c r="AX87" s="42"/>
      <c r="AY87" s="42"/>
      <c r="AZ87" s="120"/>
      <c r="BC87" s="9">
        <f t="shared" si="59"/>
        <v>0</v>
      </c>
    </row>
    <row r="88" spans="1:55" s="117" customFormat="1" x14ac:dyDescent="0.2">
      <c r="A88" s="136"/>
      <c r="B88" s="142"/>
      <c r="C88" s="138"/>
      <c r="D88" s="144"/>
      <c r="E88" s="4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41"/>
      <c r="S88" s="42"/>
      <c r="T88" s="12"/>
      <c r="U88" s="41"/>
      <c r="V88" s="42"/>
      <c r="W88" s="12"/>
      <c r="X88" s="41"/>
      <c r="Y88" s="42"/>
      <c r="Z88" s="12"/>
      <c r="AA88" s="41"/>
      <c r="AB88" s="42"/>
      <c r="AC88" s="12"/>
      <c r="AD88" s="41"/>
      <c r="AE88" s="42"/>
      <c r="AF88" s="12"/>
      <c r="AG88" s="41"/>
      <c r="AH88" s="42"/>
      <c r="AI88" s="12"/>
      <c r="AJ88" s="41"/>
      <c r="AK88" s="42"/>
      <c r="AL88" s="12"/>
      <c r="AM88" s="41"/>
      <c r="AN88" s="42"/>
      <c r="AO88" s="12"/>
      <c r="AP88" s="41"/>
      <c r="AQ88" s="42"/>
      <c r="AR88" s="12"/>
      <c r="AS88" s="41">
        <f t="shared" si="55"/>
        <v>0</v>
      </c>
      <c r="AT88" s="12"/>
      <c r="AU88" s="12"/>
      <c r="AV88" s="12">
        <f t="shared" si="56"/>
        <v>0</v>
      </c>
      <c r="AW88" s="12"/>
      <c r="AX88" s="12"/>
      <c r="AY88" s="12"/>
      <c r="AZ88" s="119">
        <f t="shared" si="57"/>
        <v>0</v>
      </c>
      <c r="BC88" s="9">
        <f t="shared" si="59"/>
        <v>0</v>
      </c>
    </row>
    <row r="89" spans="1:55" s="121" customFormat="1" x14ac:dyDescent="0.2">
      <c r="A89" s="136"/>
      <c r="B89" s="142"/>
      <c r="C89" s="138"/>
      <c r="D89" s="144"/>
      <c r="E89" s="4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41"/>
      <c r="S89" s="42"/>
      <c r="T89" s="12"/>
      <c r="U89" s="41"/>
      <c r="V89" s="42"/>
      <c r="W89" s="12"/>
      <c r="X89" s="41"/>
      <c r="Y89" s="42"/>
      <c r="Z89" s="12"/>
      <c r="AA89" s="41"/>
      <c r="AB89" s="42"/>
      <c r="AC89" s="12"/>
      <c r="AD89" s="41"/>
      <c r="AE89" s="42"/>
      <c r="AF89" s="12"/>
      <c r="AG89" s="41"/>
      <c r="AH89" s="42"/>
      <c r="AI89" s="12"/>
      <c r="AJ89" s="41"/>
      <c r="AK89" s="42"/>
      <c r="AL89" s="12"/>
      <c r="AM89" s="41"/>
      <c r="AN89" s="42"/>
      <c r="AO89" s="12"/>
      <c r="AP89" s="41"/>
      <c r="AQ89" s="42"/>
      <c r="AR89" s="12"/>
      <c r="AS89" s="41">
        <f t="shared" si="55"/>
        <v>0</v>
      </c>
      <c r="AT89" s="12"/>
      <c r="AU89" s="12"/>
      <c r="AV89" s="12">
        <f t="shared" si="56"/>
        <v>0</v>
      </c>
      <c r="AW89" s="12"/>
      <c r="AX89" s="12"/>
      <c r="AY89" s="12"/>
      <c r="AZ89" s="120">
        <f t="shared" si="57"/>
        <v>0</v>
      </c>
      <c r="BC89" s="9">
        <f t="shared" si="59"/>
        <v>0</v>
      </c>
    </row>
    <row r="90" spans="1:55" s="121" customFormat="1" x14ac:dyDescent="0.2">
      <c r="A90" s="136"/>
      <c r="B90" s="145"/>
      <c r="C90" s="109"/>
      <c r="D90" s="144"/>
      <c r="E90" s="42"/>
      <c r="F90" s="42"/>
      <c r="G90" s="42"/>
      <c r="H90" s="12"/>
      <c r="I90" s="42"/>
      <c r="J90" s="42"/>
      <c r="K90" s="42"/>
      <c r="L90" s="12"/>
      <c r="M90" s="42"/>
      <c r="N90" s="42"/>
      <c r="O90" s="12"/>
      <c r="P90" s="12"/>
      <c r="Q90" s="42"/>
      <c r="R90" s="41"/>
      <c r="S90" s="42"/>
      <c r="T90" s="42"/>
      <c r="U90" s="41"/>
      <c r="V90" s="42"/>
      <c r="W90" s="42"/>
      <c r="X90" s="41"/>
      <c r="Y90" s="42"/>
      <c r="Z90" s="42"/>
      <c r="AA90" s="41"/>
      <c r="AB90" s="42"/>
      <c r="AC90" s="42"/>
      <c r="AD90" s="41"/>
      <c r="AE90" s="42"/>
      <c r="AF90" s="42"/>
      <c r="AG90" s="41"/>
      <c r="AH90" s="42"/>
      <c r="AI90" s="42"/>
      <c r="AJ90" s="41"/>
      <c r="AK90" s="42"/>
      <c r="AL90" s="42"/>
      <c r="AM90" s="41"/>
      <c r="AN90" s="42"/>
      <c r="AO90" s="42"/>
      <c r="AP90" s="41"/>
      <c r="AQ90" s="42"/>
      <c r="AR90" s="42"/>
      <c r="AS90" s="41">
        <f t="shared" si="55"/>
        <v>0</v>
      </c>
      <c r="AT90" s="42"/>
      <c r="AU90" s="42"/>
      <c r="AV90" s="12">
        <f t="shared" si="56"/>
        <v>0</v>
      </c>
      <c r="AW90" s="42"/>
      <c r="AX90" s="42"/>
      <c r="AY90" s="42"/>
      <c r="AZ90" s="120">
        <f t="shared" si="57"/>
        <v>0</v>
      </c>
      <c r="BC90" s="9">
        <f t="shared" si="59"/>
        <v>0</v>
      </c>
    </row>
    <row r="91" spans="1:55" s="117" customFormat="1" x14ac:dyDescent="0.2">
      <c r="A91" s="136"/>
      <c r="B91" s="145"/>
      <c r="C91" s="109"/>
      <c r="D91" s="144"/>
      <c r="E91" s="42"/>
      <c r="F91" s="42"/>
      <c r="G91" s="42"/>
      <c r="H91" s="12"/>
      <c r="I91" s="42"/>
      <c r="J91" s="42"/>
      <c r="K91" s="42"/>
      <c r="L91" s="12"/>
      <c r="M91" s="42"/>
      <c r="N91" s="42"/>
      <c r="O91" s="12"/>
      <c r="P91" s="12"/>
      <c r="Q91" s="42"/>
      <c r="R91" s="41"/>
      <c r="S91" s="42"/>
      <c r="T91" s="42"/>
      <c r="U91" s="41"/>
      <c r="V91" s="42"/>
      <c r="W91" s="42"/>
      <c r="X91" s="41"/>
      <c r="Y91" s="42"/>
      <c r="Z91" s="42"/>
      <c r="AA91" s="41"/>
      <c r="AB91" s="42"/>
      <c r="AC91" s="42"/>
      <c r="AD91" s="41"/>
      <c r="AE91" s="42"/>
      <c r="AF91" s="42"/>
      <c r="AG91" s="41"/>
      <c r="AH91" s="42"/>
      <c r="AI91" s="42"/>
      <c r="AJ91" s="41"/>
      <c r="AK91" s="42"/>
      <c r="AL91" s="42"/>
      <c r="AM91" s="41"/>
      <c r="AN91" s="42"/>
      <c r="AO91" s="42"/>
      <c r="AP91" s="41"/>
      <c r="AQ91" s="42"/>
      <c r="AR91" s="42"/>
      <c r="AS91" s="41">
        <f t="shared" si="55"/>
        <v>0</v>
      </c>
      <c r="AT91" s="42"/>
      <c r="AU91" s="42"/>
      <c r="AV91" s="12">
        <f t="shared" si="56"/>
        <v>0</v>
      </c>
      <c r="AW91" s="42"/>
      <c r="AX91" s="42"/>
      <c r="AY91" s="42"/>
      <c r="AZ91" s="119">
        <f t="shared" si="57"/>
        <v>0</v>
      </c>
      <c r="BC91" s="9">
        <f t="shared" si="59"/>
        <v>0</v>
      </c>
    </row>
    <row r="92" spans="1:55" s="121" customFormat="1" x14ac:dyDescent="0.2">
      <c r="A92" s="136"/>
      <c r="B92" s="145"/>
      <c r="C92" s="109"/>
      <c r="D92" s="144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05"/>
      <c r="S92" s="42"/>
      <c r="T92" s="42"/>
      <c r="U92" s="105"/>
      <c r="V92" s="42"/>
      <c r="W92" s="42"/>
      <c r="X92" s="41"/>
      <c r="Y92" s="42"/>
      <c r="Z92" s="42"/>
      <c r="AA92" s="105"/>
      <c r="AB92" s="42"/>
      <c r="AC92" s="42"/>
      <c r="AD92" s="105"/>
      <c r="AE92" s="42"/>
      <c r="AF92" s="42"/>
      <c r="AG92" s="105"/>
      <c r="AH92" s="42"/>
      <c r="AI92" s="42"/>
      <c r="AJ92" s="105"/>
      <c r="AK92" s="42"/>
      <c r="AL92" s="42"/>
      <c r="AM92" s="105"/>
      <c r="AN92" s="42"/>
      <c r="AO92" s="42"/>
      <c r="AP92" s="105"/>
      <c r="AQ92" s="42"/>
      <c r="AR92" s="42"/>
      <c r="AS92" s="41">
        <f t="shared" si="55"/>
        <v>0</v>
      </c>
      <c r="AT92" s="42"/>
      <c r="AU92" s="42"/>
      <c r="AV92" s="12">
        <f t="shared" si="56"/>
        <v>0</v>
      </c>
      <c r="AW92" s="42"/>
      <c r="AX92" s="42"/>
      <c r="AY92" s="42"/>
      <c r="AZ92" s="120"/>
      <c r="BC92" s="9">
        <f t="shared" si="59"/>
        <v>0</v>
      </c>
    </row>
    <row r="93" spans="1:55" s="83" customFormat="1" x14ac:dyDescent="0.2">
      <c r="A93" s="136"/>
      <c r="B93" s="142"/>
      <c r="C93" s="138"/>
      <c r="D93" s="144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41"/>
      <c r="S93" s="42"/>
      <c r="T93" s="12"/>
      <c r="U93" s="41"/>
      <c r="V93" s="42"/>
      <c r="W93" s="12"/>
      <c r="X93" s="41"/>
      <c r="Y93" s="42"/>
      <c r="Z93" s="12"/>
      <c r="AA93" s="41"/>
      <c r="AB93" s="42"/>
      <c r="AC93" s="12"/>
      <c r="AD93" s="41"/>
      <c r="AE93" s="42"/>
      <c r="AF93" s="12"/>
      <c r="AG93" s="41"/>
      <c r="AH93" s="42"/>
      <c r="AI93" s="12"/>
      <c r="AJ93" s="41"/>
      <c r="AK93" s="42"/>
      <c r="AL93" s="12"/>
      <c r="AM93" s="41"/>
      <c r="AN93" s="42"/>
      <c r="AO93" s="12"/>
      <c r="AP93" s="41"/>
      <c r="AQ93" s="42"/>
      <c r="AR93" s="12"/>
      <c r="AS93" s="41">
        <f t="shared" si="55"/>
        <v>0</v>
      </c>
      <c r="AT93" s="12"/>
      <c r="AU93" s="12"/>
      <c r="AV93" s="12">
        <f t="shared" si="56"/>
        <v>0</v>
      </c>
      <c r="AW93" s="12"/>
      <c r="AX93" s="12"/>
      <c r="AY93" s="12"/>
      <c r="AZ93" s="84">
        <f t="shared" si="57"/>
        <v>0</v>
      </c>
      <c r="BC93" s="9">
        <f t="shared" si="59"/>
        <v>0</v>
      </c>
    </row>
    <row r="94" spans="1:55" s="83" customFormat="1" x14ac:dyDescent="0.2">
      <c r="A94" s="136"/>
      <c r="B94" s="145"/>
      <c r="C94" s="109"/>
      <c r="D94" s="144"/>
      <c r="E94" s="42"/>
      <c r="F94" s="42"/>
      <c r="G94" s="42"/>
      <c r="H94" s="12"/>
      <c r="I94" s="42"/>
      <c r="J94" s="42"/>
      <c r="K94" s="42"/>
      <c r="L94" s="12"/>
      <c r="M94" s="42"/>
      <c r="N94" s="42"/>
      <c r="O94" s="12"/>
      <c r="P94" s="12"/>
      <c r="Q94" s="42"/>
      <c r="R94" s="41"/>
      <c r="S94" s="42"/>
      <c r="T94" s="42"/>
      <c r="U94" s="41"/>
      <c r="V94" s="42"/>
      <c r="W94" s="42"/>
      <c r="X94" s="41"/>
      <c r="Y94" s="42"/>
      <c r="Z94" s="42"/>
      <c r="AA94" s="41"/>
      <c r="AB94" s="42"/>
      <c r="AC94" s="42"/>
      <c r="AD94" s="41"/>
      <c r="AE94" s="42"/>
      <c r="AF94" s="42"/>
      <c r="AG94" s="41"/>
      <c r="AH94" s="42"/>
      <c r="AI94" s="42"/>
      <c r="AJ94" s="41"/>
      <c r="AK94" s="42"/>
      <c r="AL94" s="42"/>
      <c r="AM94" s="41"/>
      <c r="AN94" s="42"/>
      <c r="AO94" s="42"/>
      <c r="AP94" s="41"/>
      <c r="AQ94" s="42"/>
      <c r="AR94" s="42"/>
      <c r="AS94" s="41">
        <f t="shared" si="55"/>
        <v>0</v>
      </c>
      <c r="AT94" s="42"/>
      <c r="AU94" s="42"/>
      <c r="AV94" s="12">
        <f t="shared" si="56"/>
        <v>0</v>
      </c>
      <c r="AW94" s="42"/>
      <c r="AX94" s="42"/>
      <c r="AY94" s="42"/>
      <c r="AZ94" s="84">
        <f t="shared" si="57"/>
        <v>0</v>
      </c>
      <c r="BC94" s="9">
        <f t="shared" si="59"/>
        <v>0</v>
      </c>
    </row>
    <row r="95" spans="1:55" s="121" customFormat="1" x14ac:dyDescent="0.2">
      <c r="A95" s="136"/>
      <c r="B95" s="145"/>
      <c r="C95" s="109"/>
      <c r="D95" s="144"/>
      <c r="E95" s="42"/>
      <c r="F95" s="42"/>
      <c r="G95" s="42"/>
      <c r="H95" s="12"/>
      <c r="I95" s="42"/>
      <c r="J95" s="42"/>
      <c r="K95" s="42"/>
      <c r="L95" s="12"/>
      <c r="M95" s="42"/>
      <c r="N95" s="42"/>
      <c r="O95" s="12"/>
      <c r="P95" s="12"/>
      <c r="Q95" s="42"/>
      <c r="R95" s="41"/>
      <c r="S95" s="42"/>
      <c r="T95" s="42"/>
      <c r="U95" s="41"/>
      <c r="V95" s="42"/>
      <c r="W95" s="42"/>
      <c r="X95" s="41"/>
      <c r="Y95" s="42"/>
      <c r="Z95" s="42"/>
      <c r="AA95" s="41"/>
      <c r="AB95" s="42"/>
      <c r="AC95" s="42"/>
      <c r="AD95" s="41"/>
      <c r="AE95" s="42"/>
      <c r="AF95" s="42"/>
      <c r="AG95" s="41"/>
      <c r="AH95" s="42"/>
      <c r="AI95" s="42"/>
      <c r="AJ95" s="41"/>
      <c r="AK95" s="42"/>
      <c r="AL95" s="42"/>
      <c r="AM95" s="41"/>
      <c r="AN95" s="42"/>
      <c r="AO95" s="42"/>
      <c r="AP95" s="41"/>
      <c r="AQ95" s="42"/>
      <c r="AR95" s="42"/>
      <c r="AS95" s="41">
        <f t="shared" si="55"/>
        <v>0</v>
      </c>
      <c r="AT95" s="107"/>
      <c r="AU95" s="107"/>
      <c r="AV95" s="12">
        <f t="shared" si="56"/>
        <v>0</v>
      </c>
      <c r="AW95" s="107"/>
      <c r="AX95" s="107"/>
      <c r="AY95" s="107"/>
      <c r="AZ95" s="124">
        <f t="shared" si="57"/>
        <v>0</v>
      </c>
      <c r="BC95" s="9">
        <f t="shared" si="59"/>
        <v>0</v>
      </c>
    </row>
    <row r="96" spans="1:55" s="121" customFormat="1" x14ac:dyDescent="0.2">
      <c r="A96" s="136"/>
      <c r="B96" s="145"/>
      <c r="C96" s="109"/>
      <c r="D96" s="144"/>
      <c r="E96" s="42"/>
      <c r="F96" s="42"/>
      <c r="G96" s="42"/>
      <c r="H96" s="12"/>
      <c r="I96" s="42"/>
      <c r="J96" s="42"/>
      <c r="K96" s="42"/>
      <c r="L96" s="12"/>
      <c r="M96" s="42"/>
      <c r="N96" s="42"/>
      <c r="O96" s="12"/>
      <c r="P96" s="12"/>
      <c r="Q96" s="42"/>
      <c r="R96" s="41"/>
      <c r="S96" s="42"/>
      <c r="T96" s="42"/>
      <c r="U96" s="41"/>
      <c r="V96" s="42"/>
      <c r="W96" s="42"/>
      <c r="X96" s="41"/>
      <c r="Y96" s="42"/>
      <c r="Z96" s="42"/>
      <c r="AA96" s="41"/>
      <c r="AB96" s="42"/>
      <c r="AC96" s="42"/>
      <c r="AD96" s="41"/>
      <c r="AE96" s="42"/>
      <c r="AF96" s="42"/>
      <c r="AG96" s="41"/>
      <c r="AH96" s="42"/>
      <c r="AI96" s="42"/>
      <c r="AJ96" s="41"/>
      <c r="AK96" s="42"/>
      <c r="AL96" s="42"/>
      <c r="AM96" s="41"/>
      <c r="AN96" s="42"/>
      <c r="AO96" s="42"/>
      <c r="AP96" s="41"/>
      <c r="AQ96" s="42"/>
      <c r="AR96" s="42"/>
      <c r="AS96" s="41">
        <f t="shared" si="55"/>
        <v>0</v>
      </c>
      <c r="AT96" s="42"/>
      <c r="AU96" s="42"/>
      <c r="AV96" s="12">
        <f t="shared" si="56"/>
        <v>0</v>
      </c>
      <c r="AW96" s="42"/>
      <c r="AX96" s="42"/>
      <c r="AY96" s="42"/>
      <c r="AZ96" s="120">
        <f t="shared" si="57"/>
        <v>0</v>
      </c>
      <c r="BC96" s="9">
        <f t="shared" si="59"/>
        <v>0</v>
      </c>
    </row>
    <row r="97" spans="1:55" s="121" customFormat="1" x14ac:dyDescent="0.2">
      <c r="A97" s="136"/>
      <c r="B97" s="145"/>
      <c r="C97" s="109"/>
      <c r="D97" s="144"/>
      <c r="E97" s="42"/>
      <c r="F97" s="42"/>
      <c r="G97" s="42"/>
      <c r="H97" s="12"/>
      <c r="I97" s="42"/>
      <c r="J97" s="42"/>
      <c r="K97" s="42"/>
      <c r="L97" s="12"/>
      <c r="M97" s="42"/>
      <c r="N97" s="42"/>
      <c r="O97" s="12"/>
      <c r="P97" s="12"/>
      <c r="Q97" s="42"/>
      <c r="R97" s="41"/>
      <c r="S97" s="42"/>
      <c r="T97" s="42"/>
      <c r="U97" s="41"/>
      <c r="V97" s="42"/>
      <c r="W97" s="42"/>
      <c r="X97" s="41"/>
      <c r="Y97" s="42"/>
      <c r="Z97" s="42"/>
      <c r="AA97" s="41"/>
      <c r="AB97" s="42"/>
      <c r="AC97" s="42"/>
      <c r="AD97" s="41"/>
      <c r="AE97" s="42"/>
      <c r="AF97" s="42"/>
      <c r="AG97" s="41"/>
      <c r="AH97" s="42"/>
      <c r="AI97" s="42"/>
      <c r="AJ97" s="41"/>
      <c r="AK97" s="42"/>
      <c r="AL97" s="42"/>
      <c r="AM97" s="41"/>
      <c r="AN97" s="42"/>
      <c r="AO97" s="42"/>
      <c r="AP97" s="41"/>
      <c r="AQ97" s="42"/>
      <c r="AR97" s="42"/>
      <c r="AS97" s="41">
        <f t="shared" si="55"/>
        <v>0</v>
      </c>
      <c r="AT97" s="42"/>
      <c r="AU97" s="42"/>
      <c r="AV97" s="12">
        <f t="shared" si="56"/>
        <v>0</v>
      </c>
      <c r="AW97" s="42"/>
      <c r="AX97" s="42"/>
      <c r="AY97" s="42"/>
      <c r="AZ97" s="120">
        <f t="shared" si="57"/>
        <v>0</v>
      </c>
      <c r="BC97" s="9">
        <f t="shared" si="59"/>
        <v>0</v>
      </c>
    </row>
    <row r="98" spans="1:55" s="117" customFormat="1" x14ac:dyDescent="0.2">
      <c r="A98" s="136"/>
      <c r="B98" s="145"/>
      <c r="C98" s="109"/>
      <c r="D98" s="144"/>
      <c r="E98" s="42"/>
      <c r="F98" s="42"/>
      <c r="G98" s="42"/>
      <c r="H98" s="12"/>
      <c r="I98" s="42"/>
      <c r="J98" s="42"/>
      <c r="K98" s="42"/>
      <c r="L98" s="12"/>
      <c r="M98" s="42"/>
      <c r="N98" s="42"/>
      <c r="O98" s="12"/>
      <c r="P98" s="12"/>
      <c r="Q98" s="42"/>
      <c r="R98" s="41"/>
      <c r="S98" s="42"/>
      <c r="T98" s="42"/>
      <c r="U98" s="41"/>
      <c r="V98" s="42"/>
      <c r="W98" s="42"/>
      <c r="X98" s="41"/>
      <c r="Y98" s="42"/>
      <c r="Z98" s="42"/>
      <c r="AA98" s="41"/>
      <c r="AB98" s="42"/>
      <c r="AC98" s="42"/>
      <c r="AD98" s="41"/>
      <c r="AE98" s="42"/>
      <c r="AF98" s="42"/>
      <c r="AG98" s="41"/>
      <c r="AH98" s="42"/>
      <c r="AI98" s="42"/>
      <c r="AJ98" s="41"/>
      <c r="AK98" s="42"/>
      <c r="AL98" s="42"/>
      <c r="AM98" s="41"/>
      <c r="AN98" s="42"/>
      <c r="AO98" s="42"/>
      <c r="AP98" s="41"/>
      <c r="AQ98" s="42"/>
      <c r="AR98" s="42"/>
      <c r="AS98" s="41">
        <f t="shared" si="55"/>
        <v>0</v>
      </c>
      <c r="AT98" s="42"/>
      <c r="AU98" s="42"/>
      <c r="AV98" s="12">
        <f t="shared" si="56"/>
        <v>0</v>
      </c>
      <c r="AW98" s="42"/>
      <c r="AX98" s="42"/>
      <c r="AY98" s="42"/>
      <c r="AZ98" s="119">
        <f t="shared" si="57"/>
        <v>0</v>
      </c>
      <c r="BC98" s="9">
        <f t="shared" si="59"/>
        <v>0</v>
      </c>
    </row>
    <row r="99" spans="1:55" s="121" customFormat="1" x14ac:dyDescent="0.2">
      <c r="A99" s="136"/>
      <c r="B99" s="145"/>
      <c r="C99" s="109"/>
      <c r="D99" s="144"/>
      <c r="E99" s="42"/>
      <c r="F99" s="42"/>
      <c r="G99" s="42"/>
      <c r="H99" s="12"/>
      <c r="I99" s="42"/>
      <c r="J99" s="42"/>
      <c r="K99" s="42"/>
      <c r="L99" s="42"/>
      <c r="M99" s="42"/>
      <c r="N99" s="42"/>
      <c r="O99" s="12"/>
      <c r="P99" s="12"/>
      <c r="Q99" s="42"/>
      <c r="R99" s="41"/>
      <c r="S99" s="42"/>
      <c r="T99" s="42"/>
      <c r="U99" s="41"/>
      <c r="V99" s="42"/>
      <c r="W99" s="42"/>
      <c r="X99" s="41"/>
      <c r="Y99" s="42"/>
      <c r="Z99" s="42"/>
      <c r="AA99" s="41"/>
      <c r="AB99" s="42"/>
      <c r="AC99" s="42"/>
      <c r="AD99" s="41"/>
      <c r="AE99" s="42"/>
      <c r="AF99" s="42"/>
      <c r="AG99" s="41"/>
      <c r="AH99" s="42"/>
      <c r="AI99" s="42"/>
      <c r="AJ99" s="41"/>
      <c r="AK99" s="42"/>
      <c r="AL99" s="42"/>
      <c r="AM99" s="41"/>
      <c r="AN99" s="42"/>
      <c r="AO99" s="42"/>
      <c r="AP99" s="41"/>
      <c r="AQ99" s="42"/>
      <c r="AR99" s="42"/>
      <c r="AS99" s="41">
        <f t="shared" si="55"/>
        <v>0</v>
      </c>
      <c r="AT99" s="42"/>
      <c r="AU99" s="42"/>
      <c r="AV99" s="12">
        <f t="shared" si="56"/>
        <v>0</v>
      </c>
      <c r="AW99" s="42"/>
      <c r="AX99" s="42"/>
      <c r="AY99" s="42"/>
      <c r="AZ99" s="120">
        <f t="shared" si="57"/>
        <v>0</v>
      </c>
      <c r="BC99" s="9">
        <f t="shared" si="59"/>
        <v>0</v>
      </c>
    </row>
    <row r="100" spans="1:55" s="121" customFormat="1" x14ac:dyDescent="0.2">
      <c r="A100" s="136"/>
      <c r="B100" s="145"/>
      <c r="C100" s="109"/>
      <c r="D100" s="144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05"/>
      <c r="S100" s="42"/>
      <c r="T100" s="42"/>
      <c r="U100" s="105"/>
      <c r="V100" s="42"/>
      <c r="W100" s="42"/>
      <c r="X100" s="41"/>
      <c r="Y100" s="42"/>
      <c r="Z100" s="42"/>
      <c r="AA100" s="105"/>
      <c r="AB100" s="42"/>
      <c r="AC100" s="42"/>
      <c r="AD100" s="105"/>
      <c r="AE100" s="42"/>
      <c r="AF100" s="42"/>
      <c r="AG100" s="105"/>
      <c r="AH100" s="42"/>
      <c r="AI100" s="42"/>
      <c r="AJ100" s="105"/>
      <c r="AK100" s="42"/>
      <c r="AL100" s="42"/>
      <c r="AM100" s="105"/>
      <c r="AN100" s="42"/>
      <c r="AO100" s="42"/>
      <c r="AP100" s="105"/>
      <c r="AQ100" s="42"/>
      <c r="AR100" s="42"/>
      <c r="AS100" s="41">
        <f t="shared" si="55"/>
        <v>0</v>
      </c>
      <c r="AT100" s="42"/>
      <c r="AU100" s="42"/>
      <c r="AV100" s="12">
        <f t="shared" si="56"/>
        <v>0</v>
      </c>
      <c r="AW100" s="42"/>
      <c r="AX100" s="42"/>
      <c r="AY100" s="42"/>
      <c r="AZ100" s="120">
        <f t="shared" si="57"/>
        <v>0</v>
      </c>
      <c r="BC100" s="9">
        <f t="shared" si="59"/>
        <v>0</v>
      </c>
    </row>
    <row r="101" spans="1:55" s="121" customFormat="1" x14ac:dyDescent="0.2">
      <c r="A101" s="136"/>
      <c r="B101" s="145"/>
      <c r="C101" s="109"/>
      <c r="D101" s="144"/>
      <c r="E101" s="42"/>
      <c r="F101" s="42"/>
      <c r="G101" s="42"/>
      <c r="H101" s="12"/>
      <c r="I101" s="42"/>
      <c r="J101" s="42"/>
      <c r="K101" s="42"/>
      <c r="L101" s="42"/>
      <c r="M101" s="42"/>
      <c r="N101" s="42"/>
      <c r="O101" s="42"/>
      <c r="P101" s="42"/>
      <c r="Q101" s="42"/>
      <c r="R101" s="41"/>
      <c r="S101" s="42"/>
      <c r="T101" s="42"/>
      <c r="U101" s="41"/>
      <c r="V101" s="42"/>
      <c r="W101" s="42"/>
      <c r="X101" s="41"/>
      <c r="Y101" s="42"/>
      <c r="Z101" s="42"/>
      <c r="AA101" s="41"/>
      <c r="AB101" s="42"/>
      <c r="AC101" s="42"/>
      <c r="AD101" s="41"/>
      <c r="AE101" s="42"/>
      <c r="AF101" s="42"/>
      <c r="AG101" s="41"/>
      <c r="AH101" s="42"/>
      <c r="AI101" s="42"/>
      <c r="AJ101" s="41"/>
      <c r="AK101" s="42"/>
      <c r="AL101" s="42"/>
      <c r="AM101" s="41"/>
      <c r="AN101" s="42"/>
      <c r="AO101" s="42"/>
      <c r="AP101" s="41"/>
      <c r="AQ101" s="42"/>
      <c r="AR101" s="42"/>
      <c r="AS101" s="41">
        <f t="shared" si="55"/>
        <v>0</v>
      </c>
      <c r="AT101" s="42"/>
      <c r="AU101" s="42"/>
      <c r="AV101" s="12">
        <f t="shared" si="56"/>
        <v>0</v>
      </c>
      <c r="AW101" s="42"/>
      <c r="AX101" s="42"/>
      <c r="AY101" s="42"/>
      <c r="AZ101" s="120">
        <f t="shared" si="57"/>
        <v>0</v>
      </c>
      <c r="BC101" s="9">
        <f t="shared" si="59"/>
        <v>0</v>
      </c>
    </row>
    <row r="102" spans="1:55" s="121" customFormat="1" x14ac:dyDescent="0.2">
      <c r="A102" s="136"/>
      <c r="B102" s="145"/>
      <c r="C102" s="109"/>
      <c r="D102" s="144"/>
      <c r="E102" s="42"/>
      <c r="F102" s="42"/>
      <c r="G102" s="42"/>
      <c r="H102" s="12"/>
      <c r="I102" s="42"/>
      <c r="J102" s="42"/>
      <c r="K102" s="42"/>
      <c r="L102" s="42"/>
      <c r="M102" s="42"/>
      <c r="N102" s="42"/>
      <c r="O102" s="42"/>
      <c r="P102" s="42"/>
      <c r="Q102" s="42"/>
      <c r="R102" s="41"/>
      <c r="S102" s="42"/>
      <c r="T102" s="42"/>
      <c r="U102" s="41"/>
      <c r="V102" s="42"/>
      <c r="W102" s="42"/>
      <c r="X102" s="41"/>
      <c r="Y102" s="42"/>
      <c r="Z102" s="42"/>
      <c r="AA102" s="41"/>
      <c r="AB102" s="42"/>
      <c r="AC102" s="42"/>
      <c r="AD102" s="41"/>
      <c r="AE102" s="42"/>
      <c r="AF102" s="42"/>
      <c r="AG102" s="41"/>
      <c r="AH102" s="42"/>
      <c r="AI102" s="42"/>
      <c r="AJ102" s="41"/>
      <c r="AK102" s="42"/>
      <c r="AL102" s="42"/>
      <c r="AM102" s="41"/>
      <c r="AN102" s="42"/>
      <c r="AO102" s="42"/>
      <c r="AP102" s="41"/>
      <c r="AQ102" s="42"/>
      <c r="AR102" s="42"/>
      <c r="AS102" s="41">
        <f t="shared" si="55"/>
        <v>0</v>
      </c>
      <c r="AT102" s="42"/>
      <c r="AU102" s="42"/>
      <c r="AV102" s="12">
        <f t="shared" si="56"/>
        <v>0</v>
      </c>
      <c r="AW102" s="42"/>
      <c r="AX102" s="42"/>
      <c r="AY102" s="42"/>
      <c r="AZ102" s="120">
        <f t="shared" si="57"/>
        <v>0</v>
      </c>
      <c r="BC102" s="9">
        <f t="shared" si="59"/>
        <v>0</v>
      </c>
    </row>
    <row r="103" spans="1:55" s="121" customFormat="1" x14ac:dyDescent="0.2">
      <c r="A103" s="136"/>
      <c r="B103" s="145"/>
      <c r="C103" s="109"/>
      <c r="D103" s="144"/>
      <c r="E103" s="42"/>
      <c r="F103" s="42"/>
      <c r="G103" s="42"/>
      <c r="H103" s="12"/>
      <c r="I103" s="42"/>
      <c r="J103" s="42"/>
      <c r="K103" s="42"/>
      <c r="L103" s="42"/>
      <c r="M103" s="42"/>
      <c r="N103" s="42"/>
      <c r="O103" s="42"/>
      <c r="P103" s="42"/>
      <c r="Q103" s="42"/>
      <c r="R103" s="105"/>
      <c r="S103" s="42"/>
      <c r="T103" s="42"/>
      <c r="U103" s="41"/>
      <c r="V103" s="42"/>
      <c r="W103" s="42"/>
      <c r="X103" s="41"/>
      <c r="Y103" s="42"/>
      <c r="Z103" s="42"/>
      <c r="AA103" s="105"/>
      <c r="AB103" s="42"/>
      <c r="AC103" s="42"/>
      <c r="AD103" s="105"/>
      <c r="AE103" s="42"/>
      <c r="AF103" s="42"/>
      <c r="AG103" s="105"/>
      <c r="AH103" s="42"/>
      <c r="AI103" s="42"/>
      <c r="AJ103" s="105"/>
      <c r="AK103" s="42"/>
      <c r="AL103" s="42"/>
      <c r="AM103" s="105"/>
      <c r="AN103" s="42"/>
      <c r="AO103" s="42"/>
      <c r="AP103" s="105"/>
      <c r="AQ103" s="42"/>
      <c r="AR103" s="42"/>
      <c r="AS103" s="41">
        <f t="shared" si="55"/>
        <v>0</v>
      </c>
      <c r="AT103" s="42"/>
      <c r="AU103" s="42"/>
      <c r="AV103" s="12">
        <f t="shared" si="56"/>
        <v>0</v>
      </c>
      <c r="AW103" s="42"/>
      <c r="AX103" s="42"/>
      <c r="AY103" s="42"/>
      <c r="AZ103" s="120"/>
    </row>
    <row r="104" spans="1:55" s="113" customFormat="1" x14ac:dyDescent="0.2">
      <c r="A104" s="136"/>
      <c r="B104" s="145"/>
      <c r="C104" s="109"/>
      <c r="D104" s="144"/>
      <c r="E104" s="42"/>
      <c r="F104" s="42"/>
      <c r="G104" s="42"/>
      <c r="H104" s="12"/>
      <c r="I104" s="42"/>
      <c r="J104" s="42"/>
      <c r="K104" s="42"/>
      <c r="L104" s="42"/>
      <c r="M104" s="42"/>
      <c r="N104" s="42"/>
      <c r="O104" s="42"/>
      <c r="P104" s="42"/>
      <c r="Q104" s="42"/>
      <c r="R104" s="41"/>
      <c r="S104" s="42"/>
      <c r="T104" s="42"/>
      <c r="U104" s="41"/>
      <c r="V104" s="42"/>
      <c r="W104" s="42"/>
      <c r="X104" s="41"/>
      <c r="Y104" s="42"/>
      <c r="Z104" s="42"/>
      <c r="AA104" s="41"/>
      <c r="AB104" s="42"/>
      <c r="AC104" s="42"/>
      <c r="AD104" s="41"/>
      <c r="AE104" s="42"/>
      <c r="AF104" s="42"/>
      <c r="AG104" s="41"/>
      <c r="AH104" s="42"/>
      <c r="AI104" s="42"/>
      <c r="AJ104" s="41"/>
      <c r="AK104" s="42"/>
      <c r="AL104" s="42"/>
      <c r="AM104" s="41"/>
      <c r="AN104" s="42"/>
      <c r="AO104" s="42"/>
      <c r="AP104" s="41"/>
      <c r="AQ104" s="42"/>
      <c r="AR104" s="42"/>
      <c r="AS104" s="41">
        <f t="shared" si="55"/>
        <v>0</v>
      </c>
      <c r="AT104" s="42"/>
      <c r="AU104" s="42"/>
      <c r="AV104" s="12">
        <f t="shared" si="56"/>
        <v>0</v>
      </c>
      <c r="AW104" s="42"/>
      <c r="AX104" s="42"/>
      <c r="AY104" s="42"/>
      <c r="AZ104" s="116"/>
    </row>
    <row r="105" spans="1:55" s="121" customFormat="1" x14ac:dyDescent="0.2">
      <c r="A105" s="136"/>
      <c r="B105" s="145"/>
      <c r="C105" s="109"/>
      <c r="D105" s="144"/>
      <c r="E105" s="42"/>
      <c r="F105" s="42"/>
      <c r="G105" s="42"/>
      <c r="H105" s="12"/>
      <c r="I105" s="42"/>
      <c r="J105" s="42"/>
      <c r="K105" s="42"/>
      <c r="L105" s="42"/>
      <c r="M105" s="42"/>
      <c r="N105" s="42"/>
      <c r="O105" s="42"/>
      <c r="P105" s="42"/>
      <c r="Q105" s="42"/>
      <c r="R105" s="41"/>
      <c r="S105" s="42"/>
      <c r="T105" s="42"/>
      <c r="U105" s="41"/>
      <c r="V105" s="42"/>
      <c r="W105" s="42"/>
      <c r="X105" s="41"/>
      <c r="Y105" s="42"/>
      <c r="Z105" s="42"/>
      <c r="AA105" s="41"/>
      <c r="AB105" s="42"/>
      <c r="AC105" s="42"/>
      <c r="AD105" s="41"/>
      <c r="AE105" s="42"/>
      <c r="AF105" s="42"/>
      <c r="AG105" s="41"/>
      <c r="AH105" s="42"/>
      <c r="AI105" s="42"/>
      <c r="AJ105" s="41"/>
      <c r="AK105" s="42"/>
      <c r="AL105" s="42"/>
      <c r="AM105" s="41"/>
      <c r="AN105" s="42"/>
      <c r="AO105" s="42"/>
      <c r="AP105" s="41"/>
      <c r="AQ105" s="42"/>
      <c r="AR105" s="42"/>
      <c r="AS105" s="41">
        <f t="shared" si="55"/>
        <v>0</v>
      </c>
      <c r="AT105" s="42"/>
      <c r="AU105" s="42"/>
      <c r="AV105" s="12">
        <f t="shared" si="56"/>
        <v>0</v>
      </c>
      <c r="AW105" s="42"/>
      <c r="AX105" s="42"/>
      <c r="AY105" s="42"/>
      <c r="AZ105" s="120">
        <f t="shared" si="57"/>
        <v>0</v>
      </c>
    </row>
    <row r="106" spans="1:55" s="121" customFormat="1" x14ac:dyDescent="0.2">
      <c r="A106" s="136"/>
      <c r="B106" s="145"/>
      <c r="C106" s="109"/>
      <c r="D106" s="144"/>
      <c r="E106" s="42"/>
      <c r="F106" s="42"/>
      <c r="G106" s="42"/>
      <c r="H106" s="12"/>
      <c r="I106" s="42"/>
      <c r="J106" s="42"/>
      <c r="K106" s="42"/>
      <c r="L106" s="42"/>
      <c r="M106" s="42"/>
      <c r="N106" s="42"/>
      <c r="O106" s="42"/>
      <c r="P106" s="42"/>
      <c r="Q106" s="42"/>
      <c r="R106" s="41"/>
      <c r="S106" s="42"/>
      <c r="T106" s="42"/>
      <c r="U106" s="41"/>
      <c r="V106" s="42"/>
      <c r="W106" s="42"/>
      <c r="X106" s="41"/>
      <c r="Y106" s="42"/>
      <c r="Z106" s="42"/>
      <c r="AA106" s="41"/>
      <c r="AB106" s="42"/>
      <c r="AC106" s="42"/>
      <c r="AD106" s="41"/>
      <c r="AE106" s="42"/>
      <c r="AF106" s="42"/>
      <c r="AG106" s="41"/>
      <c r="AH106" s="42"/>
      <c r="AI106" s="42"/>
      <c r="AJ106" s="41"/>
      <c r="AK106" s="42"/>
      <c r="AL106" s="42"/>
      <c r="AM106" s="41"/>
      <c r="AN106" s="42"/>
      <c r="AO106" s="42"/>
      <c r="AP106" s="41"/>
      <c r="AQ106" s="42"/>
      <c r="AR106" s="42"/>
      <c r="AS106" s="41">
        <f t="shared" si="55"/>
        <v>0</v>
      </c>
      <c r="AT106" s="42"/>
      <c r="AU106" s="42"/>
      <c r="AV106" s="12">
        <f t="shared" si="56"/>
        <v>0</v>
      </c>
      <c r="AW106" s="42"/>
      <c r="AX106" s="42"/>
      <c r="AY106" s="42"/>
      <c r="AZ106" s="120">
        <f t="shared" si="57"/>
        <v>0</v>
      </c>
    </row>
    <row r="107" spans="1:55" s="121" customFormat="1" x14ac:dyDescent="0.2">
      <c r="A107" s="136"/>
      <c r="B107" s="145"/>
      <c r="C107" s="109"/>
      <c r="D107" s="144"/>
      <c r="E107" s="42"/>
      <c r="F107" s="42"/>
      <c r="G107" s="42"/>
      <c r="H107" s="12"/>
      <c r="I107" s="42"/>
      <c r="J107" s="42"/>
      <c r="K107" s="42"/>
      <c r="L107" s="42"/>
      <c r="M107" s="42"/>
      <c r="N107" s="42"/>
      <c r="O107" s="42"/>
      <c r="P107" s="42"/>
      <c r="Q107" s="42"/>
      <c r="R107" s="41"/>
      <c r="S107" s="42"/>
      <c r="T107" s="42"/>
      <c r="U107" s="41"/>
      <c r="V107" s="42"/>
      <c r="W107" s="42"/>
      <c r="X107" s="41"/>
      <c r="Y107" s="42"/>
      <c r="Z107" s="42"/>
      <c r="AA107" s="41"/>
      <c r="AB107" s="42"/>
      <c r="AC107" s="42"/>
      <c r="AD107" s="41"/>
      <c r="AE107" s="42"/>
      <c r="AF107" s="42"/>
      <c r="AG107" s="41"/>
      <c r="AH107" s="42"/>
      <c r="AI107" s="42"/>
      <c r="AJ107" s="41"/>
      <c r="AK107" s="42"/>
      <c r="AL107" s="42"/>
      <c r="AM107" s="41"/>
      <c r="AN107" s="42"/>
      <c r="AO107" s="42"/>
      <c r="AP107" s="41"/>
      <c r="AQ107" s="42"/>
      <c r="AR107" s="42"/>
      <c r="AS107" s="41">
        <f t="shared" si="55"/>
        <v>0</v>
      </c>
      <c r="AT107" s="42"/>
      <c r="AU107" s="42"/>
      <c r="AV107" s="12">
        <f t="shared" si="56"/>
        <v>0</v>
      </c>
      <c r="AW107" s="42"/>
      <c r="AX107" s="42"/>
      <c r="AY107" s="42"/>
      <c r="AZ107" s="120"/>
    </row>
    <row r="108" spans="1:55" s="121" customFormat="1" x14ac:dyDescent="0.2">
      <c r="A108" s="136"/>
      <c r="B108" s="145"/>
      <c r="C108" s="109"/>
      <c r="D108" s="144"/>
      <c r="E108" s="42"/>
      <c r="F108" s="42"/>
      <c r="G108" s="42"/>
      <c r="H108" s="12"/>
      <c r="I108" s="42"/>
      <c r="J108" s="42"/>
      <c r="K108" s="42"/>
      <c r="L108" s="42"/>
      <c r="M108" s="42"/>
      <c r="N108" s="42"/>
      <c r="O108" s="42"/>
      <c r="P108" s="42"/>
      <c r="Q108" s="42"/>
      <c r="R108" s="41"/>
      <c r="S108" s="42"/>
      <c r="T108" s="42"/>
      <c r="U108" s="41"/>
      <c r="V108" s="42"/>
      <c r="W108" s="42"/>
      <c r="X108" s="41"/>
      <c r="Y108" s="42"/>
      <c r="Z108" s="42"/>
      <c r="AA108" s="41"/>
      <c r="AB108" s="42"/>
      <c r="AC108" s="42"/>
      <c r="AD108" s="41"/>
      <c r="AE108" s="42"/>
      <c r="AF108" s="42"/>
      <c r="AG108" s="41"/>
      <c r="AH108" s="42"/>
      <c r="AI108" s="42"/>
      <c r="AJ108" s="41"/>
      <c r="AK108" s="42"/>
      <c r="AL108" s="42"/>
      <c r="AM108" s="41"/>
      <c r="AN108" s="42"/>
      <c r="AO108" s="42"/>
      <c r="AP108" s="41"/>
      <c r="AQ108" s="42"/>
      <c r="AR108" s="42"/>
      <c r="AS108" s="41">
        <f t="shared" si="55"/>
        <v>0</v>
      </c>
      <c r="AT108" s="42"/>
      <c r="AU108" s="42"/>
      <c r="AV108" s="12">
        <f t="shared" si="56"/>
        <v>0</v>
      </c>
      <c r="AW108" s="42"/>
      <c r="AX108" s="42"/>
      <c r="AY108" s="42"/>
      <c r="AZ108" s="120"/>
    </row>
    <row r="109" spans="1:55" s="83" customFormat="1" ht="12" thickBot="1" x14ac:dyDescent="0.25">
      <c r="A109" s="136"/>
      <c r="B109" s="145"/>
      <c r="C109" s="109"/>
      <c r="D109" s="144"/>
      <c r="E109" s="42"/>
      <c r="F109" s="42"/>
      <c r="G109" s="42"/>
      <c r="H109" s="12"/>
      <c r="I109" s="42"/>
      <c r="J109" s="42"/>
      <c r="K109" s="42"/>
      <c r="L109" s="42"/>
      <c r="M109" s="42"/>
      <c r="N109" s="42"/>
      <c r="O109" s="42"/>
      <c r="P109" s="42"/>
      <c r="Q109" s="42"/>
      <c r="R109" s="41"/>
      <c r="S109" s="42"/>
      <c r="T109" s="42"/>
      <c r="U109" s="41"/>
      <c r="V109" s="42"/>
      <c r="W109" s="42"/>
      <c r="X109" s="41"/>
      <c r="Y109" s="42"/>
      <c r="Z109" s="42"/>
      <c r="AA109" s="41"/>
      <c r="AB109" s="42"/>
      <c r="AC109" s="42"/>
      <c r="AD109" s="41"/>
      <c r="AE109" s="42"/>
      <c r="AF109" s="42"/>
      <c r="AG109" s="41"/>
      <c r="AH109" s="42"/>
      <c r="AI109" s="42"/>
      <c r="AJ109" s="41"/>
      <c r="AK109" s="42"/>
      <c r="AL109" s="42"/>
      <c r="AM109" s="41"/>
      <c r="AN109" s="42"/>
      <c r="AO109" s="42"/>
      <c r="AP109" s="41"/>
      <c r="AQ109" s="42"/>
      <c r="AR109" s="42"/>
      <c r="AS109" s="41"/>
      <c r="AT109" s="42"/>
      <c r="AU109" s="42"/>
      <c r="AV109" s="42"/>
      <c r="AW109" s="42"/>
      <c r="AX109" s="42"/>
      <c r="AY109" s="42"/>
      <c r="AZ109" s="84"/>
      <c r="BA109" s="83">
        <v>3500000</v>
      </c>
    </row>
    <row r="110" spans="1:55" s="237" customFormat="1" ht="20.25" customHeight="1" thickTop="1" thickBot="1" x14ac:dyDescent="0.3">
      <c r="A110" s="396"/>
      <c r="B110" s="397"/>
      <c r="C110" s="397"/>
      <c r="D110" s="397"/>
      <c r="E110" s="235">
        <f t="shared" ref="E110:J110" si="60">SUM(E7:E109)</f>
        <v>641472500</v>
      </c>
      <c r="F110" s="235">
        <f t="shared" si="60"/>
        <v>4700000</v>
      </c>
      <c r="G110" s="235">
        <f t="shared" si="60"/>
        <v>0</v>
      </c>
      <c r="H110" s="235">
        <f t="shared" si="60"/>
        <v>636772500</v>
      </c>
      <c r="I110" s="235">
        <f t="shared" si="60"/>
        <v>217422500</v>
      </c>
      <c r="J110" s="235">
        <f t="shared" si="60"/>
        <v>48125000</v>
      </c>
      <c r="K110" s="235">
        <f>SUM(K7:K109)</f>
        <v>40375000</v>
      </c>
      <c r="L110" s="235">
        <f t="shared" ref="L110:AY110" si="61">SUM(L7:L109)</f>
        <v>7750000</v>
      </c>
      <c r="M110" s="235">
        <f t="shared" si="61"/>
        <v>31652000</v>
      </c>
      <c r="N110" s="235">
        <f t="shared" si="61"/>
        <v>28335000</v>
      </c>
      <c r="O110" s="235">
        <f t="shared" si="61"/>
        <v>3317000</v>
      </c>
      <c r="P110" s="235">
        <f t="shared" si="61"/>
        <v>36952000</v>
      </c>
      <c r="Q110" s="235">
        <f t="shared" si="61"/>
        <v>33635000</v>
      </c>
      <c r="R110" s="235">
        <f t="shared" si="61"/>
        <v>3317000</v>
      </c>
      <c r="S110" s="235">
        <f t="shared" si="61"/>
        <v>37577000</v>
      </c>
      <c r="T110" s="235">
        <f t="shared" si="61"/>
        <v>32510000</v>
      </c>
      <c r="U110" s="235">
        <f t="shared" si="61"/>
        <v>5067000</v>
      </c>
      <c r="V110" s="235">
        <f t="shared" si="61"/>
        <v>37577000</v>
      </c>
      <c r="W110" s="235">
        <f t="shared" si="61"/>
        <v>30110000</v>
      </c>
      <c r="X110" s="235">
        <f t="shared" si="61"/>
        <v>7467000</v>
      </c>
      <c r="Y110" s="235">
        <f t="shared" si="61"/>
        <v>37577000</v>
      </c>
      <c r="Z110" s="235">
        <f t="shared" si="61"/>
        <v>25645000</v>
      </c>
      <c r="AA110" s="235">
        <f t="shared" si="61"/>
        <v>11932000</v>
      </c>
      <c r="AB110" s="235">
        <f t="shared" si="61"/>
        <v>35977000</v>
      </c>
      <c r="AC110" s="235">
        <f t="shared" si="61"/>
        <v>18565000</v>
      </c>
      <c r="AD110" s="235">
        <f t="shared" si="61"/>
        <v>17412000</v>
      </c>
      <c r="AE110" s="235">
        <f t="shared" si="61"/>
        <v>35977000</v>
      </c>
      <c r="AF110" s="235">
        <f t="shared" si="61"/>
        <v>3845000</v>
      </c>
      <c r="AG110" s="235">
        <f t="shared" si="61"/>
        <v>32132000</v>
      </c>
      <c r="AH110" s="235">
        <f t="shared" si="61"/>
        <v>35977000</v>
      </c>
      <c r="AI110" s="235">
        <f t="shared" si="61"/>
        <v>2295000</v>
      </c>
      <c r="AJ110" s="235">
        <f t="shared" si="61"/>
        <v>33682000</v>
      </c>
      <c r="AK110" s="235">
        <f t="shared" si="61"/>
        <v>35977000</v>
      </c>
      <c r="AL110" s="235">
        <f t="shared" si="61"/>
        <v>1525000</v>
      </c>
      <c r="AM110" s="235">
        <f t="shared" si="61"/>
        <v>34452000</v>
      </c>
      <c r="AN110" s="235">
        <f t="shared" si="61"/>
        <v>35977000</v>
      </c>
      <c r="AO110" s="235">
        <f t="shared" si="61"/>
        <v>1025000</v>
      </c>
      <c r="AP110" s="235">
        <f t="shared" si="61"/>
        <v>34952000</v>
      </c>
      <c r="AQ110" s="235">
        <f t="shared" si="61"/>
        <v>7967000</v>
      </c>
      <c r="AR110" s="235">
        <f t="shared" si="61"/>
        <v>625000</v>
      </c>
      <c r="AS110" s="235">
        <f t="shared" si="61"/>
        <v>7342000</v>
      </c>
      <c r="AT110" s="235">
        <f t="shared" si="61"/>
        <v>2038000</v>
      </c>
      <c r="AU110" s="235">
        <f t="shared" si="61"/>
        <v>0</v>
      </c>
      <c r="AV110" s="235">
        <f t="shared" si="61"/>
        <v>2038000</v>
      </c>
      <c r="AW110" s="235">
        <f t="shared" si="61"/>
        <v>0</v>
      </c>
      <c r="AX110" s="235">
        <f t="shared" si="61"/>
        <v>0</v>
      </c>
      <c r="AY110" s="235">
        <f t="shared" si="61"/>
        <v>0</v>
      </c>
      <c r="AZ110" s="236">
        <f>SUM(AZ7:AZ109)</f>
        <v>419350000</v>
      </c>
      <c r="BA110" s="236">
        <f>SUM(BA7:BA109)</f>
        <v>220922500</v>
      </c>
    </row>
    <row r="111" spans="1:55" ht="12" thickTop="1" x14ac:dyDescent="0.2">
      <c r="A111" s="9"/>
      <c r="B111" s="9"/>
      <c r="D111" s="9"/>
    </row>
    <row r="112" spans="1:55" ht="21" customHeight="1" x14ac:dyDescent="0.2">
      <c r="A112" s="9"/>
      <c r="B112" s="9"/>
      <c r="D112" s="9"/>
    </row>
    <row r="113" spans="1:38" x14ac:dyDescent="0.2">
      <c r="A113" s="379" t="s">
        <v>125</v>
      </c>
      <c r="B113" s="379"/>
      <c r="C113" s="379"/>
      <c r="D113" s="112" t="s">
        <v>46</v>
      </c>
      <c r="E113" s="112"/>
    </row>
    <row r="114" spans="1:38" x14ac:dyDescent="0.2">
      <c r="A114" s="9"/>
      <c r="B114" s="9"/>
      <c r="D114" s="9"/>
    </row>
    <row r="115" spans="1:38" ht="22.5" x14ac:dyDescent="0.2">
      <c r="A115" s="93" t="s">
        <v>95</v>
      </c>
      <c r="B115" s="93" t="s">
        <v>2</v>
      </c>
      <c r="C115" s="93" t="s">
        <v>96</v>
      </c>
      <c r="D115" s="93" t="s">
        <v>97</v>
      </c>
      <c r="E115" s="97" t="s">
        <v>98</v>
      </c>
      <c r="G115" s="39" t="s">
        <v>131</v>
      </c>
      <c r="AL115" s="39" t="s">
        <v>130</v>
      </c>
    </row>
    <row r="116" spans="1:38" x14ac:dyDescent="0.2">
      <c r="A116" s="42">
        <v>1</v>
      </c>
      <c r="B116" s="42"/>
      <c r="C116" s="42" t="str">
        <f>+C7</f>
        <v>Ninda Ameylia</v>
      </c>
      <c r="D116" s="42" t="str">
        <f>+D7</f>
        <v>B</v>
      </c>
      <c r="E116" s="269">
        <f>+L7+O7+R7+U7+X7+AA7+AD7+AG7+AJ7+AM7+AP7+AS7+AV7+AY7</f>
        <v>0</v>
      </c>
      <c r="G116" s="9">
        <f>REKAP!R7/96</f>
        <v>6633046.875</v>
      </c>
      <c r="AL116" s="9">
        <f>REKAP!R7/'[1]jml mhs &amp; Do'!$J$12</f>
        <v>6633046.875</v>
      </c>
    </row>
    <row r="117" spans="1:38" x14ac:dyDescent="0.2">
      <c r="A117" s="42">
        <v>2</v>
      </c>
      <c r="B117" s="42"/>
      <c r="C117" s="42" t="str">
        <f t="shared" ref="C117:D180" si="62">+C8</f>
        <v>Neng Seri Rahayu</v>
      </c>
      <c r="D117" s="42" t="str">
        <f t="shared" si="62"/>
        <v>A</v>
      </c>
      <c r="E117" s="269">
        <f t="shared" ref="E117:E159" si="63">+L8+O8+R8+U8+X8+AA8+AD8+AG8+AJ8+AM8+AP8+AS8+AV8+AY8</f>
        <v>1750000</v>
      </c>
    </row>
    <row r="118" spans="1:38" x14ac:dyDescent="0.2">
      <c r="A118" s="42">
        <v>3</v>
      </c>
      <c r="B118" s="42"/>
      <c r="C118" s="42" t="str">
        <f t="shared" si="62"/>
        <v>Ricy Nur Cahyo</v>
      </c>
      <c r="D118" s="42" t="str">
        <f t="shared" si="62"/>
        <v>A</v>
      </c>
      <c r="E118" s="269">
        <f t="shared" si="63"/>
        <v>3750000</v>
      </c>
    </row>
    <row r="119" spans="1:38" x14ac:dyDescent="0.2">
      <c r="A119" s="42">
        <v>4</v>
      </c>
      <c r="B119" s="42"/>
      <c r="C119" s="42" t="str">
        <f t="shared" si="62"/>
        <v>Anggita Pratiwi</v>
      </c>
      <c r="D119" s="42" t="str">
        <f t="shared" si="62"/>
        <v>B</v>
      </c>
      <c r="E119" s="269">
        <f t="shared" si="63"/>
        <v>4400000</v>
      </c>
    </row>
    <row r="120" spans="1:38" x14ac:dyDescent="0.2">
      <c r="A120" s="42">
        <v>5</v>
      </c>
      <c r="B120" s="42"/>
      <c r="C120" s="42" t="str">
        <f t="shared" si="62"/>
        <v>Bella Firdayanti</v>
      </c>
      <c r="D120" s="42" t="str">
        <f t="shared" si="62"/>
        <v>B</v>
      </c>
      <c r="E120" s="269">
        <f t="shared" si="63"/>
        <v>4750000</v>
      </c>
    </row>
    <row r="121" spans="1:38" x14ac:dyDescent="0.2">
      <c r="A121" s="42">
        <v>6</v>
      </c>
      <c r="B121" s="42"/>
      <c r="C121" s="42" t="str">
        <f t="shared" si="62"/>
        <v>Eva Afni L</v>
      </c>
      <c r="D121" s="42" t="str">
        <f t="shared" si="62"/>
        <v>B</v>
      </c>
      <c r="E121" s="269">
        <f t="shared" si="63"/>
        <v>7600000</v>
      </c>
    </row>
    <row r="122" spans="1:38" x14ac:dyDescent="0.2">
      <c r="A122" s="42">
        <v>7</v>
      </c>
      <c r="B122" s="42"/>
      <c r="C122" s="42" t="str">
        <f t="shared" si="62"/>
        <v>Azka Nurlita A</v>
      </c>
      <c r="D122" s="42" t="str">
        <f t="shared" si="62"/>
        <v>A</v>
      </c>
      <c r="E122" s="269">
        <f t="shared" si="63"/>
        <v>6000000</v>
      </c>
    </row>
    <row r="123" spans="1:38" x14ac:dyDescent="0.2">
      <c r="A123" s="42">
        <v>8</v>
      </c>
      <c r="B123" s="42"/>
      <c r="C123" s="42" t="str">
        <f t="shared" si="62"/>
        <v>Wanda Aditya</v>
      </c>
      <c r="D123" s="42" t="str">
        <f t="shared" si="62"/>
        <v>A</v>
      </c>
      <c r="E123" s="269">
        <f t="shared" si="63"/>
        <v>0</v>
      </c>
    </row>
    <row r="124" spans="1:38" x14ac:dyDescent="0.2">
      <c r="A124" s="42">
        <v>9</v>
      </c>
      <c r="B124" s="42"/>
      <c r="C124" s="42" t="str">
        <f t="shared" si="62"/>
        <v xml:space="preserve">Ade Eqi </v>
      </c>
      <c r="D124" s="42" t="str">
        <f t="shared" si="62"/>
        <v>A</v>
      </c>
      <c r="E124" s="269">
        <f t="shared" si="63"/>
        <v>1200000</v>
      </c>
    </row>
    <row r="125" spans="1:38" x14ac:dyDescent="0.2">
      <c r="A125" s="42">
        <v>10</v>
      </c>
      <c r="B125" s="42"/>
      <c r="C125" s="42" t="str">
        <f t="shared" si="62"/>
        <v>Ai Rismawati</v>
      </c>
      <c r="D125" s="42" t="str">
        <f t="shared" si="62"/>
        <v>B</v>
      </c>
      <c r="E125" s="269">
        <f t="shared" si="63"/>
        <v>3800000</v>
      </c>
    </row>
    <row r="126" spans="1:38" x14ac:dyDescent="0.2">
      <c r="A126" s="42">
        <v>11</v>
      </c>
      <c r="B126" s="42"/>
      <c r="C126" s="42" t="str">
        <f t="shared" si="62"/>
        <v>Ceci Ruhyanti</v>
      </c>
      <c r="D126" s="42" t="str">
        <f t="shared" si="62"/>
        <v>A</v>
      </c>
      <c r="E126" s="269">
        <f t="shared" si="63"/>
        <v>3080000</v>
      </c>
    </row>
    <row r="127" spans="1:38" x14ac:dyDescent="0.2">
      <c r="A127" s="42">
        <v>12</v>
      </c>
      <c r="B127" s="42"/>
      <c r="C127" s="42" t="str">
        <f t="shared" si="62"/>
        <v>David Ilham S</v>
      </c>
      <c r="D127" s="42" t="str">
        <f t="shared" si="62"/>
        <v>B</v>
      </c>
      <c r="E127" s="269">
        <f t="shared" si="63"/>
        <v>3400000</v>
      </c>
    </row>
    <row r="128" spans="1:38" x14ac:dyDescent="0.2">
      <c r="A128" s="42">
        <v>13</v>
      </c>
      <c r="B128" s="42"/>
      <c r="C128" s="42" t="str">
        <f t="shared" si="62"/>
        <v>Deam Muhammad Yunizar</v>
      </c>
      <c r="D128" s="42" t="str">
        <f t="shared" si="62"/>
        <v>A</v>
      </c>
      <c r="E128" s="269">
        <f t="shared" si="63"/>
        <v>1540000</v>
      </c>
    </row>
    <row r="129" spans="1:5" x14ac:dyDescent="0.2">
      <c r="A129" s="42">
        <v>14</v>
      </c>
      <c r="B129" s="42"/>
      <c r="C129" s="42" t="str">
        <f t="shared" si="62"/>
        <v>Eggie Ferlandi</v>
      </c>
      <c r="D129" s="42" t="str">
        <f t="shared" si="62"/>
        <v>B</v>
      </c>
      <c r="E129" s="269">
        <f t="shared" si="63"/>
        <v>3200000</v>
      </c>
    </row>
    <row r="130" spans="1:5" x14ac:dyDescent="0.2">
      <c r="A130" s="42">
        <v>15</v>
      </c>
      <c r="B130" s="42"/>
      <c r="C130" s="42" t="str">
        <f t="shared" si="62"/>
        <v>Eka Yusni Siti</v>
      </c>
      <c r="D130" s="42" t="str">
        <f t="shared" si="62"/>
        <v>A</v>
      </c>
      <c r="E130" s="269">
        <f t="shared" si="63"/>
        <v>500000</v>
      </c>
    </row>
    <row r="131" spans="1:5" x14ac:dyDescent="0.2">
      <c r="A131" s="42">
        <v>16</v>
      </c>
      <c r="B131" s="42"/>
      <c r="C131" s="42" t="str">
        <f t="shared" si="62"/>
        <v>Fitri Aprianti</v>
      </c>
      <c r="D131" s="42" t="str">
        <f t="shared" si="62"/>
        <v>A</v>
      </c>
      <c r="E131" s="269">
        <f t="shared" si="63"/>
        <v>3200000</v>
      </c>
    </row>
    <row r="132" spans="1:5" s="354" customFormat="1" x14ac:dyDescent="0.2">
      <c r="A132" s="353">
        <v>17</v>
      </c>
      <c r="B132" s="353"/>
      <c r="C132" s="353" t="str">
        <f t="shared" si="62"/>
        <v>Hinrik Addura</v>
      </c>
      <c r="D132" s="353" t="str">
        <f t="shared" si="62"/>
        <v>B</v>
      </c>
      <c r="E132" s="269">
        <f t="shared" si="63"/>
        <v>6600000</v>
      </c>
    </row>
    <row r="133" spans="1:5" x14ac:dyDescent="0.2">
      <c r="A133" s="42">
        <v>18</v>
      </c>
      <c r="B133" s="42"/>
      <c r="C133" s="42" t="str">
        <f t="shared" si="62"/>
        <v>Irma Yunita</v>
      </c>
      <c r="D133" s="42" t="str">
        <f t="shared" si="62"/>
        <v>A</v>
      </c>
      <c r="E133" s="269">
        <f t="shared" si="63"/>
        <v>3200000</v>
      </c>
    </row>
    <row r="134" spans="1:5" x14ac:dyDescent="0.2">
      <c r="A134" s="42">
        <v>19</v>
      </c>
      <c r="B134" s="42"/>
      <c r="C134" s="42" t="str">
        <f t="shared" si="62"/>
        <v>Nathania Ema Y</v>
      </c>
      <c r="D134" s="42" t="str">
        <f t="shared" si="62"/>
        <v>B</v>
      </c>
      <c r="E134" s="269">
        <f t="shared" si="63"/>
        <v>3800000</v>
      </c>
    </row>
    <row r="135" spans="1:5" x14ac:dyDescent="0.2">
      <c r="A135" s="42">
        <v>20</v>
      </c>
      <c r="B135" s="42"/>
      <c r="C135" s="42" t="str">
        <f t="shared" si="62"/>
        <v>Nisa Sri Agustin</v>
      </c>
      <c r="D135" s="42" t="str">
        <f t="shared" si="62"/>
        <v>A</v>
      </c>
      <c r="E135" s="269">
        <f t="shared" si="63"/>
        <v>8000000</v>
      </c>
    </row>
    <row r="136" spans="1:5" x14ac:dyDescent="0.2">
      <c r="A136" s="42">
        <v>21</v>
      </c>
      <c r="B136" s="42"/>
      <c r="C136" s="42" t="str">
        <f t="shared" si="62"/>
        <v>Maya Sumiati</v>
      </c>
      <c r="D136" s="42" t="str">
        <f t="shared" si="62"/>
        <v>B</v>
      </c>
      <c r="E136" s="269">
        <f t="shared" si="63"/>
        <v>5100000</v>
      </c>
    </row>
    <row r="137" spans="1:5" x14ac:dyDescent="0.2">
      <c r="A137" s="42">
        <v>22</v>
      </c>
      <c r="B137" s="42"/>
      <c r="C137" s="42" t="str">
        <f t="shared" si="62"/>
        <v>Mutia Fadilah</v>
      </c>
      <c r="D137" s="42" t="str">
        <f t="shared" si="62"/>
        <v>A</v>
      </c>
      <c r="E137" s="269">
        <f t="shared" si="63"/>
        <v>3600000</v>
      </c>
    </row>
    <row r="138" spans="1:5" x14ac:dyDescent="0.2">
      <c r="A138" s="42">
        <v>23</v>
      </c>
      <c r="B138" s="42"/>
      <c r="C138" s="42" t="str">
        <f t="shared" si="62"/>
        <v>Ratna Hidayati</v>
      </c>
      <c r="D138" s="42" t="str">
        <f t="shared" si="62"/>
        <v>B</v>
      </c>
      <c r="E138" s="269">
        <f t="shared" si="63"/>
        <v>3600000</v>
      </c>
    </row>
    <row r="139" spans="1:5" x14ac:dyDescent="0.2">
      <c r="A139" s="42">
        <v>24</v>
      </c>
      <c r="B139" s="42"/>
      <c r="C139" s="42" t="str">
        <f t="shared" si="62"/>
        <v>Rinaldi Fatuhrizqi</v>
      </c>
      <c r="D139" s="42" t="str">
        <f t="shared" si="62"/>
        <v>B</v>
      </c>
      <c r="E139" s="269">
        <f t="shared" si="63"/>
        <v>4750000</v>
      </c>
    </row>
    <row r="140" spans="1:5" x14ac:dyDescent="0.2">
      <c r="A140" s="42">
        <v>25</v>
      </c>
      <c r="B140" s="42"/>
      <c r="C140" s="42" t="str">
        <f t="shared" si="62"/>
        <v>Sari</v>
      </c>
      <c r="D140" s="42" t="str">
        <f t="shared" si="62"/>
        <v>A</v>
      </c>
      <c r="E140" s="269">
        <f t="shared" si="63"/>
        <v>11000000</v>
      </c>
    </row>
    <row r="141" spans="1:5" x14ac:dyDescent="0.2">
      <c r="A141" s="42">
        <v>26</v>
      </c>
      <c r="B141" s="42"/>
      <c r="C141" s="42" t="str">
        <f t="shared" si="62"/>
        <v>Siti Rohmah</v>
      </c>
      <c r="D141" s="42" t="str">
        <f t="shared" si="62"/>
        <v>B</v>
      </c>
      <c r="E141" s="269">
        <f t="shared" si="63"/>
        <v>5400000</v>
      </c>
    </row>
    <row r="142" spans="1:5" x14ac:dyDescent="0.2">
      <c r="A142" s="42">
        <v>27</v>
      </c>
      <c r="B142" s="42"/>
      <c r="C142" s="42" t="str">
        <f t="shared" si="62"/>
        <v>Siti Apiah</v>
      </c>
      <c r="D142" s="42" t="str">
        <f t="shared" si="62"/>
        <v>B</v>
      </c>
      <c r="E142" s="269">
        <f t="shared" si="63"/>
        <v>4750000</v>
      </c>
    </row>
    <row r="143" spans="1:5" x14ac:dyDescent="0.2">
      <c r="A143" s="42">
        <v>28</v>
      </c>
      <c r="B143" s="42"/>
      <c r="C143" s="42" t="str">
        <f t="shared" si="62"/>
        <v>Siti Nurbaety</v>
      </c>
      <c r="D143" s="42" t="str">
        <f t="shared" si="62"/>
        <v>A</v>
      </c>
      <c r="E143" s="269">
        <f t="shared" si="63"/>
        <v>4750000</v>
      </c>
    </row>
    <row r="144" spans="1:5" x14ac:dyDescent="0.2">
      <c r="A144" s="42">
        <v>29</v>
      </c>
      <c r="B144" s="42"/>
      <c r="C144" s="42" t="str">
        <f t="shared" si="62"/>
        <v>Susi Apriliani</v>
      </c>
      <c r="D144" s="42" t="str">
        <f t="shared" si="62"/>
        <v>B</v>
      </c>
      <c r="E144" s="269">
        <f t="shared" si="63"/>
        <v>3800000</v>
      </c>
    </row>
    <row r="145" spans="1:5" x14ac:dyDescent="0.2">
      <c r="A145" s="42">
        <v>30</v>
      </c>
      <c r="B145" s="42"/>
      <c r="C145" s="42" t="str">
        <f t="shared" si="62"/>
        <v>Tari Mustari</v>
      </c>
      <c r="D145" s="42" t="str">
        <f t="shared" si="62"/>
        <v>A</v>
      </c>
      <c r="E145" s="269">
        <f t="shared" si="63"/>
        <v>3600000</v>
      </c>
    </row>
    <row r="146" spans="1:5" x14ac:dyDescent="0.2">
      <c r="A146" s="42">
        <v>31</v>
      </c>
      <c r="B146" s="42"/>
      <c r="C146" s="42" t="str">
        <f t="shared" si="62"/>
        <v>Teni Triani</v>
      </c>
      <c r="D146" s="42" t="str">
        <f t="shared" si="62"/>
        <v>B</v>
      </c>
      <c r="E146" s="269">
        <f t="shared" si="63"/>
        <v>2400000</v>
      </c>
    </row>
    <row r="147" spans="1:5" x14ac:dyDescent="0.2">
      <c r="A147" s="42">
        <v>32</v>
      </c>
      <c r="B147" s="42"/>
      <c r="C147" s="42" t="str">
        <f t="shared" si="62"/>
        <v>Tina Siti Mulyana</v>
      </c>
      <c r="D147" s="42" t="str">
        <f t="shared" si="62"/>
        <v>A</v>
      </c>
      <c r="E147" s="269">
        <f t="shared" si="63"/>
        <v>3600000</v>
      </c>
    </row>
    <row r="148" spans="1:5" x14ac:dyDescent="0.2">
      <c r="A148" s="42">
        <v>33</v>
      </c>
      <c r="B148" s="42"/>
      <c r="C148" s="42" t="str">
        <f t="shared" si="62"/>
        <v>Vega Akbar Sudirman</v>
      </c>
      <c r="D148" s="42" t="str">
        <f t="shared" si="62"/>
        <v>B</v>
      </c>
      <c r="E148" s="269">
        <f t="shared" si="63"/>
        <v>12000000</v>
      </c>
    </row>
    <row r="149" spans="1:5" x14ac:dyDescent="0.2">
      <c r="A149" s="42">
        <v>34</v>
      </c>
      <c r="B149" s="42"/>
      <c r="C149" s="42" t="str">
        <f t="shared" si="62"/>
        <v>Fiti Monalisa Manulu</v>
      </c>
      <c r="D149" s="42" t="str">
        <f t="shared" si="62"/>
        <v>B</v>
      </c>
      <c r="E149" s="269">
        <f t="shared" si="63"/>
        <v>5000000</v>
      </c>
    </row>
    <row r="150" spans="1:5" x14ac:dyDescent="0.2">
      <c r="A150" s="42">
        <v>35</v>
      </c>
      <c r="B150" s="42"/>
      <c r="C150" s="42" t="str">
        <f t="shared" si="62"/>
        <v>Lusiani</v>
      </c>
      <c r="D150" s="42" t="str">
        <f t="shared" si="62"/>
        <v>A</v>
      </c>
      <c r="E150" s="269">
        <f t="shared" si="63"/>
        <v>3800000</v>
      </c>
    </row>
    <row r="151" spans="1:5" x14ac:dyDescent="0.2">
      <c r="A151" s="42">
        <v>36</v>
      </c>
      <c r="B151" s="42"/>
      <c r="C151" s="42" t="str">
        <f t="shared" si="62"/>
        <v>Ajeng Dinda</v>
      </c>
      <c r="D151" s="42" t="str">
        <f t="shared" si="62"/>
        <v>A</v>
      </c>
      <c r="E151" s="269">
        <f t="shared" si="63"/>
        <v>9500000</v>
      </c>
    </row>
    <row r="152" spans="1:5" x14ac:dyDescent="0.2">
      <c r="A152" s="42">
        <v>37</v>
      </c>
      <c r="B152" s="42"/>
      <c r="C152" s="42" t="str">
        <f t="shared" si="62"/>
        <v>Suci Soraya Putri</v>
      </c>
      <c r="D152" s="42" t="str">
        <f t="shared" si="62"/>
        <v>A</v>
      </c>
      <c r="E152" s="269">
        <f t="shared" si="63"/>
        <v>3800000</v>
      </c>
    </row>
    <row r="153" spans="1:5" x14ac:dyDescent="0.2">
      <c r="A153" s="42">
        <v>38</v>
      </c>
      <c r="B153" s="42"/>
      <c r="C153" s="42" t="str">
        <f t="shared" si="62"/>
        <v>Wini Mutiara Hidayah</v>
      </c>
      <c r="D153" s="42" t="str">
        <f t="shared" si="62"/>
        <v>B</v>
      </c>
      <c r="E153" s="269">
        <f t="shared" si="63"/>
        <v>11200000</v>
      </c>
    </row>
    <row r="154" spans="1:5" x14ac:dyDescent="0.2">
      <c r="A154" s="42">
        <v>39</v>
      </c>
      <c r="B154" s="42"/>
      <c r="C154" s="42" t="str">
        <f t="shared" si="62"/>
        <v>Inggit Anggita</v>
      </c>
      <c r="D154" s="42" t="str">
        <f t="shared" si="62"/>
        <v>A</v>
      </c>
      <c r="E154" s="269">
        <f t="shared" si="63"/>
        <v>8000000</v>
      </c>
    </row>
    <row r="155" spans="1:5" x14ac:dyDescent="0.2">
      <c r="A155" s="42">
        <v>40</v>
      </c>
      <c r="B155" s="42"/>
      <c r="C155" s="42" t="str">
        <f t="shared" si="62"/>
        <v>Maisa Fatin</v>
      </c>
      <c r="D155" s="42" t="str">
        <f t="shared" si="62"/>
        <v>B</v>
      </c>
      <c r="E155" s="269">
        <f t="shared" si="63"/>
        <v>7000000</v>
      </c>
    </row>
    <row r="156" spans="1:5" x14ac:dyDescent="0.2">
      <c r="A156" s="42">
        <v>41</v>
      </c>
      <c r="B156" s="42"/>
      <c r="C156" s="42" t="str">
        <f t="shared" si="62"/>
        <v>Haris Mukti</v>
      </c>
      <c r="D156" s="42" t="str">
        <f t="shared" si="62"/>
        <v>A</v>
      </c>
      <c r="E156" s="353">
        <f t="shared" si="63"/>
        <v>0</v>
      </c>
    </row>
    <row r="157" spans="1:5" x14ac:dyDescent="0.2">
      <c r="A157" s="42">
        <v>42</v>
      </c>
      <c r="B157" s="42"/>
      <c r="C157" s="42" t="str">
        <f t="shared" si="62"/>
        <v>M Zaky Fariha</v>
      </c>
      <c r="D157" s="42" t="str">
        <f t="shared" si="62"/>
        <v>B</v>
      </c>
      <c r="E157" s="353">
        <f t="shared" si="63"/>
        <v>5000000</v>
      </c>
    </row>
    <row r="158" spans="1:5" x14ac:dyDescent="0.2">
      <c r="A158" s="42">
        <v>43</v>
      </c>
      <c r="B158" s="42"/>
      <c r="C158" s="42" t="str">
        <f t="shared" si="62"/>
        <v>Irfan Laksamana</v>
      </c>
      <c r="D158" s="42" t="str">
        <f t="shared" si="62"/>
        <v>B</v>
      </c>
      <c r="E158" s="353">
        <f t="shared" si="63"/>
        <v>0</v>
      </c>
    </row>
    <row r="159" spans="1:5" x14ac:dyDescent="0.2">
      <c r="A159" s="42">
        <v>44</v>
      </c>
      <c r="B159" s="42"/>
      <c r="C159" s="42" t="str">
        <f t="shared" si="62"/>
        <v>Nadia Minari</v>
      </c>
      <c r="D159" s="42" t="str">
        <f t="shared" si="62"/>
        <v>A</v>
      </c>
      <c r="E159" s="353">
        <f t="shared" si="63"/>
        <v>0</v>
      </c>
    </row>
    <row r="160" spans="1:5" x14ac:dyDescent="0.2">
      <c r="A160" s="42">
        <v>45</v>
      </c>
      <c r="B160" s="42"/>
      <c r="C160" s="42" t="str">
        <f t="shared" si="62"/>
        <v>De Agni</v>
      </c>
      <c r="D160" s="42" t="str">
        <f t="shared" si="62"/>
        <v>a</v>
      </c>
      <c r="E160" s="353">
        <f>+L51+O51+R51+U51+X51+AA51+AD51+AG51+AJ51+AM51+AP51+AS51+AV51+AY51</f>
        <v>4750000</v>
      </c>
    </row>
    <row r="161" spans="1:6" x14ac:dyDescent="0.2">
      <c r="A161" s="42">
        <v>46</v>
      </c>
      <c r="B161" s="42"/>
      <c r="C161" s="42" t="str">
        <f t="shared" si="62"/>
        <v>Ipah Hopiapah</v>
      </c>
      <c r="D161" s="42">
        <f t="shared" si="62"/>
        <v>0</v>
      </c>
      <c r="E161" s="353">
        <f t="shared" ref="E161:E180" si="64">L50+O50+R50+U50+X50+AA50+AD50+AG50+AJ50+AM50+AP50+AS50</f>
        <v>0</v>
      </c>
    </row>
    <row r="162" spans="1:6" x14ac:dyDescent="0.2">
      <c r="A162" s="42">
        <v>47</v>
      </c>
      <c r="B162" s="42"/>
      <c r="C162" s="42">
        <f t="shared" si="62"/>
        <v>0</v>
      </c>
      <c r="D162" s="42">
        <f t="shared" si="62"/>
        <v>0</v>
      </c>
      <c r="E162" s="353">
        <f t="shared" si="64"/>
        <v>4750000</v>
      </c>
    </row>
    <row r="163" spans="1:6" x14ac:dyDescent="0.2">
      <c r="A163" s="42">
        <v>48</v>
      </c>
      <c r="B163" s="42"/>
      <c r="C163" s="42">
        <f t="shared" si="62"/>
        <v>0</v>
      </c>
      <c r="D163" s="42">
        <f t="shared" si="62"/>
        <v>0</v>
      </c>
      <c r="E163" s="353">
        <f t="shared" si="64"/>
        <v>4065000</v>
      </c>
      <c r="F163" s="9" t="s">
        <v>374</v>
      </c>
    </row>
    <row r="164" spans="1:6" x14ac:dyDescent="0.2">
      <c r="A164" s="42">
        <v>49</v>
      </c>
      <c r="B164" s="42"/>
      <c r="C164" s="42">
        <f t="shared" si="62"/>
        <v>0</v>
      </c>
      <c r="D164" s="42">
        <f t="shared" si="62"/>
        <v>0</v>
      </c>
      <c r="E164" s="353">
        <f t="shared" si="64"/>
        <v>0</v>
      </c>
    </row>
    <row r="165" spans="1:6" x14ac:dyDescent="0.2">
      <c r="A165" s="42">
        <v>50</v>
      </c>
      <c r="B165" s="42"/>
      <c r="C165" s="42">
        <f t="shared" si="62"/>
        <v>0</v>
      </c>
      <c r="D165" s="42">
        <f t="shared" si="62"/>
        <v>0</v>
      </c>
      <c r="E165" s="353">
        <f t="shared" si="64"/>
        <v>0</v>
      </c>
    </row>
    <row r="166" spans="1:6" x14ac:dyDescent="0.2">
      <c r="A166" s="42">
        <v>51</v>
      </c>
      <c r="B166" s="42"/>
      <c r="C166" s="42">
        <f t="shared" si="62"/>
        <v>0</v>
      </c>
      <c r="D166" s="42">
        <f t="shared" si="62"/>
        <v>0</v>
      </c>
      <c r="E166" s="353">
        <f t="shared" si="64"/>
        <v>0</v>
      </c>
    </row>
    <row r="167" spans="1:6" x14ac:dyDescent="0.2">
      <c r="A167" s="42">
        <v>52</v>
      </c>
      <c r="B167" s="42"/>
      <c r="C167" s="42">
        <f t="shared" si="62"/>
        <v>0</v>
      </c>
      <c r="D167" s="42">
        <f t="shared" si="62"/>
        <v>0</v>
      </c>
      <c r="E167" s="353">
        <f t="shared" si="64"/>
        <v>0</v>
      </c>
    </row>
    <row r="168" spans="1:6" x14ac:dyDescent="0.2">
      <c r="A168" s="42">
        <v>53</v>
      </c>
      <c r="B168" s="42"/>
      <c r="C168" s="42">
        <f t="shared" si="62"/>
        <v>0</v>
      </c>
      <c r="D168" s="42">
        <f t="shared" si="62"/>
        <v>0</v>
      </c>
      <c r="E168" s="353">
        <f t="shared" si="64"/>
        <v>0</v>
      </c>
    </row>
    <row r="169" spans="1:6" x14ac:dyDescent="0.2">
      <c r="A169" s="42">
        <v>54</v>
      </c>
      <c r="B169" s="42"/>
      <c r="C169" s="42">
        <f t="shared" si="62"/>
        <v>0</v>
      </c>
      <c r="D169" s="42">
        <f t="shared" si="62"/>
        <v>0</v>
      </c>
      <c r="E169" s="353">
        <f t="shared" si="64"/>
        <v>0</v>
      </c>
    </row>
    <row r="170" spans="1:6" x14ac:dyDescent="0.2">
      <c r="A170" s="42">
        <v>55</v>
      </c>
      <c r="B170" s="42"/>
      <c r="C170" s="42">
        <f t="shared" si="62"/>
        <v>0</v>
      </c>
      <c r="D170" s="42">
        <f t="shared" si="62"/>
        <v>0</v>
      </c>
      <c r="E170" s="353">
        <f t="shared" si="64"/>
        <v>0</v>
      </c>
    </row>
    <row r="171" spans="1:6" x14ac:dyDescent="0.2">
      <c r="A171" s="42">
        <v>56</v>
      </c>
      <c r="B171" s="42"/>
      <c r="C171" s="42">
        <f t="shared" si="62"/>
        <v>0</v>
      </c>
      <c r="D171" s="42">
        <f t="shared" si="62"/>
        <v>0</v>
      </c>
      <c r="E171" s="353">
        <f t="shared" si="64"/>
        <v>0</v>
      </c>
    </row>
    <row r="172" spans="1:6" x14ac:dyDescent="0.2">
      <c r="A172" s="42">
        <v>57</v>
      </c>
      <c r="B172" s="42"/>
      <c r="C172" s="42">
        <f t="shared" si="62"/>
        <v>0</v>
      </c>
      <c r="D172" s="42">
        <f t="shared" si="62"/>
        <v>0</v>
      </c>
      <c r="E172" s="353">
        <f t="shared" si="64"/>
        <v>0</v>
      </c>
    </row>
    <row r="173" spans="1:6" x14ac:dyDescent="0.2">
      <c r="A173" s="42">
        <v>58</v>
      </c>
      <c r="B173" s="42"/>
      <c r="C173" s="42">
        <f t="shared" si="62"/>
        <v>0</v>
      </c>
      <c r="D173" s="42">
        <f t="shared" si="62"/>
        <v>0</v>
      </c>
      <c r="E173" s="353">
        <f t="shared" si="64"/>
        <v>0</v>
      </c>
    </row>
    <row r="174" spans="1:6" x14ac:dyDescent="0.2">
      <c r="A174" s="42">
        <v>59</v>
      </c>
      <c r="B174" s="42"/>
      <c r="C174" s="42">
        <f t="shared" si="62"/>
        <v>0</v>
      </c>
      <c r="D174" s="42">
        <f t="shared" si="62"/>
        <v>0</v>
      </c>
      <c r="E174" s="353">
        <f t="shared" si="64"/>
        <v>0</v>
      </c>
    </row>
    <row r="175" spans="1:6" x14ac:dyDescent="0.2">
      <c r="A175" s="42">
        <v>60</v>
      </c>
      <c r="B175" s="42"/>
      <c r="C175" s="42">
        <f t="shared" si="62"/>
        <v>0</v>
      </c>
      <c r="D175" s="42">
        <f t="shared" si="62"/>
        <v>0</v>
      </c>
      <c r="E175" s="353">
        <f t="shared" si="64"/>
        <v>0</v>
      </c>
    </row>
    <row r="176" spans="1:6" x14ac:dyDescent="0.2">
      <c r="A176" s="42">
        <v>61</v>
      </c>
      <c r="B176" s="42"/>
      <c r="C176" s="42">
        <f t="shared" si="62"/>
        <v>0</v>
      </c>
      <c r="D176" s="42">
        <f t="shared" si="62"/>
        <v>0</v>
      </c>
      <c r="E176" s="353">
        <f t="shared" si="64"/>
        <v>0</v>
      </c>
    </row>
    <row r="177" spans="1:5" x14ac:dyDescent="0.2">
      <c r="A177" s="42">
        <v>62</v>
      </c>
      <c r="B177" s="42"/>
      <c r="C177" s="42">
        <f t="shared" si="62"/>
        <v>0</v>
      </c>
      <c r="D177" s="42">
        <f t="shared" si="62"/>
        <v>0</v>
      </c>
      <c r="E177" s="353">
        <f t="shared" si="64"/>
        <v>0</v>
      </c>
    </row>
    <row r="178" spans="1:5" x14ac:dyDescent="0.2">
      <c r="A178" s="42">
        <v>63</v>
      </c>
      <c r="B178" s="42"/>
      <c r="C178" s="42">
        <f t="shared" si="62"/>
        <v>0</v>
      </c>
      <c r="D178" s="42">
        <f t="shared" ref="D178" si="65">D67</f>
        <v>0</v>
      </c>
      <c r="E178" s="353">
        <f t="shared" si="64"/>
        <v>0</v>
      </c>
    </row>
    <row r="179" spans="1:5" x14ac:dyDescent="0.2">
      <c r="A179" s="42">
        <v>64</v>
      </c>
      <c r="B179" s="42"/>
      <c r="C179" s="42">
        <f t="shared" si="62"/>
        <v>0</v>
      </c>
      <c r="D179" s="42">
        <f t="shared" ref="D179" si="66">D68</f>
        <v>0</v>
      </c>
      <c r="E179" s="353">
        <f t="shared" si="64"/>
        <v>0</v>
      </c>
    </row>
    <row r="180" spans="1:5" x14ac:dyDescent="0.2">
      <c r="A180" s="42">
        <v>65</v>
      </c>
      <c r="B180" s="42"/>
      <c r="C180" s="42">
        <f t="shared" si="62"/>
        <v>0</v>
      </c>
      <c r="D180" s="42">
        <f t="shared" ref="D180" si="67">D69</f>
        <v>0</v>
      </c>
      <c r="E180" s="353">
        <f t="shared" si="64"/>
        <v>0</v>
      </c>
    </row>
    <row r="181" spans="1:5" x14ac:dyDescent="0.2">
      <c r="A181" s="42">
        <v>66</v>
      </c>
      <c r="B181" s="42"/>
      <c r="C181" s="42">
        <f t="shared" ref="C181:C210" si="68">+C72</f>
        <v>0</v>
      </c>
      <c r="D181" s="42">
        <f>D70</f>
        <v>0</v>
      </c>
      <c r="E181" s="353">
        <f t="shared" ref="E181:E186" si="69">L70+O70+R70+U70+X70+AA70+AD70+AG70+AJ70+AM70+AP70+AS70</f>
        <v>0</v>
      </c>
    </row>
    <row r="182" spans="1:5" x14ac:dyDescent="0.2">
      <c r="A182" s="42">
        <v>67</v>
      </c>
      <c r="B182" s="42"/>
      <c r="C182" s="42">
        <f t="shared" si="68"/>
        <v>0</v>
      </c>
      <c r="D182" s="42">
        <f t="shared" ref="D182" si="70">D71</f>
        <v>0</v>
      </c>
      <c r="E182" s="353">
        <f t="shared" si="69"/>
        <v>0</v>
      </c>
    </row>
    <row r="183" spans="1:5" x14ac:dyDescent="0.2">
      <c r="A183" s="42">
        <v>68</v>
      </c>
      <c r="B183" s="42"/>
      <c r="C183" s="42">
        <f t="shared" si="68"/>
        <v>0</v>
      </c>
      <c r="D183" s="42">
        <f t="shared" ref="D183" si="71">D72</f>
        <v>0</v>
      </c>
      <c r="E183" s="353">
        <f t="shared" si="69"/>
        <v>0</v>
      </c>
    </row>
    <row r="184" spans="1:5" x14ac:dyDescent="0.2">
      <c r="A184" s="42">
        <v>69</v>
      </c>
      <c r="B184" s="42"/>
      <c r="C184" s="42">
        <f t="shared" si="68"/>
        <v>0</v>
      </c>
      <c r="D184" s="42">
        <f t="shared" ref="D184" si="72">D73</f>
        <v>0</v>
      </c>
      <c r="E184" s="353">
        <f t="shared" si="69"/>
        <v>0</v>
      </c>
    </row>
    <row r="185" spans="1:5" x14ac:dyDescent="0.2">
      <c r="A185" s="42">
        <v>70</v>
      </c>
      <c r="B185" s="42"/>
      <c r="C185" s="42">
        <f t="shared" si="68"/>
        <v>0</v>
      </c>
      <c r="D185" s="42">
        <f t="shared" ref="D185" si="73">D74</f>
        <v>0</v>
      </c>
      <c r="E185" s="353">
        <f t="shared" si="69"/>
        <v>0</v>
      </c>
    </row>
    <row r="186" spans="1:5" x14ac:dyDescent="0.2">
      <c r="A186" s="42">
        <v>71</v>
      </c>
      <c r="B186" s="42"/>
      <c r="C186" s="42">
        <f t="shared" si="68"/>
        <v>0</v>
      </c>
      <c r="D186" s="42">
        <f>D75</f>
        <v>0</v>
      </c>
      <c r="E186" s="353">
        <f t="shared" si="69"/>
        <v>0</v>
      </c>
    </row>
    <row r="187" spans="1:5" x14ac:dyDescent="0.2">
      <c r="A187" s="42">
        <v>72</v>
      </c>
      <c r="B187" s="42"/>
      <c r="C187" s="42">
        <f t="shared" si="68"/>
        <v>0</v>
      </c>
      <c r="D187" s="42">
        <f t="shared" ref="D187" si="74">D76</f>
        <v>0</v>
      </c>
      <c r="E187" s="353">
        <f t="shared" ref="E187:E220" si="75">L76+O76+R76+U76+X76+AA76+AD76+AG76+AJ76+AM76+AP76+AS76</f>
        <v>0</v>
      </c>
    </row>
    <row r="188" spans="1:5" x14ac:dyDescent="0.2">
      <c r="A188" s="42">
        <v>73</v>
      </c>
      <c r="B188" s="42"/>
      <c r="C188" s="42">
        <f t="shared" si="68"/>
        <v>0</v>
      </c>
      <c r="D188" s="42">
        <f t="shared" ref="D188" si="76">D77</f>
        <v>0</v>
      </c>
      <c r="E188" s="353">
        <f t="shared" si="75"/>
        <v>0</v>
      </c>
    </row>
    <row r="189" spans="1:5" x14ac:dyDescent="0.2">
      <c r="A189" s="42">
        <v>74</v>
      </c>
      <c r="B189" s="42"/>
      <c r="C189" s="42">
        <f t="shared" si="68"/>
        <v>0</v>
      </c>
      <c r="D189" s="42">
        <f t="shared" ref="D189" si="77">D78</f>
        <v>0</v>
      </c>
      <c r="E189" s="353">
        <f t="shared" si="75"/>
        <v>0</v>
      </c>
    </row>
    <row r="190" spans="1:5" x14ac:dyDescent="0.2">
      <c r="A190" s="42">
        <v>75</v>
      </c>
      <c r="B190" s="42"/>
      <c r="C190" s="42">
        <f t="shared" si="68"/>
        <v>0</v>
      </c>
      <c r="D190" s="42">
        <f t="shared" ref="D190" si="78">D79</f>
        <v>0</v>
      </c>
      <c r="E190" s="353">
        <f t="shared" si="75"/>
        <v>0</v>
      </c>
    </row>
    <row r="191" spans="1:5" x14ac:dyDescent="0.2">
      <c r="A191" s="42">
        <v>76</v>
      </c>
      <c r="B191" s="42"/>
      <c r="C191" s="42">
        <f t="shared" si="68"/>
        <v>0</v>
      </c>
      <c r="D191" s="42">
        <f t="shared" ref="D191" si="79">D80</f>
        <v>0</v>
      </c>
      <c r="E191" s="353">
        <f t="shared" si="75"/>
        <v>0</v>
      </c>
    </row>
    <row r="192" spans="1:5" x14ac:dyDescent="0.2">
      <c r="A192" s="42">
        <v>77</v>
      </c>
      <c r="B192" s="42"/>
      <c r="C192" s="42">
        <f t="shared" si="68"/>
        <v>0</v>
      </c>
      <c r="D192" s="42">
        <f t="shared" ref="D192" si="80">D81</f>
        <v>0</v>
      </c>
      <c r="E192" s="353"/>
    </row>
    <row r="193" spans="1:5" x14ac:dyDescent="0.2">
      <c r="A193" s="42">
        <v>78</v>
      </c>
      <c r="B193" s="42"/>
      <c r="C193" s="42">
        <f t="shared" si="68"/>
        <v>0</v>
      </c>
      <c r="D193" s="42">
        <f t="shared" ref="D193" si="81">D82</f>
        <v>0</v>
      </c>
      <c r="E193" s="353">
        <f t="shared" si="75"/>
        <v>0</v>
      </c>
    </row>
    <row r="194" spans="1:5" x14ac:dyDescent="0.2">
      <c r="A194" s="42">
        <v>79</v>
      </c>
      <c r="B194" s="42"/>
      <c r="C194" s="42">
        <f t="shared" si="68"/>
        <v>0</v>
      </c>
      <c r="D194" s="42">
        <f t="shared" ref="D194" si="82">D83</f>
        <v>0</v>
      </c>
      <c r="E194" s="353">
        <f t="shared" si="75"/>
        <v>0</v>
      </c>
    </row>
    <row r="195" spans="1:5" x14ac:dyDescent="0.2">
      <c r="A195" s="42">
        <v>80</v>
      </c>
      <c r="B195" s="42"/>
      <c r="C195" s="42">
        <f t="shared" si="68"/>
        <v>0</v>
      </c>
      <c r="D195" s="42">
        <f t="shared" ref="D195" si="83">D84</f>
        <v>0</v>
      </c>
      <c r="E195" s="353">
        <f t="shared" si="75"/>
        <v>0</v>
      </c>
    </row>
    <row r="196" spans="1:5" x14ac:dyDescent="0.2">
      <c r="A196" s="42">
        <v>81</v>
      </c>
      <c r="B196" s="42"/>
      <c r="C196" s="42">
        <f t="shared" si="68"/>
        <v>0</v>
      </c>
      <c r="D196" s="42">
        <f t="shared" ref="D196" si="84">D85</f>
        <v>0</v>
      </c>
      <c r="E196" s="353">
        <f t="shared" si="75"/>
        <v>0</v>
      </c>
    </row>
    <row r="197" spans="1:5" x14ac:dyDescent="0.2">
      <c r="A197" s="42">
        <v>82</v>
      </c>
      <c r="B197" s="42"/>
      <c r="C197" s="42">
        <f t="shared" si="68"/>
        <v>0</v>
      </c>
      <c r="D197" s="42">
        <f t="shared" ref="D197" si="85">D86</f>
        <v>0</v>
      </c>
      <c r="E197" s="353">
        <f t="shared" si="75"/>
        <v>0</v>
      </c>
    </row>
    <row r="198" spans="1:5" x14ac:dyDescent="0.2">
      <c r="A198" s="42">
        <v>83</v>
      </c>
      <c r="B198" s="42"/>
      <c r="C198" s="42">
        <f t="shared" si="68"/>
        <v>0</v>
      </c>
      <c r="D198" s="42">
        <f t="shared" ref="D198" si="86">D87</f>
        <v>0</v>
      </c>
      <c r="E198" s="353">
        <f t="shared" si="75"/>
        <v>0</v>
      </c>
    </row>
    <row r="199" spans="1:5" x14ac:dyDescent="0.2">
      <c r="A199" s="42">
        <v>84</v>
      </c>
      <c r="B199" s="42"/>
      <c r="C199" s="42">
        <f t="shared" si="68"/>
        <v>0</v>
      </c>
      <c r="D199" s="42">
        <f t="shared" ref="D199" si="87">D88</f>
        <v>0</v>
      </c>
      <c r="E199" s="353">
        <f t="shared" si="75"/>
        <v>0</v>
      </c>
    </row>
    <row r="200" spans="1:5" x14ac:dyDescent="0.2">
      <c r="A200" s="42">
        <v>85</v>
      </c>
      <c r="B200" s="42"/>
      <c r="C200" s="42">
        <f t="shared" si="68"/>
        <v>0</v>
      </c>
      <c r="D200" s="42">
        <f t="shared" ref="D200" si="88">D89</f>
        <v>0</v>
      </c>
      <c r="E200" s="353">
        <f t="shared" si="75"/>
        <v>0</v>
      </c>
    </row>
    <row r="201" spans="1:5" x14ac:dyDescent="0.2">
      <c r="A201" s="42">
        <v>86</v>
      </c>
      <c r="B201" s="42"/>
      <c r="C201" s="42">
        <f t="shared" si="68"/>
        <v>0</v>
      </c>
      <c r="D201" s="42">
        <f t="shared" ref="D201" si="89">D90</f>
        <v>0</v>
      </c>
      <c r="E201" s="42">
        <f t="shared" si="75"/>
        <v>0</v>
      </c>
    </row>
    <row r="202" spans="1:5" x14ac:dyDescent="0.2">
      <c r="A202" s="42">
        <v>87</v>
      </c>
      <c r="B202" s="42"/>
      <c r="C202" s="42">
        <f t="shared" si="68"/>
        <v>0</v>
      </c>
      <c r="D202" s="42">
        <f t="shared" ref="D202" si="90">D91</f>
        <v>0</v>
      </c>
      <c r="E202" s="42">
        <f t="shared" si="75"/>
        <v>0</v>
      </c>
    </row>
    <row r="203" spans="1:5" x14ac:dyDescent="0.2">
      <c r="A203" s="42">
        <v>88</v>
      </c>
      <c r="B203" s="42"/>
      <c r="C203" s="42">
        <f t="shared" si="68"/>
        <v>0</v>
      </c>
      <c r="D203" s="42">
        <f t="shared" ref="D203" si="91">D92</f>
        <v>0</v>
      </c>
      <c r="E203" s="42">
        <f t="shared" si="75"/>
        <v>0</v>
      </c>
    </row>
    <row r="204" spans="1:5" x14ac:dyDescent="0.2">
      <c r="A204" s="42">
        <v>89</v>
      </c>
      <c r="B204" s="42"/>
      <c r="C204" s="42">
        <f t="shared" si="68"/>
        <v>0</v>
      </c>
      <c r="D204" s="42">
        <f t="shared" ref="D204" si="92">D93</f>
        <v>0</v>
      </c>
      <c r="E204" s="42">
        <f t="shared" si="75"/>
        <v>0</v>
      </c>
    </row>
    <row r="205" spans="1:5" x14ac:dyDescent="0.2">
      <c r="A205" s="42">
        <v>90</v>
      </c>
      <c r="B205" s="42"/>
      <c r="C205" s="42">
        <f t="shared" si="68"/>
        <v>0</v>
      </c>
      <c r="D205" s="42">
        <f t="shared" ref="D205" si="93">D94</f>
        <v>0</v>
      </c>
      <c r="E205" s="42">
        <f t="shared" si="75"/>
        <v>0</v>
      </c>
    </row>
    <row r="206" spans="1:5" x14ac:dyDescent="0.2">
      <c r="A206" s="42">
        <v>91</v>
      </c>
      <c r="B206" s="42"/>
      <c r="C206" s="42">
        <f t="shared" si="68"/>
        <v>0</v>
      </c>
      <c r="D206" s="42">
        <f t="shared" ref="D206" si="94">D95</f>
        <v>0</v>
      </c>
      <c r="E206" s="42">
        <f t="shared" si="75"/>
        <v>0</v>
      </c>
    </row>
    <row r="207" spans="1:5" x14ac:dyDescent="0.2">
      <c r="A207" s="42">
        <v>92</v>
      </c>
      <c r="B207" s="42"/>
      <c r="C207" s="42">
        <f t="shared" si="68"/>
        <v>0</v>
      </c>
      <c r="D207" s="42">
        <f t="shared" ref="D207" si="95">D96</f>
        <v>0</v>
      </c>
      <c r="E207" s="42">
        <f t="shared" si="75"/>
        <v>0</v>
      </c>
    </row>
    <row r="208" spans="1:5" x14ac:dyDescent="0.2">
      <c r="A208" s="42">
        <v>93</v>
      </c>
      <c r="B208" s="42"/>
      <c r="C208" s="42">
        <f t="shared" si="68"/>
        <v>0</v>
      </c>
      <c r="D208" s="42">
        <f t="shared" ref="D208" si="96">D97</f>
        <v>0</v>
      </c>
      <c r="E208" s="42">
        <f t="shared" si="75"/>
        <v>0</v>
      </c>
    </row>
    <row r="209" spans="1:5" x14ac:dyDescent="0.2">
      <c r="A209" s="42">
        <v>94</v>
      </c>
      <c r="B209" s="42"/>
      <c r="C209" s="42">
        <f t="shared" si="68"/>
        <v>0</v>
      </c>
      <c r="D209" s="42">
        <f t="shared" ref="D209" si="97">D98</f>
        <v>0</v>
      </c>
      <c r="E209" s="42">
        <f t="shared" si="75"/>
        <v>0</v>
      </c>
    </row>
    <row r="210" spans="1:5" x14ac:dyDescent="0.2">
      <c r="A210" s="42">
        <v>95</v>
      </c>
      <c r="B210" s="42"/>
      <c r="C210" s="42">
        <f t="shared" si="68"/>
        <v>0</v>
      </c>
      <c r="D210" s="42">
        <f t="shared" ref="D210" si="98">D99</f>
        <v>0</v>
      </c>
      <c r="E210" s="42">
        <f t="shared" si="75"/>
        <v>0</v>
      </c>
    </row>
    <row r="211" spans="1:5" x14ac:dyDescent="0.2">
      <c r="A211" s="42">
        <v>96</v>
      </c>
      <c r="B211" s="42"/>
      <c r="C211" s="42">
        <f t="shared" ref="C211:D211" si="99">C100</f>
        <v>0</v>
      </c>
      <c r="D211" s="42">
        <f t="shared" si="99"/>
        <v>0</v>
      </c>
      <c r="E211" s="42">
        <f t="shared" si="75"/>
        <v>0</v>
      </c>
    </row>
    <row r="212" spans="1:5" x14ac:dyDescent="0.2">
      <c r="A212" s="42">
        <v>97</v>
      </c>
      <c r="B212" s="42"/>
      <c r="C212" s="42">
        <f t="shared" ref="C212:D212" si="100">C101</f>
        <v>0</v>
      </c>
      <c r="D212" s="42">
        <f t="shared" si="100"/>
        <v>0</v>
      </c>
      <c r="E212" s="42">
        <f t="shared" si="75"/>
        <v>0</v>
      </c>
    </row>
    <row r="213" spans="1:5" x14ac:dyDescent="0.2">
      <c r="A213" s="42">
        <v>98</v>
      </c>
      <c r="B213" s="42"/>
      <c r="C213" s="42">
        <f t="shared" ref="C213:D213" si="101">C102</f>
        <v>0</v>
      </c>
      <c r="D213" s="42">
        <f t="shared" si="101"/>
        <v>0</v>
      </c>
      <c r="E213" s="42">
        <f t="shared" si="75"/>
        <v>0</v>
      </c>
    </row>
    <row r="214" spans="1:5" x14ac:dyDescent="0.2">
      <c r="A214" s="42">
        <v>99</v>
      </c>
      <c r="B214" s="42"/>
      <c r="C214" s="42">
        <f t="shared" ref="C214:D214" si="102">C103</f>
        <v>0</v>
      </c>
      <c r="D214" s="42">
        <f t="shared" si="102"/>
        <v>0</v>
      </c>
      <c r="E214" s="42">
        <f t="shared" si="75"/>
        <v>0</v>
      </c>
    </row>
    <row r="215" spans="1:5" x14ac:dyDescent="0.2">
      <c r="A215" s="42">
        <v>100</v>
      </c>
      <c r="B215" s="104"/>
      <c r="C215" s="42">
        <f t="shared" ref="C215:D215" si="103">C104</f>
        <v>0</v>
      </c>
      <c r="D215" s="42">
        <f t="shared" si="103"/>
        <v>0</v>
      </c>
      <c r="E215" s="42">
        <f t="shared" si="75"/>
        <v>0</v>
      </c>
    </row>
    <row r="216" spans="1:5" x14ac:dyDescent="0.2">
      <c r="A216" s="42">
        <v>101</v>
      </c>
      <c r="B216" s="42"/>
      <c r="C216" s="42">
        <f t="shared" ref="C216:D216" si="104">C105</f>
        <v>0</v>
      </c>
      <c r="D216" s="42">
        <f t="shared" si="104"/>
        <v>0</v>
      </c>
      <c r="E216" s="42">
        <f t="shared" si="75"/>
        <v>0</v>
      </c>
    </row>
    <row r="217" spans="1:5" x14ac:dyDescent="0.2">
      <c r="A217" s="42">
        <v>102</v>
      </c>
      <c r="B217" s="42"/>
      <c r="C217" s="42">
        <f t="shared" ref="C217:D217" si="105">C106</f>
        <v>0</v>
      </c>
      <c r="D217" s="42">
        <f t="shared" si="105"/>
        <v>0</v>
      </c>
      <c r="E217" s="42">
        <f t="shared" si="75"/>
        <v>0</v>
      </c>
    </row>
    <row r="218" spans="1:5" x14ac:dyDescent="0.2">
      <c r="A218" s="42">
        <v>103</v>
      </c>
      <c r="B218" s="42"/>
      <c r="C218" s="42">
        <f t="shared" ref="C218:D218" si="106">C107</f>
        <v>0</v>
      </c>
      <c r="D218" s="42">
        <f t="shared" si="106"/>
        <v>0</v>
      </c>
      <c r="E218" s="42">
        <f t="shared" si="75"/>
        <v>0</v>
      </c>
    </row>
    <row r="219" spans="1:5" x14ac:dyDescent="0.2">
      <c r="A219" s="42">
        <v>104</v>
      </c>
      <c r="B219" s="42"/>
      <c r="C219" s="42">
        <f t="shared" ref="C219:D219" si="107">C108</f>
        <v>0</v>
      </c>
      <c r="D219" s="42">
        <f t="shared" si="107"/>
        <v>0</v>
      </c>
      <c r="E219" s="42">
        <f t="shared" si="75"/>
        <v>0</v>
      </c>
    </row>
    <row r="220" spans="1:5" x14ac:dyDescent="0.2">
      <c r="A220" s="42"/>
      <c r="B220" s="42"/>
      <c r="C220" s="42">
        <f t="shared" ref="C220:D220" si="108">C109</f>
        <v>0</v>
      </c>
      <c r="D220" s="42">
        <f t="shared" si="108"/>
        <v>0</v>
      </c>
      <c r="E220" s="42">
        <f t="shared" si="75"/>
        <v>0</v>
      </c>
    </row>
    <row r="221" spans="1:5" x14ac:dyDescent="0.2">
      <c r="A221" s="9"/>
      <c r="B221" s="9"/>
      <c r="D221" s="9"/>
    </row>
    <row r="222" spans="1:5" x14ac:dyDescent="0.2">
      <c r="A222" s="9"/>
      <c r="B222" s="9"/>
      <c r="D222" s="9"/>
    </row>
    <row r="223" spans="1:5" x14ac:dyDescent="0.2">
      <c r="A223" s="9"/>
      <c r="B223" s="9"/>
      <c r="D223" s="9"/>
      <c r="E223" s="9">
        <f>+SUM(E116:E222)</f>
        <v>204985000</v>
      </c>
    </row>
    <row r="224" spans="1:5" x14ac:dyDescent="0.2">
      <c r="A224" s="9"/>
      <c r="B224" s="9"/>
      <c r="D224" s="9"/>
    </row>
    <row r="225" spans="1:5" x14ac:dyDescent="0.2">
      <c r="A225" s="9"/>
      <c r="B225" s="9"/>
      <c r="D225" s="9"/>
    </row>
    <row r="226" spans="1:5" x14ac:dyDescent="0.2">
      <c r="A226" s="9"/>
      <c r="B226" s="9"/>
      <c r="D226" s="9"/>
    </row>
    <row r="227" spans="1:5" x14ac:dyDescent="0.2">
      <c r="A227" s="9"/>
      <c r="B227" s="9"/>
      <c r="D227" s="9"/>
    </row>
    <row r="228" spans="1:5" x14ac:dyDescent="0.2">
      <c r="A228" s="9"/>
      <c r="B228" s="9"/>
      <c r="D228" s="9" t="s">
        <v>374</v>
      </c>
      <c r="E228" s="9">
        <f>+E117+E118+E122+E123+E124+E126+E128+E130+E131+E133+E135+E137+E140+E143+E145+E147+E150+E151+E152+E154+E156+E159+E160</f>
        <v>88620000</v>
      </c>
    </row>
    <row r="229" spans="1:5" x14ac:dyDescent="0.2">
      <c r="A229" s="9"/>
      <c r="B229" s="9"/>
      <c r="D229" s="9" t="s">
        <v>375</v>
      </c>
      <c r="E229" s="9">
        <f>+E116+E119+E120+E121+E125+E127+E129+E132+E134+E136+E138+E139+E141+E142+E144+E146+E148+E149+E153+E155+E157+E158</f>
        <v>107550000</v>
      </c>
    </row>
    <row r="230" spans="1:5" x14ac:dyDescent="0.2">
      <c r="A230" s="9"/>
      <c r="B230" s="9"/>
      <c r="D230" s="9"/>
    </row>
    <row r="231" spans="1:5" x14ac:dyDescent="0.2">
      <c r="A231" s="9"/>
      <c r="B231" s="9"/>
      <c r="D231" s="9"/>
    </row>
    <row r="232" spans="1:5" x14ac:dyDescent="0.2">
      <c r="A232" s="9"/>
      <c r="B232" s="9"/>
      <c r="D232" s="9"/>
    </row>
    <row r="233" spans="1:5" x14ac:dyDescent="0.2">
      <c r="A233" s="9"/>
      <c r="B233" s="9"/>
      <c r="D233" s="9"/>
    </row>
    <row r="234" spans="1:5" x14ac:dyDescent="0.2">
      <c r="A234" s="9"/>
      <c r="B234" s="9"/>
      <c r="D234" s="9"/>
    </row>
    <row r="235" spans="1:5" x14ac:dyDescent="0.2">
      <c r="A235" s="9"/>
      <c r="B235" s="9"/>
      <c r="D235" s="9"/>
    </row>
    <row r="236" spans="1:5" x14ac:dyDescent="0.2">
      <c r="A236" s="9"/>
      <c r="B236" s="9"/>
      <c r="D236" s="9"/>
    </row>
    <row r="237" spans="1:5" x14ac:dyDescent="0.2">
      <c r="A237" s="9"/>
      <c r="B237" s="9"/>
      <c r="D237" s="9"/>
    </row>
    <row r="238" spans="1:5" x14ac:dyDescent="0.2">
      <c r="A238" s="9"/>
      <c r="B238" s="9"/>
      <c r="D238" s="9"/>
    </row>
    <row r="239" spans="1:5" x14ac:dyDescent="0.2">
      <c r="A239" s="9"/>
      <c r="B239" s="9"/>
      <c r="D239" s="9"/>
    </row>
    <row r="240" spans="1:5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A440" s="9"/>
      <c r="B440" s="9"/>
      <c r="D440" s="9"/>
    </row>
    <row r="441" spans="1:4" x14ac:dyDescent="0.2">
      <c r="A441" s="9"/>
      <c r="B441" s="9"/>
      <c r="D441" s="9"/>
    </row>
    <row r="442" spans="1:4" x14ac:dyDescent="0.2">
      <c r="A442" s="9"/>
      <c r="B442" s="9"/>
      <c r="D442" s="9"/>
    </row>
    <row r="443" spans="1:4" x14ac:dyDescent="0.2">
      <c r="A443" s="9"/>
      <c r="B443" s="9"/>
      <c r="D443" s="9"/>
    </row>
    <row r="444" spans="1:4" x14ac:dyDescent="0.2">
      <c r="A444" s="9"/>
      <c r="B444" s="9"/>
      <c r="D444" s="9"/>
    </row>
    <row r="445" spans="1:4" x14ac:dyDescent="0.2">
      <c r="A445" s="9"/>
      <c r="B445" s="9"/>
      <c r="D445" s="9"/>
    </row>
    <row r="446" spans="1:4" x14ac:dyDescent="0.2">
      <c r="A446" s="9"/>
      <c r="B446" s="9"/>
      <c r="D446" s="9"/>
    </row>
    <row r="447" spans="1:4" x14ac:dyDescent="0.2">
      <c r="A447" s="9"/>
      <c r="B447" s="9"/>
      <c r="D447" s="9"/>
    </row>
    <row r="448" spans="1:4" x14ac:dyDescent="0.2">
      <c r="A448" s="9"/>
      <c r="B448" s="9"/>
      <c r="D448" s="9"/>
    </row>
    <row r="449" spans="1:4" x14ac:dyDescent="0.2">
      <c r="A449" s="9"/>
      <c r="B449" s="9"/>
      <c r="D449" s="9"/>
    </row>
    <row r="450" spans="1:4" x14ac:dyDescent="0.2">
      <c r="A450" s="9"/>
      <c r="B450" s="9"/>
      <c r="D450" s="9"/>
    </row>
    <row r="451" spans="1:4" x14ac:dyDescent="0.2">
      <c r="A451" s="9"/>
      <c r="B451" s="9"/>
      <c r="D451" s="9"/>
    </row>
    <row r="452" spans="1:4" x14ac:dyDescent="0.2">
      <c r="A452" s="9"/>
      <c r="B452" s="9"/>
      <c r="D452" s="9"/>
    </row>
    <row r="453" spans="1:4" x14ac:dyDescent="0.2">
      <c r="A453" s="9"/>
      <c r="B453" s="9"/>
      <c r="D453" s="9"/>
    </row>
    <row r="454" spans="1:4" x14ac:dyDescent="0.2">
      <c r="A454" s="9"/>
      <c r="B454" s="9"/>
      <c r="D454" s="9"/>
    </row>
    <row r="455" spans="1:4" x14ac:dyDescent="0.2">
      <c r="A455" s="9"/>
      <c r="B455" s="9"/>
      <c r="D455" s="9"/>
    </row>
    <row r="456" spans="1:4" x14ac:dyDescent="0.2">
      <c r="A456" s="9"/>
      <c r="B456" s="9"/>
      <c r="D456" s="9"/>
    </row>
    <row r="457" spans="1:4" x14ac:dyDescent="0.2">
      <c r="A457" s="9"/>
      <c r="B457" s="9"/>
      <c r="D457" s="9"/>
    </row>
    <row r="458" spans="1:4" x14ac:dyDescent="0.2">
      <c r="A458" s="9"/>
      <c r="B458" s="9"/>
      <c r="D458" s="9"/>
    </row>
    <row r="459" spans="1:4" x14ac:dyDescent="0.2">
      <c r="A459" s="9"/>
      <c r="B459" s="9"/>
      <c r="D459" s="9"/>
    </row>
    <row r="460" spans="1:4" x14ac:dyDescent="0.2">
      <c r="A460" s="9"/>
      <c r="B460" s="9"/>
      <c r="D460" s="9"/>
    </row>
    <row r="461" spans="1:4" x14ac:dyDescent="0.2">
      <c r="A461" s="9"/>
      <c r="B461" s="9"/>
      <c r="D461" s="9"/>
    </row>
    <row r="462" spans="1:4" x14ac:dyDescent="0.2">
      <c r="A462" s="9"/>
      <c r="B462" s="9"/>
      <c r="D462" s="9"/>
    </row>
    <row r="463" spans="1:4" x14ac:dyDescent="0.2">
      <c r="A463" s="9"/>
      <c r="B463" s="9"/>
      <c r="D463" s="9"/>
    </row>
    <row r="464" spans="1:4" x14ac:dyDescent="0.2">
      <c r="A464" s="9"/>
      <c r="B464" s="9"/>
      <c r="D464" s="9"/>
    </row>
    <row r="465" spans="1:4" x14ac:dyDescent="0.2">
      <c r="A465" s="9"/>
      <c r="B465" s="9"/>
      <c r="D465" s="9"/>
    </row>
    <row r="466" spans="1:4" x14ac:dyDescent="0.2">
      <c r="A466" s="9"/>
      <c r="B466" s="9"/>
      <c r="D466" s="9"/>
    </row>
    <row r="467" spans="1:4" x14ac:dyDescent="0.2">
      <c r="A467" s="9"/>
      <c r="B467" s="9"/>
      <c r="D467" s="9"/>
    </row>
    <row r="468" spans="1:4" x14ac:dyDescent="0.2">
      <c r="A468" s="9"/>
      <c r="B468" s="9"/>
      <c r="D468" s="9"/>
    </row>
    <row r="469" spans="1:4" x14ac:dyDescent="0.2">
      <c r="A469" s="9"/>
      <c r="B469" s="9"/>
      <c r="D469" s="9"/>
    </row>
    <row r="470" spans="1:4" x14ac:dyDescent="0.2">
      <c r="A470" s="9"/>
      <c r="B470" s="9"/>
      <c r="D470" s="9"/>
    </row>
    <row r="471" spans="1:4" x14ac:dyDescent="0.2">
      <c r="A471" s="9"/>
      <c r="B471" s="9"/>
      <c r="D471" s="9"/>
    </row>
    <row r="472" spans="1:4" x14ac:dyDescent="0.2">
      <c r="A472" s="9"/>
      <c r="B472" s="9"/>
      <c r="D472" s="9"/>
    </row>
    <row r="473" spans="1:4" x14ac:dyDescent="0.2">
      <c r="A473" s="9"/>
      <c r="B473" s="9"/>
      <c r="D473" s="9"/>
    </row>
    <row r="474" spans="1:4" x14ac:dyDescent="0.2">
      <c r="A474" s="9"/>
      <c r="B474" s="9"/>
      <c r="D474" s="9"/>
    </row>
    <row r="475" spans="1:4" x14ac:dyDescent="0.2">
      <c r="A475" s="9"/>
      <c r="B475" s="9"/>
      <c r="D475" s="9"/>
    </row>
    <row r="476" spans="1:4" x14ac:dyDescent="0.2">
      <c r="A476" s="9"/>
      <c r="B476" s="9"/>
      <c r="D476" s="9"/>
    </row>
    <row r="477" spans="1:4" x14ac:dyDescent="0.2">
      <c r="A477" s="9"/>
      <c r="B477" s="9"/>
      <c r="D477" s="9"/>
    </row>
    <row r="478" spans="1:4" x14ac:dyDescent="0.2">
      <c r="A478" s="9"/>
      <c r="B478" s="9"/>
      <c r="D478" s="9"/>
    </row>
    <row r="479" spans="1:4" x14ac:dyDescent="0.2">
      <c r="A479" s="9"/>
      <c r="B479" s="9"/>
      <c r="D479" s="9"/>
    </row>
    <row r="480" spans="1:4" x14ac:dyDescent="0.2">
      <c r="A480" s="9"/>
      <c r="B480" s="9"/>
      <c r="D480" s="9"/>
    </row>
    <row r="481" spans="1:4" x14ac:dyDescent="0.2">
      <c r="A481" s="9"/>
      <c r="B481" s="9"/>
      <c r="D481" s="9"/>
    </row>
    <row r="482" spans="1:4" x14ac:dyDescent="0.2">
      <c r="A482" s="9"/>
      <c r="B482" s="9"/>
      <c r="D482" s="9"/>
    </row>
    <row r="483" spans="1:4" x14ac:dyDescent="0.2">
      <c r="A483" s="9"/>
      <c r="B483" s="9"/>
      <c r="D483" s="9"/>
    </row>
    <row r="484" spans="1:4" x14ac:dyDescent="0.2">
      <c r="A484" s="9"/>
      <c r="B484" s="9"/>
      <c r="D484" s="9"/>
    </row>
    <row r="485" spans="1:4" x14ac:dyDescent="0.2">
      <c r="A485" s="9"/>
      <c r="B485" s="9"/>
      <c r="D485" s="9"/>
    </row>
    <row r="486" spans="1:4" x14ac:dyDescent="0.2">
      <c r="A486" s="9"/>
      <c r="B486" s="9"/>
      <c r="D486" s="9"/>
    </row>
    <row r="487" spans="1:4" x14ac:dyDescent="0.2">
      <c r="A487" s="9"/>
      <c r="B487" s="9"/>
      <c r="D487" s="9"/>
    </row>
    <row r="488" spans="1:4" x14ac:dyDescent="0.2">
      <c r="A488" s="9"/>
      <c r="B488" s="9"/>
      <c r="D488" s="9"/>
    </row>
    <row r="489" spans="1:4" x14ac:dyDescent="0.2">
      <c r="A489" s="9"/>
      <c r="B489" s="9"/>
      <c r="D489" s="9"/>
    </row>
    <row r="490" spans="1:4" x14ac:dyDescent="0.2">
      <c r="A490" s="9"/>
      <c r="B490" s="9"/>
      <c r="D490" s="9"/>
    </row>
    <row r="491" spans="1:4" x14ac:dyDescent="0.2">
      <c r="A491" s="9"/>
      <c r="B491" s="9"/>
      <c r="D491" s="9"/>
    </row>
    <row r="492" spans="1:4" x14ac:dyDescent="0.2">
      <c r="A492" s="9"/>
      <c r="B492" s="9"/>
      <c r="D492" s="9"/>
    </row>
    <row r="493" spans="1:4" x14ac:dyDescent="0.2">
      <c r="A493" s="9"/>
      <c r="B493" s="9"/>
      <c r="D493" s="9"/>
    </row>
    <row r="494" spans="1:4" x14ac:dyDescent="0.2">
      <c r="A494" s="9"/>
      <c r="B494" s="9"/>
      <c r="D494" s="9"/>
    </row>
    <row r="495" spans="1:4" x14ac:dyDescent="0.2">
      <c r="A495" s="9"/>
      <c r="B495" s="9"/>
      <c r="D495" s="9"/>
    </row>
    <row r="496" spans="1:4" x14ac:dyDescent="0.2">
      <c r="A496" s="9"/>
      <c r="B496" s="9"/>
      <c r="D496" s="9"/>
    </row>
    <row r="497" spans="1:4" x14ac:dyDescent="0.2">
      <c r="A497" s="9"/>
      <c r="B497" s="9"/>
      <c r="D497" s="9"/>
    </row>
    <row r="498" spans="1:4" x14ac:dyDescent="0.2">
      <c r="A498" s="9"/>
      <c r="B498" s="9"/>
      <c r="D498" s="9"/>
    </row>
    <row r="499" spans="1:4" x14ac:dyDescent="0.2">
      <c r="A499" s="9"/>
      <c r="B499" s="9"/>
      <c r="D499" s="9"/>
    </row>
    <row r="500" spans="1:4" x14ac:dyDescent="0.2">
      <c r="A500" s="9"/>
      <c r="B500" s="9"/>
      <c r="D500" s="9"/>
    </row>
    <row r="501" spans="1:4" x14ac:dyDescent="0.2">
      <c r="A501" s="9"/>
      <c r="B501" s="9"/>
      <c r="D501" s="9"/>
    </row>
    <row r="502" spans="1:4" x14ac:dyDescent="0.2">
      <c r="A502" s="9"/>
      <c r="B502" s="9"/>
      <c r="D502" s="9"/>
    </row>
    <row r="503" spans="1:4" x14ac:dyDescent="0.2">
      <c r="A503" s="9"/>
      <c r="B503" s="9"/>
      <c r="D503" s="9"/>
    </row>
    <row r="504" spans="1:4" x14ac:dyDescent="0.2">
      <c r="A504" s="9"/>
      <c r="B504" s="9"/>
      <c r="D504" s="9"/>
    </row>
    <row r="505" spans="1:4" x14ac:dyDescent="0.2">
      <c r="A505" s="9"/>
      <c r="B505" s="9"/>
      <c r="D505" s="9"/>
    </row>
    <row r="506" spans="1:4" x14ac:dyDescent="0.2">
      <c r="A506" s="9"/>
      <c r="B506" s="9"/>
      <c r="D506" s="9"/>
    </row>
    <row r="507" spans="1:4" x14ac:dyDescent="0.2">
      <c r="A507" s="9"/>
      <c r="B507" s="9"/>
      <c r="D507" s="9"/>
    </row>
    <row r="508" spans="1:4" x14ac:dyDescent="0.2">
      <c r="A508" s="9"/>
      <c r="B508" s="9"/>
      <c r="D508" s="9"/>
    </row>
    <row r="509" spans="1:4" x14ac:dyDescent="0.2">
      <c r="A509" s="9"/>
      <c r="B509" s="9"/>
      <c r="D509" s="9"/>
    </row>
    <row r="510" spans="1:4" x14ac:dyDescent="0.2">
      <c r="A510" s="9"/>
      <c r="B510" s="9"/>
      <c r="D510" s="9"/>
    </row>
    <row r="511" spans="1:4" x14ac:dyDescent="0.2">
      <c r="A511" s="9"/>
      <c r="B511" s="9"/>
      <c r="D511" s="9"/>
    </row>
    <row r="512" spans="1:4" x14ac:dyDescent="0.2">
      <c r="A512" s="9"/>
      <c r="B512" s="9"/>
      <c r="D512" s="9"/>
    </row>
  </sheetData>
  <autoFilter ref="A115:E225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rgb="FF92D050"/>
  </sheetPr>
  <dimension ref="A1:BD516"/>
  <sheetViews>
    <sheetView workbookViewId="0">
      <pane xSplit="5" ySplit="6" topLeftCell="H49" activePane="bottomRight" state="frozen"/>
      <selection pane="topRight" activeCell="F1" sqref="F1"/>
      <selection pane="bottomLeft" activeCell="A7" sqref="A7"/>
      <selection pane="bottomRight" activeCell="C75" sqref="C75"/>
    </sheetView>
  </sheetViews>
  <sheetFormatPr defaultColWidth="13.5703125" defaultRowHeight="11.25" x14ac:dyDescent="0.2"/>
  <cols>
    <col min="1" max="1" width="4.42578125" style="16" customWidth="1"/>
    <col min="2" max="2" width="11.140625" style="15" customWidth="1"/>
    <col min="3" max="3" width="20.28515625" style="9" customWidth="1"/>
    <col min="4" max="4" width="9.5703125" style="16" customWidth="1"/>
    <col min="5" max="5" width="14.7109375" style="9" bestFit="1" customWidth="1"/>
    <col min="6" max="6" width="11.7109375" style="9" customWidth="1"/>
    <col min="7" max="7" width="13.28515625" style="9" customWidth="1"/>
    <col min="8" max="8" width="15.85546875" style="9" customWidth="1"/>
    <col min="9" max="9" width="15" style="9" customWidth="1"/>
    <col min="10" max="11" width="13.5703125" style="9" customWidth="1"/>
    <col min="12" max="12" width="13.5703125" style="220" customWidth="1"/>
    <col min="13" max="14" width="13.5703125" style="9" customWidth="1"/>
    <col min="15" max="15" width="13.5703125" style="47" customWidth="1"/>
    <col min="16" max="16" width="12.5703125" style="9" customWidth="1"/>
    <col min="17" max="17" width="11.7109375" style="9" customWidth="1"/>
    <col min="18" max="18" width="11.5703125" style="47" customWidth="1"/>
    <col min="19" max="19" width="11.42578125" style="9" customWidth="1"/>
    <col min="20" max="20" width="13" style="9" customWidth="1"/>
    <col min="21" max="21" width="13.28515625" style="47" customWidth="1"/>
    <col min="22" max="22" width="12.85546875" style="9" customWidth="1"/>
    <col min="23" max="23" width="14" style="9" customWidth="1"/>
    <col min="24" max="24" width="11.5703125" style="47" customWidth="1"/>
    <col min="25" max="25" width="13" style="9" customWidth="1"/>
    <col min="26" max="26" width="14" style="9" customWidth="1"/>
    <col min="27" max="27" width="12.28515625" style="47" customWidth="1"/>
    <col min="28" max="28" width="13.7109375" style="9" customWidth="1"/>
    <col min="29" max="29" width="13.140625" style="9" customWidth="1"/>
    <col min="30" max="30" width="12.7109375" style="47" customWidth="1"/>
    <col min="31" max="31" width="12.5703125" style="9" customWidth="1"/>
    <col min="32" max="32" width="11.28515625" style="9" customWidth="1"/>
    <col min="33" max="33" width="12.7109375" style="9" customWidth="1"/>
    <col min="34" max="34" width="13" style="9" customWidth="1"/>
    <col min="35" max="35" width="11.28515625" style="9" customWidth="1"/>
    <col min="36" max="36" width="13.28515625" style="47" customWidth="1"/>
    <col min="37" max="37" width="12.140625" style="9" customWidth="1"/>
    <col min="38" max="38" width="11" style="9" customWidth="1"/>
    <col min="39" max="40" width="12.28515625" style="9" customWidth="1"/>
    <col min="41" max="41" width="11.42578125" style="9" customWidth="1"/>
    <col min="42" max="42" width="11.28515625" style="47" customWidth="1"/>
    <col min="43" max="43" width="13" style="9" customWidth="1"/>
    <col min="44" max="44" width="10.42578125" style="9" customWidth="1"/>
    <col min="45" max="45" width="15" style="223" customWidth="1"/>
    <col min="46" max="46" width="11.5703125" style="9" bestFit="1" customWidth="1"/>
    <col min="47" max="47" width="10.5703125" style="9" customWidth="1"/>
    <col min="48" max="48" width="11.5703125" style="231" bestFit="1" customWidth="1"/>
    <col min="49" max="52" width="13.5703125" style="9" customWidth="1"/>
    <col min="53" max="53" width="13.5703125" style="42"/>
    <col min="54" max="16384" width="13.5703125" style="9"/>
  </cols>
  <sheetData>
    <row r="1" spans="1:56" x14ac:dyDescent="0.2">
      <c r="C1" s="39" t="s">
        <v>0</v>
      </c>
      <c r="D1" s="40"/>
      <c r="E1" s="39"/>
      <c r="F1" s="39"/>
    </row>
    <row r="2" spans="1:56" x14ac:dyDescent="0.2">
      <c r="C2" s="39" t="s">
        <v>155</v>
      </c>
      <c r="D2" s="40"/>
      <c r="E2" s="39"/>
      <c r="F2" s="39"/>
    </row>
    <row r="3" spans="1:56" x14ac:dyDescent="0.2">
      <c r="C3" s="9" t="s">
        <v>81</v>
      </c>
    </row>
    <row r="4" spans="1:56" ht="12" thickBot="1" x14ac:dyDescent="0.25"/>
    <row r="5" spans="1:56" s="189" customFormat="1" ht="15.75" customHeight="1" x14ac:dyDescent="0.25">
      <c r="A5" s="415" t="s">
        <v>1</v>
      </c>
      <c r="B5" s="417" t="s">
        <v>2</v>
      </c>
      <c r="C5" s="419" t="s">
        <v>3</v>
      </c>
      <c r="D5" s="419" t="s">
        <v>4</v>
      </c>
      <c r="E5" s="419" t="s">
        <v>5</v>
      </c>
      <c r="F5" s="421" t="s">
        <v>6</v>
      </c>
      <c r="G5" s="421"/>
      <c r="H5" s="419" t="s">
        <v>10</v>
      </c>
      <c r="I5" s="419" t="s">
        <v>27</v>
      </c>
      <c r="J5" s="422" t="s">
        <v>26</v>
      </c>
      <c r="K5" s="423"/>
      <c r="L5" s="424"/>
      <c r="M5" s="413" t="s">
        <v>9</v>
      </c>
      <c r="N5" s="413"/>
      <c r="O5" s="413"/>
      <c r="P5" s="413" t="s">
        <v>14</v>
      </c>
      <c r="Q5" s="413"/>
      <c r="R5" s="413"/>
      <c r="S5" s="413" t="s">
        <v>15</v>
      </c>
      <c r="T5" s="413"/>
      <c r="U5" s="413"/>
      <c r="V5" s="413" t="s">
        <v>16</v>
      </c>
      <c r="W5" s="413"/>
      <c r="X5" s="413"/>
      <c r="Y5" s="413" t="s">
        <v>17</v>
      </c>
      <c r="Z5" s="413"/>
      <c r="AA5" s="413"/>
      <c r="AB5" s="413" t="s">
        <v>18</v>
      </c>
      <c r="AC5" s="413"/>
      <c r="AD5" s="413"/>
      <c r="AE5" s="413" t="s">
        <v>19</v>
      </c>
      <c r="AF5" s="413"/>
      <c r="AG5" s="413"/>
      <c r="AH5" s="413" t="s">
        <v>20</v>
      </c>
      <c r="AI5" s="413"/>
      <c r="AJ5" s="413"/>
      <c r="AK5" s="413" t="s">
        <v>21</v>
      </c>
      <c r="AL5" s="413"/>
      <c r="AM5" s="413"/>
      <c r="AN5" s="413" t="s">
        <v>22</v>
      </c>
      <c r="AO5" s="413"/>
      <c r="AP5" s="413"/>
      <c r="AQ5" s="413" t="s">
        <v>46</v>
      </c>
      <c r="AR5" s="413"/>
      <c r="AS5" s="414"/>
      <c r="AT5" s="413" t="s">
        <v>47</v>
      </c>
      <c r="AU5" s="413"/>
      <c r="AV5" s="413"/>
      <c r="AW5" s="425" t="s">
        <v>25</v>
      </c>
      <c r="AX5" s="426"/>
      <c r="AY5" s="427"/>
      <c r="AZ5" s="190" t="s">
        <v>62</v>
      </c>
      <c r="BA5" s="126" t="s">
        <v>31</v>
      </c>
      <c r="BB5" s="191"/>
    </row>
    <row r="6" spans="1:56" s="131" customFormat="1" ht="12" thickBot="1" x14ac:dyDescent="0.25">
      <c r="A6" s="416"/>
      <c r="B6" s="418"/>
      <c r="C6" s="420"/>
      <c r="D6" s="420"/>
      <c r="E6" s="420"/>
      <c r="F6" s="129" t="s">
        <v>7</v>
      </c>
      <c r="G6" s="130" t="s">
        <v>8</v>
      </c>
      <c r="H6" s="420"/>
      <c r="I6" s="420"/>
      <c r="J6" s="131" t="s">
        <v>11</v>
      </c>
      <c r="K6" s="131" t="s">
        <v>12</v>
      </c>
      <c r="L6" s="221" t="s">
        <v>13</v>
      </c>
      <c r="M6" s="131" t="s">
        <v>11</v>
      </c>
      <c r="N6" s="131" t="s">
        <v>12</v>
      </c>
      <c r="O6" s="131" t="s">
        <v>13</v>
      </c>
      <c r="P6" s="131" t="s">
        <v>11</v>
      </c>
      <c r="Q6" s="131" t="s">
        <v>12</v>
      </c>
      <c r="R6" s="132" t="s">
        <v>13</v>
      </c>
      <c r="S6" s="131" t="s">
        <v>11</v>
      </c>
      <c r="T6" s="131" t="s">
        <v>12</v>
      </c>
      <c r="U6" s="131" t="s">
        <v>13</v>
      </c>
      <c r="V6" s="131" t="s">
        <v>11</v>
      </c>
      <c r="W6" s="131" t="s">
        <v>12</v>
      </c>
      <c r="X6" s="132" t="s">
        <v>13</v>
      </c>
      <c r="Y6" s="131" t="s">
        <v>11</v>
      </c>
      <c r="Z6" s="131" t="s">
        <v>12</v>
      </c>
      <c r="AA6" s="131" t="s">
        <v>13</v>
      </c>
      <c r="AB6" s="131" t="s">
        <v>11</v>
      </c>
      <c r="AC6" s="131" t="s">
        <v>12</v>
      </c>
      <c r="AD6" s="132" t="s">
        <v>13</v>
      </c>
      <c r="AE6" s="131" t="s">
        <v>11</v>
      </c>
      <c r="AF6" s="131" t="s">
        <v>12</v>
      </c>
      <c r="AG6" s="131" t="s">
        <v>13</v>
      </c>
      <c r="AH6" s="131" t="s">
        <v>11</v>
      </c>
      <c r="AI6" s="131" t="s">
        <v>12</v>
      </c>
      <c r="AJ6" s="132" t="s">
        <v>13</v>
      </c>
      <c r="AK6" s="131" t="s">
        <v>11</v>
      </c>
      <c r="AL6" s="131" t="s">
        <v>12</v>
      </c>
      <c r="AM6" s="131" t="s">
        <v>13</v>
      </c>
      <c r="AN6" s="131" t="s">
        <v>11</v>
      </c>
      <c r="AO6" s="131" t="s">
        <v>12</v>
      </c>
      <c r="AP6" s="132" t="s">
        <v>13</v>
      </c>
      <c r="AQ6" s="131" t="s">
        <v>11</v>
      </c>
      <c r="AR6" s="131" t="s">
        <v>12</v>
      </c>
      <c r="AS6" s="233" t="s">
        <v>13</v>
      </c>
      <c r="AT6" s="131" t="s">
        <v>11</v>
      </c>
      <c r="AU6" s="131" t="s">
        <v>12</v>
      </c>
      <c r="AV6" s="243" t="s">
        <v>13</v>
      </c>
      <c r="AW6" s="131" t="s">
        <v>11</v>
      </c>
      <c r="AX6" s="131" t="s">
        <v>12</v>
      </c>
      <c r="AY6" s="131" t="s">
        <v>13</v>
      </c>
      <c r="AZ6" s="133" t="s">
        <v>72</v>
      </c>
      <c r="BA6" s="134"/>
      <c r="BB6" s="135"/>
    </row>
    <row r="7" spans="1:56" x14ac:dyDescent="0.2">
      <c r="A7" s="209">
        <v>1</v>
      </c>
      <c r="B7" s="151"/>
      <c r="C7" s="108" t="s">
        <v>159</v>
      </c>
      <c r="D7" s="10" t="s">
        <v>375</v>
      </c>
      <c r="E7" s="12">
        <v>12500000</v>
      </c>
      <c r="F7" s="12"/>
      <c r="G7" s="12"/>
      <c r="H7" s="44">
        <f t="shared" ref="H7:H12" si="0">E7-F7-G7</f>
        <v>12500000</v>
      </c>
      <c r="I7" s="12">
        <v>5000000</v>
      </c>
      <c r="J7" s="12"/>
      <c r="K7" s="12"/>
      <c r="L7" s="222">
        <f>J7-K7</f>
        <v>0</v>
      </c>
      <c r="M7" s="12"/>
      <c r="N7" s="12"/>
      <c r="O7" s="54">
        <f>M7-N7</f>
        <v>0</v>
      </c>
      <c r="P7" s="44">
        <v>750000</v>
      </c>
      <c r="Q7" s="12">
        <v>750000</v>
      </c>
      <c r="R7" s="54">
        <f>P7-Q7</f>
        <v>0</v>
      </c>
      <c r="S7" s="44">
        <v>750000</v>
      </c>
      <c r="T7" s="12">
        <v>750000</v>
      </c>
      <c r="U7" s="54">
        <f>S7-T7</f>
        <v>0</v>
      </c>
      <c r="V7" s="44">
        <v>750000</v>
      </c>
      <c r="W7" s="12">
        <v>750000</v>
      </c>
      <c r="X7" s="54">
        <f>V7-W7</f>
        <v>0</v>
      </c>
      <c r="Y7" s="44">
        <v>750000</v>
      </c>
      <c r="Z7" s="12">
        <v>750000</v>
      </c>
      <c r="AA7" s="54">
        <f>Y7-Z7</f>
        <v>0</v>
      </c>
      <c r="AB7" s="44">
        <v>750000</v>
      </c>
      <c r="AC7" s="12">
        <v>750000</v>
      </c>
      <c r="AD7" s="54">
        <f>AB7-AC7</f>
        <v>0</v>
      </c>
      <c r="AE7" s="44">
        <v>750000</v>
      </c>
      <c r="AF7" s="12">
        <v>750000</v>
      </c>
      <c r="AG7" s="54">
        <f>AE7-AF7</f>
        <v>0</v>
      </c>
      <c r="AH7" s="44">
        <v>750000</v>
      </c>
      <c r="AI7" s="12"/>
      <c r="AJ7" s="54">
        <f>AH7-AI7</f>
        <v>750000</v>
      </c>
      <c r="AK7" s="44">
        <v>750000</v>
      </c>
      <c r="AL7" s="12"/>
      <c r="AM7" s="54">
        <f>AK7-AL7</f>
        <v>750000</v>
      </c>
      <c r="AN7" s="44">
        <v>750000</v>
      </c>
      <c r="AO7" s="12"/>
      <c r="AP7" s="54">
        <f>AN7-AO7</f>
        <v>750000</v>
      </c>
      <c r="AQ7" s="44">
        <v>750000</v>
      </c>
      <c r="AR7" s="12"/>
      <c r="AS7" s="232">
        <f>AQ7-AR7</f>
        <v>750000</v>
      </c>
      <c r="AT7" s="12"/>
      <c r="AU7" s="12"/>
      <c r="AV7" s="232">
        <f>AT7-AU7</f>
        <v>0</v>
      </c>
      <c r="AW7" s="12"/>
      <c r="AX7" s="12"/>
      <c r="AY7" s="12"/>
      <c r="AZ7" s="32">
        <f>+J7+M7+P7+S7+V7+Y7+AB7+AE7+AH7+AK7+AN7+AQ7+AT7+AW7</f>
        <v>7500000</v>
      </c>
      <c r="BA7" s="42">
        <f>I7</f>
        <v>5000000</v>
      </c>
      <c r="BB7" s="9">
        <f>+AZ7+BA7</f>
        <v>12500000</v>
      </c>
      <c r="BC7" s="9">
        <f>H7</f>
        <v>12500000</v>
      </c>
      <c r="BD7" s="9">
        <f>BB7-BC7</f>
        <v>0</v>
      </c>
    </row>
    <row r="8" spans="1:56" x14ac:dyDescent="0.2">
      <c r="A8" s="209">
        <v>2</v>
      </c>
      <c r="B8" s="151"/>
      <c r="C8" s="108" t="s">
        <v>160</v>
      </c>
      <c r="D8" s="10" t="s">
        <v>377</v>
      </c>
      <c r="E8" s="12">
        <v>12500000</v>
      </c>
      <c r="F8" s="12"/>
      <c r="G8" s="12"/>
      <c r="H8" s="44">
        <f t="shared" si="0"/>
        <v>12500000</v>
      </c>
      <c r="I8" s="12">
        <v>3000000</v>
      </c>
      <c r="J8" s="12">
        <v>2000000</v>
      </c>
      <c r="K8" s="12">
        <v>2000000</v>
      </c>
      <c r="L8" s="222">
        <f>J8-K8</f>
        <v>0</v>
      </c>
      <c r="M8" s="12">
        <v>750000</v>
      </c>
      <c r="N8" s="12">
        <v>750000</v>
      </c>
      <c r="O8" s="54">
        <f>M8-N8</f>
        <v>0</v>
      </c>
      <c r="P8" s="44">
        <v>750000</v>
      </c>
      <c r="Q8" s="12">
        <v>750000</v>
      </c>
      <c r="R8" s="54">
        <f>P8-Q8</f>
        <v>0</v>
      </c>
      <c r="S8" s="44">
        <v>750000</v>
      </c>
      <c r="T8" s="12">
        <v>750000</v>
      </c>
      <c r="U8" s="54">
        <f>S8-T8</f>
        <v>0</v>
      </c>
      <c r="V8" s="44">
        <v>750000</v>
      </c>
      <c r="W8" s="12">
        <v>750000</v>
      </c>
      <c r="X8" s="54">
        <f>V8-W8</f>
        <v>0</v>
      </c>
      <c r="Y8" s="44">
        <v>750000</v>
      </c>
      <c r="Z8" s="12">
        <v>750000</v>
      </c>
      <c r="AA8" s="54">
        <f>Y8-Z8</f>
        <v>0</v>
      </c>
      <c r="AB8" s="44">
        <v>750000</v>
      </c>
      <c r="AC8" s="12"/>
      <c r="AD8" s="54">
        <f>AB8-AC8</f>
        <v>750000</v>
      </c>
      <c r="AE8" s="44">
        <v>750000</v>
      </c>
      <c r="AF8" s="12"/>
      <c r="AG8" s="54">
        <f>AE8-AF8</f>
        <v>750000</v>
      </c>
      <c r="AH8" s="44">
        <v>750000</v>
      </c>
      <c r="AI8" s="12"/>
      <c r="AJ8" s="54">
        <f>AH8-AI8</f>
        <v>750000</v>
      </c>
      <c r="AK8" s="44">
        <v>750000</v>
      </c>
      <c r="AL8" s="12"/>
      <c r="AM8" s="54">
        <f>AK8-AL8</f>
        <v>750000</v>
      </c>
      <c r="AN8" s="44">
        <v>750000</v>
      </c>
      <c r="AO8" s="12"/>
      <c r="AP8" s="54">
        <f>AN8-AO8</f>
        <v>750000</v>
      </c>
      <c r="AQ8" s="44">
        <v>0</v>
      </c>
      <c r="AR8" s="12"/>
      <c r="AS8" s="232">
        <f>AQ8-AR8</f>
        <v>0</v>
      </c>
      <c r="AT8" s="12"/>
      <c r="AU8" s="12"/>
      <c r="AV8" s="232"/>
      <c r="AW8" s="12"/>
      <c r="AX8" s="12"/>
      <c r="AY8" s="12"/>
      <c r="AZ8" s="32">
        <f t="shared" ref="AZ8:AZ68" si="1">+J8+M8+P8+S8+V8+Y8+AB8+AE8+AH8+AK8+AN8+AQ8+AT8+AW8</f>
        <v>9500000</v>
      </c>
      <c r="BA8" s="42">
        <f t="shared" ref="BA8:BA68" si="2">I8</f>
        <v>3000000</v>
      </c>
      <c r="BB8" s="9">
        <f t="shared" ref="BB8:BB68" si="3">+AZ8+BA8</f>
        <v>12500000</v>
      </c>
      <c r="BC8" s="9">
        <f t="shared" ref="BC8:BC68" si="4">H8</f>
        <v>12500000</v>
      </c>
      <c r="BD8" s="9">
        <f t="shared" ref="BD8:BD68" si="5">BB8-BC8</f>
        <v>0</v>
      </c>
    </row>
    <row r="9" spans="1:56" x14ac:dyDescent="0.2">
      <c r="A9" s="209">
        <v>3</v>
      </c>
      <c r="B9" s="151"/>
      <c r="C9" s="108" t="s">
        <v>162</v>
      </c>
      <c r="D9" s="10" t="s">
        <v>377</v>
      </c>
      <c r="E9" s="12">
        <v>12500000</v>
      </c>
      <c r="F9" s="12"/>
      <c r="G9" s="12"/>
      <c r="H9" s="44">
        <f t="shared" si="0"/>
        <v>12500000</v>
      </c>
      <c r="I9" s="12">
        <v>3000000</v>
      </c>
      <c r="J9" s="12">
        <v>2625000</v>
      </c>
      <c r="K9" s="12">
        <v>2625000</v>
      </c>
      <c r="L9" s="222">
        <f>J9-K9</f>
        <v>0</v>
      </c>
      <c r="M9" s="12">
        <v>625000</v>
      </c>
      <c r="N9" s="12">
        <v>625000</v>
      </c>
      <c r="O9" s="54">
        <f>M9-N9</f>
        <v>0</v>
      </c>
      <c r="P9" s="44">
        <v>625000</v>
      </c>
      <c r="Q9" s="12">
        <v>625000</v>
      </c>
      <c r="R9" s="54">
        <f>P9-Q9</f>
        <v>0</v>
      </c>
      <c r="S9" s="44">
        <v>625000</v>
      </c>
      <c r="T9" s="12">
        <v>625000</v>
      </c>
      <c r="U9" s="54">
        <f>S9-T9</f>
        <v>0</v>
      </c>
      <c r="V9" s="44">
        <v>625000</v>
      </c>
      <c r="W9" s="12">
        <v>625000</v>
      </c>
      <c r="X9" s="54">
        <f>V9-W9</f>
        <v>0</v>
      </c>
      <c r="Y9" s="44">
        <v>625000</v>
      </c>
      <c r="Z9" s="12">
        <v>625000</v>
      </c>
      <c r="AA9" s="54">
        <f>Y9-Z9</f>
        <v>0</v>
      </c>
      <c r="AB9" s="44">
        <v>625000</v>
      </c>
      <c r="AC9" s="12"/>
      <c r="AD9" s="54">
        <f>AB9-AC9</f>
        <v>625000</v>
      </c>
      <c r="AE9" s="44">
        <v>625000</v>
      </c>
      <c r="AF9" s="12"/>
      <c r="AG9" s="54">
        <f>AE9-AF9</f>
        <v>625000</v>
      </c>
      <c r="AH9" s="44">
        <v>625000</v>
      </c>
      <c r="AI9" s="12"/>
      <c r="AJ9" s="54">
        <f>AH9-AI9</f>
        <v>625000</v>
      </c>
      <c r="AK9" s="44">
        <v>625000</v>
      </c>
      <c r="AL9" s="12"/>
      <c r="AM9" s="54">
        <f>AK9-AL9</f>
        <v>625000</v>
      </c>
      <c r="AN9" s="44">
        <v>625000</v>
      </c>
      <c r="AO9" s="12"/>
      <c r="AP9" s="54">
        <f>AN9-AO9</f>
        <v>625000</v>
      </c>
      <c r="AQ9" s="44">
        <v>625000</v>
      </c>
      <c r="AR9" s="12"/>
      <c r="AS9" s="232">
        <f>AQ9-AR9</f>
        <v>625000</v>
      </c>
      <c r="AT9" s="12"/>
      <c r="AU9" s="12"/>
      <c r="AV9" s="232">
        <f>AT9-AU9</f>
        <v>0</v>
      </c>
      <c r="AW9" s="12"/>
      <c r="AX9" s="12"/>
      <c r="AY9" s="12"/>
      <c r="AZ9" s="32">
        <f t="shared" si="1"/>
        <v>9500000</v>
      </c>
      <c r="BA9" s="42">
        <f t="shared" si="2"/>
        <v>3000000</v>
      </c>
      <c r="BB9" s="9">
        <f t="shared" si="3"/>
        <v>12500000</v>
      </c>
      <c r="BC9" s="9">
        <f t="shared" si="4"/>
        <v>12500000</v>
      </c>
      <c r="BD9" s="9">
        <f t="shared" si="5"/>
        <v>0</v>
      </c>
    </row>
    <row r="10" spans="1:56" x14ac:dyDescent="0.2">
      <c r="A10" s="209">
        <v>4</v>
      </c>
      <c r="B10" s="151"/>
      <c r="C10" s="108" t="s">
        <v>165</v>
      </c>
      <c r="D10" s="10" t="s">
        <v>374</v>
      </c>
      <c r="E10" s="12">
        <v>12500000</v>
      </c>
      <c r="F10" s="12"/>
      <c r="G10" s="12"/>
      <c r="H10" s="44">
        <f t="shared" si="0"/>
        <v>12500000</v>
      </c>
      <c r="I10" s="12">
        <v>2000000</v>
      </c>
      <c r="J10" s="12">
        <v>3750000</v>
      </c>
      <c r="K10" s="12"/>
      <c r="L10" s="222">
        <f>J10-K10</f>
        <v>3750000</v>
      </c>
      <c r="M10" s="12">
        <v>750000</v>
      </c>
      <c r="N10" s="12"/>
      <c r="O10" s="54">
        <f>M10-N10</f>
        <v>750000</v>
      </c>
      <c r="P10" s="44">
        <v>750000</v>
      </c>
      <c r="Q10" s="12"/>
      <c r="R10" s="54">
        <f>P10-Q10</f>
        <v>750000</v>
      </c>
      <c r="S10" s="44">
        <v>750000</v>
      </c>
      <c r="T10" s="12"/>
      <c r="U10" s="54">
        <f>S10-T10</f>
        <v>750000</v>
      </c>
      <c r="V10" s="44">
        <v>750000</v>
      </c>
      <c r="W10" s="12"/>
      <c r="X10" s="54">
        <f>V10-W10</f>
        <v>750000</v>
      </c>
      <c r="Y10" s="44">
        <v>750000</v>
      </c>
      <c r="Z10" s="12"/>
      <c r="AA10" s="54">
        <f>Y10-Z10</f>
        <v>750000</v>
      </c>
      <c r="AB10" s="44">
        <v>750000</v>
      </c>
      <c r="AC10" s="12"/>
      <c r="AD10" s="54">
        <f>AB10-AC10</f>
        <v>750000</v>
      </c>
      <c r="AE10" s="44">
        <v>750000</v>
      </c>
      <c r="AF10" s="12"/>
      <c r="AG10" s="54">
        <f>AE10-AF10</f>
        <v>750000</v>
      </c>
      <c r="AH10" s="44">
        <v>750000</v>
      </c>
      <c r="AI10" s="12"/>
      <c r="AJ10" s="54">
        <f>AH10-AI10</f>
        <v>750000</v>
      </c>
      <c r="AK10" s="44">
        <v>750000</v>
      </c>
      <c r="AL10" s="12"/>
      <c r="AM10" s="54">
        <f>AK10-AL10</f>
        <v>750000</v>
      </c>
      <c r="AN10" s="44"/>
      <c r="AO10" s="12"/>
      <c r="AP10" s="54">
        <f>AN10-AO10</f>
        <v>0</v>
      </c>
      <c r="AQ10" s="44"/>
      <c r="AR10" s="12"/>
      <c r="AS10" s="232">
        <f>AQ10-AR10</f>
        <v>0</v>
      </c>
      <c r="AT10" s="12"/>
      <c r="AU10" s="12"/>
      <c r="AV10" s="232">
        <f>AT10-AU10</f>
        <v>0</v>
      </c>
      <c r="AW10" s="12"/>
      <c r="AX10" s="12"/>
      <c r="AY10" s="12"/>
      <c r="AZ10" s="32">
        <f t="shared" si="1"/>
        <v>10500000</v>
      </c>
      <c r="BA10" s="42">
        <f t="shared" si="2"/>
        <v>2000000</v>
      </c>
      <c r="BB10" s="9">
        <f t="shared" si="3"/>
        <v>12500000</v>
      </c>
      <c r="BC10" s="9">
        <f t="shared" si="4"/>
        <v>12500000</v>
      </c>
      <c r="BD10" s="9">
        <f t="shared" si="5"/>
        <v>0</v>
      </c>
    </row>
    <row r="11" spans="1:56" x14ac:dyDescent="0.2">
      <c r="A11" s="209">
        <v>5</v>
      </c>
      <c r="B11" s="50"/>
      <c r="C11" s="51" t="s">
        <v>167</v>
      </c>
      <c r="D11" s="52" t="s">
        <v>374</v>
      </c>
      <c r="E11" s="53">
        <v>13500000</v>
      </c>
      <c r="F11" s="53"/>
      <c r="G11" s="53"/>
      <c r="H11" s="260">
        <f t="shared" si="0"/>
        <v>13500000</v>
      </c>
      <c r="I11" s="53">
        <v>9000000</v>
      </c>
      <c r="J11" s="53"/>
      <c r="K11" s="53"/>
      <c r="L11" s="261">
        <f>J11-K11</f>
        <v>0</v>
      </c>
      <c r="M11" s="53">
        <v>450000</v>
      </c>
      <c r="N11" s="53">
        <v>450000</v>
      </c>
      <c r="O11" s="262">
        <f>M11-N11</f>
        <v>0</v>
      </c>
      <c r="P11" s="260">
        <v>450000</v>
      </c>
      <c r="Q11" s="53">
        <v>450000</v>
      </c>
      <c r="R11" s="262">
        <f>P11-Q11</f>
        <v>0</v>
      </c>
      <c r="S11" s="260">
        <v>450000</v>
      </c>
      <c r="T11" s="53">
        <v>450000</v>
      </c>
      <c r="U11" s="262">
        <f>S11-T11</f>
        <v>0</v>
      </c>
      <c r="V11" s="260">
        <v>450000</v>
      </c>
      <c r="W11" s="53">
        <v>450000</v>
      </c>
      <c r="X11" s="262">
        <f>V11-W11</f>
        <v>0</v>
      </c>
      <c r="Y11" s="260">
        <v>450000</v>
      </c>
      <c r="Z11" s="53">
        <v>450000</v>
      </c>
      <c r="AA11" s="262">
        <f>Y11-Z11</f>
        <v>0</v>
      </c>
      <c r="AB11" s="260">
        <v>450000</v>
      </c>
      <c r="AC11" s="53">
        <v>450000</v>
      </c>
      <c r="AD11" s="262">
        <f>AB11-AC11</f>
        <v>0</v>
      </c>
      <c r="AE11" s="260">
        <v>450000</v>
      </c>
      <c r="AF11" s="53"/>
      <c r="AG11" s="262">
        <f>AE11-AF11</f>
        <v>450000</v>
      </c>
      <c r="AH11" s="260">
        <v>450000</v>
      </c>
      <c r="AI11" s="53"/>
      <c r="AJ11" s="262">
        <f>AH11-AI11</f>
        <v>450000</v>
      </c>
      <c r="AK11" s="260">
        <v>450000</v>
      </c>
      <c r="AL11" s="53"/>
      <c r="AM11" s="262">
        <f>AK11-AL11</f>
        <v>450000</v>
      </c>
      <c r="AN11" s="260">
        <v>450000</v>
      </c>
      <c r="AO11" s="53"/>
      <c r="AP11" s="262">
        <f>AN11-AO11</f>
        <v>450000</v>
      </c>
      <c r="AQ11" s="260"/>
      <c r="AR11" s="53"/>
      <c r="AS11" s="263">
        <f>AQ11-AR11</f>
        <v>0</v>
      </c>
      <c r="AT11" s="53"/>
      <c r="AU11" s="53"/>
      <c r="AV11" s="263">
        <f>AT11-AU11</f>
        <v>0</v>
      </c>
      <c r="AW11" s="53"/>
      <c r="AX11" s="53"/>
      <c r="AY11" s="53"/>
      <c r="AZ11" s="32">
        <f t="shared" si="1"/>
        <v>4500000</v>
      </c>
      <c r="BA11" s="42">
        <f t="shared" si="2"/>
        <v>9000000</v>
      </c>
      <c r="BB11" s="9">
        <f t="shared" si="3"/>
        <v>13500000</v>
      </c>
      <c r="BC11" s="9">
        <f t="shared" si="4"/>
        <v>13500000</v>
      </c>
      <c r="BD11" s="9">
        <f t="shared" si="5"/>
        <v>0</v>
      </c>
    </row>
    <row r="12" spans="1:56" s="121" customFormat="1" x14ac:dyDescent="0.2">
      <c r="A12" s="209">
        <v>6</v>
      </c>
      <c r="B12" s="268"/>
      <c r="C12" s="269" t="s">
        <v>187</v>
      </c>
      <c r="D12" s="267" t="s">
        <v>375</v>
      </c>
      <c r="E12" s="269">
        <v>14500000</v>
      </c>
      <c r="F12" s="269">
        <v>1450000</v>
      </c>
      <c r="G12" s="269"/>
      <c r="H12" s="269">
        <f t="shared" si="0"/>
        <v>13050000</v>
      </c>
      <c r="I12" s="269">
        <v>13050000</v>
      </c>
      <c r="J12" s="269"/>
      <c r="K12" s="269"/>
      <c r="L12" s="270"/>
      <c r="M12" s="269"/>
      <c r="N12" s="269"/>
      <c r="O12" s="122"/>
      <c r="P12" s="269"/>
      <c r="Q12" s="269"/>
      <c r="R12" s="122"/>
      <c r="S12" s="269"/>
      <c r="T12" s="269"/>
      <c r="U12" s="122"/>
      <c r="V12" s="269"/>
      <c r="W12" s="269"/>
      <c r="X12" s="122"/>
      <c r="Y12" s="269"/>
      <c r="Z12" s="269"/>
      <c r="AA12" s="122"/>
      <c r="AB12" s="269"/>
      <c r="AC12" s="269"/>
      <c r="AD12" s="122"/>
      <c r="AE12" s="269"/>
      <c r="AF12" s="269"/>
      <c r="AG12" s="269"/>
      <c r="AH12" s="269"/>
      <c r="AI12" s="269"/>
      <c r="AJ12" s="122"/>
      <c r="AK12" s="269"/>
      <c r="AL12" s="269"/>
      <c r="AM12" s="269"/>
      <c r="AN12" s="269"/>
      <c r="AO12" s="269"/>
      <c r="AP12" s="122"/>
      <c r="AQ12" s="269"/>
      <c r="AR12" s="269"/>
      <c r="AS12" s="271"/>
      <c r="AT12" s="269"/>
      <c r="AU12" s="269"/>
      <c r="AV12" s="272"/>
      <c r="AW12" s="269"/>
      <c r="AX12" s="269"/>
      <c r="AY12" s="269"/>
      <c r="AZ12" s="32">
        <f t="shared" si="1"/>
        <v>0</v>
      </c>
      <c r="BA12" s="42">
        <f t="shared" si="2"/>
        <v>13050000</v>
      </c>
      <c r="BB12" s="9">
        <f t="shared" si="3"/>
        <v>13050000</v>
      </c>
      <c r="BC12" s="9">
        <f t="shared" si="4"/>
        <v>13050000</v>
      </c>
      <c r="BD12" s="9">
        <f t="shared" si="5"/>
        <v>0</v>
      </c>
    </row>
    <row r="13" spans="1:56" x14ac:dyDescent="0.2">
      <c r="A13" s="209">
        <v>7</v>
      </c>
      <c r="B13" s="264"/>
      <c r="C13" s="265" t="s">
        <v>184</v>
      </c>
      <c r="D13" s="266" t="s">
        <v>375</v>
      </c>
      <c r="E13" s="44">
        <v>14500000</v>
      </c>
      <c r="F13" s="44"/>
      <c r="G13" s="44">
        <v>750000</v>
      </c>
      <c r="H13" s="44">
        <f t="shared" ref="H13:H24" si="6">E13-F13-G13</f>
        <v>13750000</v>
      </c>
      <c r="I13" s="44">
        <v>3000000</v>
      </c>
      <c r="J13" s="44">
        <v>2000000</v>
      </c>
      <c r="K13" s="44">
        <v>2000000</v>
      </c>
      <c r="L13" s="222">
        <f t="shared" ref="L13:L23" si="7">J13-K13</f>
        <v>0</v>
      </c>
      <c r="M13" s="44">
        <v>875000</v>
      </c>
      <c r="N13" s="44">
        <v>875000</v>
      </c>
      <c r="O13" s="54">
        <f>M13-N13</f>
        <v>0</v>
      </c>
      <c r="P13" s="44">
        <v>875000</v>
      </c>
      <c r="Q13" s="44">
        <v>875000</v>
      </c>
      <c r="R13" s="54">
        <f>P13-Q13</f>
        <v>0</v>
      </c>
      <c r="S13" s="44">
        <v>875000</v>
      </c>
      <c r="T13" s="44">
        <v>875000</v>
      </c>
      <c r="U13" s="54">
        <f>S13-T13</f>
        <v>0</v>
      </c>
      <c r="V13" s="44">
        <v>875000</v>
      </c>
      <c r="W13" s="44">
        <v>875000</v>
      </c>
      <c r="X13" s="54">
        <f>V13-W13</f>
        <v>0</v>
      </c>
      <c r="Y13" s="44">
        <v>875000</v>
      </c>
      <c r="Z13" s="44">
        <v>875000</v>
      </c>
      <c r="AA13" s="54">
        <f>Y13-Z13</f>
        <v>0</v>
      </c>
      <c r="AB13" s="44">
        <v>875000</v>
      </c>
      <c r="AC13" s="44"/>
      <c r="AD13" s="54">
        <f>AB13-AC13</f>
        <v>875000</v>
      </c>
      <c r="AE13" s="44">
        <v>875000</v>
      </c>
      <c r="AF13" s="44"/>
      <c r="AG13" s="54">
        <f>AE13-AF13</f>
        <v>875000</v>
      </c>
      <c r="AH13" s="44">
        <v>875000</v>
      </c>
      <c r="AI13" s="44"/>
      <c r="AJ13" s="54">
        <f>AH13-AI13</f>
        <v>875000</v>
      </c>
      <c r="AK13" s="44">
        <v>875000</v>
      </c>
      <c r="AL13" s="44"/>
      <c r="AM13" s="54">
        <f>AK13-AL13</f>
        <v>875000</v>
      </c>
      <c r="AN13" s="44">
        <v>875000</v>
      </c>
      <c r="AO13" s="44"/>
      <c r="AP13" s="54">
        <f>AN13-AO13</f>
        <v>875000</v>
      </c>
      <c r="AQ13" s="44"/>
      <c r="AR13" s="44"/>
      <c r="AS13" s="232">
        <f t="shared" ref="AS13:AS38" si="8">AQ13-AR13</f>
        <v>0</v>
      </c>
      <c r="AT13" s="44"/>
      <c r="AU13" s="44"/>
      <c r="AV13" s="232">
        <f t="shared" ref="AV13:AV38" si="9">AT13-AU13</f>
        <v>0</v>
      </c>
      <c r="AW13" s="44"/>
      <c r="AX13" s="44"/>
      <c r="AY13" s="44"/>
      <c r="AZ13" s="32">
        <f t="shared" si="1"/>
        <v>10750000</v>
      </c>
      <c r="BA13" s="42">
        <f t="shared" si="2"/>
        <v>3000000</v>
      </c>
      <c r="BB13" s="9">
        <f t="shared" si="3"/>
        <v>13750000</v>
      </c>
      <c r="BC13" s="9">
        <f t="shared" si="4"/>
        <v>13750000</v>
      </c>
      <c r="BD13" s="9">
        <f t="shared" si="5"/>
        <v>0</v>
      </c>
    </row>
    <row r="14" spans="1:56" x14ac:dyDescent="0.2">
      <c r="A14" s="209">
        <v>8</v>
      </c>
      <c r="B14" s="13"/>
      <c r="C14" s="48" t="s">
        <v>185</v>
      </c>
      <c r="D14" s="10" t="s">
        <v>374</v>
      </c>
      <c r="E14" s="42">
        <v>14500000</v>
      </c>
      <c r="F14" s="42"/>
      <c r="G14" s="42"/>
      <c r="H14" s="44">
        <f t="shared" si="6"/>
        <v>14500000</v>
      </c>
      <c r="I14" s="42">
        <v>5000000</v>
      </c>
      <c r="J14" s="42"/>
      <c r="K14" s="42"/>
      <c r="L14" s="222">
        <f t="shared" si="7"/>
        <v>0</v>
      </c>
      <c r="M14" s="42">
        <v>950000</v>
      </c>
      <c r="N14" s="42">
        <v>950000</v>
      </c>
      <c r="O14" s="54">
        <f>M14-N14</f>
        <v>0</v>
      </c>
      <c r="P14" s="42">
        <v>950000</v>
      </c>
      <c r="Q14" s="42">
        <v>950000</v>
      </c>
      <c r="R14" s="54">
        <f>P14-Q14</f>
        <v>0</v>
      </c>
      <c r="S14" s="42">
        <v>950000</v>
      </c>
      <c r="T14" s="42">
        <v>950000</v>
      </c>
      <c r="U14" s="54">
        <f>S14-T14</f>
        <v>0</v>
      </c>
      <c r="V14" s="42">
        <v>950000</v>
      </c>
      <c r="W14" s="42">
        <v>950000</v>
      </c>
      <c r="X14" s="54">
        <f>V14-W14</f>
        <v>0</v>
      </c>
      <c r="Y14" s="42">
        <v>950000</v>
      </c>
      <c r="Z14" s="42">
        <v>950000</v>
      </c>
      <c r="AA14" s="54">
        <f>Y14-Z14</f>
        <v>0</v>
      </c>
      <c r="AB14" s="42">
        <v>950000</v>
      </c>
      <c r="AC14" s="42">
        <v>950000</v>
      </c>
      <c r="AD14" s="54">
        <f>AB14-AC14</f>
        <v>0</v>
      </c>
      <c r="AE14" s="42">
        <v>950000</v>
      </c>
      <c r="AF14" s="42"/>
      <c r="AG14" s="54">
        <f>AE14-AF14</f>
        <v>950000</v>
      </c>
      <c r="AH14" s="42">
        <v>950000</v>
      </c>
      <c r="AI14" s="42"/>
      <c r="AJ14" s="54">
        <f>AH14-AI14</f>
        <v>950000</v>
      </c>
      <c r="AK14" s="42">
        <v>950000</v>
      </c>
      <c r="AL14" s="42"/>
      <c r="AM14" s="54">
        <f>AK14-AL14</f>
        <v>950000</v>
      </c>
      <c r="AN14" s="42">
        <v>950000</v>
      </c>
      <c r="AO14" s="42"/>
      <c r="AP14" s="54">
        <f>AN14-AO14</f>
        <v>950000</v>
      </c>
      <c r="AQ14" s="44"/>
      <c r="AR14" s="42"/>
      <c r="AS14" s="232">
        <f t="shared" si="8"/>
        <v>0</v>
      </c>
      <c r="AT14" s="42"/>
      <c r="AU14" s="42"/>
      <c r="AV14" s="232">
        <f t="shared" si="9"/>
        <v>0</v>
      </c>
      <c r="AW14" s="42"/>
      <c r="AX14" s="42"/>
      <c r="AY14" s="42"/>
      <c r="AZ14" s="32">
        <f t="shared" si="1"/>
        <v>9500000</v>
      </c>
      <c r="BA14" s="42">
        <f t="shared" si="2"/>
        <v>5000000</v>
      </c>
      <c r="BB14" s="9">
        <f t="shared" si="3"/>
        <v>14500000</v>
      </c>
      <c r="BC14" s="9">
        <f t="shared" si="4"/>
        <v>14500000</v>
      </c>
      <c r="BD14" s="9">
        <f t="shared" si="5"/>
        <v>0</v>
      </c>
    </row>
    <row r="15" spans="1:56" x14ac:dyDescent="0.2">
      <c r="A15" s="209">
        <v>9</v>
      </c>
      <c r="B15" s="151"/>
      <c r="C15" s="108" t="s">
        <v>188</v>
      </c>
      <c r="D15" s="10" t="s">
        <v>374</v>
      </c>
      <c r="E15" s="12">
        <v>14500000</v>
      </c>
      <c r="F15" s="12"/>
      <c r="G15" s="12"/>
      <c r="H15" s="44">
        <f t="shared" si="6"/>
        <v>14500000</v>
      </c>
      <c r="I15" s="12">
        <v>5000000</v>
      </c>
      <c r="J15" s="12"/>
      <c r="K15" s="12"/>
      <c r="L15" s="222">
        <f t="shared" si="7"/>
        <v>0</v>
      </c>
      <c r="M15" s="12">
        <v>950000</v>
      </c>
      <c r="N15" s="12">
        <v>950000</v>
      </c>
      <c r="O15" s="54">
        <f>M15-N15</f>
        <v>0</v>
      </c>
      <c r="P15" s="12">
        <v>950000</v>
      </c>
      <c r="Q15" s="12">
        <v>950000</v>
      </c>
      <c r="R15" s="54">
        <f t="shared" ref="R15:R16" si="10">P15-Q15</f>
        <v>0</v>
      </c>
      <c r="S15" s="12">
        <v>950000</v>
      </c>
      <c r="T15" s="12">
        <v>950000</v>
      </c>
      <c r="U15" s="54">
        <f t="shared" ref="U15:U17" si="11">S15-T15</f>
        <v>0</v>
      </c>
      <c r="V15" s="12">
        <v>950000</v>
      </c>
      <c r="W15" s="12"/>
      <c r="X15" s="54">
        <f t="shared" ref="X15:X17" si="12">V15-W15</f>
        <v>950000</v>
      </c>
      <c r="Y15" s="12">
        <v>950000</v>
      </c>
      <c r="Z15" s="12"/>
      <c r="AA15" s="54">
        <f t="shared" ref="AA15:AA17" si="13">Y15-Z15</f>
        <v>950000</v>
      </c>
      <c r="AB15" s="12">
        <v>950000</v>
      </c>
      <c r="AC15" s="12"/>
      <c r="AD15" s="54">
        <f t="shared" ref="AD15:AD17" si="14">AB15-AC15</f>
        <v>950000</v>
      </c>
      <c r="AE15" s="12">
        <v>950000</v>
      </c>
      <c r="AF15" s="12"/>
      <c r="AG15" s="54">
        <f t="shared" ref="AG15:AG17" si="15">AE15-AF15</f>
        <v>950000</v>
      </c>
      <c r="AH15" s="12">
        <v>950000</v>
      </c>
      <c r="AI15" s="12"/>
      <c r="AJ15" s="54">
        <f t="shared" ref="AJ15:AJ17" si="16">AH15-AI15</f>
        <v>950000</v>
      </c>
      <c r="AK15" s="12">
        <v>950000</v>
      </c>
      <c r="AL15" s="12"/>
      <c r="AM15" s="54">
        <f t="shared" ref="AM15:AM17" si="17">AK15-AL15</f>
        <v>950000</v>
      </c>
      <c r="AN15" s="12">
        <v>950000</v>
      </c>
      <c r="AO15" s="12"/>
      <c r="AP15" s="54">
        <f t="shared" ref="AP15:AP17" si="18">AN15-AO15</f>
        <v>950000</v>
      </c>
      <c r="AQ15" s="44"/>
      <c r="AR15" s="12"/>
      <c r="AS15" s="232">
        <f t="shared" si="8"/>
        <v>0</v>
      </c>
      <c r="AT15" s="12"/>
      <c r="AU15" s="12"/>
      <c r="AV15" s="232">
        <f t="shared" si="9"/>
        <v>0</v>
      </c>
      <c r="AW15" s="12"/>
      <c r="AX15" s="12"/>
      <c r="AY15" s="12"/>
      <c r="AZ15" s="32">
        <f t="shared" si="1"/>
        <v>9500000</v>
      </c>
      <c r="BA15" s="42">
        <f t="shared" si="2"/>
        <v>5000000</v>
      </c>
      <c r="BB15" s="9">
        <f t="shared" si="3"/>
        <v>14500000</v>
      </c>
      <c r="BC15" s="9">
        <f t="shared" si="4"/>
        <v>14500000</v>
      </c>
      <c r="BD15" s="9">
        <f t="shared" si="5"/>
        <v>0</v>
      </c>
    </row>
    <row r="16" spans="1:56" ht="10.5" customHeight="1" x14ac:dyDescent="0.2">
      <c r="A16" s="209">
        <v>10</v>
      </c>
      <c r="B16" s="151"/>
      <c r="C16" s="108" t="s">
        <v>189</v>
      </c>
      <c r="D16" s="10" t="s">
        <v>377</v>
      </c>
      <c r="E16" s="12">
        <v>14000000</v>
      </c>
      <c r="F16" s="12"/>
      <c r="G16" s="12"/>
      <c r="H16" s="44">
        <f t="shared" si="6"/>
        <v>14000000</v>
      </c>
      <c r="I16" s="12">
        <v>5000000</v>
      </c>
      <c r="J16" s="12"/>
      <c r="K16" s="12"/>
      <c r="L16" s="222">
        <f t="shared" si="7"/>
        <v>0</v>
      </c>
      <c r="M16" s="12">
        <v>900000</v>
      </c>
      <c r="N16" s="12">
        <v>900000</v>
      </c>
      <c r="O16" s="54">
        <f t="shared" ref="O16" si="19">M16-N16</f>
        <v>0</v>
      </c>
      <c r="P16" s="12">
        <v>900000</v>
      </c>
      <c r="Q16" s="12">
        <v>900000</v>
      </c>
      <c r="R16" s="54">
        <f t="shared" si="10"/>
        <v>0</v>
      </c>
      <c r="S16" s="12">
        <v>900000</v>
      </c>
      <c r="T16" s="12">
        <v>900000</v>
      </c>
      <c r="U16" s="54">
        <f t="shared" si="11"/>
        <v>0</v>
      </c>
      <c r="V16" s="12">
        <v>900000</v>
      </c>
      <c r="W16" s="12">
        <v>900000</v>
      </c>
      <c r="X16" s="54">
        <f t="shared" si="12"/>
        <v>0</v>
      </c>
      <c r="Y16" s="12">
        <v>900000</v>
      </c>
      <c r="Z16" s="12">
        <v>900000</v>
      </c>
      <c r="AA16" s="54">
        <f t="shared" si="13"/>
        <v>0</v>
      </c>
      <c r="AB16" s="12">
        <v>900000</v>
      </c>
      <c r="AC16" s="12">
        <v>900000</v>
      </c>
      <c r="AD16" s="54">
        <f t="shared" si="14"/>
        <v>0</v>
      </c>
      <c r="AE16" s="12">
        <v>900000</v>
      </c>
      <c r="AF16" s="12"/>
      <c r="AG16" s="54">
        <f t="shared" si="15"/>
        <v>900000</v>
      </c>
      <c r="AH16" s="12">
        <v>900000</v>
      </c>
      <c r="AI16" s="12"/>
      <c r="AJ16" s="54">
        <f t="shared" si="16"/>
        <v>900000</v>
      </c>
      <c r="AK16" s="12">
        <v>900000</v>
      </c>
      <c r="AL16" s="12"/>
      <c r="AM16" s="54">
        <f t="shared" si="17"/>
        <v>900000</v>
      </c>
      <c r="AN16" s="12">
        <v>900000</v>
      </c>
      <c r="AO16" s="12"/>
      <c r="AP16" s="54">
        <f t="shared" si="18"/>
        <v>900000</v>
      </c>
      <c r="AQ16" s="44"/>
      <c r="AR16" s="12"/>
      <c r="AS16" s="232">
        <f t="shared" si="8"/>
        <v>0</v>
      </c>
      <c r="AT16" s="12"/>
      <c r="AU16" s="12"/>
      <c r="AV16" s="232">
        <f t="shared" si="9"/>
        <v>0</v>
      </c>
      <c r="AW16" s="12"/>
      <c r="AX16" s="12"/>
      <c r="AY16" s="12"/>
      <c r="AZ16" s="32">
        <f t="shared" si="1"/>
        <v>9000000</v>
      </c>
      <c r="BA16" s="42">
        <f t="shared" si="2"/>
        <v>5000000</v>
      </c>
      <c r="BB16" s="9">
        <f t="shared" si="3"/>
        <v>14000000</v>
      </c>
      <c r="BC16" s="9">
        <f t="shared" si="4"/>
        <v>14000000</v>
      </c>
      <c r="BD16" s="9">
        <f t="shared" si="5"/>
        <v>0</v>
      </c>
    </row>
    <row r="17" spans="1:56" x14ac:dyDescent="0.2">
      <c r="A17" s="209">
        <v>11</v>
      </c>
      <c r="B17" s="151"/>
      <c r="C17" s="108" t="s">
        <v>193</v>
      </c>
      <c r="D17" s="10" t="s">
        <v>377</v>
      </c>
      <c r="E17" s="12">
        <v>14500000</v>
      </c>
      <c r="F17" s="12"/>
      <c r="G17" s="12">
        <v>500000</v>
      </c>
      <c r="H17" s="44">
        <f t="shared" si="6"/>
        <v>14000000</v>
      </c>
      <c r="I17" s="12">
        <v>3000000</v>
      </c>
      <c r="J17" s="12">
        <v>2000000</v>
      </c>
      <c r="K17" s="12"/>
      <c r="L17" s="222">
        <f t="shared" si="7"/>
        <v>2000000</v>
      </c>
      <c r="M17" s="12">
        <v>900000</v>
      </c>
      <c r="N17" s="12"/>
      <c r="O17" s="54">
        <f t="shared" ref="O17" si="20">M17-N17</f>
        <v>900000</v>
      </c>
      <c r="P17" s="12">
        <v>900000</v>
      </c>
      <c r="Q17" s="12"/>
      <c r="R17" s="54">
        <f t="shared" ref="R17:R21" si="21">P17-Q17</f>
        <v>900000</v>
      </c>
      <c r="S17" s="12">
        <v>900000</v>
      </c>
      <c r="T17" s="12"/>
      <c r="U17" s="54">
        <f t="shared" si="11"/>
        <v>900000</v>
      </c>
      <c r="V17" s="12">
        <v>900000</v>
      </c>
      <c r="W17" s="12"/>
      <c r="X17" s="54">
        <f t="shared" si="12"/>
        <v>900000</v>
      </c>
      <c r="Y17" s="12">
        <v>900000</v>
      </c>
      <c r="Z17" s="12"/>
      <c r="AA17" s="54">
        <f t="shared" si="13"/>
        <v>900000</v>
      </c>
      <c r="AB17" s="12">
        <v>900000</v>
      </c>
      <c r="AC17" s="12"/>
      <c r="AD17" s="54">
        <f t="shared" si="14"/>
        <v>900000</v>
      </c>
      <c r="AE17" s="12">
        <v>900000</v>
      </c>
      <c r="AF17" s="12"/>
      <c r="AG17" s="54">
        <f t="shared" si="15"/>
        <v>900000</v>
      </c>
      <c r="AH17" s="12">
        <v>900000</v>
      </c>
      <c r="AI17" s="12"/>
      <c r="AJ17" s="54">
        <f t="shared" si="16"/>
        <v>900000</v>
      </c>
      <c r="AK17" s="12">
        <v>900000</v>
      </c>
      <c r="AL17" s="12"/>
      <c r="AM17" s="54">
        <f t="shared" si="17"/>
        <v>900000</v>
      </c>
      <c r="AN17" s="12">
        <v>900000</v>
      </c>
      <c r="AO17" s="12"/>
      <c r="AP17" s="54">
        <f t="shared" si="18"/>
        <v>900000</v>
      </c>
      <c r="AQ17" s="44"/>
      <c r="AR17" s="12"/>
      <c r="AS17" s="232">
        <f t="shared" si="8"/>
        <v>0</v>
      </c>
      <c r="AT17" s="12"/>
      <c r="AU17" s="12"/>
      <c r="AV17" s="232">
        <f t="shared" si="9"/>
        <v>0</v>
      </c>
      <c r="AW17" s="12"/>
      <c r="AX17" s="12"/>
      <c r="AY17" s="12"/>
      <c r="AZ17" s="32">
        <f t="shared" si="1"/>
        <v>11000000</v>
      </c>
      <c r="BA17" s="42">
        <f t="shared" si="2"/>
        <v>3000000</v>
      </c>
      <c r="BB17" s="9">
        <f t="shared" si="3"/>
        <v>14000000</v>
      </c>
      <c r="BC17" s="9">
        <f t="shared" si="4"/>
        <v>14000000</v>
      </c>
      <c r="BD17" s="9">
        <f t="shared" si="5"/>
        <v>0</v>
      </c>
    </row>
    <row r="18" spans="1:56" x14ac:dyDescent="0.2">
      <c r="A18" s="209">
        <v>12</v>
      </c>
      <c r="B18" s="151"/>
      <c r="C18" s="108" t="s">
        <v>195</v>
      </c>
      <c r="D18" s="10" t="s">
        <v>374</v>
      </c>
      <c r="E18" s="12">
        <v>14500000</v>
      </c>
      <c r="F18" s="12">
        <v>1000000</v>
      </c>
      <c r="G18" s="12"/>
      <c r="H18" s="44">
        <f t="shared" si="6"/>
        <v>13500000</v>
      </c>
      <c r="I18" s="12">
        <v>5000000</v>
      </c>
      <c r="J18" s="12"/>
      <c r="K18" s="12"/>
      <c r="L18" s="222">
        <f t="shared" si="7"/>
        <v>0</v>
      </c>
      <c r="M18" s="12">
        <v>850000</v>
      </c>
      <c r="N18" s="12">
        <v>850000</v>
      </c>
      <c r="O18" s="54">
        <f t="shared" ref="O18" si="22">M18-N18</f>
        <v>0</v>
      </c>
      <c r="P18" s="12">
        <v>850000</v>
      </c>
      <c r="Q18" s="12">
        <v>850000</v>
      </c>
      <c r="R18" s="54">
        <f t="shared" si="21"/>
        <v>0</v>
      </c>
      <c r="S18" s="12">
        <v>850000</v>
      </c>
      <c r="T18" s="12">
        <v>850000</v>
      </c>
      <c r="U18" s="54">
        <f t="shared" ref="U18:U21" si="23">S18-T18</f>
        <v>0</v>
      </c>
      <c r="V18" s="12">
        <v>850000</v>
      </c>
      <c r="W18" s="12">
        <v>850000</v>
      </c>
      <c r="X18" s="54">
        <f t="shared" ref="X18:X21" si="24">V18-W18</f>
        <v>0</v>
      </c>
      <c r="Y18" s="12">
        <v>850000</v>
      </c>
      <c r="Z18" s="12">
        <v>850000</v>
      </c>
      <c r="AA18" s="54">
        <f t="shared" ref="AA18:AA21" si="25">Y18-Z18</f>
        <v>0</v>
      </c>
      <c r="AB18" s="12">
        <v>850000</v>
      </c>
      <c r="AC18" s="12">
        <v>850000</v>
      </c>
      <c r="AD18" s="54">
        <f t="shared" ref="AD18:AD21" si="26">AB18-AC18</f>
        <v>0</v>
      </c>
      <c r="AE18" s="12">
        <v>850000</v>
      </c>
      <c r="AF18" s="12"/>
      <c r="AG18" s="54">
        <f t="shared" ref="AG18:AG21" si="27">AE18-AF18</f>
        <v>850000</v>
      </c>
      <c r="AH18" s="12">
        <v>850000</v>
      </c>
      <c r="AI18" s="12"/>
      <c r="AJ18" s="54">
        <f t="shared" ref="AJ18:AJ21" si="28">AH18-AI18</f>
        <v>850000</v>
      </c>
      <c r="AK18" s="12">
        <v>850000</v>
      </c>
      <c r="AL18" s="12"/>
      <c r="AM18" s="54">
        <f t="shared" ref="AM18:AM21" si="29">AK18-AL18</f>
        <v>850000</v>
      </c>
      <c r="AN18" s="12">
        <v>850000</v>
      </c>
      <c r="AO18" s="12"/>
      <c r="AP18" s="54">
        <f t="shared" ref="AP18:AP21" si="30">AN18-AO18</f>
        <v>850000</v>
      </c>
      <c r="AQ18" s="44"/>
      <c r="AR18" s="12"/>
      <c r="AS18" s="232">
        <f t="shared" si="8"/>
        <v>0</v>
      </c>
      <c r="AT18" s="12"/>
      <c r="AU18" s="12"/>
      <c r="AV18" s="232">
        <f t="shared" si="9"/>
        <v>0</v>
      </c>
      <c r="AW18" s="12"/>
      <c r="AX18" s="12"/>
      <c r="AY18" s="12"/>
      <c r="AZ18" s="32">
        <f t="shared" si="1"/>
        <v>8500000</v>
      </c>
      <c r="BA18" s="42">
        <f t="shared" si="2"/>
        <v>5000000</v>
      </c>
      <c r="BB18" s="9">
        <f t="shared" si="3"/>
        <v>13500000</v>
      </c>
      <c r="BC18" s="9">
        <f t="shared" si="4"/>
        <v>13500000</v>
      </c>
      <c r="BD18" s="9">
        <f t="shared" si="5"/>
        <v>0</v>
      </c>
    </row>
    <row r="19" spans="1:56" x14ac:dyDescent="0.2">
      <c r="A19" s="209">
        <v>13</v>
      </c>
      <c r="B19" s="151"/>
      <c r="C19" s="108" t="s">
        <v>196</v>
      </c>
      <c r="D19" s="10" t="s">
        <v>377</v>
      </c>
      <c r="E19" s="12">
        <v>14500000</v>
      </c>
      <c r="F19" s="12">
        <v>500000</v>
      </c>
      <c r="G19" s="12"/>
      <c r="H19" s="44">
        <f t="shared" si="6"/>
        <v>14000000</v>
      </c>
      <c r="I19" s="12">
        <v>2000000</v>
      </c>
      <c r="J19" s="12">
        <v>3000000</v>
      </c>
      <c r="K19" s="12">
        <v>3000000</v>
      </c>
      <c r="L19" s="222">
        <f t="shared" si="7"/>
        <v>0</v>
      </c>
      <c r="M19" s="12">
        <v>900000</v>
      </c>
      <c r="N19" s="12">
        <v>900000</v>
      </c>
      <c r="O19" s="54">
        <f t="shared" ref="O19:O23" si="31">M19-N19</f>
        <v>0</v>
      </c>
      <c r="P19" s="12">
        <v>900000</v>
      </c>
      <c r="Q19" s="12">
        <v>900000</v>
      </c>
      <c r="R19" s="54">
        <f t="shared" si="21"/>
        <v>0</v>
      </c>
      <c r="S19" s="12">
        <v>900000</v>
      </c>
      <c r="T19" s="12">
        <v>900000</v>
      </c>
      <c r="U19" s="54">
        <f t="shared" si="23"/>
        <v>0</v>
      </c>
      <c r="V19" s="12">
        <v>900000</v>
      </c>
      <c r="W19" s="12">
        <v>900000</v>
      </c>
      <c r="X19" s="54">
        <f t="shared" si="24"/>
        <v>0</v>
      </c>
      <c r="Y19" s="12">
        <v>900000</v>
      </c>
      <c r="Z19" s="12">
        <v>900000</v>
      </c>
      <c r="AA19" s="54">
        <f t="shared" si="25"/>
        <v>0</v>
      </c>
      <c r="AB19" s="12">
        <v>900000</v>
      </c>
      <c r="AC19" s="12">
        <v>900000</v>
      </c>
      <c r="AD19" s="54">
        <f t="shared" si="26"/>
        <v>0</v>
      </c>
      <c r="AE19" s="12">
        <v>900000</v>
      </c>
      <c r="AF19" s="12"/>
      <c r="AG19" s="54">
        <f t="shared" si="27"/>
        <v>900000</v>
      </c>
      <c r="AH19" s="12">
        <v>900000</v>
      </c>
      <c r="AI19" s="12"/>
      <c r="AJ19" s="54">
        <f t="shared" si="28"/>
        <v>900000</v>
      </c>
      <c r="AK19" s="12">
        <v>900000</v>
      </c>
      <c r="AL19" s="12"/>
      <c r="AM19" s="54">
        <f t="shared" si="29"/>
        <v>900000</v>
      </c>
      <c r="AN19" s="12">
        <v>900000</v>
      </c>
      <c r="AO19" s="12"/>
      <c r="AP19" s="54">
        <f t="shared" si="30"/>
        <v>900000</v>
      </c>
      <c r="AQ19" s="44"/>
      <c r="AR19" s="12"/>
      <c r="AS19" s="232">
        <f t="shared" si="8"/>
        <v>0</v>
      </c>
      <c r="AT19" s="12"/>
      <c r="AU19" s="12"/>
      <c r="AV19" s="232">
        <f t="shared" si="9"/>
        <v>0</v>
      </c>
      <c r="AW19" s="12"/>
      <c r="AX19" s="12"/>
      <c r="AY19" s="12"/>
      <c r="AZ19" s="32">
        <f t="shared" si="1"/>
        <v>12000000</v>
      </c>
      <c r="BA19" s="42">
        <f t="shared" si="2"/>
        <v>2000000</v>
      </c>
      <c r="BB19" s="9">
        <f t="shared" si="3"/>
        <v>14000000</v>
      </c>
      <c r="BC19" s="9">
        <f t="shared" si="4"/>
        <v>14000000</v>
      </c>
      <c r="BD19" s="9">
        <f t="shared" si="5"/>
        <v>0</v>
      </c>
    </row>
    <row r="20" spans="1:56" x14ac:dyDescent="0.2">
      <c r="A20" s="209">
        <v>14</v>
      </c>
      <c r="B20" s="151"/>
      <c r="C20" s="108" t="s">
        <v>199</v>
      </c>
      <c r="D20" s="10" t="s">
        <v>377</v>
      </c>
      <c r="E20" s="12">
        <v>14500000</v>
      </c>
      <c r="F20" s="12">
        <v>500000</v>
      </c>
      <c r="G20" s="12">
        <v>6000000</v>
      </c>
      <c r="H20" s="44">
        <f t="shared" si="6"/>
        <v>8000000</v>
      </c>
      <c r="I20" s="12">
        <v>2000000</v>
      </c>
      <c r="J20" s="12">
        <v>0</v>
      </c>
      <c r="K20" s="12"/>
      <c r="L20" s="222">
        <f t="shared" si="7"/>
        <v>0</v>
      </c>
      <c r="M20" s="12">
        <v>500000</v>
      </c>
      <c r="N20" s="12">
        <v>500000</v>
      </c>
      <c r="O20" s="54">
        <f t="shared" si="31"/>
        <v>0</v>
      </c>
      <c r="P20" s="12">
        <v>500000</v>
      </c>
      <c r="Q20" s="12">
        <v>500000</v>
      </c>
      <c r="R20" s="54">
        <f t="shared" si="21"/>
        <v>0</v>
      </c>
      <c r="S20" s="12">
        <v>500000</v>
      </c>
      <c r="T20" s="12">
        <v>500000</v>
      </c>
      <c r="U20" s="54">
        <f t="shared" si="23"/>
        <v>0</v>
      </c>
      <c r="V20" s="12">
        <v>500000</v>
      </c>
      <c r="W20" s="12">
        <v>500000</v>
      </c>
      <c r="X20" s="54">
        <f t="shared" si="24"/>
        <v>0</v>
      </c>
      <c r="Y20" s="12">
        <v>500000</v>
      </c>
      <c r="Z20" s="12">
        <v>500000</v>
      </c>
      <c r="AA20" s="54">
        <f t="shared" si="25"/>
        <v>0</v>
      </c>
      <c r="AB20" s="12">
        <v>500000</v>
      </c>
      <c r="AC20" s="12">
        <v>500000</v>
      </c>
      <c r="AD20" s="54">
        <f t="shared" si="26"/>
        <v>0</v>
      </c>
      <c r="AE20" s="12">
        <v>500000</v>
      </c>
      <c r="AF20" s="12"/>
      <c r="AG20" s="54">
        <f t="shared" si="27"/>
        <v>500000</v>
      </c>
      <c r="AH20" s="12">
        <v>500000</v>
      </c>
      <c r="AI20" s="12"/>
      <c r="AJ20" s="54">
        <f t="shared" si="28"/>
        <v>500000</v>
      </c>
      <c r="AK20" s="12">
        <v>500000</v>
      </c>
      <c r="AL20" s="12"/>
      <c r="AM20" s="54">
        <f t="shared" si="29"/>
        <v>500000</v>
      </c>
      <c r="AN20" s="12">
        <v>500000</v>
      </c>
      <c r="AO20" s="12"/>
      <c r="AP20" s="54">
        <f t="shared" si="30"/>
        <v>500000</v>
      </c>
      <c r="AQ20" s="44">
        <v>500000</v>
      </c>
      <c r="AR20" s="12"/>
      <c r="AS20" s="232">
        <f t="shared" si="8"/>
        <v>500000</v>
      </c>
      <c r="AT20" s="12">
        <v>500000</v>
      </c>
      <c r="AU20" s="12"/>
      <c r="AV20" s="232">
        <f t="shared" si="9"/>
        <v>500000</v>
      </c>
      <c r="AW20" s="12"/>
      <c r="AX20" s="12"/>
      <c r="AY20" s="12"/>
      <c r="AZ20" s="32">
        <f t="shared" si="1"/>
        <v>6000000</v>
      </c>
      <c r="BA20" s="42">
        <f t="shared" si="2"/>
        <v>2000000</v>
      </c>
      <c r="BB20" s="9">
        <f t="shared" si="3"/>
        <v>8000000</v>
      </c>
      <c r="BC20" s="9">
        <f t="shared" si="4"/>
        <v>8000000</v>
      </c>
      <c r="BD20" s="9">
        <f t="shared" si="5"/>
        <v>0</v>
      </c>
    </row>
    <row r="21" spans="1:56" x14ac:dyDescent="0.2">
      <c r="A21" s="209">
        <v>15</v>
      </c>
      <c r="B21" s="13"/>
      <c r="C21" s="48" t="s">
        <v>197</v>
      </c>
      <c r="D21" s="10" t="s">
        <v>374</v>
      </c>
      <c r="E21" s="42">
        <v>14500000</v>
      </c>
      <c r="F21" s="42"/>
      <c r="G21" s="42"/>
      <c r="H21" s="44">
        <f t="shared" si="6"/>
        <v>14500000</v>
      </c>
      <c r="I21" s="42">
        <v>3000000</v>
      </c>
      <c r="J21" s="42">
        <v>2000000</v>
      </c>
      <c r="K21" s="42">
        <v>2000000</v>
      </c>
      <c r="L21" s="222">
        <f t="shared" si="7"/>
        <v>0</v>
      </c>
      <c r="M21" s="42">
        <v>950000</v>
      </c>
      <c r="N21" s="42">
        <v>950000</v>
      </c>
      <c r="O21" s="54">
        <f t="shared" si="31"/>
        <v>0</v>
      </c>
      <c r="P21" s="42">
        <v>950000</v>
      </c>
      <c r="Q21" s="42">
        <v>950000</v>
      </c>
      <c r="R21" s="54">
        <f t="shared" si="21"/>
        <v>0</v>
      </c>
      <c r="S21" s="42">
        <v>950000</v>
      </c>
      <c r="T21" s="42">
        <v>950000</v>
      </c>
      <c r="U21" s="54">
        <f t="shared" si="23"/>
        <v>0</v>
      </c>
      <c r="V21" s="42">
        <v>950000</v>
      </c>
      <c r="W21" s="42">
        <v>950000</v>
      </c>
      <c r="X21" s="54">
        <f t="shared" si="24"/>
        <v>0</v>
      </c>
      <c r="Y21" s="42">
        <v>950000</v>
      </c>
      <c r="Z21" s="42">
        <v>950000</v>
      </c>
      <c r="AA21" s="54">
        <f t="shared" si="25"/>
        <v>0</v>
      </c>
      <c r="AB21" s="42">
        <v>950000</v>
      </c>
      <c r="AC21" s="42"/>
      <c r="AD21" s="54">
        <f t="shared" si="26"/>
        <v>950000</v>
      </c>
      <c r="AE21" s="42">
        <v>950000</v>
      </c>
      <c r="AF21" s="42"/>
      <c r="AG21" s="54">
        <f t="shared" si="27"/>
        <v>950000</v>
      </c>
      <c r="AH21" s="42">
        <v>950000</v>
      </c>
      <c r="AI21" s="42"/>
      <c r="AJ21" s="54">
        <f t="shared" si="28"/>
        <v>950000</v>
      </c>
      <c r="AK21" s="42">
        <v>950000</v>
      </c>
      <c r="AL21" s="42"/>
      <c r="AM21" s="54">
        <f t="shared" si="29"/>
        <v>950000</v>
      </c>
      <c r="AN21" s="42">
        <v>950000</v>
      </c>
      <c r="AO21" s="42"/>
      <c r="AP21" s="54">
        <f t="shared" si="30"/>
        <v>950000</v>
      </c>
      <c r="AQ21" s="44"/>
      <c r="AR21" s="42"/>
      <c r="AS21" s="232">
        <f t="shared" si="8"/>
        <v>0</v>
      </c>
      <c r="AT21" s="42"/>
      <c r="AU21" s="42"/>
      <c r="AV21" s="232">
        <f t="shared" si="9"/>
        <v>0</v>
      </c>
      <c r="AW21" s="42"/>
      <c r="AX21" s="42"/>
      <c r="AY21" s="42"/>
      <c r="AZ21" s="32">
        <f t="shared" si="1"/>
        <v>11500000</v>
      </c>
      <c r="BA21" s="42">
        <f t="shared" si="2"/>
        <v>3000000</v>
      </c>
      <c r="BB21" s="9">
        <f t="shared" si="3"/>
        <v>14500000</v>
      </c>
      <c r="BC21" s="9">
        <f t="shared" si="4"/>
        <v>14500000</v>
      </c>
      <c r="BD21" s="9">
        <f t="shared" si="5"/>
        <v>0</v>
      </c>
    </row>
    <row r="22" spans="1:56" x14ac:dyDescent="0.2">
      <c r="A22" s="209">
        <v>16</v>
      </c>
      <c r="B22" s="151"/>
      <c r="C22" s="108" t="s">
        <v>376</v>
      </c>
      <c r="D22" s="10" t="s">
        <v>375</v>
      </c>
      <c r="E22" s="12">
        <v>10850000</v>
      </c>
      <c r="F22" s="12"/>
      <c r="G22" s="12"/>
      <c r="H22" s="44">
        <f t="shared" si="6"/>
        <v>10850000</v>
      </c>
      <c r="I22" s="12">
        <v>5000000</v>
      </c>
      <c r="J22" s="12"/>
      <c r="K22" s="12"/>
      <c r="L22" s="222">
        <f t="shared" si="7"/>
        <v>0</v>
      </c>
      <c r="M22" s="12">
        <v>585000</v>
      </c>
      <c r="N22" s="12">
        <v>585000</v>
      </c>
      <c r="O22" s="54">
        <f t="shared" si="31"/>
        <v>0</v>
      </c>
      <c r="P22" s="12">
        <v>585000</v>
      </c>
      <c r="Q22" s="12">
        <v>585000</v>
      </c>
      <c r="R22" s="54">
        <f t="shared" ref="R22:R26" si="32">P22-Q22</f>
        <v>0</v>
      </c>
      <c r="S22" s="12">
        <v>585000</v>
      </c>
      <c r="T22" s="12">
        <v>585000</v>
      </c>
      <c r="U22" s="54">
        <f t="shared" ref="U22:U26" si="33">S22-T22</f>
        <v>0</v>
      </c>
      <c r="V22" s="12">
        <v>585000</v>
      </c>
      <c r="W22" s="12">
        <v>585000</v>
      </c>
      <c r="X22" s="54">
        <f t="shared" ref="X22:X26" si="34">V22-W22</f>
        <v>0</v>
      </c>
      <c r="Y22" s="12">
        <v>585000</v>
      </c>
      <c r="Z22" s="12">
        <v>585000</v>
      </c>
      <c r="AA22" s="54">
        <f t="shared" ref="AA22:AA26" si="35">Y22-Z22</f>
        <v>0</v>
      </c>
      <c r="AB22" s="12">
        <v>585000</v>
      </c>
      <c r="AC22" s="12">
        <v>585000</v>
      </c>
      <c r="AD22" s="54">
        <f t="shared" ref="AD22:AD26" si="36">AB22-AC22</f>
        <v>0</v>
      </c>
      <c r="AE22" s="12">
        <v>585000</v>
      </c>
      <c r="AF22" s="12"/>
      <c r="AG22" s="54">
        <f t="shared" ref="AG22:AG26" si="37">AE22-AF22</f>
        <v>585000</v>
      </c>
      <c r="AH22" s="12">
        <v>585000</v>
      </c>
      <c r="AI22" s="12"/>
      <c r="AJ22" s="54">
        <f t="shared" ref="AJ22:AJ26" si="38">AH22-AI22</f>
        <v>585000</v>
      </c>
      <c r="AK22" s="12">
        <v>585000</v>
      </c>
      <c r="AL22" s="12"/>
      <c r="AM22" s="54">
        <f t="shared" ref="AM22:AM26" si="39">AK22-AL22</f>
        <v>585000</v>
      </c>
      <c r="AN22" s="12">
        <v>585000</v>
      </c>
      <c r="AO22" s="12"/>
      <c r="AP22" s="54">
        <f t="shared" ref="AP22:AP26" si="40">AN22-AO22</f>
        <v>585000</v>
      </c>
      <c r="AQ22" s="44"/>
      <c r="AR22" s="12"/>
      <c r="AS22" s="232">
        <f t="shared" si="8"/>
        <v>0</v>
      </c>
      <c r="AT22" s="12"/>
      <c r="AU22" s="12"/>
      <c r="AV22" s="232">
        <f t="shared" si="9"/>
        <v>0</v>
      </c>
      <c r="AW22" s="12"/>
      <c r="AX22" s="12"/>
      <c r="AY22" s="12"/>
      <c r="AZ22" s="32">
        <f t="shared" si="1"/>
        <v>5850000</v>
      </c>
      <c r="BA22" s="42">
        <f t="shared" si="2"/>
        <v>5000000</v>
      </c>
      <c r="BB22" s="9">
        <f t="shared" si="3"/>
        <v>10850000</v>
      </c>
      <c r="BC22" s="9">
        <f t="shared" si="4"/>
        <v>10850000</v>
      </c>
      <c r="BD22" s="9">
        <f t="shared" si="5"/>
        <v>0</v>
      </c>
    </row>
    <row r="23" spans="1:56" x14ac:dyDescent="0.2">
      <c r="A23" s="209">
        <v>17</v>
      </c>
      <c r="B23" s="151"/>
      <c r="C23" s="108" t="s">
        <v>356</v>
      </c>
      <c r="D23" s="10" t="s">
        <v>375</v>
      </c>
      <c r="E23" s="12">
        <v>14500000</v>
      </c>
      <c r="F23" s="12"/>
      <c r="G23" s="12"/>
      <c r="H23" s="44">
        <f t="shared" si="6"/>
        <v>14500000</v>
      </c>
      <c r="I23" s="12">
        <v>3650000</v>
      </c>
      <c r="J23" s="12">
        <v>1350000</v>
      </c>
      <c r="K23" s="12">
        <v>1350000</v>
      </c>
      <c r="L23" s="222">
        <f t="shared" si="7"/>
        <v>0</v>
      </c>
      <c r="M23" s="12"/>
      <c r="N23" s="12"/>
      <c r="O23" s="54">
        <f t="shared" si="31"/>
        <v>0</v>
      </c>
      <c r="P23" s="12"/>
      <c r="Q23" s="12"/>
      <c r="R23" s="54">
        <f t="shared" si="32"/>
        <v>0</v>
      </c>
      <c r="S23" s="12">
        <v>5000000</v>
      </c>
      <c r="T23" s="12">
        <f>950000+950000+950000</f>
        <v>2850000</v>
      </c>
      <c r="U23" s="54">
        <f t="shared" si="33"/>
        <v>2150000</v>
      </c>
      <c r="V23" s="12"/>
      <c r="W23" s="12"/>
      <c r="X23" s="54">
        <f t="shared" si="34"/>
        <v>0</v>
      </c>
      <c r="Y23" s="12"/>
      <c r="Z23" s="12"/>
      <c r="AA23" s="54">
        <f t="shared" si="35"/>
        <v>0</v>
      </c>
      <c r="AB23" s="12">
        <v>4500000</v>
      </c>
      <c r="AC23" s="12"/>
      <c r="AD23" s="54">
        <f t="shared" si="36"/>
        <v>4500000</v>
      </c>
      <c r="AE23" s="12"/>
      <c r="AF23" s="12"/>
      <c r="AG23" s="54">
        <f t="shared" si="37"/>
        <v>0</v>
      </c>
      <c r="AH23" s="12"/>
      <c r="AI23" s="12"/>
      <c r="AJ23" s="54">
        <f t="shared" si="38"/>
        <v>0</v>
      </c>
      <c r="AK23" s="12"/>
      <c r="AL23" s="12"/>
      <c r="AM23" s="54">
        <f t="shared" si="39"/>
        <v>0</v>
      </c>
      <c r="AN23" s="12"/>
      <c r="AO23" s="12"/>
      <c r="AP23" s="54">
        <f t="shared" si="40"/>
        <v>0</v>
      </c>
      <c r="AQ23" s="44"/>
      <c r="AR23" s="12"/>
      <c r="AS23" s="232">
        <f t="shared" si="8"/>
        <v>0</v>
      </c>
      <c r="AT23" s="12"/>
      <c r="AU23" s="12"/>
      <c r="AV23" s="232">
        <f t="shared" si="9"/>
        <v>0</v>
      </c>
      <c r="AW23" s="12"/>
      <c r="AX23" s="12"/>
      <c r="AY23" s="12"/>
      <c r="AZ23" s="32">
        <f t="shared" si="1"/>
        <v>10850000</v>
      </c>
      <c r="BA23" s="42">
        <f t="shared" si="2"/>
        <v>3650000</v>
      </c>
      <c r="BB23" s="9">
        <f t="shared" si="3"/>
        <v>14500000</v>
      </c>
      <c r="BC23" s="9">
        <f t="shared" si="4"/>
        <v>14500000</v>
      </c>
      <c r="BD23" s="9">
        <f t="shared" si="5"/>
        <v>0</v>
      </c>
    </row>
    <row r="24" spans="1:56" x14ac:dyDescent="0.2">
      <c r="A24" s="209">
        <v>18</v>
      </c>
      <c r="B24" s="151"/>
      <c r="C24" s="108" t="s">
        <v>216</v>
      </c>
      <c r="D24" s="10" t="s">
        <v>375</v>
      </c>
      <c r="E24" s="12">
        <v>15500000</v>
      </c>
      <c r="F24" s="12"/>
      <c r="G24" s="12"/>
      <c r="H24" s="44">
        <f t="shared" si="6"/>
        <v>15500000</v>
      </c>
      <c r="I24" s="12">
        <v>5000000</v>
      </c>
      <c r="J24" s="12"/>
      <c r="K24" s="12"/>
      <c r="L24" s="222"/>
      <c r="M24" s="12">
        <v>1050000</v>
      </c>
      <c r="N24" s="12">
        <v>1050000</v>
      </c>
      <c r="O24" s="54">
        <f>M24-N24</f>
        <v>0</v>
      </c>
      <c r="P24" s="12">
        <v>1050000</v>
      </c>
      <c r="Q24" s="12">
        <v>1050000</v>
      </c>
      <c r="R24" s="54">
        <f t="shared" si="32"/>
        <v>0</v>
      </c>
      <c r="S24" s="12">
        <v>1050000</v>
      </c>
      <c r="T24" s="12">
        <v>1050000</v>
      </c>
      <c r="U24" s="54">
        <f t="shared" si="33"/>
        <v>0</v>
      </c>
      <c r="V24" s="12">
        <v>1050000</v>
      </c>
      <c r="W24" s="12">
        <v>1050000</v>
      </c>
      <c r="X24" s="54">
        <f t="shared" si="34"/>
        <v>0</v>
      </c>
      <c r="Y24" s="12">
        <v>1050000</v>
      </c>
      <c r="Z24" s="12">
        <v>1050000</v>
      </c>
      <c r="AA24" s="54">
        <f t="shared" si="35"/>
        <v>0</v>
      </c>
      <c r="AB24" s="12">
        <v>1050000</v>
      </c>
      <c r="AC24" s="12">
        <v>1050000</v>
      </c>
      <c r="AD24" s="54">
        <f t="shared" si="36"/>
        <v>0</v>
      </c>
      <c r="AE24" s="12">
        <v>1050000</v>
      </c>
      <c r="AF24" s="12"/>
      <c r="AG24" s="54">
        <f t="shared" si="37"/>
        <v>1050000</v>
      </c>
      <c r="AH24" s="12">
        <v>1050000</v>
      </c>
      <c r="AI24" s="12"/>
      <c r="AJ24" s="54">
        <f t="shared" si="38"/>
        <v>1050000</v>
      </c>
      <c r="AK24" s="12">
        <v>1050000</v>
      </c>
      <c r="AL24" s="12"/>
      <c r="AM24" s="54">
        <f t="shared" si="39"/>
        <v>1050000</v>
      </c>
      <c r="AN24" s="12">
        <v>1050000</v>
      </c>
      <c r="AO24" s="12"/>
      <c r="AP24" s="54">
        <f t="shared" si="40"/>
        <v>1050000</v>
      </c>
      <c r="AQ24" s="44"/>
      <c r="AR24" s="12"/>
      <c r="AS24" s="232">
        <f t="shared" si="8"/>
        <v>0</v>
      </c>
      <c r="AT24" s="12"/>
      <c r="AU24" s="12"/>
      <c r="AV24" s="232">
        <f t="shared" si="9"/>
        <v>0</v>
      </c>
      <c r="AW24" s="12"/>
      <c r="AX24" s="12"/>
      <c r="AY24" s="12"/>
      <c r="AZ24" s="32">
        <f t="shared" si="1"/>
        <v>10500000</v>
      </c>
      <c r="BA24" s="42">
        <f t="shared" si="2"/>
        <v>5000000</v>
      </c>
      <c r="BB24" s="9">
        <f t="shared" si="3"/>
        <v>15500000</v>
      </c>
      <c r="BC24" s="9">
        <f t="shared" si="4"/>
        <v>15500000</v>
      </c>
      <c r="BD24" s="9">
        <f t="shared" si="5"/>
        <v>0</v>
      </c>
    </row>
    <row r="25" spans="1:56" x14ac:dyDescent="0.2">
      <c r="A25" s="209">
        <v>19</v>
      </c>
      <c r="B25" s="151"/>
      <c r="C25" s="108" t="s">
        <v>217</v>
      </c>
      <c r="D25" s="10" t="s">
        <v>377</v>
      </c>
      <c r="E25" s="12">
        <v>13750000</v>
      </c>
      <c r="F25" s="12"/>
      <c r="G25" s="12"/>
      <c r="H25" s="44">
        <f t="shared" ref="H25:H39" si="41">E25-F25-G25</f>
        <v>13750000</v>
      </c>
      <c r="I25" s="12">
        <v>4000000</v>
      </c>
      <c r="J25" s="12">
        <v>1000000</v>
      </c>
      <c r="K25" s="12">
        <v>1000000</v>
      </c>
      <c r="L25" s="222">
        <f t="shared" ref="L25:L38" si="42">J25-K25</f>
        <v>0</v>
      </c>
      <c r="M25" s="12">
        <v>875000</v>
      </c>
      <c r="N25" s="12">
        <v>875000</v>
      </c>
      <c r="O25" s="54">
        <f t="shared" ref="O25:O31" si="43">M25-N25</f>
        <v>0</v>
      </c>
      <c r="P25" s="12">
        <v>875000</v>
      </c>
      <c r="Q25" s="12">
        <v>875000</v>
      </c>
      <c r="R25" s="54">
        <f t="shared" si="32"/>
        <v>0</v>
      </c>
      <c r="S25" s="12">
        <v>875000</v>
      </c>
      <c r="T25" s="12">
        <v>875000</v>
      </c>
      <c r="U25" s="54">
        <f t="shared" si="33"/>
        <v>0</v>
      </c>
      <c r="V25" s="12">
        <v>875000</v>
      </c>
      <c r="W25" s="12">
        <v>875000</v>
      </c>
      <c r="X25" s="54">
        <f t="shared" si="34"/>
        <v>0</v>
      </c>
      <c r="Y25" s="12">
        <v>875000</v>
      </c>
      <c r="Z25" s="12">
        <v>875000</v>
      </c>
      <c r="AA25" s="54">
        <f t="shared" si="35"/>
        <v>0</v>
      </c>
      <c r="AB25" s="12">
        <v>875000</v>
      </c>
      <c r="AC25" s="12">
        <v>50000</v>
      </c>
      <c r="AD25" s="54">
        <f t="shared" si="36"/>
        <v>825000</v>
      </c>
      <c r="AE25" s="12">
        <v>875000</v>
      </c>
      <c r="AF25" s="12"/>
      <c r="AG25" s="54">
        <f t="shared" si="37"/>
        <v>875000</v>
      </c>
      <c r="AH25" s="12">
        <v>875000</v>
      </c>
      <c r="AI25" s="12"/>
      <c r="AJ25" s="54">
        <f t="shared" si="38"/>
        <v>875000</v>
      </c>
      <c r="AK25" s="12">
        <v>875000</v>
      </c>
      <c r="AL25" s="12"/>
      <c r="AM25" s="54">
        <f t="shared" si="39"/>
        <v>875000</v>
      </c>
      <c r="AN25" s="12">
        <v>875000</v>
      </c>
      <c r="AO25" s="12"/>
      <c r="AP25" s="54">
        <f t="shared" si="40"/>
        <v>875000</v>
      </c>
      <c r="AQ25" s="44"/>
      <c r="AR25" s="12"/>
      <c r="AS25" s="232">
        <f t="shared" si="8"/>
        <v>0</v>
      </c>
      <c r="AT25" s="12"/>
      <c r="AU25" s="12"/>
      <c r="AV25" s="232">
        <f t="shared" si="9"/>
        <v>0</v>
      </c>
      <c r="AW25" s="12"/>
      <c r="AX25" s="12"/>
      <c r="AY25" s="12"/>
      <c r="AZ25" s="32">
        <f t="shared" si="1"/>
        <v>9750000</v>
      </c>
      <c r="BA25" s="42">
        <f t="shared" si="2"/>
        <v>4000000</v>
      </c>
      <c r="BB25" s="9">
        <f t="shared" si="3"/>
        <v>13750000</v>
      </c>
      <c r="BC25" s="9">
        <f t="shared" si="4"/>
        <v>13750000</v>
      </c>
      <c r="BD25" s="9">
        <f t="shared" si="5"/>
        <v>0</v>
      </c>
    </row>
    <row r="26" spans="1:56" x14ac:dyDescent="0.2">
      <c r="A26" s="209">
        <v>20</v>
      </c>
      <c r="B26" s="151"/>
      <c r="C26" s="208" t="s">
        <v>218</v>
      </c>
      <c r="D26" s="10" t="s">
        <v>374</v>
      </c>
      <c r="E26" s="12">
        <v>7000000</v>
      </c>
      <c r="F26" s="12"/>
      <c r="G26" s="12"/>
      <c r="H26" s="44">
        <f t="shared" si="41"/>
        <v>7000000</v>
      </c>
      <c r="I26" s="12">
        <v>1000000</v>
      </c>
      <c r="J26" s="12"/>
      <c r="K26" s="12"/>
      <c r="L26" s="222">
        <f t="shared" si="42"/>
        <v>0</v>
      </c>
      <c r="M26" s="12">
        <v>600000</v>
      </c>
      <c r="N26" s="12"/>
      <c r="O26" s="54">
        <f t="shared" si="43"/>
        <v>600000</v>
      </c>
      <c r="P26" s="12">
        <v>600000</v>
      </c>
      <c r="Q26" s="12"/>
      <c r="R26" s="54">
        <f t="shared" si="32"/>
        <v>600000</v>
      </c>
      <c r="S26" s="12">
        <v>600000</v>
      </c>
      <c r="T26" s="12"/>
      <c r="U26" s="54">
        <f t="shared" si="33"/>
        <v>600000</v>
      </c>
      <c r="V26" s="12">
        <v>600000</v>
      </c>
      <c r="W26" s="12"/>
      <c r="X26" s="54">
        <f t="shared" si="34"/>
        <v>600000</v>
      </c>
      <c r="Y26" s="12">
        <v>600000</v>
      </c>
      <c r="Z26" s="12"/>
      <c r="AA26" s="54">
        <f t="shared" si="35"/>
        <v>600000</v>
      </c>
      <c r="AB26" s="12">
        <v>600000</v>
      </c>
      <c r="AC26" s="12"/>
      <c r="AD26" s="54">
        <f t="shared" si="36"/>
        <v>600000</v>
      </c>
      <c r="AE26" s="12">
        <v>600000</v>
      </c>
      <c r="AF26" s="12"/>
      <c r="AG26" s="54">
        <f t="shared" si="37"/>
        <v>600000</v>
      </c>
      <c r="AH26" s="12">
        <v>600000</v>
      </c>
      <c r="AI26" s="12"/>
      <c r="AJ26" s="54">
        <f t="shared" si="38"/>
        <v>600000</v>
      </c>
      <c r="AK26" s="12">
        <v>600000</v>
      </c>
      <c r="AL26" s="12"/>
      <c r="AM26" s="54">
        <f t="shared" si="39"/>
        <v>600000</v>
      </c>
      <c r="AN26" s="12">
        <v>600000</v>
      </c>
      <c r="AO26" s="12"/>
      <c r="AP26" s="54">
        <f t="shared" si="40"/>
        <v>600000</v>
      </c>
      <c r="AQ26" s="44"/>
      <c r="AR26" s="12"/>
      <c r="AS26" s="232">
        <f t="shared" si="8"/>
        <v>0</v>
      </c>
      <c r="AT26" s="41"/>
      <c r="AU26" s="12"/>
      <c r="AV26" s="232">
        <f t="shared" si="9"/>
        <v>0</v>
      </c>
      <c r="AW26" s="12"/>
      <c r="AX26" s="12"/>
      <c r="AY26" s="12"/>
      <c r="AZ26" s="32">
        <f t="shared" si="1"/>
        <v>6000000</v>
      </c>
      <c r="BA26" s="42">
        <f t="shared" si="2"/>
        <v>1000000</v>
      </c>
      <c r="BB26" s="9">
        <f t="shared" si="3"/>
        <v>7000000</v>
      </c>
      <c r="BC26" s="9">
        <f t="shared" si="4"/>
        <v>7000000</v>
      </c>
      <c r="BD26" s="9">
        <f t="shared" si="5"/>
        <v>0</v>
      </c>
    </row>
    <row r="27" spans="1:56" x14ac:dyDescent="0.2">
      <c r="A27" s="209">
        <v>21</v>
      </c>
      <c r="B27" s="151"/>
      <c r="C27" s="108" t="s">
        <v>248</v>
      </c>
      <c r="D27" s="10" t="s">
        <v>377</v>
      </c>
      <c r="E27" s="12">
        <v>14000000</v>
      </c>
      <c r="F27" s="12"/>
      <c r="G27" s="12"/>
      <c r="H27" s="44">
        <f t="shared" si="41"/>
        <v>14000000</v>
      </c>
      <c r="I27" s="12">
        <v>2000000</v>
      </c>
      <c r="J27" s="12">
        <v>3000000</v>
      </c>
      <c r="K27" s="12">
        <v>3000000</v>
      </c>
      <c r="L27" s="222">
        <f t="shared" si="42"/>
        <v>0</v>
      </c>
      <c r="M27" s="12">
        <v>900000</v>
      </c>
      <c r="N27" s="12"/>
      <c r="O27" s="54">
        <f t="shared" si="43"/>
        <v>900000</v>
      </c>
      <c r="P27" s="12">
        <v>900000</v>
      </c>
      <c r="Q27" s="12"/>
      <c r="R27" s="54">
        <f t="shared" ref="R27:R46" si="44">P27-Q27</f>
        <v>900000</v>
      </c>
      <c r="S27" s="12">
        <v>900000</v>
      </c>
      <c r="T27" s="12"/>
      <c r="U27" s="54">
        <f t="shared" ref="U27:U46" si="45">S27-T27</f>
        <v>900000</v>
      </c>
      <c r="V27" s="12">
        <v>900000</v>
      </c>
      <c r="W27" s="12"/>
      <c r="X27" s="54">
        <f t="shared" ref="X27:X46" si="46">V27-W27</f>
        <v>900000</v>
      </c>
      <c r="Y27" s="12">
        <v>900000</v>
      </c>
      <c r="Z27" s="12"/>
      <c r="AA27" s="54">
        <f t="shared" ref="AA27:AA46" si="47">Y27-Z27</f>
        <v>900000</v>
      </c>
      <c r="AB27" s="12">
        <v>900000</v>
      </c>
      <c r="AC27" s="12"/>
      <c r="AD27" s="54">
        <f t="shared" ref="AD27:AD46" si="48">AB27-AC27</f>
        <v>900000</v>
      </c>
      <c r="AE27" s="12">
        <v>900000</v>
      </c>
      <c r="AF27" s="12"/>
      <c r="AG27" s="54">
        <f t="shared" ref="AG27:AG46" si="49">AE27-AF27</f>
        <v>900000</v>
      </c>
      <c r="AH27" s="12">
        <v>900000</v>
      </c>
      <c r="AI27" s="12"/>
      <c r="AJ27" s="54">
        <f t="shared" ref="AJ27:AJ46" si="50">AH27-AI27</f>
        <v>900000</v>
      </c>
      <c r="AK27" s="12">
        <v>900000</v>
      </c>
      <c r="AL27" s="12"/>
      <c r="AM27" s="54">
        <f t="shared" ref="AM27:AM46" si="51">AK27-AL27</f>
        <v>900000</v>
      </c>
      <c r="AN27" s="12">
        <v>900000</v>
      </c>
      <c r="AO27" s="12"/>
      <c r="AP27" s="54">
        <f t="shared" ref="AP27:AP46" si="52">AN27-AO27</f>
        <v>900000</v>
      </c>
      <c r="AQ27" s="44"/>
      <c r="AR27" s="12"/>
      <c r="AS27" s="232">
        <f t="shared" si="8"/>
        <v>0</v>
      </c>
      <c r="AT27" s="12"/>
      <c r="AU27" s="12"/>
      <c r="AV27" s="232">
        <f t="shared" si="9"/>
        <v>0</v>
      </c>
      <c r="AW27" s="12"/>
      <c r="AX27" s="12"/>
      <c r="AY27" s="12"/>
      <c r="AZ27" s="32">
        <f t="shared" si="1"/>
        <v>12000000</v>
      </c>
      <c r="BA27" s="42">
        <f t="shared" si="2"/>
        <v>2000000</v>
      </c>
      <c r="BB27" s="9">
        <f t="shared" si="3"/>
        <v>14000000</v>
      </c>
      <c r="BC27" s="9">
        <f t="shared" si="4"/>
        <v>14000000</v>
      </c>
      <c r="BD27" s="9">
        <f t="shared" si="5"/>
        <v>0</v>
      </c>
    </row>
    <row r="28" spans="1:56" x14ac:dyDescent="0.2">
      <c r="A28" s="209">
        <v>22</v>
      </c>
      <c r="B28" s="151"/>
      <c r="C28" s="108" t="s">
        <v>249</v>
      </c>
      <c r="D28" s="10" t="s">
        <v>375</v>
      </c>
      <c r="E28" s="12">
        <v>14500000</v>
      </c>
      <c r="F28" s="12"/>
      <c r="G28" s="12"/>
      <c r="H28" s="44">
        <f t="shared" si="41"/>
        <v>14500000</v>
      </c>
      <c r="I28" s="12">
        <v>5000000</v>
      </c>
      <c r="J28" s="12"/>
      <c r="K28" s="12"/>
      <c r="L28" s="222">
        <f t="shared" si="42"/>
        <v>0</v>
      </c>
      <c r="M28" s="12">
        <v>950000</v>
      </c>
      <c r="N28" s="12">
        <v>950000</v>
      </c>
      <c r="O28" s="54">
        <f t="shared" si="43"/>
        <v>0</v>
      </c>
      <c r="P28" s="12">
        <v>950000</v>
      </c>
      <c r="Q28" s="12">
        <v>950000</v>
      </c>
      <c r="R28" s="54">
        <f t="shared" si="44"/>
        <v>0</v>
      </c>
      <c r="S28" s="12">
        <v>950000</v>
      </c>
      <c r="T28" s="12">
        <v>950000</v>
      </c>
      <c r="U28" s="54">
        <f t="shared" si="45"/>
        <v>0</v>
      </c>
      <c r="V28" s="12">
        <v>950000</v>
      </c>
      <c r="W28" s="12">
        <v>950000</v>
      </c>
      <c r="X28" s="54">
        <f t="shared" si="46"/>
        <v>0</v>
      </c>
      <c r="Y28" s="12">
        <v>950000</v>
      </c>
      <c r="Z28" s="12">
        <v>950000</v>
      </c>
      <c r="AA28" s="54">
        <f t="shared" si="47"/>
        <v>0</v>
      </c>
      <c r="AB28" s="12">
        <v>950000</v>
      </c>
      <c r="AC28" s="12">
        <v>950000</v>
      </c>
      <c r="AD28" s="54">
        <f t="shared" si="48"/>
        <v>0</v>
      </c>
      <c r="AE28" s="12">
        <v>950000</v>
      </c>
      <c r="AF28" s="12"/>
      <c r="AG28" s="54">
        <f t="shared" si="49"/>
        <v>950000</v>
      </c>
      <c r="AH28" s="12">
        <v>950000</v>
      </c>
      <c r="AI28" s="12"/>
      <c r="AJ28" s="54">
        <f t="shared" si="50"/>
        <v>950000</v>
      </c>
      <c r="AK28" s="12">
        <v>950000</v>
      </c>
      <c r="AL28" s="12"/>
      <c r="AM28" s="54">
        <f t="shared" si="51"/>
        <v>950000</v>
      </c>
      <c r="AN28" s="12">
        <v>950000</v>
      </c>
      <c r="AO28" s="12"/>
      <c r="AP28" s="54">
        <f t="shared" si="52"/>
        <v>950000</v>
      </c>
      <c r="AQ28" s="44"/>
      <c r="AR28" s="12"/>
      <c r="AS28" s="232">
        <f t="shared" si="8"/>
        <v>0</v>
      </c>
      <c r="AT28" s="12"/>
      <c r="AU28" s="12"/>
      <c r="AV28" s="232">
        <f t="shared" si="9"/>
        <v>0</v>
      </c>
      <c r="AW28" s="12"/>
      <c r="AX28" s="12"/>
      <c r="AY28" s="12"/>
      <c r="AZ28" s="32">
        <f t="shared" si="1"/>
        <v>9500000</v>
      </c>
      <c r="BA28" s="42">
        <f t="shared" si="2"/>
        <v>5000000</v>
      </c>
      <c r="BB28" s="9">
        <f t="shared" si="3"/>
        <v>14500000</v>
      </c>
      <c r="BC28" s="9">
        <f t="shared" si="4"/>
        <v>14500000</v>
      </c>
      <c r="BD28" s="9">
        <f t="shared" si="5"/>
        <v>0</v>
      </c>
    </row>
    <row r="29" spans="1:56" x14ac:dyDescent="0.2">
      <c r="A29" s="209">
        <v>23</v>
      </c>
      <c r="B29" s="151"/>
      <c r="C29" s="108" t="s">
        <v>250</v>
      </c>
      <c r="D29" s="10" t="s">
        <v>374</v>
      </c>
      <c r="E29" s="12">
        <v>14000000</v>
      </c>
      <c r="F29" s="12"/>
      <c r="G29" s="12"/>
      <c r="H29" s="44">
        <f t="shared" si="41"/>
        <v>14000000</v>
      </c>
      <c r="I29" s="12">
        <v>5000000</v>
      </c>
      <c r="J29" s="12"/>
      <c r="K29" s="12"/>
      <c r="L29" s="222">
        <f t="shared" si="42"/>
        <v>0</v>
      </c>
      <c r="M29" s="12">
        <v>900000</v>
      </c>
      <c r="N29" s="12">
        <v>900000</v>
      </c>
      <c r="O29" s="54">
        <f t="shared" si="43"/>
        <v>0</v>
      </c>
      <c r="P29" s="12">
        <v>900000</v>
      </c>
      <c r="Q29" s="12">
        <v>900000</v>
      </c>
      <c r="R29" s="54">
        <f t="shared" si="44"/>
        <v>0</v>
      </c>
      <c r="S29" s="12">
        <v>900000</v>
      </c>
      <c r="T29" s="12">
        <v>900000</v>
      </c>
      <c r="U29" s="54">
        <f t="shared" si="45"/>
        <v>0</v>
      </c>
      <c r="V29" s="12">
        <v>900000</v>
      </c>
      <c r="W29" s="12"/>
      <c r="X29" s="54">
        <f t="shared" si="46"/>
        <v>900000</v>
      </c>
      <c r="Y29" s="12">
        <v>900000</v>
      </c>
      <c r="Z29" s="12"/>
      <c r="AA29" s="54">
        <f t="shared" si="47"/>
        <v>900000</v>
      </c>
      <c r="AB29" s="12">
        <v>900000</v>
      </c>
      <c r="AC29" s="12"/>
      <c r="AD29" s="54">
        <f t="shared" si="48"/>
        <v>900000</v>
      </c>
      <c r="AE29" s="12">
        <v>900000</v>
      </c>
      <c r="AF29" s="12"/>
      <c r="AG29" s="54">
        <f t="shared" si="49"/>
        <v>900000</v>
      </c>
      <c r="AH29" s="12">
        <v>900000</v>
      </c>
      <c r="AI29" s="12"/>
      <c r="AJ29" s="54">
        <f t="shared" si="50"/>
        <v>900000</v>
      </c>
      <c r="AK29" s="12">
        <v>900000</v>
      </c>
      <c r="AL29" s="12"/>
      <c r="AM29" s="54">
        <f t="shared" si="51"/>
        <v>900000</v>
      </c>
      <c r="AN29" s="12">
        <v>900000</v>
      </c>
      <c r="AO29" s="12"/>
      <c r="AP29" s="54">
        <f t="shared" si="52"/>
        <v>900000</v>
      </c>
      <c r="AQ29" s="44"/>
      <c r="AR29" s="12"/>
      <c r="AS29" s="232">
        <f t="shared" si="8"/>
        <v>0</v>
      </c>
      <c r="AT29" s="12"/>
      <c r="AU29" s="12"/>
      <c r="AV29" s="232">
        <f t="shared" si="9"/>
        <v>0</v>
      </c>
      <c r="AW29" s="12"/>
      <c r="AX29" s="12"/>
      <c r="AY29" s="12"/>
      <c r="AZ29" s="32">
        <f t="shared" si="1"/>
        <v>9000000</v>
      </c>
      <c r="BA29" s="42">
        <f t="shared" si="2"/>
        <v>5000000</v>
      </c>
      <c r="BB29" s="9">
        <f t="shared" si="3"/>
        <v>14000000</v>
      </c>
      <c r="BC29" s="9">
        <f t="shared" si="4"/>
        <v>14000000</v>
      </c>
      <c r="BD29" s="9">
        <f t="shared" si="5"/>
        <v>0</v>
      </c>
    </row>
    <row r="30" spans="1:56" x14ac:dyDescent="0.2">
      <c r="A30" s="209">
        <v>24</v>
      </c>
      <c r="B30" s="151"/>
      <c r="C30" s="108" t="s">
        <v>251</v>
      </c>
      <c r="D30" s="10" t="s">
        <v>374</v>
      </c>
      <c r="E30" s="12">
        <v>13000000</v>
      </c>
      <c r="F30" s="12"/>
      <c r="G30" s="12"/>
      <c r="H30" s="44">
        <f t="shared" si="41"/>
        <v>13000000</v>
      </c>
      <c r="I30" s="12">
        <v>5000000</v>
      </c>
      <c r="J30" s="12"/>
      <c r="K30" s="12"/>
      <c r="L30" s="222">
        <f t="shared" si="42"/>
        <v>0</v>
      </c>
      <c r="M30" s="12">
        <v>800000</v>
      </c>
      <c r="N30" s="12">
        <v>800000</v>
      </c>
      <c r="O30" s="54">
        <f t="shared" si="43"/>
        <v>0</v>
      </c>
      <c r="P30" s="12">
        <v>800000</v>
      </c>
      <c r="Q30" s="12">
        <v>800000</v>
      </c>
      <c r="R30" s="54">
        <f t="shared" si="44"/>
        <v>0</v>
      </c>
      <c r="S30" s="12">
        <v>800000</v>
      </c>
      <c r="T30" s="12">
        <v>800000</v>
      </c>
      <c r="U30" s="54">
        <f t="shared" si="45"/>
        <v>0</v>
      </c>
      <c r="V30" s="12">
        <v>800000</v>
      </c>
      <c r="W30" s="12">
        <v>800000</v>
      </c>
      <c r="X30" s="54">
        <f t="shared" si="46"/>
        <v>0</v>
      </c>
      <c r="Y30" s="12">
        <v>800000</v>
      </c>
      <c r="Z30" s="12">
        <v>800000</v>
      </c>
      <c r="AA30" s="54">
        <f t="shared" si="47"/>
        <v>0</v>
      </c>
      <c r="AB30" s="12">
        <v>800000</v>
      </c>
      <c r="AC30" s="12">
        <v>800000</v>
      </c>
      <c r="AD30" s="54">
        <f t="shared" si="48"/>
        <v>0</v>
      </c>
      <c r="AE30" s="12">
        <v>800000</v>
      </c>
      <c r="AF30" s="12"/>
      <c r="AG30" s="54">
        <f t="shared" si="49"/>
        <v>800000</v>
      </c>
      <c r="AH30" s="12">
        <v>800000</v>
      </c>
      <c r="AI30" s="12"/>
      <c r="AJ30" s="54">
        <f t="shared" si="50"/>
        <v>800000</v>
      </c>
      <c r="AK30" s="12">
        <v>800000</v>
      </c>
      <c r="AL30" s="12"/>
      <c r="AM30" s="54">
        <f t="shared" si="51"/>
        <v>800000</v>
      </c>
      <c r="AN30" s="12">
        <v>800000</v>
      </c>
      <c r="AO30" s="12"/>
      <c r="AP30" s="54">
        <f t="shared" si="52"/>
        <v>800000</v>
      </c>
      <c r="AQ30" s="44"/>
      <c r="AR30" s="12"/>
      <c r="AS30" s="232">
        <f t="shared" si="8"/>
        <v>0</v>
      </c>
      <c r="AT30" s="12"/>
      <c r="AU30" s="12"/>
      <c r="AV30" s="232">
        <f t="shared" si="9"/>
        <v>0</v>
      </c>
      <c r="AW30" s="12"/>
      <c r="AX30" s="12"/>
      <c r="AY30" s="12"/>
      <c r="AZ30" s="32">
        <f t="shared" si="1"/>
        <v>8000000</v>
      </c>
      <c r="BA30" s="42">
        <f t="shared" si="2"/>
        <v>5000000</v>
      </c>
      <c r="BB30" s="9">
        <f t="shared" si="3"/>
        <v>13000000</v>
      </c>
      <c r="BC30" s="9">
        <f t="shared" si="4"/>
        <v>13000000</v>
      </c>
      <c r="BD30" s="9">
        <f t="shared" si="5"/>
        <v>0</v>
      </c>
    </row>
    <row r="31" spans="1:56" x14ac:dyDescent="0.2">
      <c r="A31" s="209">
        <v>25</v>
      </c>
      <c r="B31" s="151"/>
      <c r="C31" s="108" t="s">
        <v>252</v>
      </c>
      <c r="D31" s="10" t="s">
        <v>374</v>
      </c>
      <c r="E31" s="12">
        <v>14500000</v>
      </c>
      <c r="F31" s="12"/>
      <c r="G31" s="12"/>
      <c r="H31" s="44">
        <f t="shared" si="41"/>
        <v>14500000</v>
      </c>
      <c r="I31" s="12">
        <v>5000000</v>
      </c>
      <c r="J31" s="12"/>
      <c r="K31" s="12"/>
      <c r="L31" s="222">
        <f t="shared" si="42"/>
        <v>0</v>
      </c>
      <c r="M31" s="12">
        <v>950000</v>
      </c>
      <c r="N31" s="12">
        <v>950000</v>
      </c>
      <c r="O31" s="54">
        <f t="shared" si="43"/>
        <v>0</v>
      </c>
      <c r="P31" s="12">
        <v>950000</v>
      </c>
      <c r="Q31" s="12">
        <v>950000</v>
      </c>
      <c r="R31" s="54">
        <f t="shared" si="44"/>
        <v>0</v>
      </c>
      <c r="S31" s="12">
        <v>950000</v>
      </c>
      <c r="T31" s="12">
        <v>950000</v>
      </c>
      <c r="U31" s="54">
        <f t="shared" si="45"/>
        <v>0</v>
      </c>
      <c r="V31" s="12">
        <v>950000</v>
      </c>
      <c r="W31" s="12"/>
      <c r="X31" s="54">
        <f t="shared" si="46"/>
        <v>950000</v>
      </c>
      <c r="Y31" s="12">
        <v>950000</v>
      </c>
      <c r="Z31" s="12"/>
      <c r="AA31" s="54">
        <f t="shared" si="47"/>
        <v>950000</v>
      </c>
      <c r="AB31" s="12">
        <v>950000</v>
      </c>
      <c r="AC31" s="12"/>
      <c r="AD31" s="54">
        <f t="shared" si="48"/>
        <v>950000</v>
      </c>
      <c r="AE31" s="12">
        <v>950000</v>
      </c>
      <c r="AF31" s="12"/>
      <c r="AG31" s="54">
        <f t="shared" si="49"/>
        <v>950000</v>
      </c>
      <c r="AH31" s="12">
        <v>950000</v>
      </c>
      <c r="AI31" s="12"/>
      <c r="AJ31" s="54">
        <f t="shared" si="50"/>
        <v>950000</v>
      </c>
      <c r="AK31" s="12">
        <v>950000</v>
      </c>
      <c r="AL31" s="12"/>
      <c r="AM31" s="54">
        <f t="shared" si="51"/>
        <v>950000</v>
      </c>
      <c r="AN31" s="44">
        <v>950000</v>
      </c>
      <c r="AO31" s="12"/>
      <c r="AP31" s="54">
        <f t="shared" si="52"/>
        <v>950000</v>
      </c>
      <c r="AQ31" s="44"/>
      <c r="AR31" s="12"/>
      <c r="AS31" s="232">
        <f t="shared" si="8"/>
        <v>0</v>
      </c>
      <c r="AT31" s="12"/>
      <c r="AU31" s="12"/>
      <c r="AV31" s="232">
        <f t="shared" si="9"/>
        <v>0</v>
      </c>
      <c r="AW31" s="12"/>
      <c r="AX31" s="12"/>
      <c r="AY31" s="12"/>
      <c r="AZ31" s="32">
        <f t="shared" si="1"/>
        <v>9500000</v>
      </c>
      <c r="BA31" s="42">
        <f t="shared" si="2"/>
        <v>5000000</v>
      </c>
      <c r="BB31" s="9">
        <f t="shared" si="3"/>
        <v>14500000</v>
      </c>
      <c r="BC31" s="9">
        <f t="shared" si="4"/>
        <v>14500000</v>
      </c>
      <c r="BD31" s="9">
        <f t="shared" si="5"/>
        <v>0</v>
      </c>
    </row>
    <row r="32" spans="1:56" x14ac:dyDescent="0.2">
      <c r="A32" s="209">
        <v>26</v>
      </c>
      <c r="B32" s="151"/>
      <c r="C32" s="108" t="s">
        <v>253</v>
      </c>
      <c r="D32" s="10" t="s">
        <v>377</v>
      </c>
      <c r="E32" s="12">
        <v>13000000</v>
      </c>
      <c r="F32" s="12"/>
      <c r="G32" s="12"/>
      <c r="H32" s="44">
        <f t="shared" si="41"/>
        <v>13000000</v>
      </c>
      <c r="I32" s="12">
        <v>1000000</v>
      </c>
      <c r="J32" s="12">
        <v>4000000</v>
      </c>
      <c r="K32" s="12">
        <v>4000000</v>
      </c>
      <c r="L32" s="222">
        <f t="shared" si="42"/>
        <v>0</v>
      </c>
      <c r="M32" s="12">
        <v>800000</v>
      </c>
      <c r="N32" s="12">
        <v>800000</v>
      </c>
      <c r="O32" s="54">
        <f t="shared" ref="O32" si="53">M32-N32</f>
        <v>0</v>
      </c>
      <c r="P32" s="12">
        <v>800000</v>
      </c>
      <c r="Q32" s="12">
        <v>800000</v>
      </c>
      <c r="R32" s="54">
        <f t="shared" si="44"/>
        <v>0</v>
      </c>
      <c r="S32" s="12">
        <v>800000</v>
      </c>
      <c r="T32" s="12">
        <v>800000</v>
      </c>
      <c r="U32" s="54">
        <f t="shared" si="45"/>
        <v>0</v>
      </c>
      <c r="V32" s="12">
        <v>800000</v>
      </c>
      <c r="W32" s="12">
        <v>800000</v>
      </c>
      <c r="X32" s="54">
        <f t="shared" si="46"/>
        <v>0</v>
      </c>
      <c r="Y32" s="12">
        <v>800000</v>
      </c>
      <c r="Z32" s="12">
        <v>800000</v>
      </c>
      <c r="AA32" s="54">
        <f t="shared" si="47"/>
        <v>0</v>
      </c>
      <c r="AB32" s="12">
        <v>800000</v>
      </c>
      <c r="AC32" s="12">
        <v>800000</v>
      </c>
      <c r="AD32" s="54">
        <f t="shared" si="48"/>
        <v>0</v>
      </c>
      <c r="AE32" s="12">
        <v>800000</v>
      </c>
      <c r="AF32" s="12"/>
      <c r="AG32" s="54">
        <f t="shared" si="49"/>
        <v>800000</v>
      </c>
      <c r="AH32" s="12">
        <v>800000</v>
      </c>
      <c r="AI32" s="12"/>
      <c r="AJ32" s="54">
        <f t="shared" si="50"/>
        <v>800000</v>
      </c>
      <c r="AK32" s="12">
        <v>800000</v>
      </c>
      <c r="AL32" s="12"/>
      <c r="AM32" s="54">
        <f t="shared" si="51"/>
        <v>800000</v>
      </c>
      <c r="AN32" s="12">
        <v>800000</v>
      </c>
      <c r="AO32" s="12"/>
      <c r="AP32" s="54">
        <f t="shared" si="52"/>
        <v>800000</v>
      </c>
      <c r="AQ32" s="44"/>
      <c r="AR32" s="12"/>
      <c r="AS32" s="232">
        <f t="shared" si="8"/>
        <v>0</v>
      </c>
      <c r="AT32" s="12"/>
      <c r="AU32" s="12"/>
      <c r="AV32" s="232">
        <f t="shared" si="9"/>
        <v>0</v>
      </c>
      <c r="AW32" s="12"/>
      <c r="AX32" s="12"/>
      <c r="AY32" s="12"/>
      <c r="AZ32" s="32">
        <f t="shared" si="1"/>
        <v>12000000</v>
      </c>
      <c r="BA32" s="42">
        <f t="shared" si="2"/>
        <v>1000000</v>
      </c>
      <c r="BB32" s="9">
        <f t="shared" si="3"/>
        <v>13000000</v>
      </c>
      <c r="BC32" s="9">
        <f t="shared" si="4"/>
        <v>13000000</v>
      </c>
      <c r="BD32" s="9">
        <f t="shared" si="5"/>
        <v>0</v>
      </c>
    </row>
    <row r="33" spans="1:56" x14ac:dyDescent="0.2">
      <c r="A33" s="209">
        <v>27</v>
      </c>
      <c r="B33" s="151"/>
      <c r="C33" s="108" t="s">
        <v>254</v>
      </c>
      <c r="D33" s="10" t="s">
        <v>374</v>
      </c>
      <c r="E33" s="12">
        <v>13000000</v>
      </c>
      <c r="F33" s="12"/>
      <c r="G33" s="12"/>
      <c r="H33" s="44">
        <f t="shared" si="41"/>
        <v>13000000</v>
      </c>
      <c r="I33" s="12">
        <v>5000000</v>
      </c>
      <c r="J33" s="12"/>
      <c r="K33" s="12"/>
      <c r="L33" s="222">
        <f t="shared" si="42"/>
        <v>0</v>
      </c>
      <c r="M33" s="12">
        <v>800000</v>
      </c>
      <c r="N33" s="12">
        <v>800000</v>
      </c>
      <c r="O33" s="54">
        <f>M33-N33</f>
        <v>0</v>
      </c>
      <c r="P33" s="12">
        <v>800000</v>
      </c>
      <c r="Q33" s="12">
        <v>800000</v>
      </c>
      <c r="R33" s="54">
        <f t="shared" si="44"/>
        <v>0</v>
      </c>
      <c r="S33" s="12">
        <v>800000</v>
      </c>
      <c r="T33" s="12">
        <v>800000</v>
      </c>
      <c r="U33" s="54">
        <f t="shared" si="45"/>
        <v>0</v>
      </c>
      <c r="V33" s="12">
        <v>800000</v>
      </c>
      <c r="W33" s="12">
        <v>800000</v>
      </c>
      <c r="X33" s="54">
        <f t="shared" si="46"/>
        <v>0</v>
      </c>
      <c r="Y33" s="12">
        <v>800000</v>
      </c>
      <c r="Z33" s="12">
        <v>800000</v>
      </c>
      <c r="AA33" s="54">
        <f t="shared" si="47"/>
        <v>0</v>
      </c>
      <c r="AB33" s="12">
        <v>800000</v>
      </c>
      <c r="AC33" s="12"/>
      <c r="AD33" s="54">
        <f t="shared" si="48"/>
        <v>800000</v>
      </c>
      <c r="AE33" s="12">
        <v>800000</v>
      </c>
      <c r="AF33" s="12"/>
      <c r="AG33" s="54">
        <f t="shared" si="49"/>
        <v>800000</v>
      </c>
      <c r="AH33" s="12">
        <v>800000</v>
      </c>
      <c r="AI33" s="12"/>
      <c r="AJ33" s="54">
        <f t="shared" si="50"/>
        <v>800000</v>
      </c>
      <c r="AK33" s="12">
        <v>800000</v>
      </c>
      <c r="AL33" s="12"/>
      <c r="AM33" s="54">
        <f t="shared" si="51"/>
        <v>800000</v>
      </c>
      <c r="AN33" s="12">
        <v>800000</v>
      </c>
      <c r="AO33" s="12"/>
      <c r="AP33" s="54">
        <f t="shared" si="52"/>
        <v>800000</v>
      </c>
      <c r="AQ33" s="44"/>
      <c r="AR33" s="12"/>
      <c r="AS33" s="232">
        <f t="shared" si="8"/>
        <v>0</v>
      </c>
      <c r="AT33" s="12"/>
      <c r="AU33" s="12"/>
      <c r="AV33" s="232">
        <f t="shared" si="9"/>
        <v>0</v>
      </c>
      <c r="AW33" s="12"/>
      <c r="AX33" s="12"/>
      <c r="AY33" s="12"/>
      <c r="AZ33" s="32">
        <f t="shared" si="1"/>
        <v>8000000</v>
      </c>
      <c r="BA33" s="42">
        <f t="shared" si="2"/>
        <v>5000000</v>
      </c>
      <c r="BB33" s="9">
        <f t="shared" si="3"/>
        <v>13000000</v>
      </c>
      <c r="BC33" s="9">
        <f t="shared" si="4"/>
        <v>13000000</v>
      </c>
      <c r="BD33" s="9">
        <f t="shared" si="5"/>
        <v>0</v>
      </c>
    </row>
    <row r="34" spans="1:56" x14ac:dyDescent="0.2">
      <c r="A34" s="209">
        <v>28</v>
      </c>
      <c r="B34" s="151"/>
      <c r="C34" s="108" t="s">
        <v>255</v>
      </c>
      <c r="D34" s="10" t="s">
        <v>377</v>
      </c>
      <c r="E34" s="12">
        <v>14500000</v>
      </c>
      <c r="F34" s="12"/>
      <c r="G34" s="12"/>
      <c r="H34" s="44">
        <f t="shared" si="41"/>
        <v>14500000</v>
      </c>
      <c r="I34" s="12">
        <v>2500000</v>
      </c>
      <c r="J34" s="12">
        <v>2500000</v>
      </c>
      <c r="K34" s="12">
        <v>2500000</v>
      </c>
      <c r="L34" s="222">
        <f t="shared" si="42"/>
        <v>0</v>
      </c>
      <c r="M34" s="12">
        <v>950000</v>
      </c>
      <c r="N34" s="12">
        <v>950000</v>
      </c>
      <c r="O34" s="54">
        <f t="shared" ref="O34" si="54">M34-N34</f>
        <v>0</v>
      </c>
      <c r="P34" s="12">
        <v>950000</v>
      </c>
      <c r="Q34" s="12">
        <v>950000</v>
      </c>
      <c r="R34" s="54">
        <f t="shared" si="44"/>
        <v>0</v>
      </c>
      <c r="S34" s="12">
        <v>950000</v>
      </c>
      <c r="T34" s="12">
        <v>950000</v>
      </c>
      <c r="U34" s="54">
        <f t="shared" si="45"/>
        <v>0</v>
      </c>
      <c r="V34" s="12">
        <v>950000</v>
      </c>
      <c r="W34" s="12">
        <v>950000</v>
      </c>
      <c r="X34" s="54">
        <f t="shared" si="46"/>
        <v>0</v>
      </c>
      <c r="Y34" s="12">
        <v>950000</v>
      </c>
      <c r="Z34" s="12">
        <v>950000</v>
      </c>
      <c r="AA34" s="289">
        <f t="shared" si="47"/>
        <v>0</v>
      </c>
      <c r="AB34" s="12">
        <v>950000</v>
      </c>
      <c r="AC34" s="12"/>
      <c r="AD34" s="54">
        <f t="shared" si="48"/>
        <v>950000</v>
      </c>
      <c r="AE34" s="12">
        <v>950000</v>
      </c>
      <c r="AF34" s="12"/>
      <c r="AG34" s="54">
        <f t="shared" si="49"/>
        <v>950000</v>
      </c>
      <c r="AH34" s="12">
        <v>950000</v>
      </c>
      <c r="AI34" s="12"/>
      <c r="AJ34" s="54">
        <f t="shared" si="50"/>
        <v>950000</v>
      </c>
      <c r="AK34" s="12">
        <v>950000</v>
      </c>
      <c r="AL34" s="12"/>
      <c r="AM34" s="54">
        <f t="shared" si="51"/>
        <v>950000</v>
      </c>
      <c r="AN34" s="12">
        <v>950000</v>
      </c>
      <c r="AO34" s="12"/>
      <c r="AP34" s="54">
        <f t="shared" si="52"/>
        <v>950000</v>
      </c>
      <c r="AQ34" s="44"/>
      <c r="AR34" s="12"/>
      <c r="AS34" s="232">
        <f t="shared" si="8"/>
        <v>0</v>
      </c>
      <c r="AT34" s="12"/>
      <c r="AU34" s="12"/>
      <c r="AV34" s="232">
        <f t="shared" si="9"/>
        <v>0</v>
      </c>
      <c r="AW34" s="12"/>
      <c r="AX34" s="12"/>
      <c r="AY34" s="12"/>
      <c r="AZ34" s="32">
        <f t="shared" si="1"/>
        <v>12000000</v>
      </c>
      <c r="BA34" s="42">
        <f t="shared" si="2"/>
        <v>2500000</v>
      </c>
      <c r="BB34" s="9">
        <f t="shared" si="3"/>
        <v>14500000</v>
      </c>
      <c r="BC34" s="9">
        <f t="shared" si="4"/>
        <v>14500000</v>
      </c>
      <c r="BD34" s="9">
        <f t="shared" si="5"/>
        <v>0</v>
      </c>
    </row>
    <row r="35" spans="1:56" x14ac:dyDescent="0.2">
      <c r="A35" s="209">
        <v>29</v>
      </c>
      <c r="B35" s="151"/>
      <c r="C35" s="108" t="s">
        <v>256</v>
      </c>
      <c r="D35" s="10" t="s">
        <v>375</v>
      </c>
      <c r="E35" s="12">
        <v>14500000</v>
      </c>
      <c r="F35" s="12"/>
      <c r="G35" s="12"/>
      <c r="H35" s="44">
        <f t="shared" si="41"/>
        <v>14500000</v>
      </c>
      <c r="I35" s="12">
        <v>5000000</v>
      </c>
      <c r="J35" s="12"/>
      <c r="K35" s="12"/>
      <c r="L35" s="222">
        <f t="shared" si="42"/>
        <v>0</v>
      </c>
      <c r="M35" s="12">
        <v>950000</v>
      </c>
      <c r="N35" s="12">
        <v>950000</v>
      </c>
      <c r="O35" s="54">
        <f t="shared" ref="O35" si="55">M35-N35</f>
        <v>0</v>
      </c>
      <c r="P35" s="12">
        <v>950000</v>
      </c>
      <c r="Q35" s="12">
        <v>950000</v>
      </c>
      <c r="R35" s="54">
        <f t="shared" si="44"/>
        <v>0</v>
      </c>
      <c r="S35" s="12">
        <v>950000</v>
      </c>
      <c r="T35" s="12">
        <v>950000</v>
      </c>
      <c r="U35" s="54">
        <f t="shared" si="45"/>
        <v>0</v>
      </c>
      <c r="V35" s="12">
        <v>950000</v>
      </c>
      <c r="W35" s="12">
        <v>950000</v>
      </c>
      <c r="X35" s="54">
        <f t="shared" si="46"/>
        <v>0</v>
      </c>
      <c r="Y35" s="12">
        <v>950000</v>
      </c>
      <c r="Z35" s="12">
        <v>950000</v>
      </c>
      <c r="AA35" s="54">
        <f t="shared" si="47"/>
        <v>0</v>
      </c>
      <c r="AB35" s="12">
        <v>950000</v>
      </c>
      <c r="AC35" s="12">
        <v>950000</v>
      </c>
      <c r="AD35" s="54">
        <f t="shared" si="48"/>
        <v>0</v>
      </c>
      <c r="AE35" s="12">
        <v>950000</v>
      </c>
      <c r="AF35" s="12">
        <v>100000</v>
      </c>
      <c r="AG35" s="54">
        <f t="shared" si="49"/>
        <v>850000</v>
      </c>
      <c r="AH35" s="12">
        <v>950000</v>
      </c>
      <c r="AI35" s="12"/>
      <c r="AJ35" s="54">
        <f t="shared" si="50"/>
        <v>950000</v>
      </c>
      <c r="AK35" s="12">
        <v>950000</v>
      </c>
      <c r="AL35" s="12"/>
      <c r="AM35" s="54">
        <f t="shared" si="51"/>
        <v>950000</v>
      </c>
      <c r="AN35" s="12">
        <v>950000</v>
      </c>
      <c r="AO35" s="12"/>
      <c r="AP35" s="54">
        <f t="shared" si="52"/>
        <v>950000</v>
      </c>
      <c r="AQ35" s="44"/>
      <c r="AR35" s="12"/>
      <c r="AS35" s="232">
        <f t="shared" si="8"/>
        <v>0</v>
      </c>
      <c r="AT35" s="12"/>
      <c r="AU35" s="12"/>
      <c r="AV35" s="232">
        <f t="shared" si="9"/>
        <v>0</v>
      </c>
      <c r="AW35" s="12"/>
      <c r="AX35" s="12"/>
      <c r="AY35" s="12"/>
      <c r="AZ35" s="32">
        <f t="shared" si="1"/>
        <v>9500000</v>
      </c>
      <c r="BA35" s="42">
        <f t="shared" si="2"/>
        <v>5000000</v>
      </c>
      <c r="BB35" s="9">
        <f t="shared" si="3"/>
        <v>14500000</v>
      </c>
      <c r="BC35" s="9">
        <f t="shared" si="4"/>
        <v>14500000</v>
      </c>
      <c r="BD35" s="9">
        <f t="shared" si="5"/>
        <v>0</v>
      </c>
    </row>
    <row r="36" spans="1:56" x14ac:dyDescent="0.2">
      <c r="A36" s="209">
        <v>30</v>
      </c>
      <c r="B36" s="151"/>
      <c r="C36" s="108" t="s">
        <v>408</v>
      </c>
      <c r="D36" s="10" t="s">
        <v>377</v>
      </c>
      <c r="E36" s="12">
        <v>14500000</v>
      </c>
      <c r="F36" s="12"/>
      <c r="G36" s="12"/>
      <c r="H36" s="44">
        <f t="shared" si="41"/>
        <v>14500000</v>
      </c>
      <c r="I36" s="12">
        <v>2000000</v>
      </c>
      <c r="J36" s="12">
        <v>3000000</v>
      </c>
      <c r="K36" s="12">
        <v>3000000</v>
      </c>
      <c r="L36" s="222">
        <f t="shared" si="42"/>
        <v>0</v>
      </c>
      <c r="M36" s="12">
        <v>950000</v>
      </c>
      <c r="N36" s="12">
        <v>950000</v>
      </c>
      <c r="O36" s="54">
        <f>M36-N36</f>
        <v>0</v>
      </c>
      <c r="P36" s="12">
        <v>950000</v>
      </c>
      <c r="Q36" s="12">
        <v>950000</v>
      </c>
      <c r="R36" s="54">
        <f t="shared" si="44"/>
        <v>0</v>
      </c>
      <c r="S36" s="12">
        <v>950000</v>
      </c>
      <c r="T36" s="12">
        <v>950000</v>
      </c>
      <c r="U36" s="54">
        <f t="shared" si="45"/>
        <v>0</v>
      </c>
      <c r="V36" s="12">
        <v>950000</v>
      </c>
      <c r="W36" s="12">
        <v>950000</v>
      </c>
      <c r="X36" s="54">
        <f t="shared" si="46"/>
        <v>0</v>
      </c>
      <c r="Y36" s="12">
        <v>950000</v>
      </c>
      <c r="Z36" s="12"/>
      <c r="AA36" s="54">
        <f t="shared" si="47"/>
        <v>950000</v>
      </c>
      <c r="AB36" s="12">
        <v>950000</v>
      </c>
      <c r="AC36" s="12"/>
      <c r="AD36" s="54">
        <f t="shared" si="48"/>
        <v>950000</v>
      </c>
      <c r="AE36" s="12">
        <v>950000</v>
      </c>
      <c r="AF36" s="12"/>
      <c r="AG36" s="54">
        <f t="shared" si="49"/>
        <v>950000</v>
      </c>
      <c r="AH36" s="12">
        <v>950000</v>
      </c>
      <c r="AI36" s="12"/>
      <c r="AJ36" s="54">
        <f t="shared" si="50"/>
        <v>950000</v>
      </c>
      <c r="AK36" s="12">
        <v>950000</v>
      </c>
      <c r="AL36" s="12"/>
      <c r="AM36" s="54">
        <f t="shared" si="51"/>
        <v>950000</v>
      </c>
      <c r="AN36" s="12">
        <v>950000</v>
      </c>
      <c r="AO36" s="12"/>
      <c r="AP36" s="54">
        <f t="shared" si="52"/>
        <v>950000</v>
      </c>
      <c r="AQ36" s="44"/>
      <c r="AR36" s="12"/>
      <c r="AS36" s="232">
        <f t="shared" si="8"/>
        <v>0</v>
      </c>
      <c r="AT36" s="12"/>
      <c r="AU36" s="12"/>
      <c r="AV36" s="232">
        <f t="shared" si="9"/>
        <v>0</v>
      </c>
      <c r="AW36" s="12"/>
      <c r="AX36" s="12"/>
      <c r="AY36" s="12"/>
      <c r="AZ36" s="32">
        <f t="shared" si="1"/>
        <v>12500000</v>
      </c>
      <c r="BA36" s="42">
        <f t="shared" si="2"/>
        <v>2000000</v>
      </c>
      <c r="BB36" s="9">
        <f t="shared" si="3"/>
        <v>14500000</v>
      </c>
      <c r="BC36" s="9">
        <f t="shared" si="4"/>
        <v>14500000</v>
      </c>
      <c r="BD36" s="9">
        <f t="shared" si="5"/>
        <v>0</v>
      </c>
    </row>
    <row r="37" spans="1:56" x14ac:dyDescent="0.2">
      <c r="A37" s="209">
        <v>31</v>
      </c>
      <c r="B37" s="151"/>
      <c r="C37" s="108" t="s">
        <v>257</v>
      </c>
      <c r="D37" s="10" t="s">
        <v>377</v>
      </c>
      <c r="E37" s="12">
        <v>14500000</v>
      </c>
      <c r="F37" s="12"/>
      <c r="G37" s="12"/>
      <c r="H37" s="44">
        <f t="shared" si="41"/>
        <v>14500000</v>
      </c>
      <c r="I37" s="12">
        <v>5000000</v>
      </c>
      <c r="J37" s="12"/>
      <c r="K37" s="12"/>
      <c r="L37" s="222">
        <f t="shared" si="42"/>
        <v>0</v>
      </c>
      <c r="M37" s="12">
        <v>950000</v>
      </c>
      <c r="N37" s="12">
        <v>950000</v>
      </c>
      <c r="O37" s="54">
        <f>M37-N37</f>
        <v>0</v>
      </c>
      <c r="P37" s="12">
        <v>950000</v>
      </c>
      <c r="Q37" s="12">
        <v>950000</v>
      </c>
      <c r="R37" s="54">
        <f t="shared" si="44"/>
        <v>0</v>
      </c>
      <c r="S37" s="12">
        <v>950000</v>
      </c>
      <c r="T37" s="12">
        <v>950000</v>
      </c>
      <c r="U37" s="54">
        <f t="shared" si="45"/>
        <v>0</v>
      </c>
      <c r="V37" s="12">
        <v>950000</v>
      </c>
      <c r="W37" s="12">
        <v>950000</v>
      </c>
      <c r="X37" s="54">
        <f t="shared" si="46"/>
        <v>0</v>
      </c>
      <c r="Y37" s="12">
        <v>950000</v>
      </c>
      <c r="Z37" s="12">
        <v>950000</v>
      </c>
      <c r="AA37" s="54">
        <f t="shared" si="47"/>
        <v>0</v>
      </c>
      <c r="AB37" s="12">
        <v>950000</v>
      </c>
      <c r="AC37" s="12">
        <v>950000</v>
      </c>
      <c r="AD37" s="54">
        <f t="shared" si="48"/>
        <v>0</v>
      </c>
      <c r="AE37" s="12">
        <v>950000</v>
      </c>
      <c r="AF37" s="12"/>
      <c r="AG37" s="54">
        <f t="shared" si="49"/>
        <v>950000</v>
      </c>
      <c r="AH37" s="12">
        <v>950000</v>
      </c>
      <c r="AI37" s="12"/>
      <c r="AJ37" s="54">
        <f t="shared" si="50"/>
        <v>950000</v>
      </c>
      <c r="AK37" s="12">
        <v>950000</v>
      </c>
      <c r="AL37" s="12"/>
      <c r="AM37" s="54">
        <f t="shared" si="51"/>
        <v>950000</v>
      </c>
      <c r="AN37" s="12">
        <v>950000</v>
      </c>
      <c r="AO37" s="12"/>
      <c r="AP37" s="54">
        <f t="shared" si="52"/>
        <v>950000</v>
      </c>
      <c r="AQ37" s="44"/>
      <c r="AR37" s="12"/>
      <c r="AS37" s="232">
        <f t="shared" si="8"/>
        <v>0</v>
      </c>
      <c r="AT37" s="12"/>
      <c r="AU37" s="12"/>
      <c r="AV37" s="232">
        <f t="shared" si="9"/>
        <v>0</v>
      </c>
      <c r="AW37" s="12"/>
      <c r="AX37" s="12"/>
      <c r="AY37" s="12"/>
      <c r="AZ37" s="32">
        <f t="shared" si="1"/>
        <v>9500000</v>
      </c>
      <c r="BA37" s="42">
        <f t="shared" si="2"/>
        <v>5000000</v>
      </c>
      <c r="BB37" s="9">
        <f t="shared" si="3"/>
        <v>14500000</v>
      </c>
      <c r="BC37" s="9">
        <f t="shared" si="4"/>
        <v>14500000</v>
      </c>
      <c r="BD37" s="9">
        <f t="shared" si="5"/>
        <v>0</v>
      </c>
    </row>
    <row r="38" spans="1:56" x14ac:dyDescent="0.2">
      <c r="A38" s="209">
        <v>32</v>
      </c>
      <c r="B38" s="151"/>
      <c r="C38" s="108" t="s">
        <v>258</v>
      </c>
      <c r="D38" s="10" t="s">
        <v>375</v>
      </c>
      <c r="E38" s="12">
        <v>15200000</v>
      </c>
      <c r="F38" s="12"/>
      <c r="G38" s="12"/>
      <c r="H38" s="44">
        <f t="shared" si="41"/>
        <v>15200000</v>
      </c>
      <c r="I38" s="12">
        <v>5000000</v>
      </c>
      <c r="J38" s="12"/>
      <c r="K38" s="12"/>
      <c r="L38" s="222">
        <f t="shared" si="42"/>
        <v>0</v>
      </c>
      <c r="M38" s="12">
        <v>1020000</v>
      </c>
      <c r="N38" s="12"/>
      <c r="O38" s="54">
        <f>M38-N38</f>
        <v>1020000</v>
      </c>
      <c r="P38" s="12">
        <v>1020000</v>
      </c>
      <c r="Q38" s="12"/>
      <c r="R38" s="54">
        <f t="shared" si="44"/>
        <v>1020000</v>
      </c>
      <c r="S38" s="12">
        <v>1020000</v>
      </c>
      <c r="T38" s="12"/>
      <c r="U38" s="54">
        <f t="shared" si="45"/>
        <v>1020000</v>
      </c>
      <c r="V38" s="12">
        <v>1020000</v>
      </c>
      <c r="W38" s="12"/>
      <c r="X38" s="54">
        <f t="shared" si="46"/>
        <v>1020000</v>
      </c>
      <c r="Y38" s="12">
        <v>1020000</v>
      </c>
      <c r="Z38" s="12"/>
      <c r="AA38" s="54">
        <f t="shared" si="47"/>
        <v>1020000</v>
      </c>
      <c r="AB38" s="12">
        <v>1020000</v>
      </c>
      <c r="AC38" s="12"/>
      <c r="AD38" s="54">
        <f t="shared" si="48"/>
        <v>1020000</v>
      </c>
      <c r="AE38" s="12">
        <v>1020000</v>
      </c>
      <c r="AF38" s="12"/>
      <c r="AG38" s="54">
        <f t="shared" si="49"/>
        <v>1020000</v>
      </c>
      <c r="AH38" s="12">
        <v>1020000</v>
      </c>
      <c r="AI38" s="12"/>
      <c r="AJ38" s="54">
        <f t="shared" si="50"/>
        <v>1020000</v>
      </c>
      <c r="AK38" s="12">
        <v>1020000</v>
      </c>
      <c r="AL38" s="12"/>
      <c r="AM38" s="54">
        <f t="shared" si="51"/>
        <v>1020000</v>
      </c>
      <c r="AN38" s="12">
        <v>1020000</v>
      </c>
      <c r="AO38" s="12"/>
      <c r="AP38" s="54">
        <f t="shared" si="52"/>
        <v>1020000</v>
      </c>
      <c r="AQ38" s="44"/>
      <c r="AR38" s="12"/>
      <c r="AS38" s="232">
        <f t="shared" si="8"/>
        <v>0</v>
      </c>
      <c r="AT38" s="12"/>
      <c r="AU38" s="12"/>
      <c r="AV38" s="232">
        <f t="shared" si="9"/>
        <v>0</v>
      </c>
      <c r="AW38" s="12"/>
      <c r="AX38" s="12"/>
      <c r="AY38" s="12"/>
      <c r="AZ38" s="32">
        <f t="shared" si="1"/>
        <v>10200000</v>
      </c>
      <c r="BA38" s="42">
        <f t="shared" si="2"/>
        <v>5000000</v>
      </c>
      <c r="BB38" s="9">
        <f t="shared" si="3"/>
        <v>15200000</v>
      </c>
      <c r="BC38" s="9">
        <f t="shared" si="4"/>
        <v>15200000</v>
      </c>
      <c r="BD38" s="9">
        <f t="shared" si="5"/>
        <v>0</v>
      </c>
    </row>
    <row r="39" spans="1:56" x14ac:dyDescent="0.2">
      <c r="A39" s="209">
        <v>33</v>
      </c>
      <c r="B39" s="151"/>
      <c r="C39" s="108" t="s">
        <v>259</v>
      </c>
      <c r="D39" s="10" t="s">
        <v>374</v>
      </c>
      <c r="E39" s="12">
        <v>13000000</v>
      </c>
      <c r="F39" s="12"/>
      <c r="G39" s="12"/>
      <c r="H39" s="44">
        <f t="shared" si="41"/>
        <v>13000000</v>
      </c>
      <c r="I39" s="12">
        <v>5000000</v>
      </c>
      <c r="J39" s="12"/>
      <c r="K39" s="12"/>
      <c r="L39" s="222"/>
      <c r="M39" s="12">
        <v>800000</v>
      </c>
      <c r="N39" s="12">
        <v>800000</v>
      </c>
      <c r="O39" s="54">
        <f>M39-N39</f>
        <v>0</v>
      </c>
      <c r="P39" s="12">
        <v>800000</v>
      </c>
      <c r="Q39" s="12">
        <v>800000</v>
      </c>
      <c r="R39" s="54">
        <f t="shared" si="44"/>
        <v>0</v>
      </c>
      <c r="S39" s="12">
        <v>800000</v>
      </c>
      <c r="T39" s="12">
        <v>800000</v>
      </c>
      <c r="U39" s="54">
        <f t="shared" si="45"/>
        <v>0</v>
      </c>
      <c r="V39" s="12">
        <v>800000</v>
      </c>
      <c r="W39" s="12">
        <v>800000</v>
      </c>
      <c r="X39" s="54">
        <f t="shared" si="46"/>
        <v>0</v>
      </c>
      <c r="Y39" s="12">
        <v>800000</v>
      </c>
      <c r="Z39" s="12">
        <v>800000</v>
      </c>
      <c r="AA39" s="54">
        <f t="shared" si="47"/>
        <v>0</v>
      </c>
      <c r="AB39" s="12">
        <v>800000</v>
      </c>
      <c r="AC39" s="12">
        <v>800000</v>
      </c>
      <c r="AD39" s="54">
        <f t="shared" si="48"/>
        <v>0</v>
      </c>
      <c r="AE39" s="12">
        <v>800000</v>
      </c>
      <c r="AF39" s="12">
        <v>200000</v>
      </c>
      <c r="AG39" s="54">
        <f t="shared" si="49"/>
        <v>600000</v>
      </c>
      <c r="AH39" s="12">
        <v>800000</v>
      </c>
      <c r="AI39" s="12"/>
      <c r="AJ39" s="54">
        <f t="shared" si="50"/>
        <v>800000</v>
      </c>
      <c r="AK39" s="12">
        <v>800000</v>
      </c>
      <c r="AL39" s="12"/>
      <c r="AM39" s="54">
        <f t="shared" si="51"/>
        <v>800000</v>
      </c>
      <c r="AN39" s="12">
        <v>800000</v>
      </c>
      <c r="AO39" s="12"/>
      <c r="AP39" s="54">
        <f t="shared" si="52"/>
        <v>800000</v>
      </c>
      <c r="AQ39" s="44"/>
      <c r="AR39" s="12"/>
      <c r="AS39" s="232"/>
      <c r="AT39" s="12"/>
      <c r="AU39" s="12"/>
      <c r="AV39" s="232"/>
      <c r="AW39" s="12"/>
      <c r="AX39" s="12"/>
      <c r="AY39" s="12"/>
      <c r="AZ39" s="32">
        <f t="shared" si="1"/>
        <v>8000000</v>
      </c>
      <c r="BA39" s="42">
        <f t="shared" si="2"/>
        <v>5000000</v>
      </c>
      <c r="BB39" s="9">
        <f t="shared" si="3"/>
        <v>13000000</v>
      </c>
      <c r="BC39" s="9">
        <f t="shared" si="4"/>
        <v>13000000</v>
      </c>
      <c r="BD39" s="9">
        <f t="shared" si="5"/>
        <v>0</v>
      </c>
    </row>
    <row r="40" spans="1:56" x14ac:dyDescent="0.2">
      <c r="A40" s="209">
        <v>34</v>
      </c>
      <c r="B40" s="151"/>
      <c r="C40" s="108" t="s">
        <v>260</v>
      </c>
      <c r="D40" s="10" t="s">
        <v>375</v>
      </c>
      <c r="E40" s="12">
        <v>14500000</v>
      </c>
      <c r="F40" s="12"/>
      <c r="G40" s="12"/>
      <c r="H40" s="44">
        <f t="shared" ref="H40:H66" si="56">E40-F40-G40</f>
        <v>14500000</v>
      </c>
      <c r="I40" s="12">
        <v>5000000</v>
      </c>
      <c r="J40" s="12"/>
      <c r="K40" s="12"/>
      <c r="L40" s="222">
        <f t="shared" ref="L40:L47" si="57">J40-K40</f>
        <v>0</v>
      </c>
      <c r="M40" s="12">
        <v>950000</v>
      </c>
      <c r="N40" s="12">
        <v>950000</v>
      </c>
      <c r="O40" s="54">
        <f>M40-N40</f>
        <v>0</v>
      </c>
      <c r="P40" s="12">
        <v>950000</v>
      </c>
      <c r="Q40" s="12">
        <v>950000</v>
      </c>
      <c r="R40" s="54">
        <f t="shared" si="44"/>
        <v>0</v>
      </c>
      <c r="S40" s="12">
        <v>950000</v>
      </c>
      <c r="T40" s="12">
        <v>950000</v>
      </c>
      <c r="U40" s="54">
        <f t="shared" si="45"/>
        <v>0</v>
      </c>
      <c r="V40" s="12">
        <v>950000</v>
      </c>
      <c r="W40" s="12">
        <v>950000</v>
      </c>
      <c r="X40" s="54">
        <f t="shared" si="46"/>
        <v>0</v>
      </c>
      <c r="Y40" s="12">
        <v>950000</v>
      </c>
      <c r="Z40" s="12">
        <v>950000</v>
      </c>
      <c r="AA40" s="54">
        <f>Y40-Z40</f>
        <v>0</v>
      </c>
      <c r="AB40" s="12">
        <v>950000</v>
      </c>
      <c r="AC40" s="12">
        <v>950000</v>
      </c>
      <c r="AD40" s="54">
        <f t="shared" si="48"/>
        <v>0</v>
      </c>
      <c r="AE40" s="12">
        <v>950000</v>
      </c>
      <c r="AF40" s="12"/>
      <c r="AG40" s="54">
        <f t="shared" si="49"/>
        <v>950000</v>
      </c>
      <c r="AH40" s="12">
        <v>950000</v>
      </c>
      <c r="AI40" s="12"/>
      <c r="AJ40" s="54">
        <f t="shared" si="50"/>
        <v>950000</v>
      </c>
      <c r="AK40" s="12">
        <v>950000</v>
      </c>
      <c r="AL40" s="12"/>
      <c r="AM40" s="54">
        <f t="shared" si="51"/>
        <v>950000</v>
      </c>
      <c r="AN40" s="12">
        <v>950000</v>
      </c>
      <c r="AO40" s="12"/>
      <c r="AP40" s="54">
        <f t="shared" si="52"/>
        <v>950000</v>
      </c>
      <c r="AQ40" s="44"/>
      <c r="AR40" s="12"/>
      <c r="AS40" s="232">
        <f t="shared" ref="AS40:AS46" si="58">AQ40-AR40</f>
        <v>0</v>
      </c>
      <c r="AT40" s="12"/>
      <c r="AU40" s="12"/>
      <c r="AV40" s="232">
        <f t="shared" ref="AV40:AV67" si="59">AT40-AU40</f>
        <v>0</v>
      </c>
      <c r="AW40" s="12"/>
      <c r="AX40" s="12"/>
      <c r="AY40" s="12"/>
      <c r="AZ40" s="32">
        <f t="shared" si="1"/>
        <v>9500000</v>
      </c>
      <c r="BA40" s="42">
        <f t="shared" si="2"/>
        <v>5000000</v>
      </c>
      <c r="BB40" s="9">
        <f t="shared" si="3"/>
        <v>14500000</v>
      </c>
      <c r="BC40" s="9">
        <f t="shared" si="4"/>
        <v>14500000</v>
      </c>
      <c r="BD40" s="9">
        <f t="shared" si="5"/>
        <v>0</v>
      </c>
    </row>
    <row r="41" spans="1:56" x14ac:dyDescent="0.2">
      <c r="A41" s="209">
        <v>35</v>
      </c>
      <c r="B41" s="151"/>
      <c r="C41" s="108" t="s">
        <v>261</v>
      </c>
      <c r="D41" s="10" t="s">
        <v>375</v>
      </c>
      <c r="E41" s="12">
        <v>15200000</v>
      </c>
      <c r="F41" s="12"/>
      <c r="G41" s="12"/>
      <c r="H41" s="44">
        <f t="shared" si="56"/>
        <v>15200000</v>
      </c>
      <c r="I41" s="12">
        <v>5000000</v>
      </c>
      <c r="J41" s="12"/>
      <c r="K41" s="12"/>
      <c r="L41" s="222">
        <f t="shared" si="57"/>
        <v>0</v>
      </c>
      <c r="M41" s="12">
        <v>1020000</v>
      </c>
      <c r="N41" s="12">
        <v>1020000</v>
      </c>
      <c r="O41" s="54">
        <f t="shared" ref="O41:O43" si="60">M41-N41</f>
        <v>0</v>
      </c>
      <c r="P41" s="12">
        <v>1020000</v>
      </c>
      <c r="Q41" s="12">
        <v>1020000</v>
      </c>
      <c r="R41" s="54">
        <f t="shared" si="44"/>
        <v>0</v>
      </c>
      <c r="S41" s="12">
        <v>1020000</v>
      </c>
      <c r="T41" s="12">
        <v>1020000</v>
      </c>
      <c r="U41" s="54">
        <f t="shared" si="45"/>
        <v>0</v>
      </c>
      <c r="V41" s="12">
        <v>1020000</v>
      </c>
      <c r="W41" s="12">
        <v>1020000</v>
      </c>
      <c r="X41" s="54">
        <f t="shared" si="46"/>
        <v>0</v>
      </c>
      <c r="Y41" s="12">
        <v>1020000</v>
      </c>
      <c r="Z41" s="12">
        <v>1020000</v>
      </c>
      <c r="AA41" s="54">
        <f t="shared" si="47"/>
        <v>0</v>
      </c>
      <c r="AB41" s="12">
        <v>1020000</v>
      </c>
      <c r="AC41" s="12">
        <v>1020000</v>
      </c>
      <c r="AD41" s="54">
        <f t="shared" si="48"/>
        <v>0</v>
      </c>
      <c r="AE41" s="12">
        <v>1020000</v>
      </c>
      <c r="AF41" s="12"/>
      <c r="AG41" s="54">
        <f t="shared" si="49"/>
        <v>1020000</v>
      </c>
      <c r="AH41" s="12">
        <v>1020000</v>
      </c>
      <c r="AI41" s="12"/>
      <c r="AJ41" s="54">
        <f t="shared" si="50"/>
        <v>1020000</v>
      </c>
      <c r="AK41" s="12">
        <v>1020000</v>
      </c>
      <c r="AL41" s="12"/>
      <c r="AM41" s="54">
        <f t="shared" si="51"/>
        <v>1020000</v>
      </c>
      <c r="AN41" s="12">
        <v>1020000</v>
      </c>
      <c r="AO41" s="12"/>
      <c r="AP41" s="54">
        <f t="shared" si="52"/>
        <v>1020000</v>
      </c>
      <c r="AQ41" s="44"/>
      <c r="AR41" s="12"/>
      <c r="AS41" s="232">
        <f t="shared" si="58"/>
        <v>0</v>
      </c>
      <c r="AT41" s="12"/>
      <c r="AU41" s="12"/>
      <c r="AV41" s="232">
        <f t="shared" si="59"/>
        <v>0</v>
      </c>
      <c r="AW41" s="12"/>
      <c r="AX41" s="12"/>
      <c r="AY41" s="12"/>
      <c r="AZ41" s="32">
        <f t="shared" si="1"/>
        <v>10200000</v>
      </c>
      <c r="BA41" s="42">
        <f t="shared" si="2"/>
        <v>5000000</v>
      </c>
      <c r="BB41" s="9">
        <f t="shared" si="3"/>
        <v>15200000</v>
      </c>
      <c r="BC41" s="9">
        <f t="shared" si="4"/>
        <v>15200000</v>
      </c>
      <c r="BD41" s="9">
        <f t="shared" si="5"/>
        <v>0</v>
      </c>
    </row>
    <row r="42" spans="1:56" ht="10.5" customHeight="1" x14ac:dyDescent="0.2">
      <c r="A42" s="209">
        <v>36</v>
      </c>
      <c r="B42" s="151"/>
      <c r="C42" s="108" t="s">
        <v>262</v>
      </c>
      <c r="D42" s="10" t="s">
        <v>377</v>
      </c>
      <c r="E42" s="12">
        <v>14500000</v>
      </c>
      <c r="F42" s="12"/>
      <c r="G42" s="12"/>
      <c r="H42" s="44">
        <f t="shared" si="56"/>
        <v>14500000</v>
      </c>
      <c r="I42" s="12">
        <v>5000000</v>
      </c>
      <c r="J42" s="12"/>
      <c r="K42" s="12"/>
      <c r="L42" s="222">
        <f t="shared" si="57"/>
        <v>0</v>
      </c>
      <c r="M42" s="12">
        <v>950000</v>
      </c>
      <c r="N42" s="12">
        <v>950000</v>
      </c>
      <c r="O42" s="54">
        <f t="shared" si="60"/>
        <v>0</v>
      </c>
      <c r="P42" s="12">
        <v>950000</v>
      </c>
      <c r="Q42" s="12">
        <v>950000</v>
      </c>
      <c r="R42" s="54">
        <f t="shared" si="44"/>
        <v>0</v>
      </c>
      <c r="S42" s="12">
        <v>950000</v>
      </c>
      <c r="T42" s="12">
        <v>950000</v>
      </c>
      <c r="U42" s="54">
        <f t="shared" si="45"/>
        <v>0</v>
      </c>
      <c r="V42" s="12">
        <v>950000</v>
      </c>
      <c r="W42" s="12">
        <v>950000</v>
      </c>
      <c r="X42" s="54">
        <f t="shared" si="46"/>
        <v>0</v>
      </c>
      <c r="Y42" s="12">
        <v>950000</v>
      </c>
      <c r="Z42" s="12">
        <v>950000</v>
      </c>
      <c r="AA42" s="54">
        <f t="shared" si="47"/>
        <v>0</v>
      </c>
      <c r="AB42" s="12">
        <v>950000</v>
      </c>
      <c r="AC42" s="12">
        <v>950000</v>
      </c>
      <c r="AD42" s="54">
        <f t="shared" si="48"/>
        <v>0</v>
      </c>
      <c r="AE42" s="12">
        <v>950000</v>
      </c>
      <c r="AF42" s="12"/>
      <c r="AG42" s="54">
        <f t="shared" si="49"/>
        <v>950000</v>
      </c>
      <c r="AH42" s="12">
        <v>950000</v>
      </c>
      <c r="AI42" s="12"/>
      <c r="AJ42" s="54">
        <f t="shared" si="50"/>
        <v>950000</v>
      </c>
      <c r="AK42" s="12">
        <v>950000</v>
      </c>
      <c r="AL42" s="12"/>
      <c r="AM42" s="54">
        <f t="shared" si="51"/>
        <v>950000</v>
      </c>
      <c r="AN42" s="12">
        <v>950000</v>
      </c>
      <c r="AO42" s="12"/>
      <c r="AP42" s="54">
        <f t="shared" si="52"/>
        <v>950000</v>
      </c>
      <c r="AQ42" s="44"/>
      <c r="AR42" s="12"/>
      <c r="AS42" s="232">
        <f t="shared" si="58"/>
        <v>0</v>
      </c>
      <c r="AT42" s="12"/>
      <c r="AU42" s="12"/>
      <c r="AV42" s="232">
        <f t="shared" si="59"/>
        <v>0</v>
      </c>
      <c r="AW42" s="12"/>
      <c r="AX42" s="12"/>
      <c r="AY42" s="12"/>
      <c r="AZ42" s="32">
        <f t="shared" si="1"/>
        <v>9500000</v>
      </c>
      <c r="BA42" s="42">
        <f t="shared" si="2"/>
        <v>5000000</v>
      </c>
      <c r="BB42" s="9">
        <f t="shared" si="3"/>
        <v>14500000</v>
      </c>
      <c r="BC42" s="9">
        <f t="shared" si="4"/>
        <v>14500000</v>
      </c>
      <c r="BD42" s="9">
        <f t="shared" si="5"/>
        <v>0</v>
      </c>
    </row>
    <row r="43" spans="1:56" x14ac:dyDescent="0.2">
      <c r="A43" s="209">
        <v>37</v>
      </c>
      <c r="B43" s="151"/>
      <c r="C43" s="108" t="s">
        <v>263</v>
      </c>
      <c r="D43" s="10" t="s">
        <v>374</v>
      </c>
      <c r="E43" s="12">
        <v>14000000</v>
      </c>
      <c r="F43" s="12"/>
      <c r="G43" s="12"/>
      <c r="H43" s="44">
        <f t="shared" si="56"/>
        <v>14000000</v>
      </c>
      <c r="I43" s="12">
        <v>2000000</v>
      </c>
      <c r="J43" s="12">
        <v>3000000</v>
      </c>
      <c r="K43" s="12">
        <v>3000000</v>
      </c>
      <c r="L43" s="222">
        <f t="shared" si="57"/>
        <v>0</v>
      </c>
      <c r="M43" s="12">
        <v>900000</v>
      </c>
      <c r="N43" s="12">
        <v>900000</v>
      </c>
      <c r="O43" s="54">
        <f t="shared" si="60"/>
        <v>0</v>
      </c>
      <c r="P43" s="12">
        <v>900000</v>
      </c>
      <c r="Q43" s="12">
        <v>900000</v>
      </c>
      <c r="R43" s="54">
        <f t="shared" si="44"/>
        <v>0</v>
      </c>
      <c r="S43" s="12">
        <v>900000</v>
      </c>
      <c r="T43" s="12"/>
      <c r="U43" s="54">
        <f t="shared" si="45"/>
        <v>900000</v>
      </c>
      <c r="V43" s="12">
        <v>900000</v>
      </c>
      <c r="W43" s="12"/>
      <c r="X43" s="54">
        <f t="shared" si="46"/>
        <v>900000</v>
      </c>
      <c r="Y43" s="12">
        <v>900000</v>
      </c>
      <c r="Z43" s="12"/>
      <c r="AA43" s="54">
        <f t="shared" si="47"/>
        <v>900000</v>
      </c>
      <c r="AB43" s="12">
        <v>900000</v>
      </c>
      <c r="AC43" s="12"/>
      <c r="AD43" s="54">
        <f t="shared" si="48"/>
        <v>900000</v>
      </c>
      <c r="AE43" s="12">
        <v>900000</v>
      </c>
      <c r="AF43" s="12"/>
      <c r="AG43" s="54">
        <f t="shared" si="49"/>
        <v>900000</v>
      </c>
      <c r="AH43" s="12">
        <v>900000</v>
      </c>
      <c r="AI43" s="12"/>
      <c r="AJ43" s="54">
        <f t="shared" si="50"/>
        <v>900000</v>
      </c>
      <c r="AK43" s="12">
        <v>900000</v>
      </c>
      <c r="AL43" s="12"/>
      <c r="AM43" s="54">
        <f t="shared" si="51"/>
        <v>900000</v>
      </c>
      <c r="AN43" s="12">
        <v>900000</v>
      </c>
      <c r="AO43" s="12"/>
      <c r="AP43" s="54">
        <f t="shared" si="52"/>
        <v>900000</v>
      </c>
      <c r="AQ43" s="44"/>
      <c r="AR43" s="12"/>
      <c r="AS43" s="232">
        <f t="shared" si="58"/>
        <v>0</v>
      </c>
      <c r="AT43" s="12"/>
      <c r="AU43" s="12"/>
      <c r="AV43" s="232">
        <f t="shared" si="59"/>
        <v>0</v>
      </c>
      <c r="AW43" s="12"/>
      <c r="AX43" s="12"/>
      <c r="AY43" s="12"/>
      <c r="AZ43" s="32">
        <f t="shared" si="1"/>
        <v>12000000</v>
      </c>
      <c r="BA43" s="42">
        <f t="shared" si="2"/>
        <v>2000000</v>
      </c>
      <c r="BB43" s="9">
        <f t="shared" si="3"/>
        <v>14000000</v>
      </c>
      <c r="BC43" s="9">
        <f t="shared" si="4"/>
        <v>14000000</v>
      </c>
      <c r="BD43" s="9">
        <f t="shared" si="5"/>
        <v>0</v>
      </c>
    </row>
    <row r="44" spans="1:56" x14ac:dyDescent="0.2">
      <c r="A44" s="209">
        <v>38</v>
      </c>
      <c r="B44" s="151"/>
      <c r="C44" s="108" t="s">
        <v>264</v>
      </c>
      <c r="D44" s="10" t="s">
        <v>375</v>
      </c>
      <c r="E44" s="12">
        <v>13000000</v>
      </c>
      <c r="F44" s="12"/>
      <c r="G44" s="12"/>
      <c r="H44" s="44">
        <f t="shared" si="56"/>
        <v>13000000</v>
      </c>
      <c r="I44" s="12">
        <v>1000000</v>
      </c>
      <c r="J44" s="12">
        <v>4000000</v>
      </c>
      <c r="K44" s="12">
        <v>4000000</v>
      </c>
      <c r="L44" s="222">
        <f t="shared" si="57"/>
        <v>0</v>
      </c>
      <c r="M44" s="12">
        <v>800000</v>
      </c>
      <c r="N44" s="12">
        <v>800000</v>
      </c>
      <c r="O44" s="54">
        <f t="shared" ref="O44" si="61">M44-N44</f>
        <v>0</v>
      </c>
      <c r="P44" s="12">
        <v>800000</v>
      </c>
      <c r="Q44" s="12">
        <v>800000</v>
      </c>
      <c r="R44" s="54">
        <f t="shared" si="44"/>
        <v>0</v>
      </c>
      <c r="S44" s="12">
        <v>800000</v>
      </c>
      <c r="T44" s="12">
        <v>800000</v>
      </c>
      <c r="U44" s="54">
        <f>+S44-T44</f>
        <v>0</v>
      </c>
      <c r="V44" s="12">
        <v>800000</v>
      </c>
      <c r="W44" s="12">
        <v>800000</v>
      </c>
      <c r="X44" s="54">
        <f t="shared" si="46"/>
        <v>0</v>
      </c>
      <c r="Y44" s="12">
        <v>800000</v>
      </c>
      <c r="Z44" s="12">
        <v>350000</v>
      </c>
      <c r="AA44" s="54">
        <f t="shared" si="47"/>
        <v>450000</v>
      </c>
      <c r="AB44" s="12">
        <v>800000</v>
      </c>
      <c r="AC44" s="12"/>
      <c r="AD44" s="54">
        <f t="shared" si="48"/>
        <v>800000</v>
      </c>
      <c r="AE44" s="12">
        <v>800000</v>
      </c>
      <c r="AF44" s="12"/>
      <c r="AG44" s="54">
        <f t="shared" si="49"/>
        <v>800000</v>
      </c>
      <c r="AH44" s="12">
        <v>800000</v>
      </c>
      <c r="AI44" s="12"/>
      <c r="AJ44" s="54">
        <f t="shared" si="50"/>
        <v>800000</v>
      </c>
      <c r="AK44" s="12">
        <v>800000</v>
      </c>
      <c r="AL44" s="12"/>
      <c r="AM44" s="54">
        <f t="shared" si="51"/>
        <v>800000</v>
      </c>
      <c r="AN44" s="12">
        <v>800000</v>
      </c>
      <c r="AO44" s="12"/>
      <c r="AP44" s="54">
        <f t="shared" si="52"/>
        <v>800000</v>
      </c>
      <c r="AQ44" s="44"/>
      <c r="AR44" s="12"/>
      <c r="AS44" s="232">
        <f t="shared" si="58"/>
        <v>0</v>
      </c>
      <c r="AT44" s="12"/>
      <c r="AU44" s="12"/>
      <c r="AV44" s="232">
        <f t="shared" si="59"/>
        <v>0</v>
      </c>
      <c r="AW44" s="12"/>
      <c r="AX44" s="12"/>
      <c r="AY44" s="12"/>
      <c r="AZ44" s="32">
        <f t="shared" si="1"/>
        <v>12000000</v>
      </c>
      <c r="BA44" s="42">
        <f t="shared" si="2"/>
        <v>1000000</v>
      </c>
      <c r="BB44" s="9">
        <f t="shared" si="3"/>
        <v>13000000</v>
      </c>
      <c r="BC44" s="9">
        <f t="shared" si="4"/>
        <v>13000000</v>
      </c>
      <c r="BD44" s="9">
        <f t="shared" si="5"/>
        <v>0</v>
      </c>
    </row>
    <row r="45" spans="1:56" x14ac:dyDescent="0.2">
      <c r="A45" s="209">
        <v>39</v>
      </c>
      <c r="B45" s="13"/>
      <c r="C45" s="48" t="s">
        <v>265</v>
      </c>
      <c r="D45" s="10" t="s">
        <v>374</v>
      </c>
      <c r="E45" s="42">
        <v>9000000</v>
      </c>
      <c r="F45" s="42"/>
      <c r="G45" s="42"/>
      <c r="H45" s="44">
        <f t="shared" si="56"/>
        <v>9000000</v>
      </c>
      <c r="I45" s="42">
        <v>1800000</v>
      </c>
      <c r="J45" s="42">
        <v>200000</v>
      </c>
      <c r="K45" s="42">
        <v>200000</v>
      </c>
      <c r="L45" s="222">
        <f t="shared" si="57"/>
        <v>0</v>
      </c>
      <c r="M45" s="12">
        <v>700000</v>
      </c>
      <c r="N45" s="12">
        <v>700000</v>
      </c>
      <c r="O45" s="54">
        <f t="shared" ref="O45" si="62">M45-N45</f>
        <v>0</v>
      </c>
      <c r="P45" s="12">
        <v>700000</v>
      </c>
      <c r="Q45" s="12">
        <v>700000</v>
      </c>
      <c r="R45" s="54">
        <f t="shared" si="44"/>
        <v>0</v>
      </c>
      <c r="S45" s="12">
        <v>700000</v>
      </c>
      <c r="T45" s="12">
        <v>700000</v>
      </c>
      <c r="U45" s="54">
        <f t="shared" si="45"/>
        <v>0</v>
      </c>
      <c r="V45" s="12">
        <v>700000</v>
      </c>
      <c r="W45" s="12">
        <v>700000</v>
      </c>
      <c r="X45" s="54">
        <f t="shared" si="46"/>
        <v>0</v>
      </c>
      <c r="Y45" s="12">
        <v>700000</v>
      </c>
      <c r="Z45" s="12">
        <v>700000</v>
      </c>
      <c r="AA45" s="54">
        <f t="shared" si="47"/>
        <v>0</v>
      </c>
      <c r="AB45" s="12">
        <v>700000</v>
      </c>
      <c r="AC45" s="12">
        <v>700000</v>
      </c>
      <c r="AD45" s="54">
        <f t="shared" si="48"/>
        <v>0</v>
      </c>
      <c r="AE45" s="12">
        <v>700000</v>
      </c>
      <c r="AF45" s="12">
        <v>700000</v>
      </c>
      <c r="AG45" s="54">
        <f t="shared" si="49"/>
        <v>0</v>
      </c>
      <c r="AH45" s="12">
        <v>700000</v>
      </c>
      <c r="AI45" s="12">
        <v>700000</v>
      </c>
      <c r="AJ45" s="54">
        <f t="shared" si="50"/>
        <v>0</v>
      </c>
      <c r="AK45" s="12">
        <v>700000</v>
      </c>
      <c r="AL45" s="12">
        <v>700000</v>
      </c>
      <c r="AM45" s="54">
        <f t="shared" si="51"/>
        <v>0</v>
      </c>
      <c r="AN45" s="12">
        <v>700000</v>
      </c>
      <c r="AO45" s="12">
        <v>700000</v>
      </c>
      <c r="AP45" s="54">
        <f t="shared" si="52"/>
        <v>0</v>
      </c>
      <c r="AQ45" s="44"/>
      <c r="AR45" s="42"/>
      <c r="AS45" s="232">
        <f t="shared" si="58"/>
        <v>0</v>
      </c>
      <c r="AT45" s="42"/>
      <c r="AU45" s="42"/>
      <c r="AV45" s="232">
        <f t="shared" si="59"/>
        <v>0</v>
      </c>
      <c r="AW45" s="42"/>
      <c r="AX45" s="42"/>
      <c r="AY45" s="42"/>
      <c r="AZ45" s="32">
        <f t="shared" si="1"/>
        <v>7200000</v>
      </c>
      <c r="BA45" s="42">
        <f t="shared" si="2"/>
        <v>1800000</v>
      </c>
      <c r="BB45" s="9">
        <f t="shared" si="3"/>
        <v>9000000</v>
      </c>
      <c r="BC45" s="9">
        <f t="shared" si="4"/>
        <v>9000000</v>
      </c>
      <c r="BD45" s="9">
        <f t="shared" si="5"/>
        <v>0</v>
      </c>
    </row>
    <row r="46" spans="1:56" x14ac:dyDescent="0.2">
      <c r="A46" s="209">
        <v>40</v>
      </c>
      <c r="B46" s="151"/>
      <c r="C46" s="108" t="s">
        <v>266</v>
      </c>
      <c r="D46" s="10" t="s">
        <v>377</v>
      </c>
      <c r="E46" s="12">
        <v>13000000</v>
      </c>
      <c r="F46" s="12"/>
      <c r="G46" s="12"/>
      <c r="H46" s="44">
        <f t="shared" si="56"/>
        <v>13000000</v>
      </c>
      <c r="I46" s="12">
        <v>1500000</v>
      </c>
      <c r="J46" s="12">
        <v>3500000</v>
      </c>
      <c r="K46" s="12">
        <v>3500000</v>
      </c>
      <c r="L46" s="222">
        <f t="shared" si="57"/>
        <v>0</v>
      </c>
      <c r="M46" s="12">
        <v>800000</v>
      </c>
      <c r="N46" s="12">
        <v>800000</v>
      </c>
      <c r="O46" s="54">
        <f t="shared" ref="O46:O47" si="63">M46-N46</f>
        <v>0</v>
      </c>
      <c r="P46" s="12">
        <v>800000</v>
      </c>
      <c r="Q46" s="12">
        <v>800000</v>
      </c>
      <c r="R46" s="54">
        <f t="shared" si="44"/>
        <v>0</v>
      </c>
      <c r="S46" s="12">
        <v>800000</v>
      </c>
      <c r="T46" s="12">
        <v>800000</v>
      </c>
      <c r="U46" s="54">
        <f t="shared" si="45"/>
        <v>0</v>
      </c>
      <c r="V46" s="12">
        <v>800000</v>
      </c>
      <c r="W46" s="12"/>
      <c r="X46" s="54">
        <f t="shared" si="46"/>
        <v>800000</v>
      </c>
      <c r="Y46" s="12">
        <v>800000</v>
      </c>
      <c r="Z46" s="12"/>
      <c r="AA46" s="54">
        <f t="shared" si="47"/>
        <v>800000</v>
      </c>
      <c r="AB46" s="12">
        <v>800000</v>
      </c>
      <c r="AC46" s="12"/>
      <c r="AD46" s="54">
        <f t="shared" si="48"/>
        <v>800000</v>
      </c>
      <c r="AE46" s="12">
        <v>800000</v>
      </c>
      <c r="AF46" s="12"/>
      <c r="AG46" s="54">
        <f t="shared" si="49"/>
        <v>800000</v>
      </c>
      <c r="AH46" s="12">
        <v>800000</v>
      </c>
      <c r="AI46" s="12"/>
      <c r="AJ46" s="54">
        <f t="shared" si="50"/>
        <v>800000</v>
      </c>
      <c r="AK46" s="12">
        <v>800000</v>
      </c>
      <c r="AL46" s="12"/>
      <c r="AM46" s="54">
        <f t="shared" si="51"/>
        <v>800000</v>
      </c>
      <c r="AN46" s="12">
        <v>800000</v>
      </c>
      <c r="AO46" s="12"/>
      <c r="AP46" s="54">
        <f t="shared" si="52"/>
        <v>800000</v>
      </c>
      <c r="AQ46" s="44"/>
      <c r="AR46" s="12"/>
      <c r="AS46" s="232">
        <f t="shared" si="58"/>
        <v>0</v>
      </c>
      <c r="AT46" s="12"/>
      <c r="AU46" s="12"/>
      <c r="AV46" s="232">
        <f t="shared" si="59"/>
        <v>0</v>
      </c>
      <c r="AW46" s="12"/>
      <c r="AX46" s="12"/>
      <c r="AY46" s="12"/>
      <c r="AZ46" s="32">
        <f t="shared" si="1"/>
        <v>11500000</v>
      </c>
      <c r="BA46" s="42">
        <f t="shared" si="2"/>
        <v>1500000</v>
      </c>
      <c r="BB46" s="9">
        <f t="shared" si="3"/>
        <v>13000000</v>
      </c>
      <c r="BC46" s="9">
        <f t="shared" si="4"/>
        <v>13000000</v>
      </c>
      <c r="BD46" s="9">
        <f t="shared" si="5"/>
        <v>0</v>
      </c>
    </row>
    <row r="47" spans="1:56" s="121" customFormat="1" x14ac:dyDescent="0.2">
      <c r="A47" s="209">
        <v>41</v>
      </c>
      <c r="B47" s="291"/>
      <c r="C47" s="292" t="s">
        <v>267</v>
      </c>
      <c r="D47" s="284" t="s">
        <v>375</v>
      </c>
      <c r="E47" s="269">
        <v>12600000</v>
      </c>
      <c r="F47" s="269"/>
      <c r="G47" s="269"/>
      <c r="H47" s="286">
        <f t="shared" si="56"/>
        <v>12600000</v>
      </c>
      <c r="I47" s="286">
        <f>+H47</f>
        <v>12600000</v>
      </c>
      <c r="J47" s="269"/>
      <c r="K47" s="269"/>
      <c r="L47" s="290">
        <f t="shared" si="57"/>
        <v>0</v>
      </c>
      <c r="M47" s="269"/>
      <c r="N47" s="269"/>
      <c r="O47" s="289">
        <f t="shared" si="63"/>
        <v>0</v>
      </c>
      <c r="P47" s="269"/>
      <c r="Q47" s="269"/>
      <c r="R47" s="290">
        <f>P47-Q47</f>
        <v>0</v>
      </c>
      <c r="S47" s="269"/>
      <c r="T47" s="269"/>
      <c r="U47" s="290">
        <f>S47-T47</f>
        <v>0</v>
      </c>
      <c r="V47" s="269"/>
      <c r="W47" s="269"/>
      <c r="X47" s="290">
        <f>V47-W47</f>
        <v>0</v>
      </c>
      <c r="Y47" s="269"/>
      <c r="Z47" s="269"/>
      <c r="AA47" s="289">
        <f t="shared" ref="AA47:AA51" si="64">Y47-Z47</f>
        <v>0</v>
      </c>
      <c r="AB47" s="269"/>
      <c r="AC47" s="269"/>
      <c r="AD47" s="289">
        <f t="shared" ref="AD47:AD51" si="65">AB47-AC47</f>
        <v>0</v>
      </c>
      <c r="AE47" s="269"/>
      <c r="AF47" s="269"/>
      <c r="AG47" s="289">
        <f t="shared" ref="AG47:AG51" si="66">AE47-AF47</f>
        <v>0</v>
      </c>
      <c r="AH47" s="269"/>
      <c r="AI47" s="269"/>
      <c r="AJ47" s="290">
        <f>AH47-AI47</f>
        <v>0</v>
      </c>
      <c r="AK47" s="269"/>
      <c r="AL47" s="269"/>
      <c r="AM47" s="290">
        <f>AK47-AL47</f>
        <v>0</v>
      </c>
      <c r="AN47" s="269"/>
      <c r="AO47" s="269"/>
      <c r="AP47" s="289">
        <f>AN47-AO47</f>
        <v>0</v>
      </c>
      <c r="AQ47" s="269"/>
      <c r="AR47" s="269"/>
      <c r="AS47" s="289"/>
      <c r="AT47" s="269"/>
      <c r="AU47" s="269"/>
      <c r="AV47" s="290">
        <f t="shared" si="59"/>
        <v>0</v>
      </c>
      <c r="AW47" s="269"/>
      <c r="AX47" s="269"/>
      <c r="AY47" s="286"/>
      <c r="AZ47" s="32">
        <f t="shared" si="1"/>
        <v>0</v>
      </c>
      <c r="BA47" s="42">
        <f t="shared" si="2"/>
        <v>12600000</v>
      </c>
      <c r="BB47" s="9">
        <f t="shared" si="3"/>
        <v>12600000</v>
      </c>
      <c r="BC47" s="9">
        <f t="shared" si="4"/>
        <v>12600000</v>
      </c>
      <c r="BD47" s="9">
        <f t="shared" si="5"/>
        <v>0</v>
      </c>
    </row>
    <row r="48" spans="1:56" x14ac:dyDescent="0.2">
      <c r="A48" s="209">
        <v>42</v>
      </c>
      <c r="B48" s="151"/>
      <c r="C48" s="108" t="s">
        <v>211</v>
      </c>
      <c r="D48" s="10" t="s">
        <v>374</v>
      </c>
      <c r="E48" s="12">
        <v>13500000</v>
      </c>
      <c r="F48" s="12"/>
      <c r="G48" s="12"/>
      <c r="H48" s="44">
        <f t="shared" si="56"/>
        <v>13500000</v>
      </c>
      <c r="I48" s="12">
        <v>5000000</v>
      </c>
      <c r="J48" s="12">
        <v>0</v>
      </c>
      <c r="K48" s="12"/>
      <c r="L48" s="222"/>
      <c r="M48" s="42">
        <v>850000</v>
      </c>
      <c r="N48" s="42">
        <v>850000</v>
      </c>
      <c r="O48" s="54">
        <f t="shared" ref="O48:O64" si="67">M48-N48</f>
        <v>0</v>
      </c>
      <c r="P48" s="42">
        <v>850000</v>
      </c>
      <c r="Q48" s="42">
        <v>850000</v>
      </c>
      <c r="R48" s="54">
        <f t="shared" ref="R48:R51" si="68">P48-Q48</f>
        <v>0</v>
      </c>
      <c r="S48" s="42">
        <v>850000</v>
      </c>
      <c r="T48" s="42">
        <v>850000</v>
      </c>
      <c r="U48" s="54">
        <f t="shared" ref="U48:U51" si="69">S48-T48</f>
        <v>0</v>
      </c>
      <c r="V48" s="42">
        <v>850000</v>
      </c>
      <c r="W48" s="42">
        <v>850000</v>
      </c>
      <c r="X48" s="54">
        <f t="shared" ref="X48:X51" si="70">V48-W48</f>
        <v>0</v>
      </c>
      <c r="Y48" s="42">
        <v>850000</v>
      </c>
      <c r="Z48" s="42">
        <v>850000</v>
      </c>
      <c r="AA48" s="54">
        <f t="shared" si="64"/>
        <v>0</v>
      </c>
      <c r="AB48" s="42">
        <v>850000</v>
      </c>
      <c r="AC48" s="42">
        <v>850000</v>
      </c>
      <c r="AD48" s="54">
        <f t="shared" si="65"/>
        <v>0</v>
      </c>
      <c r="AE48" s="42">
        <v>850000</v>
      </c>
      <c r="AF48" s="42"/>
      <c r="AG48" s="54">
        <f t="shared" si="66"/>
        <v>850000</v>
      </c>
      <c r="AH48" s="42">
        <v>850000</v>
      </c>
      <c r="AI48" s="42"/>
      <c r="AJ48" s="54">
        <f t="shared" ref="AJ48:AJ51" si="71">AH48-AI48</f>
        <v>850000</v>
      </c>
      <c r="AK48" s="42">
        <v>850000</v>
      </c>
      <c r="AL48" s="42"/>
      <c r="AM48" s="54">
        <f t="shared" ref="AM48:AM51" si="72">AK48-AL48</f>
        <v>850000</v>
      </c>
      <c r="AN48" s="42">
        <v>850000</v>
      </c>
      <c r="AO48" s="42"/>
      <c r="AP48" s="54">
        <f t="shared" ref="AP48:AP51" si="73">AN48-AO48</f>
        <v>850000</v>
      </c>
      <c r="AQ48" s="44"/>
      <c r="AR48" s="12"/>
      <c r="AS48" s="232"/>
      <c r="AT48" s="12"/>
      <c r="AU48" s="12"/>
      <c r="AV48" s="232">
        <f t="shared" si="59"/>
        <v>0</v>
      </c>
      <c r="AW48" s="12"/>
      <c r="AX48" s="12"/>
      <c r="AY48" s="12"/>
      <c r="AZ48" s="32">
        <f t="shared" si="1"/>
        <v>8500000</v>
      </c>
      <c r="BA48" s="42">
        <f t="shared" si="2"/>
        <v>5000000</v>
      </c>
      <c r="BB48" s="9">
        <f t="shared" si="3"/>
        <v>13500000</v>
      </c>
      <c r="BC48" s="9">
        <f t="shared" si="4"/>
        <v>13500000</v>
      </c>
      <c r="BD48" s="9">
        <f t="shared" si="5"/>
        <v>0</v>
      </c>
    </row>
    <row r="49" spans="1:56" ht="11.25" customHeight="1" x14ac:dyDescent="0.2">
      <c r="A49" s="209">
        <v>43</v>
      </c>
      <c r="B49" s="151"/>
      <c r="C49" s="108" t="s">
        <v>268</v>
      </c>
      <c r="D49" s="10" t="s">
        <v>377</v>
      </c>
      <c r="E49" s="12">
        <v>13000000</v>
      </c>
      <c r="F49" s="12"/>
      <c r="G49" s="12"/>
      <c r="H49" s="44">
        <f t="shared" si="56"/>
        <v>13000000</v>
      </c>
      <c r="I49" s="12">
        <v>2000000</v>
      </c>
      <c r="J49" s="12">
        <v>1000000</v>
      </c>
      <c r="K49" s="12">
        <v>1000000</v>
      </c>
      <c r="L49" s="222">
        <f t="shared" ref="L49:L66" si="74">J49-K49</f>
        <v>0</v>
      </c>
      <c r="M49" s="12">
        <v>1000000</v>
      </c>
      <c r="N49" s="12"/>
      <c r="O49" s="54">
        <f t="shared" si="67"/>
        <v>1000000</v>
      </c>
      <c r="P49" s="12">
        <v>1000000</v>
      </c>
      <c r="Q49" s="12"/>
      <c r="R49" s="54">
        <f t="shared" si="68"/>
        <v>1000000</v>
      </c>
      <c r="S49" s="12">
        <v>1000000</v>
      </c>
      <c r="T49" s="12"/>
      <c r="U49" s="54">
        <f t="shared" si="69"/>
        <v>1000000</v>
      </c>
      <c r="V49" s="12">
        <v>1000000</v>
      </c>
      <c r="W49" s="12"/>
      <c r="X49" s="54">
        <f t="shared" si="70"/>
        <v>1000000</v>
      </c>
      <c r="Y49" s="12">
        <v>1000000</v>
      </c>
      <c r="Z49" s="12"/>
      <c r="AA49" s="54">
        <f t="shared" si="64"/>
        <v>1000000</v>
      </c>
      <c r="AB49" s="12">
        <v>1000000</v>
      </c>
      <c r="AC49" s="12"/>
      <c r="AD49" s="54">
        <f t="shared" si="65"/>
        <v>1000000</v>
      </c>
      <c r="AE49" s="12">
        <v>1000000</v>
      </c>
      <c r="AF49" s="12"/>
      <c r="AG49" s="54">
        <f t="shared" si="66"/>
        <v>1000000</v>
      </c>
      <c r="AH49" s="12">
        <v>1000000</v>
      </c>
      <c r="AI49" s="12"/>
      <c r="AJ49" s="54">
        <f t="shared" si="71"/>
        <v>1000000</v>
      </c>
      <c r="AK49" s="12">
        <v>1000000</v>
      </c>
      <c r="AL49" s="12"/>
      <c r="AM49" s="54">
        <f t="shared" si="72"/>
        <v>1000000</v>
      </c>
      <c r="AN49" s="12">
        <v>1000000</v>
      </c>
      <c r="AO49" s="12"/>
      <c r="AP49" s="54">
        <f t="shared" si="73"/>
        <v>1000000</v>
      </c>
      <c r="AQ49" s="44"/>
      <c r="AR49" s="12"/>
      <c r="AS49" s="232">
        <f t="shared" ref="AS49:AS56" si="75">AQ49-AR49</f>
        <v>0</v>
      </c>
      <c r="AT49" s="12"/>
      <c r="AU49" s="12"/>
      <c r="AV49" s="232">
        <f t="shared" si="59"/>
        <v>0</v>
      </c>
      <c r="AW49" s="12"/>
      <c r="AX49" s="12"/>
      <c r="AY49" s="12"/>
      <c r="AZ49" s="32">
        <f t="shared" si="1"/>
        <v>11000000</v>
      </c>
      <c r="BA49" s="42">
        <f t="shared" si="2"/>
        <v>2000000</v>
      </c>
      <c r="BB49" s="9">
        <f t="shared" si="3"/>
        <v>13000000</v>
      </c>
      <c r="BC49" s="9">
        <f t="shared" si="4"/>
        <v>13000000</v>
      </c>
      <c r="BD49" s="9">
        <f t="shared" si="5"/>
        <v>0</v>
      </c>
    </row>
    <row r="50" spans="1:56" x14ac:dyDescent="0.2">
      <c r="A50" s="209">
        <v>44</v>
      </c>
      <c r="B50" s="151"/>
      <c r="C50" s="108" t="s">
        <v>269</v>
      </c>
      <c r="D50" s="10" t="s">
        <v>374</v>
      </c>
      <c r="E50" s="12">
        <v>13000000</v>
      </c>
      <c r="F50" s="12"/>
      <c r="G50" s="12">
        <v>5000000</v>
      </c>
      <c r="H50" s="44">
        <f t="shared" si="56"/>
        <v>8000000</v>
      </c>
      <c r="I50" s="12">
        <v>2000000</v>
      </c>
      <c r="J50" s="12"/>
      <c r="K50" s="12"/>
      <c r="L50" s="222">
        <f t="shared" si="74"/>
        <v>0</v>
      </c>
      <c r="M50" s="12">
        <v>500000</v>
      </c>
      <c r="N50" s="12">
        <v>500000</v>
      </c>
      <c r="O50" s="54">
        <f t="shared" si="67"/>
        <v>0</v>
      </c>
      <c r="P50" s="12">
        <v>500000</v>
      </c>
      <c r="Q50" s="12">
        <v>500000</v>
      </c>
      <c r="R50" s="54">
        <f t="shared" si="68"/>
        <v>0</v>
      </c>
      <c r="S50" s="12">
        <v>500000</v>
      </c>
      <c r="T50" s="12">
        <v>500000</v>
      </c>
      <c r="U50" s="54">
        <f t="shared" si="69"/>
        <v>0</v>
      </c>
      <c r="V50" s="12">
        <v>500000</v>
      </c>
      <c r="W50" s="12">
        <v>500000</v>
      </c>
      <c r="X50" s="54">
        <f t="shared" si="70"/>
        <v>0</v>
      </c>
      <c r="Y50" s="12">
        <v>500000</v>
      </c>
      <c r="Z50" s="12">
        <v>500000</v>
      </c>
      <c r="AA50" s="54">
        <f t="shared" si="64"/>
        <v>0</v>
      </c>
      <c r="AB50" s="12">
        <v>500000</v>
      </c>
      <c r="AC50" s="12">
        <v>500000</v>
      </c>
      <c r="AD50" s="54">
        <f t="shared" si="65"/>
        <v>0</v>
      </c>
      <c r="AE50" s="12">
        <v>500000</v>
      </c>
      <c r="AF50" s="12">
        <v>500000</v>
      </c>
      <c r="AG50" s="54">
        <f t="shared" si="66"/>
        <v>0</v>
      </c>
      <c r="AH50" s="12">
        <v>500000</v>
      </c>
      <c r="AI50" s="12"/>
      <c r="AJ50" s="54">
        <f t="shared" si="71"/>
        <v>500000</v>
      </c>
      <c r="AK50" s="12">
        <v>500000</v>
      </c>
      <c r="AL50" s="12"/>
      <c r="AM50" s="54">
        <f t="shared" si="72"/>
        <v>500000</v>
      </c>
      <c r="AN50" s="12">
        <v>500000</v>
      </c>
      <c r="AO50" s="12"/>
      <c r="AP50" s="54">
        <f t="shared" si="73"/>
        <v>500000</v>
      </c>
      <c r="AQ50" s="12">
        <v>500000</v>
      </c>
      <c r="AR50" s="12"/>
      <c r="AS50" s="54">
        <f t="shared" si="75"/>
        <v>500000</v>
      </c>
      <c r="AT50" s="12">
        <v>500000</v>
      </c>
      <c r="AU50" s="12"/>
      <c r="AV50" s="54">
        <f t="shared" si="59"/>
        <v>500000</v>
      </c>
      <c r="AW50" s="12"/>
      <c r="AX50" s="12"/>
      <c r="AY50" s="12"/>
      <c r="AZ50" s="32">
        <f t="shared" si="1"/>
        <v>6000000</v>
      </c>
      <c r="BA50" s="42">
        <f t="shared" si="2"/>
        <v>2000000</v>
      </c>
      <c r="BB50" s="9">
        <f t="shared" si="3"/>
        <v>8000000</v>
      </c>
      <c r="BC50" s="9">
        <f t="shared" si="4"/>
        <v>8000000</v>
      </c>
      <c r="BD50" s="9">
        <f t="shared" si="5"/>
        <v>0</v>
      </c>
    </row>
    <row r="51" spans="1:56" ht="11.25" customHeight="1" x14ac:dyDescent="0.2">
      <c r="A51" s="209">
        <v>45</v>
      </c>
      <c r="B51" s="151"/>
      <c r="C51" s="108" t="s">
        <v>270</v>
      </c>
      <c r="D51" s="10" t="s">
        <v>375</v>
      </c>
      <c r="E51" s="12">
        <v>13000000</v>
      </c>
      <c r="F51" s="12"/>
      <c r="G51" s="12"/>
      <c r="H51" s="44">
        <f t="shared" si="56"/>
        <v>13000000</v>
      </c>
      <c r="I51" s="12">
        <v>1000000</v>
      </c>
      <c r="J51" s="12">
        <v>4000000</v>
      </c>
      <c r="K51" s="12"/>
      <c r="L51" s="222">
        <f t="shared" si="74"/>
        <v>4000000</v>
      </c>
      <c r="M51" s="12">
        <v>800000</v>
      </c>
      <c r="N51" s="12"/>
      <c r="O51" s="54">
        <f t="shared" ref="O51" si="76">M51-N51</f>
        <v>800000</v>
      </c>
      <c r="P51" s="12">
        <v>800000</v>
      </c>
      <c r="Q51" s="12"/>
      <c r="R51" s="54">
        <f t="shared" si="68"/>
        <v>800000</v>
      </c>
      <c r="S51" s="12">
        <v>800000</v>
      </c>
      <c r="T51" s="12"/>
      <c r="U51" s="54">
        <f t="shared" si="69"/>
        <v>800000</v>
      </c>
      <c r="V51" s="12">
        <v>800000</v>
      </c>
      <c r="W51" s="12"/>
      <c r="X51" s="54">
        <f t="shared" si="70"/>
        <v>800000</v>
      </c>
      <c r="Y51" s="12">
        <v>800000</v>
      </c>
      <c r="Z51" s="12"/>
      <c r="AA51" s="54">
        <f t="shared" si="64"/>
        <v>800000</v>
      </c>
      <c r="AB51" s="12">
        <v>800000</v>
      </c>
      <c r="AC51" s="12"/>
      <c r="AD51" s="54">
        <f t="shared" si="65"/>
        <v>800000</v>
      </c>
      <c r="AE51" s="12">
        <v>800000</v>
      </c>
      <c r="AF51" s="12"/>
      <c r="AG51" s="54">
        <f t="shared" si="66"/>
        <v>800000</v>
      </c>
      <c r="AH51" s="12">
        <v>800000</v>
      </c>
      <c r="AI51" s="12"/>
      <c r="AJ51" s="54">
        <f t="shared" si="71"/>
        <v>800000</v>
      </c>
      <c r="AK51" s="12">
        <v>800000</v>
      </c>
      <c r="AL51" s="12"/>
      <c r="AM51" s="54">
        <f t="shared" si="72"/>
        <v>800000</v>
      </c>
      <c r="AN51" s="12">
        <v>800000</v>
      </c>
      <c r="AO51" s="12"/>
      <c r="AP51" s="54">
        <f t="shared" si="73"/>
        <v>800000</v>
      </c>
      <c r="AQ51" s="44"/>
      <c r="AR51" s="12"/>
      <c r="AS51" s="232">
        <f t="shared" si="75"/>
        <v>0</v>
      </c>
      <c r="AT51" s="12"/>
      <c r="AU51" s="12"/>
      <c r="AV51" s="232">
        <f t="shared" si="59"/>
        <v>0</v>
      </c>
      <c r="AW51" s="12"/>
      <c r="AX51" s="12"/>
      <c r="AY51" s="12"/>
      <c r="AZ51" s="32">
        <f t="shared" si="1"/>
        <v>12000000</v>
      </c>
      <c r="BA51" s="42">
        <f t="shared" si="2"/>
        <v>1000000</v>
      </c>
      <c r="BB51" s="9">
        <f t="shared" si="3"/>
        <v>13000000</v>
      </c>
      <c r="BC51" s="9">
        <f t="shared" si="4"/>
        <v>13000000</v>
      </c>
      <c r="BD51" s="9">
        <f t="shared" si="5"/>
        <v>0</v>
      </c>
    </row>
    <row r="52" spans="1:56" s="123" customFormat="1" x14ac:dyDescent="0.2">
      <c r="A52" s="209">
        <v>47</v>
      </c>
      <c r="B52" s="293"/>
      <c r="C52" s="294" t="s">
        <v>272</v>
      </c>
      <c r="D52" s="295" t="s">
        <v>374</v>
      </c>
      <c r="E52" s="296">
        <v>15000000</v>
      </c>
      <c r="F52" s="296">
        <v>1500000</v>
      </c>
      <c r="G52" s="296"/>
      <c r="H52" s="297">
        <f t="shared" si="56"/>
        <v>13500000</v>
      </c>
      <c r="I52" s="296">
        <v>13500000</v>
      </c>
      <c r="J52" s="296"/>
      <c r="K52" s="296"/>
      <c r="L52" s="298">
        <f t="shared" si="74"/>
        <v>0</v>
      </c>
      <c r="M52" s="296"/>
      <c r="N52" s="296"/>
      <c r="O52" s="297">
        <f t="shared" ref="O52" si="77">M52-N52</f>
        <v>0</v>
      </c>
      <c r="P52" s="296"/>
      <c r="Q52" s="296"/>
      <c r="R52" s="299">
        <f t="shared" ref="R52:R55" si="78">P52-Q52</f>
        <v>0</v>
      </c>
      <c r="S52" s="296"/>
      <c r="T52" s="296"/>
      <c r="U52" s="297">
        <f t="shared" ref="U52:U55" si="79">S52-T52</f>
        <v>0</v>
      </c>
      <c r="V52" s="296"/>
      <c r="W52" s="296"/>
      <c r="X52" s="297">
        <f t="shared" ref="X52:X55" si="80">V52-W52</f>
        <v>0</v>
      </c>
      <c r="Y52" s="296"/>
      <c r="Z52" s="296"/>
      <c r="AA52" s="297">
        <f t="shared" ref="AA52:AA55" si="81">Y52-Z52</f>
        <v>0</v>
      </c>
      <c r="AB52" s="296"/>
      <c r="AC52" s="296"/>
      <c r="AD52" s="297">
        <f t="shared" ref="AD52:AD55" si="82">AB52-AC52</f>
        <v>0</v>
      </c>
      <c r="AE52" s="296"/>
      <c r="AF52" s="296"/>
      <c r="AG52" s="297">
        <f t="shared" ref="AG52:AG55" si="83">AE52-AF52</f>
        <v>0</v>
      </c>
      <c r="AH52" s="296"/>
      <c r="AI52" s="296"/>
      <c r="AJ52" s="297">
        <f t="shared" ref="AJ52:AJ55" si="84">AH52-AI52</f>
        <v>0</v>
      </c>
      <c r="AK52" s="296"/>
      <c r="AL52" s="296"/>
      <c r="AM52" s="297">
        <f t="shared" ref="AM52:AM55" si="85">AK52-AL52</f>
        <v>0</v>
      </c>
      <c r="AN52" s="296"/>
      <c r="AO52" s="296"/>
      <c r="AP52" s="297">
        <f t="shared" ref="AP52:AP55" si="86">AN52-AO52</f>
        <v>0</v>
      </c>
      <c r="AQ52" s="297"/>
      <c r="AR52" s="296"/>
      <c r="AS52" s="299">
        <f t="shared" si="75"/>
        <v>0</v>
      </c>
      <c r="AT52" s="296"/>
      <c r="AU52" s="296"/>
      <c r="AV52" s="299">
        <f t="shared" si="59"/>
        <v>0</v>
      </c>
      <c r="AW52" s="296"/>
      <c r="AX52" s="296"/>
      <c r="AY52" s="296"/>
      <c r="AZ52" s="32">
        <f t="shared" si="1"/>
        <v>0</v>
      </c>
      <c r="BA52" s="42">
        <f t="shared" si="2"/>
        <v>13500000</v>
      </c>
      <c r="BB52" s="9">
        <f t="shared" si="3"/>
        <v>13500000</v>
      </c>
      <c r="BC52" s="9">
        <f t="shared" si="4"/>
        <v>13500000</v>
      </c>
      <c r="BD52" s="9">
        <f t="shared" si="5"/>
        <v>0</v>
      </c>
    </row>
    <row r="53" spans="1:56" x14ac:dyDescent="0.2">
      <c r="A53" s="209">
        <v>49</v>
      </c>
      <c r="B53" s="13"/>
      <c r="C53" s="48" t="s">
        <v>273</v>
      </c>
      <c r="D53" s="10" t="s">
        <v>375</v>
      </c>
      <c r="E53" s="42">
        <v>14000000</v>
      </c>
      <c r="F53" s="42"/>
      <c r="G53" s="42"/>
      <c r="H53" s="44">
        <f t="shared" si="56"/>
        <v>14000000</v>
      </c>
      <c r="I53" s="42">
        <v>3000000</v>
      </c>
      <c r="J53" s="42">
        <v>2000000</v>
      </c>
      <c r="K53" s="42">
        <v>2000000</v>
      </c>
      <c r="L53" s="222">
        <f t="shared" si="74"/>
        <v>0</v>
      </c>
      <c r="M53" s="42">
        <v>900000</v>
      </c>
      <c r="N53" s="42">
        <v>900000</v>
      </c>
      <c r="O53" s="54">
        <f t="shared" si="67"/>
        <v>0</v>
      </c>
      <c r="P53" s="42">
        <v>900000</v>
      </c>
      <c r="Q53" s="42">
        <v>900000</v>
      </c>
      <c r="R53" s="54">
        <f t="shared" si="78"/>
        <v>0</v>
      </c>
      <c r="S53" s="42">
        <v>900000</v>
      </c>
      <c r="T53" s="42">
        <v>900000</v>
      </c>
      <c r="U53" s="54">
        <f t="shared" si="79"/>
        <v>0</v>
      </c>
      <c r="V53" s="42">
        <v>900000</v>
      </c>
      <c r="W53" s="42">
        <v>900000</v>
      </c>
      <c r="X53" s="54">
        <f t="shared" si="80"/>
        <v>0</v>
      </c>
      <c r="Y53" s="42">
        <v>900000</v>
      </c>
      <c r="Z53" s="42">
        <v>900000</v>
      </c>
      <c r="AA53" s="54">
        <f t="shared" si="81"/>
        <v>0</v>
      </c>
      <c r="AB53" s="42">
        <v>900000</v>
      </c>
      <c r="AC53" s="42">
        <v>900000</v>
      </c>
      <c r="AD53" s="54">
        <f t="shared" si="82"/>
        <v>0</v>
      </c>
      <c r="AE53" s="42">
        <v>900000</v>
      </c>
      <c r="AF53" s="42"/>
      <c r="AG53" s="54">
        <f t="shared" si="83"/>
        <v>900000</v>
      </c>
      <c r="AH53" s="42">
        <v>900000</v>
      </c>
      <c r="AI53" s="42"/>
      <c r="AJ53" s="54">
        <f t="shared" si="84"/>
        <v>900000</v>
      </c>
      <c r="AK53" s="42">
        <v>900000</v>
      </c>
      <c r="AL53" s="42"/>
      <c r="AM53" s="54">
        <f t="shared" si="85"/>
        <v>900000</v>
      </c>
      <c r="AN53" s="42">
        <v>900000</v>
      </c>
      <c r="AO53" s="42"/>
      <c r="AP53" s="54">
        <f t="shared" si="86"/>
        <v>900000</v>
      </c>
      <c r="AQ53" s="44"/>
      <c r="AR53" s="42"/>
      <c r="AS53" s="232">
        <f t="shared" si="75"/>
        <v>0</v>
      </c>
      <c r="AT53" s="42"/>
      <c r="AU53" s="42"/>
      <c r="AV53" s="232">
        <f t="shared" si="59"/>
        <v>0</v>
      </c>
      <c r="AW53" s="42"/>
      <c r="AX53" s="42"/>
      <c r="AY53" s="42"/>
      <c r="AZ53" s="32">
        <f t="shared" si="1"/>
        <v>11000000</v>
      </c>
      <c r="BA53" s="42">
        <f t="shared" si="2"/>
        <v>3000000</v>
      </c>
      <c r="BB53" s="9">
        <f t="shared" si="3"/>
        <v>14000000</v>
      </c>
      <c r="BC53" s="9">
        <f t="shared" si="4"/>
        <v>14000000</v>
      </c>
      <c r="BD53" s="9">
        <f t="shared" si="5"/>
        <v>0</v>
      </c>
    </row>
    <row r="54" spans="1:56" x14ac:dyDescent="0.2">
      <c r="A54" s="209">
        <v>50</v>
      </c>
      <c r="B54" s="151"/>
      <c r="C54" s="108" t="s">
        <v>274</v>
      </c>
      <c r="D54" s="10" t="s">
        <v>374</v>
      </c>
      <c r="E54" s="42">
        <v>14000000</v>
      </c>
      <c r="F54" s="12"/>
      <c r="G54" s="12"/>
      <c r="H54" s="44">
        <f t="shared" si="56"/>
        <v>14000000</v>
      </c>
      <c r="I54" s="12">
        <v>2150000</v>
      </c>
      <c r="J54" s="12">
        <v>2850000</v>
      </c>
      <c r="K54" s="12">
        <v>2850000</v>
      </c>
      <c r="L54" s="222">
        <f t="shared" si="74"/>
        <v>0</v>
      </c>
      <c r="M54" s="12">
        <v>900000</v>
      </c>
      <c r="N54" s="12">
        <v>900000</v>
      </c>
      <c r="O54" s="54">
        <f t="shared" si="67"/>
        <v>0</v>
      </c>
      <c r="P54" s="12">
        <v>900000</v>
      </c>
      <c r="Q54" s="12">
        <v>900000</v>
      </c>
      <c r="R54" s="54">
        <f t="shared" si="78"/>
        <v>0</v>
      </c>
      <c r="S54" s="12">
        <v>900000</v>
      </c>
      <c r="T54" s="12">
        <v>900000</v>
      </c>
      <c r="U54" s="54">
        <f t="shared" si="79"/>
        <v>0</v>
      </c>
      <c r="V54" s="12">
        <v>900000</v>
      </c>
      <c r="W54" s="12">
        <v>900000</v>
      </c>
      <c r="X54" s="54">
        <f t="shared" si="80"/>
        <v>0</v>
      </c>
      <c r="Y54" s="12">
        <v>900000</v>
      </c>
      <c r="Z54" s="12">
        <v>900000</v>
      </c>
      <c r="AA54" s="54">
        <f t="shared" si="81"/>
        <v>0</v>
      </c>
      <c r="AB54" s="12">
        <v>900000</v>
      </c>
      <c r="AC54" s="12">
        <v>900000</v>
      </c>
      <c r="AD54" s="54">
        <f t="shared" si="82"/>
        <v>0</v>
      </c>
      <c r="AE54" s="12">
        <v>900000</v>
      </c>
      <c r="AF54" s="12"/>
      <c r="AG54" s="54">
        <f t="shared" si="83"/>
        <v>900000</v>
      </c>
      <c r="AH54" s="12">
        <v>900000</v>
      </c>
      <c r="AI54" s="12"/>
      <c r="AJ54" s="54">
        <f t="shared" si="84"/>
        <v>900000</v>
      </c>
      <c r="AK54" s="12">
        <v>900000</v>
      </c>
      <c r="AL54" s="12"/>
      <c r="AM54" s="54">
        <f t="shared" si="85"/>
        <v>900000</v>
      </c>
      <c r="AN54" s="12">
        <v>900000</v>
      </c>
      <c r="AO54" s="12"/>
      <c r="AP54" s="54">
        <f t="shared" si="86"/>
        <v>900000</v>
      </c>
      <c r="AQ54" s="44"/>
      <c r="AR54" s="12"/>
      <c r="AS54" s="232">
        <f t="shared" si="75"/>
        <v>0</v>
      </c>
      <c r="AT54" s="12"/>
      <c r="AU54" s="12"/>
      <c r="AV54" s="232">
        <f t="shared" si="59"/>
        <v>0</v>
      </c>
      <c r="AW54" s="12"/>
      <c r="AX54" s="12"/>
      <c r="AY54" s="12"/>
      <c r="AZ54" s="32">
        <f t="shared" si="1"/>
        <v>11850000</v>
      </c>
      <c r="BA54" s="42">
        <f t="shared" si="2"/>
        <v>2150000</v>
      </c>
      <c r="BB54" s="9">
        <f t="shared" si="3"/>
        <v>14000000</v>
      </c>
      <c r="BC54" s="9">
        <f t="shared" si="4"/>
        <v>14000000</v>
      </c>
      <c r="BD54" s="9">
        <f t="shared" si="5"/>
        <v>0</v>
      </c>
    </row>
    <row r="55" spans="1:56" x14ac:dyDescent="0.2">
      <c r="A55" s="209">
        <v>51</v>
      </c>
      <c r="B55" s="151"/>
      <c r="C55" s="108" t="s">
        <v>275</v>
      </c>
      <c r="D55" s="10" t="s">
        <v>375</v>
      </c>
      <c r="E55" s="12">
        <v>7000000</v>
      </c>
      <c r="F55" s="12"/>
      <c r="G55" s="12"/>
      <c r="H55" s="44">
        <f t="shared" si="56"/>
        <v>7000000</v>
      </c>
      <c r="I55" s="12">
        <v>2000000</v>
      </c>
      <c r="J55" s="12"/>
      <c r="K55" s="12"/>
      <c r="L55" s="222">
        <f t="shared" si="74"/>
        <v>0</v>
      </c>
      <c r="M55" s="12">
        <v>500000</v>
      </c>
      <c r="N55" s="12"/>
      <c r="O55" s="54">
        <f t="shared" si="67"/>
        <v>500000</v>
      </c>
      <c r="P55" s="12">
        <v>500000</v>
      </c>
      <c r="Q55" s="12"/>
      <c r="R55" s="54">
        <f t="shared" si="78"/>
        <v>500000</v>
      </c>
      <c r="S55" s="12">
        <v>500000</v>
      </c>
      <c r="T55" s="12"/>
      <c r="U55" s="54">
        <f t="shared" si="79"/>
        <v>500000</v>
      </c>
      <c r="V55" s="12">
        <v>500000</v>
      </c>
      <c r="W55" s="12"/>
      <c r="X55" s="54">
        <f t="shared" si="80"/>
        <v>500000</v>
      </c>
      <c r="Y55" s="12">
        <v>500000</v>
      </c>
      <c r="Z55" s="12"/>
      <c r="AA55" s="54">
        <f t="shared" si="81"/>
        <v>500000</v>
      </c>
      <c r="AB55" s="12">
        <v>500000</v>
      </c>
      <c r="AC55" s="12"/>
      <c r="AD55" s="54">
        <f t="shared" si="82"/>
        <v>500000</v>
      </c>
      <c r="AE55" s="12">
        <v>500000</v>
      </c>
      <c r="AF55" s="12"/>
      <c r="AG55" s="54">
        <f t="shared" si="83"/>
        <v>500000</v>
      </c>
      <c r="AH55" s="12">
        <v>500000</v>
      </c>
      <c r="AI55" s="12"/>
      <c r="AJ55" s="54">
        <f t="shared" si="84"/>
        <v>500000</v>
      </c>
      <c r="AK55" s="12">
        <v>500000</v>
      </c>
      <c r="AL55" s="12"/>
      <c r="AM55" s="54">
        <f t="shared" si="85"/>
        <v>500000</v>
      </c>
      <c r="AN55" s="12">
        <v>500000</v>
      </c>
      <c r="AO55" s="12"/>
      <c r="AP55" s="54">
        <f t="shared" si="86"/>
        <v>500000</v>
      </c>
      <c r="AQ55" s="44"/>
      <c r="AR55" s="12"/>
      <c r="AS55" s="232">
        <f t="shared" si="75"/>
        <v>0</v>
      </c>
      <c r="AT55" s="12"/>
      <c r="AU55" s="12"/>
      <c r="AV55" s="232">
        <f t="shared" si="59"/>
        <v>0</v>
      </c>
      <c r="AW55" s="12"/>
      <c r="AX55" s="12"/>
      <c r="AY55" s="12"/>
      <c r="AZ55" s="32">
        <f t="shared" si="1"/>
        <v>5000000</v>
      </c>
      <c r="BA55" s="42">
        <f t="shared" si="2"/>
        <v>2000000</v>
      </c>
      <c r="BB55" s="9">
        <f t="shared" si="3"/>
        <v>7000000</v>
      </c>
      <c r="BC55" s="9">
        <f t="shared" si="4"/>
        <v>7000000</v>
      </c>
      <c r="BD55" s="9">
        <f t="shared" si="5"/>
        <v>0</v>
      </c>
    </row>
    <row r="56" spans="1:56" s="121" customFormat="1" x14ac:dyDescent="0.2">
      <c r="A56" s="209">
        <v>52</v>
      </c>
      <c r="B56" s="300"/>
      <c r="C56" s="301" t="s">
        <v>276</v>
      </c>
      <c r="D56" s="284" t="s">
        <v>374</v>
      </c>
      <c r="E56" s="285">
        <v>15200000</v>
      </c>
      <c r="F56" s="285">
        <v>1520000</v>
      </c>
      <c r="G56" s="285"/>
      <c r="H56" s="286">
        <f t="shared" si="56"/>
        <v>13680000</v>
      </c>
      <c r="I56" s="285">
        <v>13680000</v>
      </c>
      <c r="J56" s="285"/>
      <c r="K56" s="285"/>
      <c r="L56" s="302">
        <f t="shared" si="74"/>
        <v>0</v>
      </c>
      <c r="M56" s="285"/>
      <c r="N56" s="285"/>
      <c r="O56" s="289">
        <f t="shared" si="67"/>
        <v>0</v>
      </c>
      <c r="P56" s="286"/>
      <c r="Q56" s="285"/>
      <c r="R56" s="290">
        <f t="shared" ref="R56:R71" si="87">P56-Q56</f>
        <v>0</v>
      </c>
      <c r="S56" s="285"/>
      <c r="T56" s="285"/>
      <c r="U56" s="289">
        <f t="shared" ref="U56:U69" si="88">S56-T56</f>
        <v>0</v>
      </c>
      <c r="V56" s="286"/>
      <c r="W56" s="285"/>
      <c r="X56" s="289">
        <f t="shared" ref="X56:X69" si="89">V56-W56</f>
        <v>0</v>
      </c>
      <c r="Y56" s="286"/>
      <c r="Z56" s="285"/>
      <c r="AA56" s="289">
        <f t="shared" ref="AA56:AA69" si="90">Y56-Z56</f>
        <v>0</v>
      </c>
      <c r="AB56" s="286"/>
      <c r="AC56" s="285"/>
      <c r="AD56" s="289">
        <f t="shared" ref="AD56:AD69" si="91">AB56-AC56</f>
        <v>0</v>
      </c>
      <c r="AE56" s="286"/>
      <c r="AF56" s="285"/>
      <c r="AG56" s="289">
        <f t="shared" ref="AG56:AG69" si="92">AE56-AF56</f>
        <v>0</v>
      </c>
      <c r="AH56" s="286"/>
      <c r="AI56" s="285"/>
      <c r="AJ56" s="289">
        <f t="shared" ref="AJ56:AJ69" si="93">AH56-AI56</f>
        <v>0</v>
      </c>
      <c r="AK56" s="286"/>
      <c r="AL56" s="285"/>
      <c r="AM56" s="289">
        <f t="shared" ref="AM56:AM69" si="94">AK56-AL56</f>
        <v>0</v>
      </c>
      <c r="AN56" s="286"/>
      <c r="AO56" s="285"/>
      <c r="AP56" s="289">
        <f t="shared" ref="AP56:AP69" si="95">AN56-AO56</f>
        <v>0</v>
      </c>
      <c r="AQ56" s="286"/>
      <c r="AR56" s="285"/>
      <c r="AS56" s="290">
        <f t="shared" si="75"/>
        <v>0</v>
      </c>
      <c r="AT56" s="285"/>
      <c r="AU56" s="285"/>
      <c r="AV56" s="290">
        <f t="shared" si="59"/>
        <v>0</v>
      </c>
      <c r="AW56" s="285"/>
      <c r="AX56" s="285"/>
      <c r="AY56" s="285"/>
      <c r="AZ56" s="32">
        <f t="shared" si="1"/>
        <v>0</v>
      </c>
      <c r="BA56" s="42">
        <f t="shared" si="2"/>
        <v>13680000</v>
      </c>
      <c r="BB56" s="9">
        <f t="shared" si="3"/>
        <v>13680000</v>
      </c>
      <c r="BC56" s="9">
        <f t="shared" si="4"/>
        <v>13680000</v>
      </c>
      <c r="BD56" s="9">
        <f t="shared" si="5"/>
        <v>0</v>
      </c>
    </row>
    <row r="57" spans="1:56" x14ac:dyDescent="0.2">
      <c r="A57" s="209">
        <v>53</v>
      </c>
      <c r="B57" s="199"/>
      <c r="C57" s="147" t="s">
        <v>277</v>
      </c>
      <c r="D57" s="103" t="s">
        <v>377</v>
      </c>
      <c r="E57" s="42">
        <v>14000000</v>
      </c>
      <c r="F57" s="12"/>
      <c r="G57" s="12"/>
      <c r="H57" s="42">
        <f t="shared" si="56"/>
        <v>14000000</v>
      </c>
      <c r="I57" s="12">
        <v>2000000</v>
      </c>
      <c r="J57" s="12">
        <v>3000000</v>
      </c>
      <c r="K57" s="12">
        <v>3000000</v>
      </c>
      <c r="L57" s="42">
        <f t="shared" si="74"/>
        <v>0</v>
      </c>
      <c r="M57" s="12">
        <v>900000</v>
      </c>
      <c r="N57" s="12">
        <v>900000</v>
      </c>
      <c r="O57" s="54">
        <f t="shared" si="67"/>
        <v>0</v>
      </c>
      <c r="P57" s="12">
        <v>900000</v>
      </c>
      <c r="Q57" s="12">
        <v>900000</v>
      </c>
      <c r="R57" s="54">
        <f t="shared" si="87"/>
        <v>0</v>
      </c>
      <c r="S57" s="12">
        <v>900000</v>
      </c>
      <c r="T57" s="12">
        <v>900000</v>
      </c>
      <c r="U57" s="54">
        <f t="shared" si="88"/>
        <v>0</v>
      </c>
      <c r="V57" s="12">
        <v>900000</v>
      </c>
      <c r="W57" s="12">
        <v>900000</v>
      </c>
      <c r="X57" s="54">
        <f t="shared" si="89"/>
        <v>0</v>
      </c>
      <c r="Y57" s="12">
        <v>900000</v>
      </c>
      <c r="Z57" s="12">
        <v>900000</v>
      </c>
      <c r="AA57" s="54">
        <f t="shared" si="90"/>
        <v>0</v>
      </c>
      <c r="AB57" s="12">
        <v>900000</v>
      </c>
      <c r="AC57" s="12">
        <v>900000</v>
      </c>
      <c r="AD57" s="54">
        <f t="shared" si="91"/>
        <v>0</v>
      </c>
      <c r="AE57" s="12">
        <v>900000</v>
      </c>
      <c r="AF57" s="12"/>
      <c r="AG57" s="54">
        <f t="shared" si="92"/>
        <v>900000</v>
      </c>
      <c r="AH57" s="12">
        <v>900000</v>
      </c>
      <c r="AI57" s="12"/>
      <c r="AJ57" s="54">
        <f t="shared" si="93"/>
        <v>900000</v>
      </c>
      <c r="AK57" s="12">
        <v>900000</v>
      </c>
      <c r="AL57" s="12"/>
      <c r="AM57" s="54">
        <f t="shared" si="94"/>
        <v>900000</v>
      </c>
      <c r="AN57" s="12">
        <v>900000</v>
      </c>
      <c r="AO57" s="12"/>
      <c r="AP57" s="54">
        <f t="shared" si="95"/>
        <v>900000</v>
      </c>
      <c r="AQ57" s="42"/>
      <c r="AS57" s="105"/>
      <c r="AT57" s="12"/>
      <c r="AU57" s="12"/>
      <c r="AV57" s="232">
        <f t="shared" si="59"/>
        <v>0</v>
      </c>
      <c r="AW57" s="12"/>
      <c r="AX57" s="12"/>
      <c r="AY57" s="42"/>
      <c r="AZ57" s="32">
        <f t="shared" si="1"/>
        <v>12000000</v>
      </c>
      <c r="BA57" s="42">
        <f t="shared" si="2"/>
        <v>2000000</v>
      </c>
      <c r="BB57" s="9">
        <f t="shared" si="3"/>
        <v>14000000</v>
      </c>
      <c r="BC57" s="9">
        <f t="shared" si="4"/>
        <v>14000000</v>
      </c>
      <c r="BD57" s="9">
        <f t="shared" si="5"/>
        <v>0</v>
      </c>
    </row>
    <row r="58" spans="1:56" x14ac:dyDescent="0.2">
      <c r="A58" s="209">
        <v>54</v>
      </c>
      <c r="B58" s="151"/>
      <c r="C58" s="108" t="s">
        <v>278</v>
      </c>
      <c r="D58" s="10" t="s">
        <v>374</v>
      </c>
      <c r="E58" s="12">
        <v>13000000</v>
      </c>
      <c r="F58" s="12"/>
      <c r="G58" s="12"/>
      <c r="H58" s="44">
        <f t="shared" si="56"/>
        <v>13000000</v>
      </c>
      <c r="I58" s="12">
        <v>1000000</v>
      </c>
      <c r="J58" s="12">
        <v>4000000</v>
      </c>
      <c r="K58" s="12">
        <v>4000000</v>
      </c>
      <c r="L58" s="222">
        <f t="shared" si="74"/>
        <v>0</v>
      </c>
      <c r="M58" s="12">
        <v>800000</v>
      </c>
      <c r="N58" s="12">
        <v>800000</v>
      </c>
      <c r="O58" s="54">
        <f t="shared" si="67"/>
        <v>0</v>
      </c>
      <c r="P58" s="12">
        <v>800000</v>
      </c>
      <c r="Q58" s="12">
        <v>800000</v>
      </c>
      <c r="R58" s="54">
        <f t="shared" si="87"/>
        <v>0</v>
      </c>
      <c r="S58" s="12">
        <v>800000</v>
      </c>
      <c r="T58" s="12">
        <v>800000</v>
      </c>
      <c r="U58" s="54">
        <f t="shared" si="88"/>
        <v>0</v>
      </c>
      <c r="V58" s="12">
        <v>800000</v>
      </c>
      <c r="W58" s="12">
        <v>800000</v>
      </c>
      <c r="X58" s="54">
        <f t="shared" si="89"/>
        <v>0</v>
      </c>
      <c r="Y58" s="12">
        <v>800000</v>
      </c>
      <c r="Z58" s="12">
        <v>800000</v>
      </c>
      <c r="AA58" s="54">
        <f t="shared" si="90"/>
        <v>0</v>
      </c>
      <c r="AB58" s="12">
        <v>800000</v>
      </c>
      <c r="AC58" s="12">
        <v>800000</v>
      </c>
      <c r="AD58" s="54">
        <f t="shared" si="91"/>
        <v>0</v>
      </c>
      <c r="AE58" s="12">
        <v>800000</v>
      </c>
      <c r="AF58" s="12"/>
      <c r="AG58" s="54">
        <f t="shared" si="92"/>
        <v>800000</v>
      </c>
      <c r="AH58" s="12">
        <v>800000</v>
      </c>
      <c r="AI58" s="12"/>
      <c r="AJ58" s="54">
        <f t="shared" si="93"/>
        <v>800000</v>
      </c>
      <c r="AK58" s="12">
        <v>800000</v>
      </c>
      <c r="AL58" s="12"/>
      <c r="AM58" s="54">
        <f t="shared" si="94"/>
        <v>800000</v>
      </c>
      <c r="AN58" s="12">
        <v>800000</v>
      </c>
      <c r="AO58" s="12"/>
      <c r="AP58" s="54">
        <f t="shared" si="95"/>
        <v>800000</v>
      </c>
      <c r="AQ58" s="44"/>
      <c r="AR58" s="12"/>
      <c r="AS58" s="232">
        <f t="shared" ref="AS58:AS66" si="96">AQ58-AR58</f>
        <v>0</v>
      </c>
      <c r="AT58" s="12"/>
      <c r="AU58" s="12"/>
      <c r="AV58" s="232">
        <f t="shared" si="59"/>
        <v>0</v>
      </c>
      <c r="AW58" s="12"/>
      <c r="AX58" s="12"/>
      <c r="AY58" s="12"/>
      <c r="AZ58" s="32">
        <f t="shared" si="1"/>
        <v>12000000</v>
      </c>
      <c r="BA58" s="42">
        <f t="shared" si="2"/>
        <v>1000000</v>
      </c>
      <c r="BB58" s="9">
        <f t="shared" si="3"/>
        <v>13000000</v>
      </c>
      <c r="BC58" s="9">
        <f t="shared" si="4"/>
        <v>13000000</v>
      </c>
      <c r="BD58" s="9">
        <f t="shared" si="5"/>
        <v>0</v>
      </c>
    </row>
    <row r="59" spans="1:56" x14ac:dyDescent="0.2">
      <c r="A59" s="209">
        <v>55</v>
      </c>
      <c r="B59" s="151"/>
      <c r="C59" s="108" t="s">
        <v>279</v>
      </c>
      <c r="D59" s="10" t="s">
        <v>375</v>
      </c>
      <c r="E59" s="12">
        <v>14000000</v>
      </c>
      <c r="F59" s="12"/>
      <c r="G59" s="12"/>
      <c r="H59" s="44">
        <f t="shared" si="56"/>
        <v>14000000</v>
      </c>
      <c r="I59" s="12">
        <v>2000000</v>
      </c>
      <c r="J59" s="12">
        <v>3000000</v>
      </c>
      <c r="K59" s="12">
        <v>3000000</v>
      </c>
      <c r="L59" s="222">
        <f t="shared" si="74"/>
        <v>0</v>
      </c>
      <c r="M59" s="12">
        <v>900000</v>
      </c>
      <c r="N59" s="12">
        <v>900000</v>
      </c>
      <c r="O59" s="54">
        <f t="shared" si="67"/>
        <v>0</v>
      </c>
      <c r="P59" s="12">
        <v>900000</v>
      </c>
      <c r="Q59" s="12">
        <v>900000</v>
      </c>
      <c r="R59" s="54">
        <f t="shared" si="87"/>
        <v>0</v>
      </c>
      <c r="S59" s="12">
        <v>900000</v>
      </c>
      <c r="T59" s="12">
        <v>900000</v>
      </c>
      <c r="U59" s="54">
        <f t="shared" si="88"/>
        <v>0</v>
      </c>
      <c r="V59" s="12">
        <v>900000</v>
      </c>
      <c r="W59" s="12">
        <v>900000</v>
      </c>
      <c r="X59" s="54">
        <f t="shared" si="89"/>
        <v>0</v>
      </c>
      <c r="Y59" s="12">
        <v>900000</v>
      </c>
      <c r="Z59" s="12"/>
      <c r="AA59" s="54">
        <f t="shared" si="90"/>
        <v>900000</v>
      </c>
      <c r="AB59" s="12">
        <v>900000</v>
      </c>
      <c r="AC59" s="12"/>
      <c r="AD59" s="54">
        <f t="shared" si="91"/>
        <v>900000</v>
      </c>
      <c r="AE59" s="12">
        <v>900000</v>
      </c>
      <c r="AF59" s="12"/>
      <c r="AG59" s="54">
        <f t="shared" si="92"/>
        <v>900000</v>
      </c>
      <c r="AH59" s="12">
        <v>900000</v>
      </c>
      <c r="AI59" s="12"/>
      <c r="AJ59" s="54">
        <f t="shared" si="93"/>
        <v>900000</v>
      </c>
      <c r="AK59" s="12">
        <v>900000</v>
      </c>
      <c r="AL59" s="12"/>
      <c r="AM59" s="54">
        <f t="shared" si="94"/>
        <v>900000</v>
      </c>
      <c r="AN59" s="12">
        <v>900000</v>
      </c>
      <c r="AO59" s="12"/>
      <c r="AP59" s="54">
        <f t="shared" si="95"/>
        <v>900000</v>
      </c>
      <c r="AQ59" s="44"/>
      <c r="AR59" s="12"/>
      <c r="AS59" s="232">
        <f t="shared" si="96"/>
        <v>0</v>
      </c>
      <c r="AT59" s="12"/>
      <c r="AU59" s="12"/>
      <c r="AV59" s="232">
        <f t="shared" si="59"/>
        <v>0</v>
      </c>
      <c r="AW59" s="12"/>
      <c r="AX59" s="12"/>
      <c r="AY59" s="12"/>
      <c r="AZ59" s="32">
        <f t="shared" si="1"/>
        <v>12000000</v>
      </c>
      <c r="BA59" s="42">
        <f t="shared" si="2"/>
        <v>2000000</v>
      </c>
      <c r="BB59" s="9">
        <f t="shared" si="3"/>
        <v>14000000</v>
      </c>
      <c r="BC59" s="9">
        <f t="shared" si="4"/>
        <v>14000000</v>
      </c>
      <c r="BD59" s="9">
        <f t="shared" si="5"/>
        <v>0</v>
      </c>
    </row>
    <row r="60" spans="1:56" x14ac:dyDescent="0.2">
      <c r="A60" s="209">
        <v>56</v>
      </c>
      <c r="B60" s="151"/>
      <c r="C60" s="108" t="s">
        <v>280</v>
      </c>
      <c r="D60" s="10" t="s">
        <v>377</v>
      </c>
      <c r="E60" s="12">
        <v>15200000</v>
      </c>
      <c r="F60" s="12"/>
      <c r="G60" s="12"/>
      <c r="H60" s="44">
        <f t="shared" si="56"/>
        <v>15200000</v>
      </c>
      <c r="I60" s="12">
        <v>1000000</v>
      </c>
      <c r="J60" s="12">
        <v>4000000</v>
      </c>
      <c r="K60" s="12"/>
      <c r="L60" s="222">
        <f t="shared" si="74"/>
        <v>4000000</v>
      </c>
      <c r="M60" s="12">
        <v>1020000</v>
      </c>
      <c r="N60" s="12"/>
      <c r="O60" s="54">
        <f t="shared" si="67"/>
        <v>1020000</v>
      </c>
      <c r="P60" s="12">
        <v>1020000</v>
      </c>
      <c r="Q60" s="12"/>
      <c r="R60" s="54">
        <f t="shared" si="87"/>
        <v>1020000</v>
      </c>
      <c r="S60" s="12">
        <v>1020000</v>
      </c>
      <c r="T60" s="12"/>
      <c r="U60" s="54">
        <f t="shared" si="88"/>
        <v>1020000</v>
      </c>
      <c r="V60" s="12">
        <v>1020000</v>
      </c>
      <c r="W60" s="12"/>
      <c r="X60" s="54">
        <f t="shared" si="89"/>
        <v>1020000</v>
      </c>
      <c r="Y60" s="12">
        <v>1020000</v>
      </c>
      <c r="Z60" s="12"/>
      <c r="AA60" s="54">
        <f t="shared" si="90"/>
        <v>1020000</v>
      </c>
      <c r="AB60" s="12">
        <v>1020000</v>
      </c>
      <c r="AC60" s="12"/>
      <c r="AD60" s="54">
        <f t="shared" si="91"/>
        <v>1020000</v>
      </c>
      <c r="AE60" s="12">
        <v>1020000</v>
      </c>
      <c r="AF60" s="12"/>
      <c r="AG60" s="54">
        <f t="shared" si="92"/>
        <v>1020000</v>
      </c>
      <c r="AH60" s="12">
        <v>1020000</v>
      </c>
      <c r="AI60" s="12"/>
      <c r="AJ60" s="54">
        <f t="shared" si="93"/>
        <v>1020000</v>
      </c>
      <c r="AK60" s="12">
        <v>1020000</v>
      </c>
      <c r="AL60" s="12"/>
      <c r="AM60" s="54">
        <f t="shared" si="94"/>
        <v>1020000</v>
      </c>
      <c r="AN60" s="12">
        <v>1020000</v>
      </c>
      <c r="AO60" s="12"/>
      <c r="AP60" s="54">
        <f t="shared" si="95"/>
        <v>1020000</v>
      </c>
      <c r="AQ60" s="44"/>
      <c r="AR60" s="12"/>
      <c r="AS60" s="232">
        <f t="shared" si="96"/>
        <v>0</v>
      </c>
      <c r="AT60" s="12"/>
      <c r="AU60" s="12"/>
      <c r="AV60" s="232">
        <f t="shared" si="59"/>
        <v>0</v>
      </c>
      <c r="AW60" s="12"/>
      <c r="AX60" s="12"/>
      <c r="AY60" s="12"/>
      <c r="AZ60" s="32">
        <f t="shared" si="1"/>
        <v>14200000</v>
      </c>
      <c r="BA60" s="42">
        <f t="shared" si="2"/>
        <v>1000000</v>
      </c>
      <c r="BB60" s="9">
        <f t="shared" si="3"/>
        <v>15200000</v>
      </c>
      <c r="BC60" s="9">
        <f t="shared" si="4"/>
        <v>15200000</v>
      </c>
      <c r="BD60" s="9">
        <f t="shared" si="5"/>
        <v>0</v>
      </c>
    </row>
    <row r="61" spans="1:56" x14ac:dyDescent="0.2">
      <c r="A61" s="209">
        <v>57</v>
      </c>
      <c r="B61" s="151"/>
      <c r="C61" s="108" t="s">
        <v>281</v>
      </c>
      <c r="D61" s="10" t="s">
        <v>377</v>
      </c>
      <c r="E61" s="12">
        <v>13000000</v>
      </c>
      <c r="F61" s="12"/>
      <c r="G61" s="12"/>
      <c r="H61" s="44">
        <f t="shared" si="56"/>
        <v>13000000</v>
      </c>
      <c r="I61" s="12">
        <v>5000000</v>
      </c>
      <c r="J61" s="12">
        <v>670000</v>
      </c>
      <c r="K61" s="12">
        <v>670000</v>
      </c>
      <c r="L61" s="222">
        <f t="shared" si="74"/>
        <v>0</v>
      </c>
      <c r="M61" s="12">
        <v>670000</v>
      </c>
      <c r="N61" s="12">
        <v>670000</v>
      </c>
      <c r="O61" s="222">
        <f t="shared" si="67"/>
        <v>0</v>
      </c>
      <c r="P61" s="12">
        <v>670000</v>
      </c>
      <c r="Q61" s="12">
        <v>670000</v>
      </c>
      <c r="R61" s="222">
        <f t="shared" si="87"/>
        <v>0</v>
      </c>
      <c r="S61" s="12">
        <v>670000</v>
      </c>
      <c r="T61" s="12">
        <v>670000</v>
      </c>
      <c r="U61" s="222">
        <f t="shared" si="88"/>
        <v>0</v>
      </c>
      <c r="V61" s="12">
        <v>670000</v>
      </c>
      <c r="W61" s="12">
        <v>670000</v>
      </c>
      <c r="X61" s="222">
        <f t="shared" si="89"/>
        <v>0</v>
      </c>
      <c r="Y61" s="12">
        <v>670000</v>
      </c>
      <c r="Z61" s="12">
        <v>670000</v>
      </c>
      <c r="AA61" s="222">
        <f t="shared" si="90"/>
        <v>0</v>
      </c>
      <c r="AB61" s="12">
        <v>670000</v>
      </c>
      <c r="AC61" s="12"/>
      <c r="AD61" s="222">
        <f t="shared" si="91"/>
        <v>670000</v>
      </c>
      <c r="AE61" s="12">
        <v>670000</v>
      </c>
      <c r="AF61" s="12"/>
      <c r="AG61" s="222">
        <f t="shared" si="92"/>
        <v>670000</v>
      </c>
      <c r="AH61" s="12">
        <v>670000</v>
      </c>
      <c r="AI61" s="12"/>
      <c r="AJ61" s="222">
        <f t="shared" si="93"/>
        <v>670000</v>
      </c>
      <c r="AK61" s="12">
        <v>670000</v>
      </c>
      <c r="AL61" s="12"/>
      <c r="AM61" s="222">
        <f t="shared" si="94"/>
        <v>670000</v>
      </c>
      <c r="AN61" s="12">
        <v>670000</v>
      </c>
      <c r="AO61" s="12"/>
      <c r="AP61" s="222">
        <f t="shared" si="95"/>
        <v>670000</v>
      </c>
      <c r="AQ61" s="44">
        <v>630000</v>
      </c>
      <c r="AR61" s="12"/>
      <c r="AS61" s="232">
        <f>+AQ61-AR61</f>
        <v>630000</v>
      </c>
      <c r="AT61" s="12">
        <v>0</v>
      </c>
      <c r="AU61" s="12"/>
      <c r="AV61" s="232">
        <f t="shared" si="59"/>
        <v>0</v>
      </c>
      <c r="AW61" s="12"/>
      <c r="AX61" s="12"/>
      <c r="AY61" s="12"/>
      <c r="AZ61" s="32">
        <f t="shared" si="1"/>
        <v>8000000</v>
      </c>
      <c r="BA61" s="42">
        <f t="shared" si="2"/>
        <v>5000000</v>
      </c>
      <c r="BB61" s="9">
        <f t="shared" si="3"/>
        <v>13000000</v>
      </c>
      <c r="BC61" s="9">
        <f t="shared" si="4"/>
        <v>13000000</v>
      </c>
      <c r="BD61" s="9">
        <f t="shared" si="5"/>
        <v>0</v>
      </c>
    </row>
    <row r="62" spans="1:56" x14ac:dyDescent="0.2">
      <c r="A62" s="209">
        <v>58</v>
      </c>
      <c r="B62" s="151"/>
      <c r="C62" s="108" t="s">
        <v>282</v>
      </c>
      <c r="D62" s="10" t="s">
        <v>375</v>
      </c>
      <c r="E62" s="12">
        <v>14000000</v>
      </c>
      <c r="F62" s="12"/>
      <c r="G62" s="12"/>
      <c r="H62" s="44">
        <f t="shared" si="56"/>
        <v>14000000</v>
      </c>
      <c r="I62" s="12">
        <v>2500000</v>
      </c>
      <c r="J62" s="12">
        <v>2500000</v>
      </c>
      <c r="K62" s="12">
        <v>2500000</v>
      </c>
      <c r="L62" s="222">
        <f t="shared" si="74"/>
        <v>0</v>
      </c>
      <c r="M62" s="12">
        <v>900000</v>
      </c>
      <c r="N62" s="12">
        <v>900000</v>
      </c>
      <c r="O62" s="54">
        <f t="shared" si="67"/>
        <v>0</v>
      </c>
      <c r="P62" s="12">
        <v>900000</v>
      </c>
      <c r="Q62" s="12">
        <v>900000</v>
      </c>
      <c r="R62" s="54">
        <f t="shared" si="87"/>
        <v>0</v>
      </c>
      <c r="S62" s="12">
        <v>900000</v>
      </c>
      <c r="T62" s="12">
        <v>900000</v>
      </c>
      <c r="U62" s="54">
        <f t="shared" si="88"/>
        <v>0</v>
      </c>
      <c r="V62" s="12">
        <v>900000</v>
      </c>
      <c r="W62" s="12">
        <v>900000</v>
      </c>
      <c r="X62" s="54">
        <f t="shared" si="89"/>
        <v>0</v>
      </c>
      <c r="Y62" s="12">
        <v>900000</v>
      </c>
      <c r="Z62" s="12">
        <v>900000</v>
      </c>
      <c r="AA62" s="54">
        <f t="shared" si="90"/>
        <v>0</v>
      </c>
      <c r="AB62" s="12">
        <v>900000</v>
      </c>
      <c r="AC62" s="12">
        <v>900000</v>
      </c>
      <c r="AD62" s="54">
        <f t="shared" si="91"/>
        <v>0</v>
      </c>
      <c r="AE62" s="12">
        <v>900000</v>
      </c>
      <c r="AF62" s="12"/>
      <c r="AG62" s="54">
        <f t="shared" si="92"/>
        <v>900000</v>
      </c>
      <c r="AH62" s="12">
        <v>900000</v>
      </c>
      <c r="AI62" s="12"/>
      <c r="AJ62" s="54">
        <f t="shared" si="93"/>
        <v>900000</v>
      </c>
      <c r="AK62" s="12">
        <v>900000</v>
      </c>
      <c r="AL62" s="12"/>
      <c r="AM62" s="54">
        <f t="shared" si="94"/>
        <v>900000</v>
      </c>
      <c r="AN62" s="12">
        <v>900000</v>
      </c>
      <c r="AO62" s="12"/>
      <c r="AP62" s="54">
        <f t="shared" si="95"/>
        <v>900000</v>
      </c>
      <c r="AQ62" s="44"/>
      <c r="AR62" s="12"/>
      <c r="AS62" s="232">
        <f t="shared" si="96"/>
        <v>0</v>
      </c>
      <c r="AT62" s="12"/>
      <c r="AU62" s="12"/>
      <c r="AV62" s="232">
        <f t="shared" si="59"/>
        <v>0</v>
      </c>
      <c r="AW62" s="12"/>
      <c r="AX62" s="12"/>
      <c r="AY62" s="12"/>
      <c r="AZ62" s="32">
        <f t="shared" si="1"/>
        <v>11500000</v>
      </c>
      <c r="BA62" s="42">
        <f t="shared" si="2"/>
        <v>2500000</v>
      </c>
      <c r="BB62" s="9">
        <f t="shared" si="3"/>
        <v>14000000</v>
      </c>
      <c r="BC62" s="9">
        <f t="shared" si="4"/>
        <v>14000000</v>
      </c>
      <c r="BD62" s="9">
        <f t="shared" si="5"/>
        <v>0</v>
      </c>
    </row>
    <row r="63" spans="1:56" ht="12" x14ac:dyDescent="0.2">
      <c r="A63" s="209">
        <v>59</v>
      </c>
      <c r="B63" s="151"/>
      <c r="C63" s="373" t="s">
        <v>427</v>
      </c>
      <c r="D63" s="10" t="s">
        <v>374</v>
      </c>
      <c r="E63" s="12">
        <v>14000000</v>
      </c>
      <c r="F63" s="12"/>
      <c r="G63" s="12"/>
      <c r="H63" s="44">
        <f t="shared" si="56"/>
        <v>14000000</v>
      </c>
      <c r="I63" s="12">
        <v>2500000</v>
      </c>
      <c r="J63" s="12">
        <v>2500000</v>
      </c>
      <c r="K63" s="12">
        <v>1000000</v>
      </c>
      <c r="L63" s="222">
        <f t="shared" si="74"/>
        <v>1500000</v>
      </c>
      <c r="M63" s="12">
        <v>900000</v>
      </c>
      <c r="N63" s="12"/>
      <c r="O63" s="54">
        <f t="shared" si="67"/>
        <v>900000</v>
      </c>
      <c r="P63" s="12">
        <v>900000</v>
      </c>
      <c r="Q63" s="12"/>
      <c r="R63" s="54">
        <f t="shared" si="87"/>
        <v>900000</v>
      </c>
      <c r="S63" s="12">
        <v>900000</v>
      </c>
      <c r="T63" s="12"/>
      <c r="U63" s="54">
        <f t="shared" si="88"/>
        <v>900000</v>
      </c>
      <c r="V63" s="12">
        <v>900000</v>
      </c>
      <c r="W63" s="12"/>
      <c r="X63" s="54">
        <f t="shared" si="89"/>
        <v>900000</v>
      </c>
      <c r="Y63" s="12">
        <v>900000</v>
      </c>
      <c r="Z63" s="12"/>
      <c r="AA63" s="54">
        <f t="shared" si="90"/>
        <v>900000</v>
      </c>
      <c r="AB63" s="12">
        <v>900000</v>
      </c>
      <c r="AC63" s="12"/>
      <c r="AD63" s="54">
        <f t="shared" si="91"/>
        <v>900000</v>
      </c>
      <c r="AE63" s="12">
        <v>900000</v>
      </c>
      <c r="AF63" s="12"/>
      <c r="AG63" s="54">
        <f t="shared" si="92"/>
        <v>900000</v>
      </c>
      <c r="AH63" s="12">
        <v>900000</v>
      </c>
      <c r="AI63" s="12"/>
      <c r="AJ63" s="54">
        <f t="shared" si="93"/>
        <v>900000</v>
      </c>
      <c r="AK63" s="12">
        <v>900000</v>
      </c>
      <c r="AL63" s="12"/>
      <c r="AM63" s="54">
        <f t="shared" si="94"/>
        <v>900000</v>
      </c>
      <c r="AN63" s="12">
        <v>900000</v>
      </c>
      <c r="AO63" s="12"/>
      <c r="AP63" s="54">
        <f t="shared" si="95"/>
        <v>900000</v>
      </c>
      <c r="AQ63" s="44"/>
      <c r="AR63" s="12"/>
      <c r="AS63" s="232">
        <f t="shared" si="96"/>
        <v>0</v>
      </c>
      <c r="AT63" s="12"/>
      <c r="AU63" s="12"/>
      <c r="AV63" s="232">
        <f t="shared" si="59"/>
        <v>0</v>
      </c>
      <c r="AW63" s="12"/>
      <c r="AX63" s="12"/>
      <c r="AY63" s="12"/>
      <c r="AZ63" s="32">
        <f t="shared" si="1"/>
        <v>11500000</v>
      </c>
      <c r="BA63" s="42">
        <f t="shared" si="2"/>
        <v>2500000</v>
      </c>
      <c r="BB63" s="9">
        <f t="shared" si="3"/>
        <v>14000000</v>
      </c>
      <c r="BC63" s="9">
        <f t="shared" si="4"/>
        <v>14000000</v>
      </c>
      <c r="BD63" s="9">
        <f t="shared" si="5"/>
        <v>0</v>
      </c>
    </row>
    <row r="64" spans="1:56" x14ac:dyDescent="0.2">
      <c r="A64" s="209">
        <v>60</v>
      </c>
      <c r="B64" s="151"/>
      <c r="C64" s="108" t="s">
        <v>283</v>
      </c>
      <c r="D64" s="10" t="s">
        <v>374</v>
      </c>
      <c r="E64" s="12">
        <v>13000000</v>
      </c>
      <c r="F64" s="12"/>
      <c r="G64" s="12"/>
      <c r="H64" s="44">
        <f t="shared" si="56"/>
        <v>13000000</v>
      </c>
      <c r="I64" s="12">
        <v>1000000</v>
      </c>
      <c r="J64" s="12">
        <v>4000000</v>
      </c>
      <c r="K64" s="12"/>
      <c r="L64" s="222">
        <f t="shared" si="74"/>
        <v>4000000</v>
      </c>
      <c r="M64" s="12">
        <v>800000</v>
      </c>
      <c r="N64" s="12"/>
      <c r="O64" s="54">
        <f t="shared" si="67"/>
        <v>800000</v>
      </c>
      <c r="P64" s="12">
        <v>800000</v>
      </c>
      <c r="Q64" s="12"/>
      <c r="R64" s="54">
        <f t="shared" si="87"/>
        <v>800000</v>
      </c>
      <c r="S64" s="12">
        <v>800000</v>
      </c>
      <c r="T64" s="12"/>
      <c r="U64" s="54">
        <f t="shared" si="88"/>
        <v>800000</v>
      </c>
      <c r="V64" s="12">
        <v>800000</v>
      </c>
      <c r="W64" s="12"/>
      <c r="X64" s="54">
        <f t="shared" si="89"/>
        <v>800000</v>
      </c>
      <c r="Y64" s="12">
        <v>800000</v>
      </c>
      <c r="Z64" s="12"/>
      <c r="AA64" s="54">
        <f t="shared" si="90"/>
        <v>800000</v>
      </c>
      <c r="AB64" s="12">
        <v>800000</v>
      </c>
      <c r="AC64" s="12"/>
      <c r="AD64" s="54">
        <f t="shared" si="91"/>
        <v>800000</v>
      </c>
      <c r="AE64" s="12">
        <v>800000</v>
      </c>
      <c r="AF64" s="12"/>
      <c r="AG64" s="54">
        <f t="shared" si="92"/>
        <v>800000</v>
      </c>
      <c r="AH64" s="12">
        <v>800000</v>
      </c>
      <c r="AI64" s="12"/>
      <c r="AJ64" s="54">
        <f t="shared" si="93"/>
        <v>800000</v>
      </c>
      <c r="AK64" s="12">
        <v>800000</v>
      </c>
      <c r="AL64" s="12"/>
      <c r="AM64" s="54">
        <f t="shared" si="94"/>
        <v>800000</v>
      </c>
      <c r="AN64" s="12">
        <v>800000</v>
      </c>
      <c r="AO64" s="12"/>
      <c r="AP64" s="54">
        <f t="shared" si="95"/>
        <v>800000</v>
      </c>
      <c r="AQ64" s="44"/>
      <c r="AR64" s="12"/>
      <c r="AS64" s="232">
        <f t="shared" si="96"/>
        <v>0</v>
      </c>
      <c r="AT64" s="12"/>
      <c r="AU64" s="12"/>
      <c r="AV64" s="232">
        <f t="shared" si="59"/>
        <v>0</v>
      </c>
      <c r="AW64" s="12"/>
      <c r="AX64" s="12"/>
      <c r="AY64" s="12"/>
      <c r="AZ64" s="32">
        <f t="shared" si="1"/>
        <v>12000000</v>
      </c>
      <c r="BA64" s="42">
        <f t="shared" si="2"/>
        <v>1000000</v>
      </c>
      <c r="BB64" s="9">
        <f t="shared" si="3"/>
        <v>13000000</v>
      </c>
      <c r="BC64" s="9">
        <f t="shared" si="4"/>
        <v>13000000</v>
      </c>
      <c r="BD64" s="9">
        <f t="shared" si="5"/>
        <v>0</v>
      </c>
    </row>
    <row r="65" spans="1:56" x14ac:dyDescent="0.2">
      <c r="A65" s="209">
        <v>61</v>
      </c>
      <c r="B65" s="13"/>
      <c r="C65" s="48" t="s">
        <v>284</v>
      </c>
      <c r="D65" s="10" t="s">
        <v>377</v>
      </c>
      <c r="E65" s="42">
        <v>13000000</v>
      </c>
      <c r="F65" s="42"/>
      <c r="G65" s="42"/>
      <c r="H65" s="44">
        <f t="shared" si="56"/>
        <v>13000000</v>
      </c>
      <c r="I65" s="42">
        <v>5000000</v>
      </c>
      <c r="J65" s="42"/>
      <c r="K65" s="42"/>
      <c r="L65" s="222">
        <f t="shared" si="74"/>
        <v>0</v>
      </c>
      <c r="M65" s="12">
        <v>800000</v>
      </c>
      <c r="N65" s="12">
        <v>800000</v>
      </c>
      <c r="O65" s="54">
        <f t="shared" ref="O65" si="97">M65-N65</f>
        <v>0</v>
      </c>
      <c r="P65" s="12">
        <v>800000</v>
      </c>
      <c r="Q65" s="12">
        <v>800000</v>
      </c>
      <c r="R65" s="54">
        <f t="shared" si="87"/>
        <v>0</v>
      </c>
      <c r="S65" s="12">
        <v>800000</v>
      </c>
      <c r="T65" s="12">
        <v>800000</v>
      </c>
      <c r="U65" s="54">
        <f t="shared" si="88"/>
        <v>0</v>
      </c>
      <c r="V65" s="12">
        <v>800000</v>
      </c>
      <c r="W65" s="12">
        <v>800000</v>
      </c>
      <c r="X65" s="54">
        <f t="shared" si="89"/>
        <v>0</v>
      </c>
      <c r="Y65" s="12">
        <v>800000</v>
      </c>
      <c r="Z65" s="12">
        <v>800000</v>
      </c>
      <c r="AA65" s="54">
        <f t="shared" si="90"/>
        <v>0</v>
      </c>
      <c r="AB65" s="12">
        <v>800000</v>
      </c>
      <c r="AC65" s="12">
        <v>800000</v>
      </c>
      <c r="AD65" s="54">
        <f t="shared" si="91"/>
        <v>0</v>
      </c>
      <c r="AE65" s="12">
        <v>800000</v>
      </c>
      <c r="AF65" s="12"/>
      <c r="AG65" s="54">
        <f t="shared" si="92"/>
        <v>800000</v>
      </c>
      <c r="AH65" s="12">
        <v>800000</v>
      </c>
      <c r="AI65" s="12"/>
      <c r="AJ65" s="54">
        <f t="shared" si="93"/>
        <v>800000</v>
      </c>
      <c r="AK65" s="12">
        <v>800000</v>
      </c>
      <c r="AL65" s="12"/>
      <c r="AM65" s="54">
        <f t="shared" si="94"/>
        <v>800000</v>
      </c>
      <c r="AN65" s="12">
        <v>800000</v>
      </c>
      <c r="AO65" s="12"/>
      <c r="AP65" s="54">
        <f t="shared" si="95"/>
        <v>800000</v>
      </c>
      <c r="AQ65" s="42"/>
      <c r="AR65" s="42"/>
      <c r="AS65" s="232">
        <f t="shared" si="96"/>
        <v>0</v>
      </c>
      <c r="AT65" s="42"/>
      <c r="AU65" s="42"/>
      <c r="AV65" s="232">
        <f t="shared" si="59"/>
        <v>0</v>
      </c>
      <c r="AW65" s="42"/>
      <c r="AX65" s="42"/>
      <c r="AY65" s="42"/>
      <c r="AZ65" s="32">
        <f t="shared" si="1"/>
        <v>8000000</v>
      </c>
      <c r="BA65" s="42">
        <f t="shared" si="2"/>
        <v>5000000</v>
      </c>
      <c r="BB65" s="9">
        <f t="shared" si="3"/>
        <v>13000000</v>
      </c>
      <c r="BC65" s="9">
        <f t="shared" si="4"/>
        <v>13000000</v>
      </c>
      <c r="BD65" s="9">
        <f t="shared" si="5"/>
        <v>0</v>
      </c>
    </row>
    <row r="66" spans="1:56" ht="12" x14ac:dyDescent="0.2">
      <c r="A66" s="209">
        <v>62</v>
      </c>
      <c r="B66" s="13"/>
      <c r="C66" s="373" t="s">
        <v>429</v>
      </c>
      <c r="D66" s="10" t="s">
        <v>374</v>
      </c>
      <c r="E66" s="42">
        <v>13000000</v>
      </c>
      <c r="F66" s="42"/>
      <c r="G66" s="42"/>
      <c r="H66" s="44">
        <f t="shared" si="56"/>
        <v>13000000</v>
      </c>
      <c r="I66" s="42">
        <v>5000000</v>
      </c>
      <c r="J66" s="42"/>
      <c r="K66" s="42"/>
      <c r="L66" s="222">
        <f t="shared" si="74"/>
        <v>0</v>
      </c>
      <c r="M66" s="12">
        <v>800000</v>
      </c>
      <c r="N66" s="12">
        <v>800000</v>
      </c>
      <c r="O66" s="54">
        <f t="shared" ref="O66" si="98">M66-N66</f>
        <v>0</v>
      </c>
      <c r="P66" s="12">
        <v>800000</v>
      </c>
      <c r="Q66" s="12">
        <v>800000</v>
      </c>
      <c r="R66" s="54">
        <f t="shared" si="87"/>
        <v>0</v>
      </c>
      <c r="S66" s="12">
        <v>800000</v>
      </c>
      <c r="T66" s="12">
        <v>800000</v>
      </c>
      <c r="U66" s="54">
        <f t="shared" si="88"/>
        <v>0</v>
      </c>
      <c r="V66" s="12">
        <v>800000</v>
      </c>
      <c r="W66" s="12">
        <v>800000</v>
      </c>
      <c r="X66" s="54">
        <f t="shared" si="89"/>
        <v>0</v>
      </c>
      <c r="Y66" s="12">
        <v>800000</v>
      </c>
      <c r="Z66" s="12">
        <v>800000</v>
      </c>
      <c r="AA66" s="54">
        <f t="shared" si="90"/>
        <v>0</v>
      </c>
      <c r="AB66" s="12">
        <v>800000</v>
      </c>
      <c r="AC66" s="12">
        <v>800000</v>
      </c>
      <c r="AD66" s="54">
        <f t="shared" si="91"/>
        <v>0</v>
      </c>
      <c r="AE66" s="12">
        <v>800000</v>
      </c>
      <c r="AF66" s="12"/>
      <c r="AG66" s="54">
        <f t="shared" si="92"/>
        <v>800000</v>
      </c>
      <c r="AH66" s="12">
        <v>800000</v>
      </c>
      <c r="AI66" s="12"/>
      <c r="AJ66" s="54">
        <f t="shared" si="93"/>
        <v>800000</v>
      </c>
      <c r="AK66" s="12">
        <v>800000</v>
      </c>
      <c r="AL66" s="12"/>
      <c r="AM66" s="54">
        <f t="shared" si="94"/>
        <v>800000</v>
      </c>
      <c r="AN66" s="12">
        <v>800000</v>
      </c>
      <c r="AO66" s="12"/>
      <c r="AP66" s="54">
        <f t="shared" si="95"/>
        <v>800000</v>
      </c>
      <c r="AQ66" s="42"/>
      <c r="AR66" s="42"/>
      <c r="AS66" s="232">
        <f t="shared" si="96"/>
        <v>0</v>
      </c>
      <c r="AT66" s="42"/>
      <c r="AU66" s="42"/>
      <c r="AV66" s="232">
        <f t="shared" si="59"/>
        <v>0</v>
      </c>
      <c r="AW66" s="42"/>
      <c r="AX66" s="42"/>
      <c r="AY66" s="42"/>
      <c r="AZ66" s="32">
        <f t="shared" si="1"/>
        <v>8000000</v>
      </c>
      <c r="BA66" s="42">
        <f t="shared" si="2"/>
        <v>5000000</v>
      </c>
      <c r="BB66" s="9">
        <f t="shared" si="3"/>
        <v>13000000</v>
      </c>
      <c r="BC66" s="9">
        <f t="shared" si="4"/>
        <v>13000000</v>
      </c>
      <c r="BD66" s="9">
        <f t="shared" si="5"/>
        <v>0</v>
      </c>
    </row>
    <row r="67" spans="1:56" x14ac:dyDescent="0.2">
      <c r="A67" s="209">
        <v>63</v>
      </c>
      <c r="B67" s="13"/>
      <c r="C67" s="48" t="s">
        <v>285</v>
      </c>
      <c r="D67" s="10" t="s">
        <v>375</v>
      </c>
      <c r="E67" s="42">
        <v>14500000</v>
      </c>
      <c r="F67" s="42"/>
      <c r="G67" s="42"/>
      <c r="H67" s="44">
        <f t="shared" ref="H67:H73" si="99">E67-F67-G67</f>
        <v>14500000</v>
      </c>
      <c r="I67" s="42">
        <v>5000000</v>
      </c>
      <c r="J67" s="42"/>
      <c r="K67" s="42"/>
      <c r="L67" s="222">
        <f>J67-K67</f>
        <v>0</v>
      </c>
      <c r="M67" s="12">
        <v>950000</v>
      </c>
      <c r="N67" s="12">
        <v>950000</v>
      </c>
      <c r="O67" s="54">
        <f t="shared" ref="O67:O73" si="100">M67-N67</f>
        <v>0</v>
      </c>
      <c r="P67" s="12">
        <v>950000</v>
      </c>
      <c r="Q67" s="12">
        <v>950000</v>
      </c>
      <c r="R67" s="54">
        <f t="shared" si="87"/>
        <v>0</v>
      </c>
      <c r="S67" s="12">
        <v>950000</v>
      </c>
      <c r="T67" s="12">
        <v>950000</v>
      </c>
      <c r="U67" s="54">
        <f t="shared" si="88"/>
        <v>0</v>
      </c>
      <c r="V67" s="12">
        <v>950000</v>
      </c>
      <c r="W67" s="12">
        <v>950000</v>
      </c>
      <c r="X67" s="54">
        <f t="shared" si="89"/>
        <v>0</v>
      </c>
      <c r="Y67" s="12">
        <v>950000</v>
      </c>
      <c r="Z67" s="12">
        <v>950000</v>
      </c>
      <c r="AA67" s="54">
        <f t="shared" si="90"/>
        <v>0</v>
      </c>
      <c r="AB67" s="12">
        <v>950000</v>
      </c>
      <c r="AC67" s="12">
        <v>950000</v>
      </c>
      <c r="AD67" s="54">
        <f t="shared" si="91"/>
        <v>0</v>
      </c>
      <c r="AE67" s="12">
        <v>950000</v>
      </c>
      <c r="AF67" s="12"/>
      <c r="AG67" s="54">
        <f t="shared" si="92"/>
        <v>950000</v>
      </c>
      <c r="AH67" s="12">
        <v>950000</v>
      </c>
      <c r="AI67" s="12"/>
      <c r="AJ67" s="54">
        <f t="shared" si="93"/>
        <v>950000</v>
      </c>
      <c r="AK67" s="12">
        <v>950000</v>
      </c>
      <c r="AL67" s="12"/>
      <c r="AM67" s="54">
        <f t="shared" si="94"/>
        <v>950000</v>
      </c>
      <c r="AN67" s="12">
        <v>950000</v>
      </c>
      <c r="AO67" s="12"/>
      <c r="AP67" s="54">
        <f t="shared" si="95"/>
        <v>950000</v>
      </c>
      <c r="AQ67" s="42"/>
      <c r="AR67" s="42"/>
      <c r="AS67" s="232">
        <f t="shared" ref="AS67:AS129" si="101">AQ67-AR67</f>
        <v>0</v>
      </c>
      <c r="AT67" s="42"/>
      <c r="AU67" s="42"/>
      <c r="AV67" s="232">
        <f t="shared" si="59"/>
        <v>0</v>
      </c>
      <c r="AW67" s="42"/>
      <c r="AX67" s="42"/>
      <c r="AY67" s="42"/>
      <c r="AZ67" s="32">
        <f t="shared" si="1"/>
        <v>9500000</v>
      </c>
      <c r="BA67" s="42">
        <f t="shared" si="2"/>
        <v>5000000</v>
      </c>
      <c r="BB67" s="9">
        <f t="shared" si="3"/>
        <v>14500000</v>
      </c>
      <c r="BC67" s="9">
        <f t="shared" si="4"/>
        <v>14500000</v>
      </c>
      <c r="BD67" s="9">
        <f t="shared" si="5"/>
        <v>0</v>
      </c>
    </row>
    <row r="68" spans="1:56" x14ac:dyDescent="0.2">
      <c r="A68" s="209">
        <v>64</v>
      </c>
      <c r="B68" s="13"/>
      <c r="C68" s="48" t="s">
        <v>286</v>
      </c>
      <c r="D68" s="10" t="s">
        <v>377</v>
      </c>
      <c r="E68" s="42">
        <v>13000000</v>
      </c>
      <c r="F68" s="42"/>
      <c r="G68" s="42"/>
      <c r="H68" s="44">
        <f t="shared" si="99"/>
        <v>13000000</v>
      </c>
      <c r="I68" s="42">
        <v>5000000</v>
      </c>
      <c r="J68" s="42"/>
      <c r="K68" s="42"/>
      <c r="L68" s="222">
        <f>J68-K68</f>
        <v>0</v>
      </c>
      <c r="M68" s="42">
        <v>800000</v>
      </c>
      <c r="N68" s="42">
        <v>700000</v>
      </c>
      <c r="O68" s="54">
        <f t="shared" si="100"/>
        <v>100000</v>
      </c>
      <c r="P68" s="42">
        <v>800000</v>
      </c>
      <c r="Q68" s="42"/>
      <c r="R68" s="54">
        <f t="shared" si="87"/>
        <v>800000</v>
      </c>
      <c r="S68" s="42">
        <v>800000</v>
      </c>
      <c r="T68" s="42"/>
      <c r="U68" s="54">
        <f t="shared" si="88"/>
        <v>800000</v>
      </c>
      <c r="V68" s="42">
        <v>800000</v>
      </c>
      <c r="W68" s="42"/>
      <c r="X68" s="54">
        <f t="shared" si="89"/>
        <v>800000</v>
      </c>
      <c r="Y68" s="42">
        <v>800000</v>
      </c>
      <c r="Z68" s="42"/>
      <c r="AA68" s="54">
        <f t="shared" si="90"/>
        <v>800000</v>
      </c>
      <c r="AB68" s="42">
        <v>800000</v>
      </c>
      <c r="AC68" s="42"/>
      <c r="AD68" s="54">
        <f t="shared" si="91"/>
        <v>800000</v>
      </c>
      <c r="AE68" s="42">
        <v>800000</v>
      </c>
      <c r="AF68" s="42"/>
      <c r="AG68" s="54">
        <f t="shared" si="92"/>
        <v>800000</v>
      </c>
      <c r="AH68" s="42">
        <v>800000</v>
      </c>
      <c r="AI68" s="42"/>
      <c r="AJ68" s="54">
        <f t="shared" si="93"/>
        <v>800000</v>
      </c>
      <c r="AK68" s="42">
        <v>800000</v>
      </c>
      <c r="AL68" s="42"/>
      <c r="AM68" s="54">
        <f t="shared" si="94"/>
        <v>800000</v>
      </c>
      <c r="AN68" s="42">
        <v>800000</v>
      </c>
      <c r="AO68" s="42"/>
      <c r="AP68" s="54">
        <f t="shared" si="95"/>
        <v>800000</v>
      </c>
      <c r="AQ68" s="42"/>
      <c r="AR68" s="42"/>
      <c r="AS68" s="232">
        <f t="shared" si="101"/>
        <v>0</v>
      </c>
      <c r="AT68" s="42"/>
      <c r="AU68" s="42"/>
      <c r="AV68" s="232">
        <f t="shared" ref="AV68:AV130" si="102">AT68-AU68</f>
        <v>0</v>
      </c>
      <c r="AW68" s="42"/>
      <c r="AX68" s="42"/>
      <c r="AY68" s="42"/>
      <c r="AZ68" s="32">
        <f t="shared" si="1"/>
        <v>8000000</v>
      </c>
      <c r="BA68" s="42">
        <f t="shared" si="2"/>
        <v>5000000</v>
      </c>
      <c r="BB68" s="9">
        <f t="shared" si="3"/>
        <v>13000000</v>
      </c>
      <c r="BC68" s="9">
        <f t="shared" si="4"/>
        <v>13000000</v>
      </c>
      <c r="BD68" s="9">
        <f t="shared" si="5"/>
        <v>0</v>
      </c>
    </row>
    <row r="69" spans="1:56" x14ac:dyDescent="0.2">
      <c r="A69" s="209">
        <v>66</v>
      </c>
      <c r="B69" s="13"/>
      <c r="C69" s="48" t="s">
        <v>287</v>
      </c>
      <c r="D69" s="10" t="s">
        <v>375</v>
      </c>
      <c r="E69" s="42">
        <v>14500000</v>
      </c>
      <c r="F69" s="42"/>
      <c r="G69" s="42"/>
      <c r="H69" s="44">
        <f t="shared" si="99"/>
        <v>14500000</v>
      </c>
      <c r="I69" s="42">
        <v>2500000</v>
      </c>
      <c r="J69" s="42">
        <v>2500000</v>
      </c>
      <c r="K69" s="42"/>
      <c r="L69" s="222">
        <f>J69-K69</f>
        <v>2500000</v>
      </c>
      <c r="M69" s="42">
        <v>950000</v>
      </c>
      <c r="N69" s="42"/>
      <c r="O69" s="54">
        <f t="shared" si="100"/>
        <v>950000</v>
      </c>
      <c r="P69" s="42">
        <v>950000</v>
      </c>
      <c r="Q69" s="42"/>
      <c r="R69" s="54">
        <f t="shared" si="87"/>
        <v>950000</v>
      </c>
      <c r="S69" s="42">
        <v>950000</v>
      </c>
      <c r="T69" s="42"/>
      <c r="U69" s="54">
        <f t="shared" si="88"/>
        <v>950000</v>
      </c>
      <c r="V69" s="42">
        <v>950000</v>
      </c>
      <c r="W69" s="42"/>
      <c r="X69" s="54">
        <f t="shared" si="89"/>
        <v>950000</v>
      </c>
      <c r="Y69" s="42">
        <v>950000</v>
      </c>
      <c r="Z69" s="42"/>
      <c r="AA69" s="54">
        <f t="shared" si="90"/>
        <v>950000</v>
      </c>
      <c r="AB69" s="42">
        <v>950000</v>
      </c>
      <c r="AC69" s="42"/>
      <c r="AD69" s="54">
        <f t="shared" si="91"/>
        <v>950000</v>
      </c>
      <c r="AE69" s="42">
        <v>950000</v>
      </c>
      <c r="AF69" s="42"/>
      <c r="AG69" s="54">
        <f t="shared" si="92"/>
        <v>950000</v>
      </c>
      <c r="AH69" s="42">
        <v>950000</v>
      </c>
      <c r="AI69" s="42"/>
      <c r="AJ69" s="54">
        <f t="shared" si="93"/>
        <v>950000</v>
      </c>
      <c r="AK69" s="42">
        <v>950000</v>
      </c>
      <c r="AL69" s="42"/>
      <c r="AM69" s="54">
        <f t="shared" si="94"/>
        <v>950000</v>
      </c>
      <c r="AN69" s="42">
        <v>950000</v>
      </c>
      <c r="AO69" s="42"/>
      <c r="AP69" s="54">
        <f t="shared" si="95"/>
        <v>950000</v>
      </c>
      <c r="AQ69" s="42"/>
      <c r="AR69" s="42"/>
      <c r="AS69" s="232">
        <f t="shared" si="101"/>
        <v>0</v>
      </c>
      <c r="AT69" s="42"/>
      <c r="AU69" s="42"/>
      <c r="AV69" s="232">
        <f t="shared" si="102"/>
        <v>0</v>
      </c>
      <c r="AW69" s="42"/>
      <c r="AX69" s="42"/>
      <c r="AY69" s="42"/>
      <c r="AZ69" s="32">
        <f t="shared" ref="AZ69:AZ78" si="103">+J69+M69+P69+S69+V69+Y69+AB69+AE69+AH69+AK69+AN69+AQ69+AT69+AW69</f>
        <v>12000000</v>
      </c>
      <c r="BA69" s="42">
        <f t="shared" ref="BA69:BA121" si="104">I69</f>
        <v>2500000</v>
      </c>
      <c r="BB69" s="9">
        <f t="shared" ref="BB69:BB77" si="105">+AZ69+BA69</f>
        <v>14500000</v>
      </c>
      <c r="BC69" s="9">
        <f t="shared" ref="BC69:BC96" si="106">H69</f>
        <v>14500000</v>
      </c>
      <c r="BD69" s="9">
        <f t="shared" ref="BD69:BD126" si="107">BB69-BC69</f>
        <v>0</v>
      </c>
    </row>
    <row r="70" spans="1:56" s="121" customFormat="1" x14ac:dyDescent="0.2">
      <c r="A70" s="209">
        <v>67</v>
      </c>
      <c r="B70" s="303"/>
      <c r="C70" s="304" t="s">
        <v>163</v>
      </c>
      <c r="D70" s="267" t="s">
        <v>374</v>
      </c>
      <c r="E70" s="285">
        <v>12500000</v>
      </c>
      <c r="F70" s="285"/>
      <c r="G70" s="285"/>
      <c r="H70" s="285">
        <f t="shared" si="99"/>
        <v>12500000</v>
      </c>
      <c r="I70" s="285">
        <v>2000000</v>
      </c>
      <c r="J70" s="285">
        <v>3000000</v>
      </c>
      <c r="K70" s="285">
        <v>3000000</v>
      </c>
      <c r="L70" s="305">
        <f>J70-K70</f>
        <v>0</v>
      </c>
      <c r="M70" s="285">
        <v>750000</v>
      </c>
      <c r="N70" s="285">
        <v>750000</v>
      </c>
      <c r="O70" s="306">
        <f t="shared" si="100"/>
        <v>0</v>
      </c>
      <c r="P70" s="285">
        <v>750000</v>
      </c>
      <c r="Q70" s="285">
        <v>750000</v>
      </c>
      <c r="R70" s="305">
        <f t="shared" si="87"/>
        <v>0</v>
      </c>
      <c r="S70" s="285">
        <v>750000</v>
      </c>
      <c r="T70" s="285">
        <v>750000</v>
      </c>
      <c r="U70" s="305">
        <f>S70-T70</f>
        <v>0</v>
      </c>
      <c r="V70" s="285">
        <v>750000</v>
      </c>
      <c r="W70" s="285">
        <v>750000</v>
      </c>
      <c r="X70" s="305">
        <f>V70-W70</f>
        <v>0</v>
      </c>
      <c r="Y70" s="285">
        <v>750000</v>
      </c>
      <c r="Z70" s="285">
        <v>750000</v>
      </c>
      <c r="AA70" s="305">
        <f>Y70-Z70</f>
        <v>0</v>
      </c>
      <c r="AB70" s="285">
        <v>750000</v>
      </c>
      <c r="AC70" s="285">
        <v>750000</v>
      </c>
      <c r="AD70" s="305">
        <f>AB70-AC70</f>
        <v>0</v>
      </c>
      <c r="AE70" s="285">
        <v>750000</v>
      </c>
      <c r="AF70" s="285">
        <v>750000</v>
      </c>
      <c r="AG70" s="305">
        <f>AE70-AF70</f>
        <v>0</v>
      </c>
      <c r="AH70" s="285">
        <v>750000</v>
      </c>
      <c r="AI70" s="285">
        <v>750000</v>
      </c>
      <c r="AJ70" s="305">
        <f>AH70-AI70</f>
        <v>0</v>
      </c>
      <c r="AK70" s="285">
        <v>750000</v>
      </c>
      <c r="AL70" s="285">
        <v>750000</v>
      </c>
      <c r="AM70" s="305">
        <f>AK70-AL70</f>
        <v>0</v>
      </c>
      <c r="AN70" s="285">
        <v>750000</v>
      </c>
      <c r="AO70" s="285">
        <v>750000</v>
      </c>
      <c r="AP70" s="305">
        <f>AN70-AO70</f>
        <v>0</v>
      </c>
      <c r="AQ70" s="269"/>
      <c r="AR70" s="269"/>
      <c r="AS70" s="290">
        <f t="shared" si="101"/>
        <v>0</v>
      </c>
      <c r="AT70" s="269"/>
      <c r="AU70" s="269"/>
      <c r="AV70" s="290">
        <f t="shared" si="102"/>
        <v>0</v>
      </c>
      <c r="AW70" s="269"/>
      <c r="AX70" s="269"/>
      <c r="AY70" s="269"/>
      <c r="AZ70" s="32">
        <f t="shared" si="103"/>
        <v>10500000</v>
      </c>
      <c r="BA70" s="42">
        <f t="shared" si="104"/>
        <v>2000000</v>
      </c>
      <c r="BB70" s="9">
        <f t="shared" si="105"/>
        <v>12500000</v>
      </c>
      <c r="BC70" s="9">
        <f t="shared" si="106"/>
        <v>12500000</v>
      </c>
      <c r="BD70" s="9">
        <f t="shared" si="107"/>
        <v>0</v>
      </c>
    </row>
    <row r="71" spans="1:56" x14ac:dyDescent="0.2">
      <c r="A71" s="209">
        <v>68</v>
      </c>
      <c r="B71" s="13" t="s">
        <v>297</v>
      </c>
      <c r="C71" s="48" t="s">
        <v>296</v>
      </c>
      <c r="D71" s="10" t="s">
        <v>377</v>
      </c>
      <c r="E71" s="42">
        <v>11200000</v>
      </c>
      <c r="F71" s="42"/>
      <c r="G71" s="42"/>
      <c r="H71" s="44">
        <f t="shared" si="99"/>
        <v>11200000</v>
      </c>
      <c r="I71" s="42">
        <v>5000000</v>
      </c>
      <c r="J71" s="42"/>
      <c r="K71" s="42"/>
      <c r="L71" s="222">
        <f>J71-K71</f>
        <v>0</v>
      </c>
      <c r="M71" s="42">
        <v>620000</v>
      </c>
      <c r="N71" s="42">
        <v>620000</v>
      </c>
      <c r="O71" s="54">
        <f t="shared" si="100"/>
        <v>0</v>
      </c>
      <c r="P71" s="42">
        <v>620000</v>
      </c>
      <c r="Q71" s="42">
        <v>620000</v>
      </c>
      <c r="R71" s="54">
        <f t="shared" si="87"/>
        <v>0</v>
      </c>
      <c r="S71" s="42">
        <v>620000</v>
      </c>
      <c r="T71" s="42">
        <v>620000</v>
      </c>
      <c r="U71" s="54">
        <f>S71-T71</f>
        <v>0</v>
      </c>
      <c r="V71" s="42">
        <v>620000</v>
      </c>
      <c r="W71" s="42">
        <v>620000</v>
      </c>
      <c r="X71" s="54">
        <f>V71-W71</f>
        <v>0</v>
      </c>
      <c r="Y71" s="42">
        <v>620000</v>
      </c>
      <c r="Z71" s="42">
        <v>620000</v>
      </c>
      <c r="AA71" s="54">
        <f>Y71-Z71</f>
        <v>0</v>
      </c>
      <c r="AB71" s="42">
        <v>620000</v>
      </c>
      <c r="AC71" s="42"/>
      <c r="AD71" s="54">
        <f>AB71-AC71</f>
        <v>620000</v>
      </c>
      <c r="AE71" s="42">
        <v>620000</v>
      </c>
      <c r="AF71" s="42"/>
      <c r="AG71" s="54">
        <f>AE71-AF71</f>
        <v>620000</v>
      </c>
      <c r="AH71" s="42">
        <v>620000</v>
      </c>
      <c r="AI71" s="42"/>
      <c r="AJ71" s="54">
        <f>AH71-AI71</f>
        <v>620000</v>
      </c>
      <c r="AK71" s="42">
        <v>620000</v>
      </c>
      <c r="AL71" s="42"/>
      <c r="AM71" s="54">
        <f>AK71-AL71</f>
        <v>620000</v>
      </c>
      <c r="AN71" s="42">
        <v>620000</v>
      </c>
      <c r="AO71" s="42"/>
      <c r="AP71" s="54">
        <f>AN71-AO71</f>
        <v>620000</v>
      </c>
      <c r="AQ71" s="42"/>
      <c r="AR71" s="42"/>
      <c r="AS71" s="232">
        <f t="shared" si="101"/>
        <v>0</v>
      </c>
      <c r="AT71" s="42"/>
      <c r="AU71" s="42"/>
      <c r="AV71" s="232">
        <f t="shared" si="102"/>
        <v>0</v>
      </c>
      <c r="AW71" s="42"/>
      <c r="AX71" s="42"/>
      <c r="AY71" s="42"/>
      <c r="AZ71" s="32">
        <f t="shared" si="103"/>
        <v>6200000</v>
      </c>
      <c r="BA71" s="42">
        <f t="shared" si="104"/>
        <v>5000000</v>
      </c>
      <c r="BB71" s="9">
        <f t="shared" si="105"/>
        <v>11200000</v>
      </c>
      <c r="BC71" s="9">
        <f t="shared" si="106"/>
        <v>11200000</v>
      </c>
      <c r="BD71" s="9">
        <f t="shared" si="107"/>
        <v>0</v>
      </c>
    </row>
    <row r="72" spans="1:56" s="121" customFormat="1" x14ac:dyDescent="0.2">
      <c r="A72" s="352">
        <v>69</v>
      </c>
      <c r="B72" s="291"/>
      <c r="C72" s="269" t="s">
        <v>349</v>
      </c>
      <c r="D72" s="267" t="s">
        <v>375</v>
      </c>
      <c r="E72" s="269">
        <v>13000000</v>
      </c>
      <c r="F72" s="269"/>
      <c r="G72" s="269"/>
      <c r="H72" s="269">
        <f t="shared" si="99"/>
        <v>13000000</v>
      </c>
      <c r="I72" s="269">
        <v>1000000</v>
      </c>
      <c r="J72" s="269">
        <v>4000000</v>
      </c>
      <c r="K72" s="269">
        <v>4000000</v>
      </c>
      <c r="L72" s="270">
        <f t="shared" ref="L72:L78" si="108">J72-K72</f>
        <v>0</v>
      </c>
      <c r="M72" s="269">
        <v>667000</v>
      </c>
      <c r="N72" s="269">
        <v>667000</v>
      </c>
      <c r="O72" s="122">
        <f t="shared" si="100"/>
        <v>0</v>
      </c>
      <c r="P72" s="269">
        <v>667000</v>
      </c>
      <c r="Q72" s="269">
        <f>33000+634000</f>
        <v>667000</v>
      </c>
      <c r="R72" s="122">
        <f t="shared" ref="R72:R73" si="109">P72-Q72</f>
        <v>0</v>
      </c>
      <c r="S72" s="269">
        <v>667000</v>
      </c>
      <c r="T72" s="269">
        <v>667000</v>
      </c>
      <c r="U72" s="122">
        <f t="shared" ref="U72:U73" si="110">S72-T72</f>
        <v>0</v>
      </c>
      <c r="V72" s="269">
        <v>667000</v>
      </c>
      <c r="W72" s="269">
        <v>667000</v>
      </c>
      <c r="X72" s="122">
        <f t="shared" ref="X72:X73" si="111">V72-W72</f>
        <v>0</v>
      </c>
      <c r="Y72" s="269">
        <v>667000</v>
      </c>
      <c r="Z72" s="269">
        <v>667000</v>
      </c>
      <c r="AA72" s="122">
        <f t="shared" ref="AA72:AA73" si="112">Y72-Z72</f>
        <v>0</v>
      </c>
      <c r="AB72" s="269">
        <v>667000</v>
      </c>
      <c r="AC72" s="269">
        <v>667000</v>
      </c>
      <c r="AD72" s="122">
        <f t="shared" ref="AD72:AD73" si="113">AB72-AC72</f>
        <v>0</v>
      </c>
      <c r="AE72" s="269">
        <v>667000</v>
      </c>
      <c r="AF72" s="269">
        <v>667000</v>
      </c>
      <c r="AG72" s="122">
        <f t="shared" ref="AG72:AG73" si="114">AE72-AF72</f>
        <v>0</v>
      </c>
      <c r="AH72" s="269">
        <v>667000</v>
      </c>
      <c r="AI72" s="269">
        <v>667000</v>
      </c>
      <c r="AJ72" s="122">
        <f t="shared" ref="AJ72:AJ73" si="115">AH72-AI72</f>
        <v>0</v>
      </c>
      <c r="AK72" s="269">
        <v>667000</v>
      </c>
      <c r="AL72" s="269">
        <v>667000</v>
      </c>
      <c r="AM72" s="122">
        <f t="shared" ref="AM72:AM73" si="116">AK72-AL72</f>
        <v>0</v>
      </c>
      <c r="AN72" s="269">
        <v>667000</v>
      </c>
      <c r="AO72" s="269">
        <v>667000</v>
      </c>
      <c r="AP72" s="122">
        <f t="shared" ref="AP72:AP73" si="117">AN72-AO72</f>
        <v>0</v>
      </c>
      <c r="AQ72" s="269">
        <v>667000</v>
      </c>
      <c r="AR72" s="269">
        <v>667000</v>
      </c>
      <c r="AS72" s="122">
        <f t="shared" si="101"/>
        <v>0</v>
      </c>
      <c r="AT72" s="269">
        <v>663000</v>
      </c>
      <c r="AU72" s="269">
        <v>663000</v>
      </c>
      <c r="AV72" s="290">
        <f t="shared" si="102"/>
        <v>0</v>
      </c>
      <c r="AW72" s="269"/>
      <c r="AX72" s="269"/>
      <c r="AY72" s="269"/>
      <c r="AZ72" s="120">
        <f t="shared" si="103"/>
        <v>12000000</v>
      </c>
      <c r="BA72" s="269">
        <f t="shared" si="104"/>
        <v>1000000</v>
      </c>
      <c r="BB72" s="121">
        <f t="shared" si="105"/>
        <v>13000000</v>
      </c>
      <c r="BC72" s="121">
        <f t="shared" si="106"/>
        <v>13000000</v>
      </c>
      <c r="BD72" s="121">
        <f t="shared" si="107"/>
        <v>0</v>
      </c>
    </row>
    <row r="73" spans="1:56" x14ac:dyDescent="0.2">
      <c r="A73" s="209">
        <v>70</v>
      </c>
      <c r="B73" s="13"/>
      <c r="C73" s="42" t="s">
        <v>360</v>
      </c>
      <c r="D73" s="103" t="s">
        <v>375</v>
      </c>
      <c r="E73" s="42">
        <v>15000000</v>
      </c>
      <c r="F73" s="42"/>
      <c r="G73" s="42"/>
      <c r="H73" s="42">
        <f t="shared" si="99"/>
        <v>15000000</v>
      </c>
      <c r="I73" s="42">
        <v>5000000</v>
      </c>
      <c r="J73" s="42"/>
      <c r="K73" s="42"/>
      <c r="L73" s="307">
        <f t="shared" si="108"/>
        <v>0</v>
      </c>
      <c r="M73" s="42">
        <v>1000000</v>
      </c>
      <c r="N73" s="42">
        <v>1000000</v>
      </c>
      <c r="O73" s="105">
        <f t="shared" si="100"/>
        <v>0</v>
      </c>
      <c r="P73" s="42">
        <v>1000000</v>
      </c>
      <c r="Q73" s="42">
        <v>900000</v>
      </c>
      <c r="R73" s="105">
        <f t="shared" si="109"/>
        <v>100000</v>
      </c>
      <c r="S73" s="42">
        <v>1000000</v>
      </c>
      <c r="T73" s="42"/>
      <c r="U73" s="105">
        <f t="shared" si="110"/>
        <v>1000000</v>
      </c>
      <c r="V73" s="42">
        <v>1000000</v>
      </c>
      <c r="W73" s="42"/>
      <c r="X73" s="105">
        <f t="shared" si="111"/>
        <v>1000000</v>
      </c>
      <c r="Y73" s="42">
        <v>1000000</v>
      </c>
      <c r="Z73" s="42"/>
      <c r="AA73" s="105">
        <f t="shared" si="112"/>
        <v>1000000</v>
      </c>
      <c r="AB73" s="42">
        <v>1000000</v>
      </c>
      <c r="AC73" s="42"/>
      <c r="AD73" s="105">
        <f t="shared" si="113"/>
        <v>1000000</v>
      </c>
      <c r="AE73" s="42">
        <v>1000000</v>
      </c>
      <c r="AF73" s="42"/>
      <c r="AG73" s="105">
        <f t="shared" si="114"/>
        <v>1000000</v>
      </c>
      <c r="AH73" s="42">
        <v>1000000</v>
      </c>
      <c r="AI73" s="42"/>
      <c r="AJ73" s="105">
        <f t="shared" si="115"/>
        <v>1000000</v>
      </c>
      <c r="AK73" s="42">
        <v>1000000</v>
      </c>
      <c r="AL73" s="42"/>
      <c r="AM73" s="105">
        <f t="shared" si="116"/>
        <v>1000000</v>
      </c>
      <c r="AN73" s="42">
        <v>1000000</v>
      </c>
      <c r="AO73" s="42"/>
      <c r="AP73" s="105">
        <f t="shared" si="117"/>
        <v>1000000</v>
      </c>
      <c r="AQ73" s="42"/>
      <c r="AR73" s="42"/>
      <c r="AS73" s="232">
        <f t="shared" si="101"/>
        <v>0</v>
      </c>
      <c r="AT73" s="42"/>
      <c r="AU73" s="42"/>
      <c r="AV73" s="232">
        <f t="shared" si="102"/>
        <v>0</v>
      </c>
      <c r="AW73" s="42"/>
      <c r="AX73" s="42"/>
      <c r="AY73" s="42"/>
      <c r="AZ73" s="32">
        <f t="shared" si="103"/>
        <v>10000000</v>
      </c>
      <c r="BA73" s="42">
        <f t="shared" si="104"/>
        <v>5000000</v>
      </c>
      <c r="BB73" s="9">
        <f t="shared" si="105"/>
        <v>15000000</v>
      </c>
      <c r="BC73" s="9">
        <f t="shared" si="106"/>
        <v>15000000</v>
      </c>
      <c r="BD73" s="9">
        <f t="shared" si="107"/>
        <v>0</v>
      </c>
    </row>
    <row r="74" spans="1:56" s="121" customFormat="1" x14ac:dyDescent="0.2">
      <c r="A74" s="352">
        <v>71</v>
      </c>
      <c r="B74" s="291"/>
      <c r="C74" s="269" t="s">
        <v>371</v>
      </c>
      <c r="D74" s="267" t="s">
        <v>375</v>
      </c>
      <c r="E74" s="269">
        <v>15000000</v>
      </c>
      <c r="F74" s="269">
        <v>1500000</v>
      </c>
      <c r="G74" s="269"/>
      <c r="H74" s="269">
        <v>13500000</v>
      </c>
      <c r="I74" s="269">
        <v>13500000</v>
      </c>
      <c r="J74" s="269"/>
      <c r="K74" s="269"/>
      <c r="L74" s="270">
        <f t="shared" si="108"/>
        <v>0</v>
      </c>
      <c r="M74" s="269"/>
      <c r="N74" s="269"/>
      <c r="O74" s="122"/>
      <c r="P74" s="269"/>
      <c r="Q74" s="269"/>
      <c r="R74" s="122"/>
      <c r="S74" s="269"/>
      <c r="T74" s="269"/>
      <c r="U74" s="122"/>
      <c r="V74" s="269"/>
      <c r="W74" s="269"/>
      <c r="X74" s="122"/>
      <c r="Y74" s="269"/>
      <c r="Z74" s="269"/>
      <c r="AA74" s="122"/>
      <c r="AB74" s="269"/>
      <c r="AC74" s="269"/>
      <c r="AD74" s="122"/>
      <c r="AE74" s="269"/>
      <c r="AF74" s="269"/>
      <c r="AG74" s="269"/>
      <c r="AH74" s="269"/>
      <c r="AI74" s="269"/>
      <c r="AJ74" s="122"/>
      <c r="AK74" s="269"/>
      <c r="AL74" s="269"/>
      <c r="AM74" s="269"/>
      <c r="AN74" s="269"/>
      <c r="AO74" s="269"/>
      <c r="AP74" s="122"/>
      <c r="AQ74" s="269"/>
      <c r="AR74" s="269"/>
      <c r="AS74" s="290">
        <f t="shared" si="101"/>
        <v>0</v>
      </c>
      <c r="AT74" s="269"/>
      <c r="AU74" s="269"/>
      <c r="AV74" s="290">
        <f t="shared" si="102"/>
        <v>0</v>
      </c>
      <c r="AW74" s="269"/>
      <c r="AX74" s="269"/>
      <c r="AY74" s="269"/>
      <c r="AZ74" s="120">
        <f t="shared" si="103"/>
        <v>0</v>
      </c>
      <c r="BA74" s="269">
        <f t="shared" si="104"/>
        <v>13500000</v>
      </c>
      <c r="BB74" s="121">
        <f t="shared" si="105"/>
        <v>13500000</v>
      </c>
      <c r="BC74" s="121">
        <f t="shared" si="106"/>
        <v>13500000</v>
      </c>
      <c r="BD74" s="121">
        <f t="shared" si="107"/>
        <v>0</v>
      </c>
    </row>
    <row r="75" spans="1:56" x14ac:dyDescent="0.2">
      <c r="A75" s="209">
        <v>72</v>
      </c>
      <c r="B75" s="13"/>
      <c r="C75" s="42" t="s">
        <v>372</v>
      </c>
      <c r="D75" s="103" t="s">
        <v>377</v>
      </c>
      <c r="E75" s="269">
        <v>15000000</v>
      </c>
      <c r="F75" s="42"/>
      <c r="G75" s="42"/>
      <c r="H75" s="269">
        <v>15000000</v>
      </c>
      <c r="I75" s="42">
        <v>5000000</v>
      </c>
      <c r="J75" s="42"/>
      <c r="K75" s="42"/>
      <c r="L75" s="307">
        <f t="shared" si="108"/>
        <v>0</v>
      </c>
      <c r="M75" s="42"/>
      <c r="N75" s="42"/>
      <c r="O75" s="105"/>
      <c r="P75" s="42">
        <v>1000000</v>
      </c>
      <c r="Q75" s="42">
        <v>1000000</v>
      </c>
      <c r="R75" s="105">
        <f>+P75-Q75</f>
        <v>0</v>
      </c>
      <c r="S75" s="42">
        <v>1000000</v>
      </c>
      <c r="T75" s="42">
        <v>1000000</v>
      </c>
      <c r="U75" s="105">
        <f t="shared" ref="U75:U76" si="118">+S75-T75</f>
        <v>0</v>
      </c>
      <c r="V75" s="42">
        <v>1000000</v>
      </c>
      <c r="W75" s="42">
        <v>1000000</v>
      </c>
      <c r="X75" s="105">
        <f t="shared" ref="X75:X76" si="119">+V75-W75</f>
        <v>0</v>
      </c>
      <c r="Y75" s="42">
        <v>1000000</v>
      </c>
      <c r="Z75" s="42">
        <v>1000000</v>
      </c>
      <c r="AA75" s="105">
        <f t="shared" ref="AA75:AA76" si="120">+Y75-Z75</f>
        <v>0</v>
      </c>
      <c r="AB75" s="42">
        <v>1000000</v>
      </c>
      <c r="AC75" s="42"/>
      <c r="AD75" s="105">
        <f t="shared" ref="AD75:AD76" si="121">+AB75-AC75</f>
        <v>1000000</v>
      </c>
      <c r="AE75" s="42">
        <v>1000000</v>
      </c>
      <c r="AF75" s="42"/>
      <c r="AG75" s="105">
        <f t="shared" ref="AG75:AG76" si="122">+AE75-AF75</f>
        <v>1000000</v>
      </c>
      <c r="AH75" s="42">
        <v>1000000</v>
      </c>
      <c r="AI75" s="42"/>
      <c r="AJ75" s="105">
        <f t="shared" ref="AJ75:AJ76" si="123">+AH75-AI75</f>
        <v>1000000</v>
      </c>
      <c r="AK75" s="42">
        <v>1000000</v>
      </c>
      <c r="AL75" s="42"/>
      <c r="AM75" s="105">
        <f t="shared" ref="AM75:AM76" si="124">+AK75-AL75</f>
        <v>1000000</v>
      </c>
      <c r="AN75" s="42">
        <v>1000000</v>
      </c>
      <c r="AO75" s="42"/>
      <c r="AP75" s="105">
        <f t="shared" ref="AP75:AP76" si="125">+AN75-AO75</f>
        <v>1000000</v>
      </c>
      <c r="AQ75" s="42">
        <v>1000000</v>
      </c>
      <c r="AR75" s="42"/>
      <c r="AS75" s="105">
        <f>+AQ75-AR75</f>
        <v>1000000</v>
      </c>
      <c r="AT75" s="42"/>
      <c r="AU75" s="42"/>
      <c r="AV75" s="232">
        <f t="shared" si="102"/>
        <v>0</v>
      </c>
      <c r="AW75" s="42"/>
      <c r="AX75" s="42"/>
      <c r="AY75" s="42"/>
      <c r="AZ75" s="32">
        <f t="shared" si="103"/>
        <v>10000000</v>
      </c>
      <c r="BA75" s="42">
        <f t="shared" si="104"/>
        <v>5000000</v>
      </c>
      <c r="BB75" s="9">
        <f t="shared" si="105"/>
        <v>15000000</v>
      </c>
      <c r="BC75" s="9">
        <f t="shared" si="106"/>
        <v>15000000</v>
      </c>
      <c r="BD75" s="9">
        <f t="shared" si="107"/>
        <v>0</v>
      </c>
    </row>
    <row r="76" spans="1:56" x14ac:dyDescent="0.2">
      <c r="A76" s="209">
        <v>73</v>
      </c>
      <c r="B76" s="13"/>
      <c r="C76" s="42" t="s">
        <v>384</v>
      </c>
      <c r="D76" s="103" t="s">
        <v>374</v>
      </c>
      <c r="E76" s="42">
        <v>15000000</v>
      </c>
      <c r="F76" s="42"/>
      <c r="G76" s="42"/>
      <c r="H76" s="42">
        <f>+E76-F76-G76</f>
        <v>15000000</v>
      </c>
      <c r="I76" s="42">
        <v>5000000</v>
      </c>
      <c r="J76" s="42"/>
      <c r="K76" s="42"/>
      <c r="L76" s="307">
        <f t="shared" si="108"/>
        <v>0</v>
      </c>
      <c r="M76" s="42"/>
      <c r="N76" s="42"/>
      <c r="O76" s="105"/>
      <c r="P76" s="42">
        <v>1000000</v>
      </c>
      <c r="Q76" s="42">
        <v>1000000</v>
      </c>
      <c r="R76" s="105">
        <f>+P76-Q76</f>
        <v>0</v>
      </c>
      <c r="S76" s="42">
        <v>1000000</v>
      </c>
      <c r="T76" s="42">
        <v>1000000</v>
      </c>
      <c r="U76" s="105">
        <f t="shared" si="118"/>
        <v>0</v>
      </c>
      <c r="V76" s="42">
        <v>1000000</v>
      </c>
      <c r="W76" s="42">
        <v>1000000</v>
      </c>
      <c r="X76" s="105">
        <f t="shared" si="119"/>
        <v>0</v>
      </c>
      <c r="Y76" s="42">
        <v>1000000</v>
      </c>
      <c r="Z76" s="42">
        <v>1000000</v>
      </c>
      <c r="AA76" s="105">
        <f t="shared" si="120"/>
        <v>0</v>
      </c>
      <c r="AB76" s="42">
        <v>1000000</v>
      </c>
      <c r="AC76" s="42">
        <v>1000000</v>
      </c>
      <c r="AD76" s="105">
        <f t="shared" si="121"/>
        <v>0</v>
      </c>
      <c r="AE76" s="42">
        <v>1000000</v>
      </c>
      <c r="AF76" s="42"/>
      <c r="AG76" s="105">
        <f t="shared" si="122"/>
        <v>1000000</v>
      </c>
      <c r="AH76" s="42">
        <v>1000000</v>
      </c>
      <c r="AI76" s="42"/>
      <c r="AJ76" s="105">
        <f t="shared" si="123"/>
        <v>1000000</v>
      </c>
      <c r="AK76" s="42">
        <v>1000000</v>
      </c>
      <c r="AL76" s="42"/>
      <c r="AM76" s="105">
        <f t="shared" si="124"/>
        <v>1000000</v>
      </c>
      <c r="AN76" s="42">
        <v>1000000</v>
      </c>
      <c r="AO76" s="42"/>
      <c r="AP76" s="105">
        <f t="shared" si="125"/>
        <v>1000000</v>
      </c>
      <c r="AQ76" s="42">
        <v>1000000</v>
      </c>
      <c r="AR76" s="42"/>
      <c r="AS76" s="105">
        <f t="shared" ref="AS76" si="126">+AQ76-AR76</f>
        <v>1000000</v>
      </c>
      <c r="AT76" s="42"/>
      <c r="AU76" s="42"/>
      <c r="AV76" s="232"/>
      <c r="AW76" s="42"/>
      <c r="AX76" s="42"/>
      <c r="AY76" s="42"/>
      <c r="AZ76" s="32">
        <f t="shared" si="103"/>
        <v>10000000</v>
      </c>
      <c r="BA76" s="42">
        <f t="shared" si="104"/>
        <v>5000000</v>
      </c>
      <c r="BB76" s="9">
        <f t="shared" si="105"/>
        <v>15000000</v>
      </c>
      <c r="BC76" s="9">
        <f t="shared" si="106"/>
        <v>15000000</v>
      </c>
      <c r="BD76" s="9">
        <f t="shared" si="107"/>
        <v>0</v>
      </c>
    </row>
    <row r="77" spans="1:56" x14ac:dyDescent="0.2">
      <c r="A77" s="209">
        <v>74</v>
      </c>
      <c r="B77" s="13"/>
      <c r="C77" s="48" t="s">
        <v>385</v>
      </c>
      <c r="D77" s="10" t="s">
        <v>375</v>
      </c>
      <c r="E77" s="42">
        <v>15000000</v>
      </c>
      <c r="F77" s="42"/>
      <c r="G77" s="42"/>
      <c r="H77" s="42">
        <f t="shared" ref="H77:H93" si="127">+E77-F77-G77</f>
        <v>15000000</v>
      </c>
      <c r="I77" s="42">
        <v>5000000</v>
      </c>
      <c r="J77" s="42"/>
      <c r="K77" s="42"/>
      <c r="L77" s="307">
        <f t="shared" si="108"/>
        <v>0</v>
      </c>
      <c r="M77" s="42"/>
      <c r="N77" s="42"/>
      <c r="O77" s="105">
        <f t="shared" ref="O77:O83" si="128">M77-N77</f>
        <v>0</v>
      </c>
      <c r="P77" s="42">
        <v>1000000</v>
      </c>
      <c r="Q77" s="42">
        <v>1000000</v>
      </c>
      <c r="R77" s="105">
        <f t="shared" ref="R77:R86" si="129">P77-Q77</f>
        <v>0</v>
      </c>
      <c r="S77" s="42">
        <v>1000000</v>
      </c>
      <c r="T77" s="42">
        <v>1000000</v>
      </c>
      <c r="U77" s="105">
        <f t="shared" ref="U77:U78" si="130">S77-T77</f>
        <v>0</v>
      </c>
      <c r="V77" s="42">
        <v>1000000</v>
      </c>
      <c r="W77" s="42">
        <v>1000000</v>
      </c>
      <c r="X77" s="105">
        <f t="shared" ref="X77:X78" si="131">V77-W77</f>
        <v>0</v>
      </c>
      <c r="Y77" s="42">
        <v>1000000</v>
      </c>
      <c r="Z77" s="42">
        <v>1000000</v>
      </c>
      <c r="AA77" s="105">
        <f t="shared" ref="AA77:AA78" si="132">Y77-Z77</f>
        <v>0</v>
      </c>
      <c r="AB77" s="42">
        <v>1000000</v>
      </c>
      <c r="AC77" s="42">
        <v>1000000</v>
      </c>
      <c r="AD77" s="105">
        <f t="shared" ref="AD77:AD78" si="133">AB77-AC77</f>
        <v>0</v>
      </c>
      <c r="AE77" s="42">
        <v>1000000</v>
      </c>
      <c r="AF77" s="42"/>
      <c r="AG77" s="105">
        <f t="shared" ref="AG77:AG78" si="134">AE77-AF77</f>
        <v>1000000</v>
      </c>
      <c r="AH77" s="42">
        <v>1000000</v>
      </c>
      <c r="AI77" s="42"/>
      <c r="AJ77" s="105">
        <f t="shared" ref="AJ77:AJ78" si="135">AH77-AI77</f>
        <v>1000000</v>
      </c>
      <c r="AK77" s="42">
        <v>1000000</v>
      </c>
      <c r="AL77" s="42"/>
      <c r="AM77" s="105">
        <f t="shared" ref="AM77:AM78" si="136">AK77-AL77</f>
        <v>1000000</v>
      </c>
      <c r="AN77" s="42">
        <v>1000000</v>
      </c>
      <c r="AO77" s="42"/>
      <c r="AP77" s="105">
        <f t="shared" ref="AP77:AP78" si="137">AN77-AO77</f>
        <v>1000000</v>
      </c>
      <c r="AQ77" s="42">
        <v>1000000</v>
      </c>
      <c r="AR77" s="42"/>
      <c r="AS77" s="105">
        <f t="shared" ref="AS77:AS78" si="138">AQ77-AR77</f>
        <v>1000000</v>
      </c>
      <c r="AT77" s="42"/>
      <c r="AU77" s="42"/>
      <c r="AV77" s="232">
        <f t="shared" si="102"/>
        <v>0</v>
      </c>
      <c r="AW77" s="42"/>
      <c r="AX77" s="42"/>
      <c r="AY77" s="42"/>
      <c r="AZ77" s="32">
        <f t="shared" si="103"/>
        <v>10000000</v>
      </c>
      <c r="BA77" s="42">
        <f t="shared" si="104"/>
        <v>5000000</v>
      </c>
      <c r="BB77" s="9">
        <f t="shared" si="105"/>
        <v>15000000</v>
      </c>
      <c r="BC77" s="9">
        <f t="shared" si="106"/>
        <v>15000000</v>
      </c>
      <c r="BD77" s="9">
        <f t="shared" si="107"/>
        <v>0</v>
      </c>
    </row>
    <row r="78" spans="1:56" x14ac:dyDescent="0.2">
      <c r="A78" s="209">
        <v>75</v>
      </c>
      <c r="B78" s="13"/>
      <c r="C78" s="48" t="s">
        <v>386</v>
      </c>
      <c r="D78" s="10" t="s">
        <v>377</v>
      </c>
      <c r="E78" s="42">
        <v>15000000</v>
      </c>
      <c r="F78" s="42"/>
      <c r="G78" s="42"/>
      <c r="H78" s="42">
        <f t="shared" si="127"/>
        <v>15000000</v>
      </c>
      <c r="I78" s="42">
        <v>5000000</v>
      </c>
      <c r="J78" s="42"/>
      <c r="K78" s="42"/>
      <c r="L78" s="222">
        <f t="shared" si="108"/>
        <v>0</v>
      </c>
      <c r="M78" s="42"/>
      <c r="N78" s="42"/>
      <c r="O78" s="54">
        <f t="shared" si="128"/>
        <v>0</v>
      </c>
      <c r="P78" s="42">
        <v>1000000</v>
      </c>
      <c r="Q78" s="42"/>
      <c r="R78" s="54">
        <f t="shared" si="129"/>
        <v>1000000</v>
      </c>
      <c r="S78" s="42">
        <v>1000000</v>
      </c>
      <c r="T78" s="42"/>
      <c r="U78" s="54">
        <f t="shared" si="130"/>
        <v>1000000</v>
      </c>
      <c r="V78" s="42">
        <v>1000000</v>
      </c>
      <c r="W78" s="42"/>
      <c r="X78" s="54">
        <f t="shared" si="131"/>
        <v>1000000</v>
      </c>
      <c r="Y78" s="42">
        <v>1000000</v>
      </c>
      <c r="Z78" s="42"/>
      <c r="AA78" s="54">
        <f t="shared" si="132"/>
        <v>1000000</v>
      </c>
      <c r="AB78" s="42">
        <v>1000000</v>
      </c>
      <c r="AC78" s="42"/>
      <c r="AD78" s="54">
        <f t="shared" si="133"/>
        <v>1000000</v>
      </c>
      <c r="AE78" s="42">
        <v>1000000</v>
      </c>
      <c r="AF78" s="42"/>
      <c r="AG78" s="54">
        <f t="shared" si="134"/>
        <v>1000000</v>
      </c>
      <c r="AH78" s="42">
        <v>1000000</v>
      </c>
      <c r="AI78" s="42"/>
      <c r="AJ78" s="54">
        <f t="shared" si="135"/>
        <v>1000000</v>
      </c>
      <c r="AK78" s="42">
        <v>1000000</v>
      </c>
      <c r="AL78" s="42"/>
      <c r="AM78" s="54">
        <f t="shared" si="136"/>
        <v>1000000</v>
      </c>
      <c r="AN78" s="42">
        <v>1000000</v>
      </c>
      <c r="AO78" s="42"/>
      <c r="AP78" s="54">
        <f t="shared" si="137"/>
        <v>1000000</v>
      </c>
      <c r="AQ78" s="42">
        <v>1000000</v>
      </c>
      <c r="AR78" s="42"/>
      <c r="AS78" s="54">
        <f t="shared" si="138"/>
        <v>1000000</v>
      </c>
      <c r="AT78" s="42"/>
      <c r="AU78" s="42"/>
      <c r="AV78" s="232">
        <f t="shared" si="102"/>
        <v>0</v>
      </c>
      <c r="AW78" s="42"/>
      <c r="AX78" s="42"/>
      <c r="AY78" s="42"/>
      <c r="AZ78" s="32">
        <f t="shared" si="103"/>
        <v>10000000</v>
      </c>
      <c r="BA78" s="42">
        <f t="shared" si="104"/>
        <v>5000000</v>
      </c>
      <c r="BC78" s="9">
        <f t="shared" si="106"/>
        <v>15000000</v>
      </c>
      <c r="BD78" s="9">
        <f t="shared" si="107"/>
        <v>-15000000</v>
      </c>
    </row>
    <row r="79" spans="1:56" s="121" customFormat="1" x14ac:dyDescent="0.2">
      <c r="A79" s="352">
        <v>76</v>
      </c>
      <c r="B79" s="291"/>
      <c r="C79" s="363" t="s">
        <v>387</v>
      </c>
      <c r="D79" s="284" t="s">
        <v>374</v>
      </c>
      <c r="E79" s="269">
        <v>15000000</v>
      </c>
      <c r="F79" s="269">
        <v>1500000</v>
      </c>
      <c r="G79" s="269"/>
      <c r="H79" s="269">
        <f t="shared" si="127"/>
        <v>13500000</v>
      </c>
      <c r="I79" s="269">
        <f>+H79</f>
        <v>13500000</v>
      </c>
      <c r="J79" s="269"/>
      <c r="K79" s="269"/>
      <c r="L79" s="302">
        <f>J79-K79</f>
        <v>0</v>
      </c>
      <c r="M79" s="269"/>
      <c r="N79" s="269"/>
      <c r="O79" s="289">
        <f t="shared" si="128"/>
        <v>0</v>
      </c>
      <c r="P79" s="269"/>
      <c r="Q79" s="269"/>
      <c r="R79" s="289">
        <f t="shared" si="129"/>
        <v>0</v>
      </c>
      <c r="S79" s="269"/>
      <c r="T79" s="269"/>
      <c r="U79" s="289">
        <f t="shared" ref="U79:U84" si="139">S79-T79</f>
        <v>0</v>
      </c>
      <c r="V79" s="269"/>
      <c r="W79" s="269"/>
      <c r="X79" s="289">
        <f>V79-W79</f>
        <v>0</v>
      </c>
      <c r="Y79" s="269"/>
      <c r="Z79" s="269"/>
      <c r="AA79" s="289">
        <f>Y79-Z79</f>
        <v>0</v>
      </c>
      <c r="AB79" s="269"/>
      <c r="AC79" s="269"/>
      <c r="AD79" s="289">
        <f>AB79-AC79</f>
        <v>0</v>
      </c>
      <c r="AE79" s="269"/>
      <c r="AF79" s="269"/>
      <c r="AG79" s="289">
        <f>AE79-AF79</f>
        <v>0</v>
      </c>
      <c r="AH79" s="269"/>
      <c r="AI79" s="269"/>
      <c r="AJ79" s="289">
        <f>AH79-AI79</f>
        <v>0</v>
      </c>
      <c r="AK79" s="269"/>
      <c r="AL79" s="269"/>
      <c r="AM79" s="289">
        <f t="shared" ref="AM79:AM84" si="140">AK79-AL79</f>
        <v>0</v>
      </c>
      <c r="AN79" s="269"/>
      <c r="AO79" s="269"/>
      <c r="AP79" s="289">
        <f t="shared" ref="AP79:AP84" si="141">AN79-AO79</f>
        <v>0</v>
      </c>
      <c r="AQ79" s="269"/>
      <c r="AR79" s="269"/>
      <c r="AS79" s="290">
        <f t="shared" si="101"/>
        <v>0</v>
      </c>
      <c r="AT79" s="269"/>
      <c r="AU79" s="269"/>
      <c r="AV79" s="290">
        <f t="shared" si="102"/>
        <v>0</v>
      </c>
      <c r="AW79" s="269"/>
      <c r="AX79" s="269"/>
      <c r="AY79" s="269"/>
      <c r="AZ79" s="120">
        <f>J79+P79+S79+V79+Y79+AB79+AE79+AH79+AK79+AN79+AQ79+AT79</f>
        <v>0</v>
      </c>
      <c r="BA79" s="269">
        <f t="shared" si="104"/>
        <v>13500000</v>
      </c>
      <c r="BC79" s="121">
        <f t="shared" si="106"/>
        <v>13500000</v>
      </c>
      <c r="BD79" s="121">
        <f t="shared" si="107"/>
        <v>-13500000</v>
      </c>
    </row>
    <row r="80" spans="1:56" s="121" customFormat="1" x14ac:dyDescent="0.2">
      <c r="A80" s="352">
        <v>77</v>
      </c>
      <c r="B80" s="291"/>
      <c r="C80" s="292" t="s">
        <v>388</v>
      </c>
      <c r="D80" s="284" t="s">
        <v>375</v>
      </c>
      <c r="E80" s="269">
        <v>15000000</v>
      </c>
      <c r="F80" s="269">
        <v>1500000</v>
      </c>
      <c r="G80" s="269">
        <v>750000</v>
      </c>
      <c r="H80" s="269">
        <f t="shared" si="127"/>
        <v>12750000</v>
      </c>
      <c r="I80" s="269">
        <f>+H80</f>
        <v>12750000</v>
      </c>
      <c r="J80" s="269"/>
      <c r="K80" s="269"/>
      <c r="L80" s="302">
        <f>J80-K80</f>
        <v>0</v>
      </c>
      <c r="M80" s="269"/>
      <c r="N80" s="269"/>
      <c r="O80" s="289">
        <f t="shared" si="128"/>
        <v>0</v>
      </c>
      <c r="P80" s="269"/>
      <c r="Q80" s="269"/>
      <c r="R80" s="289">
        <f t="shared" si="129"/>
        <v>0</v>
      </c>
      <c r="S80" s="269"/>
      <c r="T80" s="269"/>
      <c r="U80" s="289">
        <f t="shared" si="139"/>
        <v>0</v>
      </c>
      <c r="V80" s="269"/>
      <c r="W80" s="269"/>
      <c r="X80" s="289">
        <f>V80-W80</f>
        <v>0</v>
      </c>
      <c r="Y80" s="269"/>
      <c r="Z80" s="269"/>
      <c r="AA80" s="289">
        <f>Y80-Z80</f>
        <v>0</v>
      </c>
      <c r="AB80" s="269"/>
      <c r="AC80" s="269"/>
      <c r="AD80" s="289">
        <f>AB80-AC80</f>
        <v>0</v>
      </c>
      <c r="AE80" s="269"/>
      <c r="AF80" s="269"/>
      <c r="AG80" s="289">
        <f>AE80-AF80</f>
        <v>0</v>
      </c>
      <c r="AH80" s="269"/>
      <c r="AI80" s="269"/>
      <c r="AJ80" s="289">
        <f>AH80-AI80</f>
        <v>0</v>
      </c>
      <c r="AK80" s="269"/>
      <c r="AL80" s="269"/>
      <c r="AM80" s="289">
        <f t="shared" si="140"/>
        <v>0</v>
      </c>
      <c r="AN80" s="269"/>
      <c r="AO80" s="269"/>
      <c r="AP80" s="289">
        <f t="shared" si="141"/>
        <v>0</v>
      </c>
      <c r="AQ80" s="269"/>
      <c r="AR80" s="269"/>
      <c r="AS80" s="290">
        <f t="shared" si="101"/>
        <v>0</v>
      </c>
      <c r="AT80" s="269"/>
      <c r="AU80" s="269"/>
      <c r="AV80" s="290">
        <f t="shared" si="102"/>
        <v>0</v>
      </c>
      <c r="AW80" s="269"/>
      <c r="AX80" s="269"/>
      <c r="AY80" s="269"/>
      <c r="AZ80" s="120">
        <f>J80+P80+S80+V80+Y80+AB80+AE80+AH80+AK80+AN80+AQ80+AT80</f>
        <v>0</v>
      </c>
      <c r="BA80" s="269">
        <f t="shared" si="104"/>
        <v>12750000</v>
      </c>
      <c r="BC80" s="121">
        <f t="shared" si="106"/>
        <v>12750000</v>
      </c>
      <c r="BD80" s="121">
        <f t="shared" si="107"/>
        <v>-12750000</v>
      </c>
    </row>
    <row r="81" spans="1:56" x14ac:dyDescent="0.2">
      <c r="A81" s="209">
        <v>78</v>
      </c>
      <c r="B81" s="13"/>
      <c r="C81" s="48" t="s">
        <v>401</v>
      </c>
      <c r="D81" s="10" t="s">
        <v>375</v>
      </c>
      <c r="E81" s="42">
        <v>15000000</v>
      </c>
      <c r="F81" s="42"/>
      <c r="G81" s="42"/>
      <c r="H81" s="42">
        <f t="shared" si="127"/>
        <v>15000000</v>
      </c>
      <c r="I81" s="42">
        <v>2500000</v>
      </c>
      <c r="J81" s="42">
        <v>2500000</v>
      </c>
      <c r="K81" s="42">
        <v>2500000</v>
      </c>
      <c r="L81" s="222">
        <f>J81-K81</f>
        <v>0</v>
      </c>
      <c r="M81" s="42"/>
      <c r="N81" s="42"/>
      <c r="O81" s="54">
        <f t="shared" si="128"/>
        <v>0</v>
      </c>
      <c r="P81" s="42">
        <v>1000000</v>
      </c>
      <c r="Q81" s="42">
        <v>1000000</v>
      </c>
      <c r="R81" s="54">
        <f t="shared" si="129"/>
        <v>0</v>
      </c>
      <c r="S81" s="42">
        <v>1000000</v>
      </c>
      <c r="T81" s="42">
        <v>1000000</v>
      </c>
      <c r="U81" s="54">
        <f t="shared" si="139"/>
        <v>0</v>
      </c>
      <c r="V81" s="42">
        <v>1000000</v>
      </c>
      <c r="W81" s="42">
        <v>1000000</v>
      </c>
      <c r="X81" s="54">
        <f t="shared" ref="X81:X84" si="142">V81-W81</f>
        <v>0</v>
      </c>
      <c r="Y81" s="42">
        <v>1000000</v>
      </c>
      <c r="Z81" s="42">
        <v>1000000</v>
      </c>
      <c r="AA81" s="54">
        <f t="shared" ref="AA81:AA84" si="143">Y81-Z81</f>
        <v>0</v>
      </c>
      <c r="AB81" s="42">
        <v>1000000</v>
      </c>
      <c r="AC81" s="42">
        <v>1000000</v>
      </c>
      <c r="AD81" s="54">
        <f t="shared" ref="AD81:AD84" si="144">AB81-AC81</f>
        <v>0</v>
      </c>
      <c r="AE81" s="42">
        <v>1000000</v>
      </c>
      <c r="AF81" s="42"/>
      <c r="AG81" s="54">
        <f t="shared" ref="AG81:AG84" si="145">AE81-AF81</f>
        <v>1000000</v>
      </c>
      <c r="AH81" s="42">
        <v>1000000</v>
      </c>
      <c r="AI81" s="42"/>
      <c r="AJ81" s="54">
        <f t="shared" ref="AJ81:AJ84" si="146">AH81-AI81</f>
        <v>1000000</v>
      </c>
      <c r="AK81" s="42">
        <v>1000000</v>
      </c>
      <c r="AL81" s="42"/>
      <c r="AM81" s="54">
        <f t="shared" si="140"/>
        <v>1000000</v>
      </c>
      <c r="AN81" s="42">
        <v>1000000</v>
      </c>
      <c r="AO81" s="42"/>
      <c r="AP81" s="54">
        <f t="shared" si="141"/>
        <v>1000000</v>
      </c>
      <c r="AQ81" s="42">
        <v>1000000</v>
      </c>
      <c r="AR81" s="42"/>
      <c r="AS81" s="54">
        <f t="shared" si="101"/>
        <v>1000000</v>
      </c>
      <c r="AT81" s="42"/>
      <c r="AU81" s="42"/>
      <c r="AV81" s="232">
        <f t="shared" si="102"/>
        <v>0</v>
      </c>
      <c r="AW81" s="42"/>
      <c r="AX81" s="42"/>
      <c r="AY81" s="42"/>
      <c r="AZ81" s="32"/>
      <c r="BA81" s="42">
        <f t="shared" si="104"/>
        <v>2500000</v>
      </c>
      <c r="BC81" s="9">
        <f t="shared" si="106"/>
        <v>15000000</v>
      </c>
      <c r="BD81" s="9">
        <f t="shared" si="107"/>
        <v>-15000000</v>
      </c>
    </row>
    <row r="82" spans="1:56" x14ac:dyDescent="0.2">
      <c r="A82" s="209">
        <v>79</v>
      </c>
      <c r="B82" s="13"/>
      <c r="C82" s="48" t="s">
        <v>402</v>
      </c>
      <c r="D82" s="10" t="s">
        <v>374</v>
      </c>
      <c r="E82" s="42">
        <v>15000000</v>
      </c>
      <c r="F82" s="42"/>
      <c r="G82" s="42"/>
      <c r="H82" s="42">
        <f t="shared" si="127"/>
        <v>15000000</v>
      </c>
      <c r="I82" s="42">
        <v>2000000</v>
      </c>
      <c r="J82" s="42">
        <v>3000000</v>
      </c>
      <c r="K82" s="42">
        <v>3000000</v>
      </c>
      <c r="L82" s="222">
        <f>+J82-K82</f>
        <v>0</v>
      </c>
      <c r="M82" s="42"/>
      <c r="N82" s="42"/>
      <c r="O82" s="54">
        <f t="shared" si="128"/>
        <v>0</v>
      </c>
      <c r="P82" s="42"/>
      <c r="Q82" s="42"/>
      <c r="R82" s="54">
        <f t="shared" si="129"/>
        <v>0</v>
      </c>
      <c r="S82" s="42">
        <v>1000000</v>
      </c>
      <c r="T82" s="42">
        <v>1000000</v>
      </c>
      <c r="U82" s="54">
        <f t="shared" si="139"/>
        <v>0</v>
      </c>
      <c r="V82" s="42">
        <v>1000000</v>
      </c>
      <c r="W82" s="42"/>
      <c r="X82" s="54">
        <f t="shared" si="142"/>
        <v>1000000</v>
      </c>
      <c r="Y82" s="42">
        <v>1000000</v>
      </c>
      <c r="Z82" s="42"/>
      <c r="AA82" s="54">
        <f t="shared" si="143"/>
        <v>1000000</v>
      </c>
      <c r="AB82" s="42">
        <v>1000000</v>
      </c>
      <c r="AC82" s="42"/>
      <c r="AD82" s="54">
        <f t="shared" si="144"/>
        <v>1000000</v>
      </c>
      <c r="AE82" s="42">
        <v>1000000</v>
      </c>
      <c r="AF82" s="42"/>
      <c r="AG82" s="54">
        <f t="shared" si="145"/>
        <v>1000000</v>
      </c>
      <c r="AH82" s="42">
        <v>1000000</v>
      </c>
      <c r="AI82" s="42"/>
      <c r="AJ82" s="54">
        <f t="shared" si="146"/>
        <v>1000000</v>
      </c>
      <c r="AK82" s="42">
        <v>1000000</v>
      </c>
      <c r="AL82" s="42"/>
      <c r="AM82" s="54">
        <f t="shared" si="140"/>
        <v>1000000</v>
      </c>
      <c r="AN82" s="42">
        <v>1000000</v>
      </c>
      <c r="AO82" s="42"/>
      <c r="AP82" s="54">
        <f t="shared" si="141"/>
        <v>1000000</v>
      </c>
      <c r="AQ82" s="42">
        <v>2000000</v>
      </c>
      <c r="AR82" s="42"/>
      <c r="AS82" s="54">
        <f t="shared" si="101"/>
        <v>2000000</v>
      </c>
      <c r="AT82" s="42"/>
      <c r="AU82" s="42"/>
      <c r="AV82" s="232">
        <f t="shared" si="102"/>
        <v>0</v>
      </c>
      <c r="AW82" s="42"/>
      <c r="AX82" s="42"/>
      <c r="AY82" s="42"/>
      <c r="AZ82" s="32">
        <f t="shared" ref="AZ82:AZ88" si="147">J82+P82+S82+V82+Y82+AB82+AE82+AH82+AK82+AN82+AQ82+AT82</f>
        <v>13000000</v>
      </c>
      <c r="BA82" s="42">
        <f t="shared" si="104"/>
        <v>2000000</v>
      </c>
      <c r="BC82" s="9">
        <f t="shared" si="106"/>
        <v>15000000</v>
      </c>
      <c r="BD82" s="9">
        <f t="shared" si="107"/>
        <v>-15000000</v>
      </c>
    </row>
    <row r="83" spans="1:56" x14ac:dyDescent="0.2">
      <c r="A83" s="209">
        <v>80</v>
      </c>
      <c r="B83" s="13" t="s">
        <v>407</v>
      </c>
      <c r="C83" s="48" t="s">
        <v>406</v>
      </c>
      <c r="D83" s="10" t="s">
        <v>377</v>
      </c>
      <c r="E83" s="42">
        <v>16500000</v>
      </c>
      <c r="F83" s="42"/>
      <c r="G83" s="42">
        <v>4950000</v>
      </c>
      <c r="H83" s="42">
        <f t="shared" si="127"/>
        <v>11550000</v>
      </c>
      <c r="I83" s="42">
        <v>2500000</v>
      </c>
      <c r="J83" s="42">
        <v>2500000</v>
      </c>
      <c r="K83" s="42">
        <v>2500000</v>
      </c>
      <c r="L83" s="222">
        <f>+J83-K83</f>
        <v>0</v>
      </c>
      <c r="M83" s="42"/>
      <c r="N83" s="42"/>
      <c r="O83" s="54">
        <f t="shared" si="128"/>
        <v>0</v>
      </c>
      <c r="P83" s="42"/>
      <c r="Q83" s="42"/>
      <c r="R83" s="54">
        <f t="shared" si="129"/>
        <v>0</v>
      </c>
      <c r="S83" s="42">
        <v>655000</v>
      </c>
      <c r="T83" s="42">
        <v>655000</v>
      </c>
      <c r="U83" s="54">
        <f t="shared" si="139"/>
        <v>0</v>
      </c>
      <c r="V83" s="42">
        <v>655000</v>
      </c>
      <c r="W83" s="42">
        <v>655000</v>
      </c>
      <c r="X83" s="54">
        <f t="shared" si="142"/>
        <v>0</v>
      </c>
      <c r="Y83" s="42">
        <v>655000</v>
      </c>
      <c r="Z83" s="42">
        <v>655000</v>
      </c>
      <c r="AA83" s="54">
        <f t="shared" si="143"/>
        <v>0</v>
      </c>
      <c r="AB83" s="42">
        <v>655000</v>
      </c>
      <c r="AC83" s="42">
        <v>655000</v>
      </c>
      <c r="AD83" s="54">
        <f t="shared" si="144"/>
        <v>0</v>
      </c>
      <c r="AE83" s="42">
        <v>655000</v>
      </c>
      <c r="AF83" s="42"/>
      <c r="AG83" s="54">
        <f t="shared" si="145"/>
        <v>655000</v>
      </c>
      <c r="AH83" s="42">
        <v>655000</v>
      </c>
      <c r="AI83" s="42"/>
      <c r="AJ83" s="54">
        <f t="shared" si="146"/>
        <v>655000</v>
      </c>
      <c r="AK83" s="42">
        <v>655000</v>
      </c>
      <c r="AL83" s="42"/>
      <c r="AM83" s="54">
        <f t="shared" si="140"/>
        <v>655000</v>
      </c>
      <c r="AN83" s="42">
        <v>655000</v>
      </c>
      <c r="AO83" s="42"/>
      <c r="AP83" s="54">
        <f t="shared" si="141"/>
        <v>655000</v>
      </c>
      <c r="AQ83" s="42">
        <v>655000</v>
      </c>
      <c r="AR83" s="42"/>
      <c r="AS83" s="54">
        <f t="shared" si="101"/>
        <v>655000</v>
      </c>
      <c r="AT83" s="42">
        <v>655000</v>
      </c>
      <c r="AU83" s="42"/>
      <c r="AV83" s="54">
        <f t="shared" si="102"/>
        <v>655000</v>
      </c>
      <c r="AW83" s="42"/>
      <c r="AX83" s="42"/>
      <c r="AY83" s="42"/>
      <c r="AZ83" s="32">
        <f t="shared" si="147"/>
        <v>9050000</v>
      </c>
      <c r="BA83" s="42">
        <f t="shared" si="104"/>
        <v>2500000</v>
      </c>
      <c r="BC83" s="9">
        <f t="shared" si="106"/>
        <v>11550000</v>
      </c>
      <c r="BD83" s="9">
        <f t="shared" si="107"/>
        <v>-11550000</v>
      </c>
    </row>
    <row r="84" spans="1:56" x14ac:dyDescent="0.2">
      <c r="A84" s="209">
        <v>81</v>
      </c>
      <c r="B84" s="13"/>
      <c r="C84" s="48" t="s">
        <v>410</v>
      </c>
      <c r="D84" s="10" t="s">
        <v>426</v>
      </c>
      <c r="E84" s="42">
        <v>16500000</v>
      </c>
      <c r="F84" s="42"/>
      <c r="G84" s="42"/>
      <c r="H84" s="42">
        <f t="shared" si="127"/>
        <v>16500000</v>
      </c>
      <c r="I84" s="42">
        <v>5000000</v>
      </c>
      <c r="J84" s="42"/>
      <c r="K84" s="42"/>
      <c r="L84" s="222"/>
      <c r="M84" s="42"/>
      <c r="N84" s="42"/>
      <c r="O84" s="54"/>
      <c r="P84" s="42"/>
      <c r="Q84" s="42"/>
      <c r="R84" s="54">
        <f t="shared" si="129"/>
        <v>0</v>
      </c>
      <c r="S84" s="42">
        <v>1150000</v>
      </c>
      <c r="T84" s="42">
        <v>1150000</v>
      </c>
      <c r="U84" s="54">
        <f t="shared" si="139"/>
        <v>0</v>
      </c>
      <c r="V84" s="42">
        <v>1150000</v>
      </c>
      <c r="W84" s="42">
        <v>1150000</v>
      </c>
      <c r="X84" s="54">
        <f t="shared" si="142"/>
        <v>0</v>
      </c>
      <c r="Y84" s="42">
        <v>1150000</v>
      </c>
      <c r="Z84" s="42">
        <v>1150000</v>
      </c>
      <c r="AA84" s="54">
        <f t="shared" si="143"/>
        <v>0</v>
      </c>
      <c r="AB84" s="42">
        <v>1150000</v>
      </c>
      <c r="AC84" s="42">
        <v>1150000</v>
      </c>
      <c r="AD84" s="54">
        <f t="shared" si="144"/>
        <v>0</v>
      </c>
      <c r="AE84" s="42">
        <v>1150000</v>
      </c>
      <c r="AF84" s="42"/>
      <c r="AG84" s="54">
        <f t="shared" si="145"/>
        <v>1150000</v>
      </c>
      <c r="AH84" s="42">
        <v>1150000</v>
      </c>
      <c r="AI84" s="42"/>
      <c r="AJ84" s="54">
        <f t="shared" si="146"/>
        <v>1150000</v>
      </c>
      <c r="AK84" s="42">
        <v>1150000</v>
      </c>
      <c r="AL84" s="42"/>
      <c r="AM84" s="54">
        <f t="shared" si="140"/>
        <v>1150000</v>
      </c>
      <c r="AN84" s="42">
        <v>1150000</v>
      </c>
      <c r="AO84" s="42"/>
      <c r="AP84" s="54">
        <f t="shared" si="141"/>
        <v>1150000</v>
      </c>
      <c r="AQ84" s="42">
        <v>1150000</v>
      </c>
      <c r="AR84" s="42"/>
      <c r="AS84" s="54">
        <f t="shared" si="101"/>
        <v>1150000</v>
      </c>
      <c r="AT84" s="42">
        <v>1150000</v>
      </c>
      <c r="AU84" s="42"/>
      <c r="AV84" s="54">
        <f t="shared" si="102"/>
        <v>1150000</v>
      </c>
      <c r="AW84" s="42"/>
      <c r="AX84" s="42"/>
      <c r="AY84" s="42"/>
      <c r="AZ84" s="32">
        <f t="shared" si="147"/>
        <v>11500000</v>
      </c>
      <c r="BA84" s="42">
        <f t="shared" si="104"/>
        <v>5000000</v>
      </c>
      <c r="BC84" s="9">
        <f t="shared" si="106"/>
        <v>16500000</v>
      </c>
      <c r="BD84" s="9">
        <f t="shared" si="107"/>
        <v>-16500000</v>
      </c>
    </row>
    <row r="85" spans="1:56" ht="12" x14ac:dyDescent="0.2">
      <c r="A85" s="209">
        <v>82</v>
      </c>
      <c r="B85" s="13"/>
      <c r="C85" s="374" t="s">
        <v>428</v>
      </c>
      <c r="D85" s="10" t="s">
        <v>374</v>
      </c>
      <c r="E85" s="42">
        <v>16500000</v>
      </c>
      <c r="F85" s="42"/>
      <c r="G85" s="42"/>
      <c r="H85" s="42">
        <f t="shared" si="127"/>
        <v>16500000</v>
      </c>
      <c r="I85" s="42">
        <v>5000000</v>
      </c>
      <c r="J85" s="42"/>
      <c r="K85" s="42"/>
      <c r="L85" s="222"/>
      <c r="M85" s="42"/>
      <c r="N85" s="42"/>
      <c r="O85" s="54"/>
      <c r="P85" s="42"/>
      <c r="Q85" s="42"/>
      <c r="R85" s="54">
        <f t="shared" si="129"/>
        <v>0</v>
      </c>
      <c r="S85" s="42">
        <v>1150000</v>
      </c>
      <c r="T85" s="42">
        <v>1150000</v>
      </c>
      <c r="U85" s="54">
        <f>+S85-T85</f>
        <v>0</v>
      </c>
      <c r="V85" s="42">
        <v>1150000</v>
      </c>
      <c r="W85" s="42">
        <v>1150000</v>
      </c>
      <c r="X85" s="54">
        <f t="shared" ref="X85:X88" si="148">+V85-W85</f>
        <v>0</v>
      </c>
      <c r="Y85" s="42">
        <v>1150000</v>
      </c>
      <c r="Z85" s="42">
        <v>1150000</v>
      </c>
      <c r="AA85" s="54">
        <f t="shared" ref="AA85:AA88" si="149">+Y85-Z85</f>
        <v>0</v>
      </c>
      <c r="AB85" s="42">
        <v>1150000</v>
      </c>
      <c r="AC85" s="42">
        <v>1150000</v>
      </c>
      <c r="AD85" s="54">
        <f t="shared" ref="AD85:AD88" si="150">+AB85-AC85</f>
        <v>0</v>
      </c>
      <c r="AE85" s="42">
        <v>1150000</v>
      </c>
      <c r="AF85" s="42"/>
      <c r="AG85" s="54">
        <f t="shared" ref="AG85:AG88" si="151">+AE85-AF85</f>
        <v>1150000</v>
      </c>
      <c r="AH85" s="42">
        <v>1150000</v>
      </c>
      <c r="AI85" s="42"/>
      <c r="AJ85" s="54">
        <f t="shared" ref="AJ85:AJ88" si="152">+AH85-AI85</f>
        <v>1150000</v>
      </c>
      <c r="AK85" s="42">
        <v>1150000</v>
      </c>
      <c r="AL85" s="42"/>
      <c r="AM85" s="54">
        <f t="shared" ref="AM85:AM88" si="153">+AK85-AL85</f>
        <v>1150000</v>
      </c>
      <c r="AN85" s="42">
        <v>1150000</v>
      </c>
      <c r="AO85" s="42"/>
      <c r="AP85" s="54">
        <f t="shared" ref="AP85:AP88" si="154">+AN85-AO85</f>
        <v>1150000</v>
      </c>
      <c r="AQ85" s="42">
        <v>1150000</v>
      </c>
      <c r="AR85" s="42"/>
      <c r="AS85" s="54">
        <f t="shared" ref="AS85:AS88" si="155">+AQ85-AR85</f>
        <v>1150000</v>
      </c>
      <c r="AT85" s="42">
        <v>1150000</v>
      </c>
      <c r="AU85" s="42"/>
      <c r="AV85" s="54">
        <f t="shared" ref="AV85:AV88" si="156">+AT85-AU85</f>
        <v>1150000</v>
      </c>
      <c r="AW85" s="42"/>
      <c r="AX85" s="42"/>
      <c r="AY85" s="42"/>
      <c r="AZ85" s="32">
        <f t="shared" si="147"/>
        <v>11500000</v>
      </c>
      <c r="BA85" s="42">
        <f t="shared" si="104"/>
        <v>5000000</v>
      </c>
      <c r="BC85" s="9">
        <f t="shared" si="106"/>
        <v>16500000</v>
      </c>
      <c r="BD85" s="9">
        <f t="shared" si="107"/>
        <v>-16500000</v>
      </c>
    </row>
    <row r="86" spans="1:56" x14ac:dyDescent="0.2">
      <c r="A86" s="209">
        <v>83</v>
      </c>
      <c r="B86" s="13"/>
      <c r="C86" s="48" t="s">
        <v>412</v>
      </c>
      <c r="D86" s="10" t="s">
        <v>377</v>
      </c>
      <c r="E86" s="42">
        <v>16500000</v>
      </c>
      <c r="F86" s="42"/>
      <c r="G86" s="42"/>
      <c r="H86" s="42">
        <f t="shared" si="127"/>
        <v>16500000</v>
      </c>
      <c r="I86" s="42">
        <v>3000000</v>
      </c>
      <c r="J86" s="42">
        <v>2000000</v>
      </c>
      <c r="K86" s="42">
        <v>2000000</v>
      </c>
      <c r="L86" s="222">
        <f>+J86-K86</f>
        <v>0</v>
      </c>
      <c r="M86" s="42"/>
      <c r="N86" s="42"/>
      <c r="O86" s="54"/>
      <c r="P86" s="42"/>
      <c r="Q86" s="42"/>
      <c r="R86" s="54">
        <f t="shared" si="129"/>
        <v>0</v>
      </c>
      <c r="S86" s="42">
        <v>1150000</v>
      </c>
      <c r="T86" s="42">
        <v>1150000</v>
      </c>
      <c r="U86" s="54">
        <f>+S86-T86</f>
        <v>0</v>
      </c>
      <c r="V86" s="42">
        <v>1150000</v>
      </c>
      <c r="W86" s="42">
        <v>1150000</v>
      </c>
      <c r="X86" s="54">
        <f t="shared" si="148"/>
        <v>0</v>
      </c>
      <c r="Y86" s="42">
        <v>1150000</v>
      </c>
      <c r="Z86" s="42">
        <v>1150000</v>
      </c>
      <c r="AA86" s="54">
        <f t="shared" si="149"/>
        <v>0</v>
      </c>
      <c r="AB86" s="42">
        <v>1150000</v>
      </c>
      <c r="AC86" s="42">
        <v>1150000</v>
      </c>
      <c r="AD86" s="54">
        <f t="shared" si="150"/>
        <v>0</v>
      </c>
      <c r="AE86" s="42">
        <v>1150000</v>
      </c>
      <c r="AF86" s="42"/>
      <c r="AG86" s="54">
        <f t="shared" si="151"/>
        <v>1150000</v>
      </c>
      <c r="AH86" s="42">
        <v>1150000</v>
      </c>
      <c r="AI86" s="42"/>
      <c r="AJ86" s="54">
        <f t="shared" si="152"/>
        <v>1150000</v>
      </c>
      <c r="AK86" s="42">
        <v>1150000</v>
      </c>
      <c r="AL86" s="42"/>
      <c r="AM86" s="54">
        <f t="shared" si="153"/>
        <v>1150000</v>
      </c>
      <c r="AN86" s="42">
        <v>1150000</v>
      </c>
      <c r="AO86" s="42"/>
      <c r="AP86" s="54">
        <f t="shared" si="154"/>
        <v>1150000</v>
      </c>
      <c r="AQ86" s="42">
        <v>1150000</v>
      </c>
      <c r="AR86" s="42"/>
      <c r="AS86" s="54">
        <f t="shared" si="155"/>
        <v>1150000</v>
      </c>
      <c r="AT86" s="42">
        <v>1150000</v>
      </c>
      <c r="AU86" s="42"/>
      <c r="AV86" s="54">
        <f t="shared" si="156"/>
        <v>1150000</v>
      </c>
      <c r="AW86" s="42"/>
      <c r="AX86" s="42"/>
      <c r="AY86" s="42"/>
      <c r="AZ86" s="32">
        <f t="shared" si="147"/>
        <v>13500000</v>
      </c>
      <c r="BA86" s="42">
        <f t="shared" si="104"/>
        <v>3000000</v>
      </c>
      <c r="BC86" s="9">
        <f t="shared" si="106"/>
        <v>16500000</v>
      </c>
      <c r="BD86" s="9">
        <f t="shared" si="107"/>
        <v>-16500000</v>
      </c>
    </row>
    <row r="87" spans="1:56" x14ac:dyDescent="0.2">
      <c r="A87" s="209">
        <v>84</v>
      </c>
      <c r="B87" s="13"/>
      <c r="C87" s="48" t="s">
        <v>415</v>
      </c>
      <c r="D87" s="10" t="s">
        <v>377</v>
      </c>
      <c r="E87" s="42">
        <v>16500000</v>
      </c>
      <c r="F87" s="42">
        <v>1650000</v>
      </c>
      <c r="G87" s="42"/>
      <c r="H87" s="42">
        <f t="shared" si="127"/>
        <v>14850000</v>
      </c>
      <c r="I87" s="42">
        <f>+H87</f>
        <v>14850000</v>
      </c>
      <c r="J87" s="42"/>
      <c r="K87" s="42"/>
      <c r="L87" s="222"/>
      <c r="M87" s="42"/>
      <c r="N87" s="42"/>
      <c r="O87" s="54"/>
      <c r="P87" s="42"/>
      <c r="Q87" s="42"/>
      <c r="R87" s="54"/>
      <c r="S87" s="42"/>
      <c r="T87" s="42"/>
      <c r="U87" s="54"/>
      <c r="V87" s="42"/>
      <c r="W87" s="42"/>
      <c r="X87" s="54"/>
      <c r="Y87" s="42"/>
      <c r="Z87" s="42"/>
      <c r="AA87" s="54"/>
      <c r="AB87" s="42"/>
      <c r="AC87" s="42"/>
      <c r="AD87" s="54"/>
      <c r="AE87" s="42"/>
      <c r="AF87" s="42"/>
      <c r="AG87" s="54"/>
      <c r="AH87" s="42"/>
      <c r="AI87" s="42"/>
      <c r="AJ87" s="54"/>
      <c r="AK87" s="42"/>
      <c r="AL87" s="42"/>
      <c r="AM87" s="54"/>
      <c r="AN87" s="42"/>
      <c r="AO87" s="42"/>
      <c r="AP87" s="54"/>
      <c r="AQ87" s="42"/>
      <c r="AR87" s="42"/>
      <c r="AS87" s="54"/>
      <c r="AT87" s="42"/>
      <c r="AU87" s="42"/>
      <c r="AV87" s="54"/>
      <c r="AW87" s="42"/>
      <c r="AX87" s="42"/>
      <c r="AY87" s="42"/>
      <c r="AZ87" s="32"/>
      <c r="BD87" s="9">
        <f t="shared" si="107"/>
        <v>0</v>
      </c>
    </row>
    <row r="88" spans="1:56" x14ac:dyDescent="0.2">
      <c r="A88" s="209">
        <v>85</v>
      </c>
      <c r="B88" s="13"/>
      <c r="C88" s="48" t="s">
        <v>416</v>
      </c>
      <c r="D88" s="10" t="s">
        <v>374</v>
      </c>
      <c r="E88" s="42">
        <v>16500000</v>
      </c>
      <c r="F88" s="42"/>
      <c r="G88" s="42"/>
      <c r="H88" s="42">
        <f t="shared" si="127"/>
        <v>16500000</v>
      </c>
      <c r="I88" s="42">
        <v>2000000</v>
      </c>
      <c r="J88" s="42">
        <v>3000000</v>
      </c>
      <c r="K88" s="42"/>
      <c r="L88" s="222">
        <f>+J88-K88</f>
        <v>3000000</v>
      </c>
      <c r="M88" s="42"/>
      <c r="N88" s="42"/>
      <c r="O88" s="54"/>
      <c r="P88" s="42"/>
      <c r="Q88" s="42"/>
      <c r="R88" s="54"/>
      <c r="S88" s="42">
        <v>1150000</v>
      </c>
      <c r="T88" s="42"/>
      <c r="U88" s="54">
        <f t="shared" ref="U88:U93" si="157">+S88-T88</f>
        <v>1150000</v>
      </c>
      <c r="V88" s="42">
        <v>1150000</v>
      </c>
      <c r="W88" s="42"/>
      <c r="X88" s="54">
        <f t="shared" si="148"/>
        <v>1150000</v>
      </c>
      <c r="Y88" s="42">
        <v>1150000</v>
      </c>
      <c r="Z88" s="42"/>
      <c r="AA88" s="54">
        <f t="shared" si="149"/>
        <v>1150000</v>
      </c>
      <c r="AB88" s="42">
        <v>1150000</v>
      </c>
      <c r="AC88" s="42"/>
      <c r="AD88" s="54">
        <f t="shared" si="150"/>
        <v>1150000</v>
      </c>
      <c r="AE88" s="42">
        <v>1150000</v>
      </c>
      <c r="AF88" s="42"/>
      <c r="AG88" s="54">
        <f t="shared" si="151"/>
        <v>1150000</v>
      </c>
      <c r="AH88" s="42">
        <v>1150000</v>
      </c>
      <c r="AI88" s="42"/>
      <c r="AJ88" s="54">
        <f t="shared" si="152"/>
        <v>1150000</v>
      </c>
      <c r="AK88" s="42">
        <v>1150000</v>
      </c>
      <c r="AL88" s="42"/>
      <c r="AM88" s="54">
        <f t="shared" si="153"/>
        <v>1150000</v>
      </c>
      <c r="AN88" s="42">
        <v>1150000</v>
      </c>
      <c r="AO88" s="42"/>
      <c r="AP88" s="54">
        <f t="shared" si="154"/>
        <v>1150000</v>
      </c>
      <c r="AQ88" s="42">
        <v>1150000</v>
      </c>
      <c r="AR88" s="42"/>
      <c r="AS88" s="54">
        <f t="shared" si="155"/>
        <v>1150000</v>
      </c>
      <c r="AT88" s="42">
        <v>1150000</v>
      </c>
      <c r="AU88" s="42"/>
      <c r="AV88" s="54">
        <f t="shared" si="156"/>
        <v>1150000</v>
      </c>
      <c r="AW88" s="42"/>
      <c r="AX88" s="42"/>
      <c r="AY88" s="42"/>
      <c r="AZ88" s="32">
        <f t="shared" si="147"/>
        <v>14500000</v>
      </c>
      <c r="BA88" s="42">
        <f t="shared" si="104"/>
        <v>2000000</v>
      </c>
      <c r="BC88" s="9">
        <f t="shared" si="106"/>
        <v>16500000</v>
      </c>
      <c r="BD88" s="9">
        <f t="shared" si="107"/>
        <v>-16500000</v>
      </c>
    </row>
    <row r="89" spans="1:56" x14ac:dyDescent="0.2">
      <c r="A89" s="209">
        <v>86</v>
      </c>
      <c r="B89" s="13"/>
      <c r="C89" s="48" t="s">
        <v>425</v>
      </c>
      <c r="D89" s="10" t="s">
        <v>375</v>
      </c>
      <c r="E89" s="42">
        <v>13200000</v>
      </c>
      <c r="F89" s="42"/>
      <c r="G89" s="42"/>
      <c r="H89" s="44">
        <f t="shared" si="127"/>
        <v>13200000</v>
      </c>
      <c r="I89" s="42">
        <v>5000000</v>
      </c>
      <c r="J89" s="42"/>
      <c r="K89" s="42"/>
      <c r="L89" s="222"/>
      <c r="M89" s="42"/>
      <c r="N89" s="42"/>
      <c r="O89" s="54"/>
      <c r="P89" s="42"/>
      <c r="Q89" s="42"/>
      <c r="R89" s="54"/>
      <c r="S89" s="42">
        <v>820000</v>
      </c>
      <c r="T89" s="42">
        <v>820000</v>
      </c>
      <c r="U89" s="54">
        <f t="shared" si="157"/>
        <v>0</v>
      </c>
      <c r="V89" s="42">
        <v>820000</v>
      </c>
      <c r="W89" s="42">
        <v>820000</v>
      </c>
      <c r="X89" s="54">
        <f t="shared" ref="X89:X92" si="158">+V89-W89</f>
        <v>0</v>
      </c>
      <c r="Y89" s="42">
        <v>820000</v>
      </c>
      <c r="Z89" s="42">
        <v>820000</v>
      </c>
      <c r="AA89" s="54">
        <f t="shared" ref="AA89:AA92" si="159">+Y89-Z89</f>
        <v>0</v>
      </c>
      <c r="AB89" s="42">
        <v>820000</v>
      </c>
      <c r="AC89" s="42">
        <v>820000</v>
      </c>
      <c r="AD89" s="54">
        <f t="shared" ref="AD89:AD92" si="160">+AB89-AC89</f>
        <v>0</v>
      </c>
      <c r="AE89" s="42">
        <v>820000</v>
      </c>
      <c r="AF89" s="42"/>
      <c r="AG89" s="54">
        <f t="shared" ref="AG89:AG92" si="161">+AE89-AF89</f>
        <v>820000</v>
      </c>
      <c r="AH89" s="42">
        <v>820000</v>
      </c>
      <c r="AI89" s="42"/>
      <c r="AJ89" s="54">
        <f t="shared" ref="AJ89:AJ92" si="162">+AH89-AI89</f>
        <v>820000</v>
      </c>
      <c r="AK89" s="42">
        <v>820000</v>
      </c>
      <c r="AL89" s="42"/>
      <c r="AM89" s="54">
        <f t="shared" ref="AM89:AM92" si="163">+AK89-AL89</f>
        <v>820000</v>
      </c>
      <c r="AN89" s="42">
        <v>820000</v>
      </c>
      <c r="AO89" s="42"/>
      <c r="AP89" s="54">
        <f t="shared" ref="AP89:AP92" si="164">+AN89-AO89</f>
        <v>820000</v>
      </c>
      <c r="AQ89" s="42">
        <v>820000</v>
      </c>
      <c r="AR89" s="42"/>
      <c r="AS89" s="54">
        <f t="shared" ref="AS89:AS92" si="165">+AQ89-AR89</f>
        <v>820000</v>
      </c>
      <c r="AT89" s="42">
        <v>820000</v>
      </c>
      <c r="AU89" s="42"/>
      <c r="AV89" s="54">
        <f t="shared" ref="AV89:AV90" si="166">+AT89-AU89</f>
        <v>820000</v>
      </c>
      <c r="AW89" s="42"/>
      <c r="AX89" s="42"/>
      <c r="AY89" s="42"/>
      <c r="AZ89" s="32"/>
      <c r="BA89" s="42">
        <f t="shared" si="104"/>
        <v>5000000</v>
      </c>
      <c r="BC89" s="9">
        <f t="shared" si="106"/>
        <v>13200000</v>
      </c>
      <c r="BD89" s="9">
        <f t="shared" si="107"/>
        <v>-13200000</v>
      </c>
    </row>
    <row r="90" spans="1:56" x14ac:dyDescent="0.2">
      <c r="A90" s="209">
        <v>87</v>
      </c>
      <c r="B90" s="13"/>
      <c r="C90" s="48" t="s">
        <v>435</v>
      </c>
      <c r="D90" s="10" t="s">
        <v>374</v>
      </c>
      <c r="E90" s="42">
        <v>16500000</v>
      </c>
      <c r="F90" s="42"/>
      <c r="G90" s="42"/>
      <c r="H90" s="44">
        <f t="shared" si="127"/>
        <v>16500000</v>
      </c>
      <c r="I90" s="42">
        <v>5000000</v>
      </c>
      <c r="J90" s="42"/>
      <c r="K90" s="42"/>
      <c r="L90" s="222"/>
      <c r="M90" s="42"/>
      <c r="N90" s="42"/>
      <c r="O90" s="54"/>
      <c r="P90" s="42"/>
      <c r="Q90" s="42"/>
      <c r="R90" s="54"/>
      <c r="S90" s="42">
        <v>1150000</v>
      </c>
      <c r="T90" s="42">
        <v>1150000</v>
      </c>
      <c r="U90" s="54">
        <f t="shared" si="157"/>
        <v>0</v>
      </c>
      <c r="V90" s="42">
        <v>1150000</v>
      </c>
      <c r="W90" s="42">
        <v>1150000</v>
      </c>
      <c r="X90" s="54">
        <f t="shared" si="158"/>
        <v>0</v>
      </c>
      <c r="Y90" s="42">
        <v>1150000</v>
      </c>
      <c r="Z90" s="42">
        <v>1150000</v>
      </c>
      <c r="AA90" s="54">
        <f t="shared" si="159"/>
        <v>0</v>
      </c>
      <c r="AB90" s="42">
        <v>1150000</v>
      </c>
      <c r="AC90" s="42">
        <v>1150000</v>
      </c>
      <c r="AD90" s="54">
        <f t="shared" si="160"/>
        <v>0</v>
      </c>
      <c r="AE90" s="42">
        <v>1150000</v>
      </c>
      <c r="AF90" s="42"/>
      <c r="AG90" s="54">
        <f t="shared" si="161"/>
        <v>1150000</v>
      </c>
      <c r="AH90" s="42">
        <v>1150000</v>
      </c>
      <c r="AI90" s="42"/>
      <c r="AJ90" s="54">
        <f t="shared" si="162"/>
        <v>1150000</v>
      </c>
      <c r="AK90" s="42">
        <v>1150000</v>
      </c>
      <c r="AL90" s="42"/>
      <c r="AM90" s="54">
        <f t="shared" si="163"/>
        <v>1150000</v>
      </c>
      <c r="AN90" s="42">
        <v>1150000</v>
      </c>
      <c r="AO90" s="42"/>
      <c r="AP90" s="54">
        <f t="shared" si="164"/>
        <v>1150000</v>
      </c>
      <c r="AQ90" s="42">
        <v>1150000</v>
      </c>
      <c r="AR90" s="42"/>
      <c r="AS90" s="54">
        <f t="shared" si="165"/>
        <v>1150000</v>
      </c>
      <c r="AT90" s="42">
        <v>1150000</v>
      </c>
      <c r="AU90" s="42"/>
      <c r="AV90" s="54">
        <f t="shared" si="166"/>
        <v>1150000</v>
      </c>
      <c r="AW90" s="42"/>
      <c r="AX90" s="42"/>
      <c r="AY90" s="42"/>
      <c r="AZ90" s="32">
        <f>J90+P90+S90+V90+Y90+AB90+AE90+AH90+AK90+AN90+AQ90+AT90</f>
        <v>11500000</v>
      </c>
      <c r="BA90" s="42">
        <f t="shared" si="104"/>
        <v>5000000</v>
      </c>
      <c r="BC90" s="9">
        <f t="shared" si="106"/>
        <v>16500000</v>
      </c>
      <c r="BD90" s="9">
        <f t="shared" si="107"/>
        <v>-16500000</v>
      </c>
    </row>
    <row r="91" spans="1:56" x14ac:dyDescent="0.2">
      <c r="A91" s="209">
        <v>88</v>
      </c>
      <c r="B91" s="13"/>
      <c r="C91" s="48" t="s">
        <v>436</v>
      </c>
      <c r="D91" s="10" t="s">
        <v>374</v>
      </c>
      <c r="E91" s="42">
        <v>9700000</v>
      </c>
      <c r="F91" s="42"/>
      <c r="G91" s="42"/>
      <c r="H91" s="44">
        <f t="shared" si="127"/>
        <v>9700000</v>
      </c>
      <c r="I91" s="42">
        <v>2500000</v>
      </c>
      <c r="J91" s="42"/>
      <c r="K91" s="42"/>
      <c r="L91" s="222"/>
      <c r="M91" s="42"/>
      <c r="N91" s="42"/>
      <c r="O91" s="54"/>
      <c r="P91" s="42"/>
      <c r="Q91" s="42"/>
      <c r="R91" s="54"/>
      <c r="S91" s="42">
        <v>600000</v>
      </c>
      <c r="T91" s="42"/>
      <c r="U91" s="54">
        <f t="shared" si="157"/>
        <v>600000</v>
      </c>
      <c r="V91" s="42">
        <v>600000</v>
      </c>
      <c r="W91" s="42"/>
      <c r="X91" s="54">
        <f t="shared" si="158"/>
        <v>600000</v>
      </c>
      <c r="Y91" s="42">
        <v>600000</v>
      </c>
      <c r="Z91" s="42"/>
      <c r="AA91" s="54">
        <f t="shared" si="159"/>
        <v>600000</v>
      </c>
      <c r="AB91" s="42">
        <v>600000</v>
      </c>
      <c r="AC91" s="42"/>
      <c r="AD91" s="54">
        <f t="shared" si="160"/>
        <v>600000</v>
      </c>
      <c r="AE91" s="42">
        <v>600000</v>
      </c>
      <c r="AF91" s="42"/>
      <c r="AG91" s="54">
        <f t="shared" si="161"/>
        <v>600000</v>
      </c>
      <c r="AH91" s="42">
        <v>600000</v>
      </c>
      <c r="AI91" s="42"/>
      <c r="AJ91" s="54">
        <f t="shared" si="162"/>
        <v>600000</v>
      </c>
      <c r="AK91" s="42">
        <v>600000</v>
      </c>
      <c r="AL91" s="42"/>
      <c r="AM91" s="54">
        <f t="shared" si="163"/>
        <v>600000</v>
      </c>
      <c r="AN91" s="42">
        <v>600000</v>
      </c>
      <c r="AO91" s="42"/>
      <c r="AP91" s="54">
        <f t="shared" si="164"/>
        <v>600000</v>
      </c>
      <c r="AQ91" s="42">
        <v>600000</v>
      </c>
      <c r="AR91" s="42"/>
      <c r="AS91" s="54">
        <f t="shared" si="165"/>
        <v>600000</v>
      </c>
      <c r="AT91" s="42">
        <v>1800000</v>
      </c>
      <c r="AU91" s="42"/>
      <c r="AV91" s="232">
        <f t="shared" si="102"/>
        <v>1800000</v>
      </c>
      <c r="AW91" s="42"/>
      <c r="AX91" s="42"/>
      <c r="AY91" s="42"/>
      <c r="AZ91" s="32"/>
      <c r="BA91" s="42">
        <f t="shared" si="104"/>
        <v>2500000</v>
      </c>
      <c r="BC91" s="9">
        <f t="shared" si="106"/>
        <v>9700000</v>
      </c>
      <c r="BD91" s="9">
        <f t="shared" si="107"/>
        <v>-9700000</v>
      </c>
    </row>
    <row r="92" spans="1:56" x14ac:dyDescent="0.2">
      <c r="A92" s="209">
        <v>89</v>
      </c>
      <c r="B92" s="13"/>
      <c r="C92" s="48" t="s">
        <v>439</v>
      </c>
      <c r="D92" s="10"/>
      <c r="E92" s="42">
        <v>8250000</v>
      </c>
      <c r="F92" s="42"/>
      <c r="G92" s="42"/>
      <c r="H92" s="44">
        <f t="shared" si="127"/>
        <v>8250000</v>
      </c>
      <c r="I92" s="42">
        <v>2000000</v>
      </c>
      <c r="J92" s="42"/>
      <c r="K92" s="42"/>
      <c r="L92" s="222"/>
      <c r="M92" s="42"/>
      <c r="N92" s="42"/>
      <c r="O92" s="54">
        <f>+M92-N92</f>
        <v>0</v>
      </c>
      <c r="P92" s="42"/>
      <c r="Q92" s="42"/>
      <c r="R92" s="54"/>
      <c r="S92" s="42">
        <v>625000</v>
      </c>
      <c r="T92" s="42">
        <v>625000</v>
      </c>
      <c r="U92" s="54">
        <f t="shared" si="157"/>
        <v>0</v>
      </c>
      <c r="V92" s="42">
        <v>625000</v>
      </c>
      <c r="W92" s="42">
        <f>521000-104000</f>
        <v>417000</v>
      </c>
      <c r="X92" s="54">
        <f t="shared" si="158"/>
        <v>208000</v>
      </c>
      <c r="Y92" s="42">
        <v>625000</v>
      </c>
      <c r="Z92" s="42"/>
      <c r="AA92" s="54">
        <f t="shared" si="159"/>
        <v>625000</v>
      </c>
      <c r="AB92" s="42">
        <v>625000</v>
      </c>
      <c r="AC92" s="42"/>
      <c r="AD92" s="54">
        <f t="shared" si="160"/>
        <v>625000</v>
      </c>
      <c r="AE92" s="42">
        <v>625000</v>
      </c>
      <c r="AF92" s="42"/>
      <c r="AG92" s="54">
        <f t="shared" si="161"/>
        <v>625000</v>
      </c>
      <c r="AH92" s="42">
        <v>625000</v>
      </c>
      <c r="AI92" s="42"/>
      <c r="AJ92" s="54">
        <f t="shared" si="162"/>
        <v>625000</v>
      </c>
      <c r="AK92" s="42">
        <v>625000</v>
      </c>
      <c r="AL92" s="42"/>
      <c r="AM92" s="54">
        <f t="shared" si="163"/>
        <v>625000</v>
      </c>
      <c r="AN92" s="42">
        <v>625000</v>
      </c>
      <c r="AO92" s="42"/>
      <c r="AP92" s="54">
        <f t="shared" si="164"/>
        <v>625000</v>
      </c>
      <c r="AQ92" s="42">
        <v>625000</v>
      </c>
      <c r="AR92" s="42"/>
      <c r="AS92" s="54">
        <f t="shared" si="165"/>
        <v>625000</v>
      </c>
      <c r="AT92" s="42">
        <v>625000</v>
      </c>
      <c r="AU92" s="42"/>
      <c r="AV92" s="54">
        <f t="shared" ref="AV92" si="167">+AT92-AU92</f>
        <v>625000</v>
      </c>
      <c r="AW92" s="42"/>
      <c r="AX92" s="42"/>
      <c r="AY92" s="42"/>
      <c r="AZ92" s="32"/>
      <c r="BA92" s="42">
        <f t="shared" si="104"/>
        <v>2000000</v>
      </c>
      <c r="BC92" s="9">
        <f t="shared" si="106"/>
        <v>8250000</v>
      </c>
      <c r="BD92" s="9">
        <f t="shared" si="107"/>
        <v>-8250000</v>
      </c>
    </row>
    <row r="93" spans="1:56" x14ac:dyDescent="0.2">
      <c r="A93" s="209">
        <v>90</v>
      </c>
      <c r="B93" s="13"/>
      <c r="C93" s="48" t="s">
        <v>441</v>
      </c>
      <c r="D93" s="10"/>
      <c r="E93" s="42">
        <v>9700000</v>
      </c>
      <c r="F93" s="42"/>
      <c r="G93" s="42"/>
      <c r="H93" s="44">
        <f t="shared" si="127"/>
        <v>9700000</v>
      </c>
      <c r="I93" s="42">
        <v>2500000</v>
      </c>
      <c r="J93" s="42"/>
      <c r="K93" s="42"/>
      <c r="L93" s="222"/>
      <c r="M93" s="42"/>
      <c r="N93" s="42"/>
      <c r="O93" s="54"/>
      <c r="P93" s="42"/>
      <c r="Q93" s="42"/>
      <c r="R93" s="54"/>
      <c r="S93" s="42">
        <v>600000</v>
      </c>
      <c r="T93" s="42">
        <v>600000</v>
      </c>
      <c r="U93" s="54">
        <f t="shared" si="157"/>
        <v>0</v>
      </c>
      <c r="V93" s="42">
        <v>600000</v>
      </c>
      <c r="W93" s="42">
        <v>600000</v>
      </c>
      <c r="X93" s="54">
        <f t="shared" ref="X93" si="168">+V93-W93</f>
        <v>0</v>
      </c>
      <c r="Y93" s="42">
        <v>600000</v>
      </c>
      <c r="Z93" s="42">
        <v>600000</v>
      </c>
      <c r="AA93" s="54">
        <f t="shared" ref="AA93" si="169">+Y93-Z93</f>
        <v>0</v>
      </c>
      <c r="AB93" s="42">
        <v>600000</v>
      </c>
      <c r="AC93" s="42"/>
      <c r="AD93" s="54">
        <f t="shared" ref="AD93" si="170">+AB93-AC93</f>
        <v>600000</v>
      </c>
      <c r="AE93" s="42">
        <v>600000</v>
      </c>
      <c r="AF93" s="42"/>
      <c r="AG93" s="54">
        <f t="shared" ref="AG93" si="171">+AE93-AF93</f>
        <v>600000</v>
      </c>
      <c r="AH93" s="42">
        <v>600000</v>
      </c>
      <c r="AI93" s="42"/>
      <c r="AJ93" s="54">
        <f t="shared" ref="AJ93" si="172">+AH93-AI93</f>
        <v>600000</v>
      </c>
      <c r="AK93" s="42">
        <v>600000</v>
      </c>
      <c r="AL93" s="42"/>
      <c r="AM93" s="54">
        <f t="shared" ref="AM93" si="173">+AK93-AL93</f>
        <v>600000</v>
      </c>
      <c r="AN93" s="42">
        <v>600000</v>
      </c>
      <c r="AO93" s="42"/>
      <c r="AP93" s="54">
        <f t="shared" ref="AP93" si="174">+AN93-AO93</f>
        <v>600000</v>
      </c>
      <c r="AQ93" s="42">
        <v>600000</v>
      </c>
      <c r="AR93" s="42"/>
      <c r="AS93" s="54">
        <f t="shared" ref="AS93" si="175">+AQ93-AR93</f>
        <v>600000</v>
      </c>
      <c r="AT93" s="42">
        <v>1800000</v>
      </c>
      <c r="AU93" s="42"/>
      <c r="AV93" s="232">
        <f t="shared" si="102"/>
        <v>1800000</v>
      </c>
      <c r="AW93" s="42"/>
      <c r="AX93" s="42"/>
      <c r="AY93" s="42"/>
      <c r="AZ93" s="32">
        <f>J93+P93+S93+V93+Y93+AB93+AE93+AH93+AK93+AN93+AQ93+AT93</f>
        <v>7200000</v>
      </c>
      <c r="BA93" s="42">
        <f t="shared" si="104"/>
        <v>2500000</v>
      </c>
      <c r="BC93" s="9">
        <f t="shared" si="106"/>
        <v>9700000</v>
      </c>
      <c r="BD93" s="9">
        <f t="shared" si="107"/>
        <v>-9700000</v>
      </c>
    </row>
    <row r="94" spans="1:56" x14ac:dyDescent="0.2">
      <c r="A94" s="209">
        <v>91</v>
      </c>
      <c r="B94" s="13"/>
      <c r="C94" s="48"/>
      <c r="D94" s="10"/>
      <c r="E94" s="42"/>
      <c r="F94" s="42"/>
      <c r="G94" s="42"/>
      <c r="H94" s="44"/>
      <c r="I94" s="42"/>
      <c r="J94" s="42"/>
      <c r="K94" s="42"/>
      <c r="L94" s="222"/>
      <c r="M94" s="42"/>
      <c r="N94" s="42"/>
      <c r="O94" s="54"/>
      <c r="P94" s="42"/>
      <c r="Q94" s="42"/>
      <c r="R94" s="54"/>
      <c r="S94" s="42"/>
      <c r="T94" s="42"/>
      <c r="U94" s="54"/>
      <c r="V94" s="42"/>
      <c r="W94" s="42"/>
      <c r="X94" s="54"/>
      <c r="Y94" s="42"/>
      <c r="Z94" s="42"/>
      <c r="AA94" s="54"/>
      <c r="AB94" s="42"/>
      <c r="AC94" s="42"/>
      <c r="AD94" s="54"/>
      <c r="AE94" s="42"/>
      <c r="AF94" s="42"/>
      <c r="AG94" s="54"/>
      <c r="AH94" s="42"/>
      <c r="AI94" s="42"/>
      <c r="AJ94" s="54"/>
      <c r="AK94" s="42"/>
      <c r="AL94" s="42"/>
      <c r="AM94" s="54"/>
      <c r="AN94" s="42"/>
      <c r="AO94" s="42"/>
      <c r="AP94" s="54"/>
      <c r="AQ94" s="42"/>
      <c r="AR94" s="42"/>
      <c r="AS94" s="232">
        <f t="shared" si="101"/>
        <v>0</v>
      </c>
      <c r="AT94" s="42"/>
      <c r="AU94" s="42"/>
      <c r="AV94" s="232">
        <f t="shared" si="102"/>
        <v>0</v>
      </c>
      <c r="AW94" s="42"/>
      <c r="AX94" s="42"/>
      <c r="AY94" s="42"/>
      <c r="AZ94" s="32">
        <f>J94+P94+S94+V94+Y94+AB94+AE94+AH94+AK94+AN94+AQ94+AT94</f>
        <v>0</v>
      </c>
      <c r="BA94" s="42">
        <f t="shared" si="104"/>
        <v>0</v>
      </c>
      <c r="BC94" s="9">
        <f t="shared" si="106"/>
        <v>0</v>
      </c>
      <c r="BD94" s="9">
        <f t="shared" si="107"/>
        <v>0</v>
      </c>
    </row>
    <row r="95" spans="1:56" x14ac:dyDescent="0.2">
      <c r="A95" s="209">
        <v>92</v>
      </c>
      <c r="B95" s="13"/>
      <c r="C95" s="48"/>
      <c r="D95" s="10"/>
      <c r="E95" s="42"/>
      <c r="F95" s="42"/>
      <c r="G95" s="42"/>
      <c r="H95" s="44"/>
      <c r="I95" s="42"/>
      <c r="J95" s="42"/>
      <c r="K95" s="42"/>
      <c r="L95" s="222"/>
      <c r="M95" s="42"/>
      <c r="N95" s="42"/>
      <c r="O95" s="54"/>
      <c r="P95" s="42"/>
      <c r="Q95" s="42"/>
      <c r="R95" s="54"/>
      <c r="S95" s="42"/>
      <c r="T95" s="42"/>
      <c r="U95" s="54"/>
      <c r="V95" s="42"/>
      <c r="W95" s="42"/>
      <c r="X95" s="54"/>
      <c r="Y95" s="42"/>
      <c r="Z95" s="42"/>
      <c r="AA95" s="54"/>
      <c r="AB95" s="42"/>
      <c r="AC95" s="42"/>
      <c r="AD95" s="54"/>
      <c r="AE95" s="42"/>
      <c r="AF95" s="42"/>
      <c r="AG95" s="54"/>
      <c r="AH95" s="42"/>
      <c r="AI95" s="42"/>
      <c r="AJ95" s="54"/>
      <c r="AK95" s="42"/>
      <c r="AL95" s="42"/>
      <c r="AM95" s="54"/>
      <c r="AN95" s="42"/>
      <c r="AO95" s="42"/>
      <c r="AP95" s="54"/>
      <c r="AQ95" s="42"/>
      <c r="AR95" s="42"/>
      <c r="AS95" s="232">
        <f t="shared" si="101"/>
        <v>0</v>
      </c>
      <c r="AT95" s="42"/>
      <c r="AU95" s="42"/>
      <c r="AV95" s="232">
        <f t="shared" si="102"/>
        <v>0</v>
      </c>
      <c r="AW95" s="42"/>
      <c r="AX95" s="42"/>
      <c r="AY95" s="42"/>
      <c r="AZ95" s="32"/>
      <c r="BA95" s="42">
        <f t="shared" si="104"/>
        <v>0</v>
      </c>
      <c r="BC95" s="9">
        <f t="shared" si="106"/>
        <v>0</v>
      </c>
      <c r="BD95" s="9">
        <f t="shared" si="107"/>
        <v>0</v>
      </c>
    </row>
    <row r="96" spans="1:56" x14ac:dyDescent="0.2">
      <c r="A96" s="209">
        <v>93</v>
      </c>
      <c r="B96" s="13"/>
      <c r="C96" s="48"/>
      <c r="D96" s="10"/>
      <c r="E96" s="42"/>
      <c r="F96" s="42"/>
      <c r="G96" s="42"/>
      <c r="H96" s="44"/>
      <c r="I96" s="42"/>
      <c r="J96" s="42"/>
      <c r="K96" s="42"/>
      <c r="L96" s="222"/>
      <c r="M96" s="42"/>
      <c r="N96" s="42"/>
      <c r="O96" s="54"/>
      <c r="P96" s="42"/>
      <c r="Q96" s="42"/>
      <c r="R96" s="54"/>
      <c r="S96" s="42"/>
      <c r="T96" s="42"/>
      <c r="U96" s="54"/>
      <c r="V96" s="42"/>
      <c r="W96" s="42"/>
      <c r="X96" s="54"/>
      <c r="Y96" s="42"/>
      <c r="Z96" s="42"/>
      <c r="AA96" s="54"/>
      <c r="AB96" s="42"/>
      <c r="AC96" s="42"/>
      <c r="AD96" s="54"/>
      <c r="AE96" s="42"/>
      <c r="AF96" s="42"/>
      <c r="AG96" s="54"/>
      <c r="AH96" s="42"/>
      <c r="AI96" s="42"/>
      <c r="AJ96" s="54"/>
      <c r="AK96" s="42"/>
      <c r="AL96" s="42"/>
      <c r="AM96" s="54"/>
      <c r="AN96" s="42"/>
      <c r="AO96" s="42"/>
      <c r="AP96" s="54"/>
      <c r="AQ96" s="42"/>
      <c r="AR96" s="42"/>
      <c r="AS96" s="232">
        <f t="shared" si="101"/>
        <v>0</v>
      </c>
      <c r="AT96" s="42"/>
      <c r="AU96" s="42"/>
      <c r="AV96" s="232">
        <f t="shared" si="102"/>
        <v>0</v>
      </c>
      <c r="AW96" s="42"/>
      <c r="AX96" s="42"/>
      <c r="AY96" s="42"/>
      <c r="AZ96" s="32"/>
      <c r="BA96" s="42">
        <f t="shared" si="104"/>
        <v>0</v>
      </c>
      <c r="BC96" s="9">
        <f t="shared" si="106"/>
        <v>0</v>
      </c>
      <c r="BD96" s="9">
        <f t="shared" si="107"/>
        <v>0</v>
      </c>
    </row>
    <row r="97" spans="1:56" x14ac:dyDescent="0.2">
      <c r="A97" s="209">
        <v>94</v>
      </c>
      <c r="B97" s="13"/>
      <c r="C97" s="48"/>
      <c r="D97" s="10"/>
      <c r="E97" s="42"/>
      <c r="F97" s="42"/>
      <c r="G97" s="42"/>
      <c r="H97" s="44"/>
      <c r="I97" s="42"/>
      <c r="J97" s="42"/>
      <c r="K97" s="42"/>
      <c r="L97" s="222"/>
      <c r="M97" s="42"/>
      <c r="N97" s="42"/>
      <c r="O97" s="54"/>
      <c r="P97" s="42"/>
      <c r="Q97" s="42"/>
      <c r="R97" s="54"/>
      <c r="S97" s="42"/>
      <c r="T97" s="42"/>
      <c r="U97" s="54"/>
      <c r="V97" s="42"/>
      <c r="W97" s="42"/>
      <c r="X97" s="54"/>
      <c r="Y97" s="42"/>
      <c r="Z97" s="42"/>
      <c r="AA97" s="54"/>
      <c r="AB97" s="42"/>
      <c r="AC97" s="42"/>
      <c r="AD97" s="54"/>
      <c r="AE97" s="42"/>
      <c r="AF97" s="42"/>
      <c r="AG97" s="54"/>
      <c r="AH97" s="42"/>
      <c r="AI97" s="42"/>
      <c r="AJ97" s="54"/>
      <c r="AK97" s="42"/>
      <c r="AL97" s="42"/>
      <c r="AM97" s="54"/>
      <c r="AN97" s="42"/>
      <c r="AO97" s="42"/>
      <c r="AP97" s="54"/>
      <c r="AQ97" s="42"/>
      <c r="AR97" s="42"/>
      <c r="AS97" s="232">
        <f t="shared" si="101"/>
        <v>0</v>
      </c>
      <c r="AT97" s="42"/>
      <c r="AU97" s="42"/>
      <c r="AV97" s="232">
        <f t="shared" si="102"/>
        <v>0</v>
      </c>
      <c r="AW97" s="42"/>
      <c r="AX97" s="42"/>
      <c r="AY97" s="42"/>
      <c r="AZ97" s="32"/>
      <c r="BA97" s="42">
        <f t="shared" si="104"/>
        <v>0</v>
      </c>
      <c r="BD97" s="9">
        <f t="shared" si="107"/>
        <v>0</v>
      </c>
    </row>
    <row r="98" spans="1:56" x14ac:dyDescent="0.2">
      <c r="A98" s="209">
        <v>95</v>
      </c>
      <c r="B98" s="13"/>
      <c r="C98" s="48"/>
      <c r="D98" s="10"/>
      <c r="E98" s="42"/>
      <c r="F98" s="42"/>
      <c r="G98" s="42"/>
      <c r="H98" s="44"/>
      <c r="I98" s="42"/>
      <c r="J98" s="42"/>
      <c r="K98" s="42"/>
      <c r="L98" s="222"/>
      <c r="M98" s="42"/>
      <c r="N98" s="42"/>
      <c r="O98" s="54"/>
      <c r="P98" s="42"/>
      <c r="Q98" s="42"/>
      <c r="R98" s="54"/>
      <c r="S98" s="42"/>
      <c r="T98" s="42"/>
      <c r="U98" s="54"/>
      <c r="V98" s="42"/>
      <c r="W98" s="42"/>
      <c r="X98" s="54"/>
      <c r="Y98" s="42"/>
      <c r="Z98" s="42"/>
      <c r="AA98" s="54"/>
      <c r="AB98" s="42"/>
      <c r="AC98" s="42"/>
      <c r="AD98" s="54"/>
      <c r="AE98" s="42"/>
      <c r="AF98" s="42"/>
      <c r="AG98" s="54"/>
      <c r="AH98" s="42"/>
      <c r="AI98" s="42"/>
      <c r="AJ98" s="54"/>
      <c r="AK98" s="42"/>
      <c r="AL98" s="42"/>
      <c r="AM98" s="54"/>
      <c r="AN98" s="42"/>
      <c r="AO98" s="42"/>
      <c r="AP98" s="54"/>
      <c r="AQ98" s="42"/>
      <c r="AR98" s="42"/>
      <c r="AS98" s="232">
        <f t="shared" si="101"/>
        <v>0</v>
      </c>
      <c r="AT98" s="42"/>
      <c r="AU98" s="42"/>
      <c r="AV98" s="232">
        <f t="shared" si="102"/>
        <v>0</v>
      </c>
      <c r="AW98" s="42"/>
      <c r="AX98" s="42"/>
      <c r="AY98" s="42"/>
      <c r="AZ98" s="32">
        <f>J98+P98+S98+V98+Y98+AB98+AE98+AH98+AK98+AN98+AQ98+AT98</f>
        <v>0</v>
      </c>
      <c r="BA98" s="42">
        <f t="shared" si="104"/>
        <v>0</v>
      </c>
      <c r="BD98" s="9">
        <f t="shared" si="107"/>
        <v>0</v>
      </c>
    </row>
    <row r="99" spans="1:56" x14ac:dyDescent="0.2">
      <c r="A99" s="209">
        <v>96</v>
      </c>
      <c r="B99" s="13"/>
      <c r="C99" s="48"/>
      <c r="D99" s="10"/>
      <c r="E99" s="42"/>
      <c r="F99" s="42"/>
      <c r="G99" s="42"/>
      <c r="H99" s="44"/>
      <c r="I99" s="42"/>
      <c r="J99" s="42"/>
      <c r="K99" s="42"/>
      <c r="L99" s="222"/>
      <c r="M99" s="42"/>
      <c r="N99" s="42"/>
      <c r="O99" s="54"/>
      <c r="P99" s="42"/>
      <c r="Q99" s="42"/>
      <c r="R99" s="54"/>
      <c r="S99" s="42"/>
      <c r="T99" s="42"/>
      <c r="U99" s="54"/>
      <c r="V99" s="42"/>
      <c r="W99" s="42"/>
      <c r="X99" s="54"/>
      <c r="Y99" s="42"/>
      <c r="Z99" s="42"/>
      <c r="AA99" s="54"/>
      <c r="AB99" s="42"/>
      <c r="AC99" s="42"/>
      <c r="AD99" s="54"/>
      <c r="AE99" s="42"/>
      <c r="AF99" s="42"/>
      <c r="AG99" s="54"/>
      <c r="AH99" s="42"/>
      <c r="AI99" s="42"/>
      <c r="AJ99" s="54"/>
      <c r="AK99" s="42"/>
      <c r="AL99" s="42"/>
      <c r="AM99" s="54"/>
      <c r="AN99" s="42"/>
      <c r="AO99" s="42"/>
      <c r="AP99" s="54"/>
      <c r="AQ99" s="42"/>
      <c r="AR99" s="42"/>
      <c r="AS99" s="232">
        <f t="shared" si="101"/>
        <v>0</v>
      </c>
      <c r="AT99" s="42"/>
      <c r="AU99" s="42"/>
      <c r="AV99" s="232">
        <f t="shared" si="102"/>
        <v>0</v>
      </c>
      <c r="AW99" s="42"/>
      <c r="AX99" s="42"/>
      <c r="AY99" s="42"/>
      <c r="AZ99" s="32">
        <f>J99+P99+S99+V99+Y99+AB99+AE99+AH99+AK99+AN99+AQ99+AT99</f>
        <v>0</v>
      </c>
      <c r="BA99" s="42">
        <f t="shared" si="104"/>
        <v>0</v>
      </c>
      <c r="BD99" s="9">
        <f t="shared" si="107"/>
        <v>0</v>
      </c>
    </row>
    <row r="100" spans="1:56" x14ac:dyDescent="0.2">
      <c r="A100" s="209">
        <v>97</v>
      </c>
      <c r="B100" s="13"/>
      <c r="C100" s="48"/>
      <c r="D100" s="10"/>
      <c r="E100" s="42"/>
      <c r="F100" s="42"/>
      <c r="G100" s="42"/>
      <c r="H100" s="44"/>
      <c r="I100" s="42"/>
      <c r="J100" s="42"/>
      <c r="K100" s="42"/>
      <c r="L100" s="222"/>
      <c r="M100" s="42"/>
      <c r="N100" s="42"/>
      <c r="O100" s="54"/>
      <c r="P100" s="42"/>
      <c r="Q100" s="42"/>
      <c r="R100" s="54"/>
      <c r="S100" s="42"/>
      <c r="T100" s="42"/>
      <c r="U100" s="54"/>
      <c r="V100" s="42"/>
      <c r="W100" s="42"/>
      <c r="X100" s="54"/>
      <c r="Y100" s="42"/>
      <c r="Z100" s="42"/>
      <c r="AA100" s="54"/>
      <c r="AB100" s="42"/>
      <c r="AC100" s="42"/>
      <c r="AD100" s="54"/>
      <c r="AE100" s="42"/>
      <c r="AF100" s="42"/>
      <c r="AG100" s="54"/>
      <c r="AH100" s="42"/>
      <c r="AI100" s="42"/>
      <c r="AJ100" s="54"/>
      <c r="AK100" s="42"/>
      <c r="AL100" s="42"/>
      <c r="AM100" s="54"/>
      <c r="AN100" s="42"/>
      <c r="AO100" s="42"/>
      <c r="AP100" s="54"/>
      <c r="AQ100" s="42"/>
      <c r="AR100" s="42"/>
      <c r="AS100" s="232">
        <f t="shared" si="101"/>
        <v>0</v>
      </c>
      <c r="AT100" s="42"/>
      <c r="AU100" s="42"/>
      <c r="AV100" s="232">
        <f t="shared" si="102"/>
        <v>0</v>
      </c>
      <c r="AW100" s="42"/>
      <c r="AX100" s="42"/>
      <c r="AY100" s="42"/>
      <c r="AZ100" s="32">
        <f>J100+P100+S100+V100+Y100+AB100+AE100+AH100+AK100+AN100+AQ100+AT100</f>
        <v>0</v>
      </c>
      <c r="BA100" s="42">
        <f t="shared" si="104"/>
        <v>0</v>
      </c>
      <c r="BD100" s="9">
        <f t="shared" si="107"/>
        <v>0</v>
      </c>
    </row>
    <row r="101" spans="1:56" x14ac:dyDescent="0.2">
      <c r="A101" s="209">
        <v>98</v>
      </c>
      <c r="B101" s="13"/>
      <c r="C101" s="48"/>
      <c r="D101" s="10"/>
      <c r="E101" s="42"/>
      <c r="F101" s="42"/>
      <c r="G101" s="42"/>
      <c r="H101" s="44"/>
      <c r="I101" s="42"/>
      <c r="J101" s="42"/>
      <c r="K101" s="42"/>
      <c r="L101" s="222"/>
      <c r="M101" s="42"/>
      <c r="N101" s="42"/>
      <c r="O101" s="54"/>
      <c r="P101" s="42"/>
      <c r="Q101" s="42"/>
      <c r="R101" s="54"/>
      <c r="S101" s="42"/>
      <c r="T101" s="42"/>
      <c r="U101" s="54"/>
      <c r="V101" s="42"/>
      <c r="W101" s="42"/>
      <c r="X101" s="54"/>
      <c r="Y101" s="42"/>
      <c r="Z101" s="42"/>
      <c r="AA101" s="54"/>
      <c r="AB101" s="42"/>
      <c r="AC101" s="42"/>
      <c r="AD101" s="54"/>
      <c r="AE101" s="42"/>
      <c r="AF101" s="42"/>
      <c r="AG101" s="54"/>
      <c r="AH101" s="42"/>
      <c r="AI101" s="42"/>
      <c r="AJ101" s="54"/>
      <c r="AK101" s="42"/>
      <c r="AL101" s="42"/>
      <c r="AM101" s="54"/>
      <c r="AN101" s="42"/>
      <c r="AO101" s="42"/>
      <c r="AP101" s="54"/>
      <c r="AQ101" s="42"/>
      <c r="AR101" s="42"/>
      <c r="AS101" s="232">
        <f t="shared" si="101"/>
        <v>0</v>
      </c>
      <c r="AT101" s="42"/>
      <c r="AU101" s="42"/>
      <c r="AV101" s="232">
        <f t="shared" si="102"/>
        <v>0</v>
      </c>
      <c r="AW101" s="42"/>
      <c r="AX101" s="42"/>
      <c r="AY101" s="42"/>
      <c r="AZ101" s="32"/>
      <c r="BA101" s="42">
        <f t="shared" si="104"/>
        <v>0</v>
      </c>
      <c r="BD101" s="9">
        <f t="shared" si="107"/>
        <v>0</v>
      </c>
    </row>
    <row r="102" spans="1:56" x14ac:dyDescent="0.2">
      <c r="A102" s="209">
        <v>99</v>
      </c>
      <c r="B102" s="13"/>
      <c r="C102" s="48"/>
      <c r="D102" s="10"/>
      <c r="E102" s="42"/>
      <c r="F102" s="42"/>
      <c r="G102" s="42"/>
      <c r="H102" s="44"/>
      <c r="I102" s="42"/>
      <c r="J102" s="42"/>
      <c r="K102" s="42"/>
      <c r="L102" s="222"/>
      <c r="M102" s="42"/>
      <c r="N102" s="42"/>
      <c r="O102" s="54"/>
      <c r="P102" s="42"/>
      <c r="Q102" s="42"/>
      <c r="R102" s="54"/>
      <c r="S102" s="42"/>
      <c r="T102" s="42"/>
      <c r="U102" s="54"/>
      <c r="V102" s="42"/>
      <c r="W102" s="42"/>
      <c r="X102" s="54"/>
      <c r="Y102" s="42"/>
      <c r="Z102" s="42"/>
      <c r="AA102" s="54"/>
      <c r="AB102" s="42"/>
      <c r="AC102" s="42"/>
      <c r="AD102" s="54"/>
      <c r="AE102" s="42"/>
      <c r="AF102" s="42"/>
      <c r="AG102" s="54"/>
      <c r="AH102" s="42"/>
      <c r="AI102" s="42"/>
      <c r="AJ102" s="54"/>
      <c r="AK102" s="42"/>
      <c r="AL102" s="42"/>
      <c r="AM102" s="54"/>
      <c r="AN102" s="42"/>
      <c r="AO102" s="42"/>
      <c r="AP102" s="54"/>
      <c r="AQ102" s="42"/>
      <c r="AR102" s="42"/>
      <c r="AS102" s="232">
        <f t="shared" si="101"/>
        <v>0</v>
      </c>
      <c r="AT102" s="42"/>
      <c r="AU102" s="42"/>
      <c r="AV102" s="232">
        <f t="shared" si="102"/>
        <v>0</v>
      </c>
      <c r="AW102" s="42"/>
      <c r="AX102" s="42"/>
      <c r="AY102" s="42"/>
      <c r="AZ102" s="32">
        <f>J102+P102+S102+V102+Y102+AB102+AE102+AH102+AK102+AN102+AQ102+AT102</f>
        <v>0</v>
      </c>
      <c r="BA102" s="42">
        <f t="shared" si="104"/>
        <v>0</v>
      </c>
      <c r="BD102" s="9">
        <f t="shared" si="107"/>
        <v>0</v>
      </c>
    </row>
    <row r="103" spans="1:56" x14ac:dyDescent="0.2">
      <c r="A103" s="209">
        <v>100</v>
      </c>
      <c r="B103" s="13"/>
      <c r="C103" s="48"/>
      <c r="D103" s="10"/>
      <c r="E103" s="42"/>
      <c r="F103" s="42"/>
      <c r="G103" s="42"/>
      <c r="H103" s="44"/>
      <c r="I103" s="42"/>
      <c r="J103" s="42"/>
      <c r="K103" s="42"/>
      <c r="L103" s="222"/>
      <c r="M103" s="42"/>
      <c r="N103" s="42"/>
      <c r="O103" s="54"/>
      <c r="P103" s="42"/>
      <c r="Q103" s="42"/>
      <c r="R103" s="54"/>
      <c r="S103" s="42"/>
      <c r="T103" s="42"/>
      <c r="U103" s="54"/>
      <c r="V103" s="42"/>
      <c r="W103" s="42"/>
      <c r="X103" s="54"/>
      <c r="Y103" s="42"/>
      <c r="Z103" s="42"/>
      <c r="AA103" s="54"/>
      <c r="AB103" s="42"/>
      <c r="AC103" s="42"/>
      <c r="AD103" s="54"/>
      <c r="AE103" s="42"/>
      <c r="AF103" s="42"/>
      <c r="AG103" s="54"/>
      <c r="AH103" s="42"/>
      <c r="AI103" s="42"/>
      <c r="AJ103" s="54"/>
      <c r="AK103" s="42"/>
      <c r="AL103" s="42"/>
      <c r="AM103" s="54"/>
      <c r="AN103" s="42"/>
      <c r="AO103" s="42"/>
      <c r="AP103" s="54"/>
      <c r="AQ103" s="42"/>
      <c r="AR103" s="42"/>
      <c r="AS103" s="232">
        <f t="shared" si="101"/>
        <v>0</v>
      </c>
      <c r="AT103" s="42"/>
      <c r="AU103" s="42"/>
      <c r="AV103" s="232">
        <f t="shared" si="102"/>
        <v>0</v>
      </c>
      <c r="AW103" s="42"/>
      <c r="AX103" s="42"/>
      <c r="AY103" s="42"/>
      <c r="AZ103" s="32">
        <f>J103+P103+S103+V103+Y103+AB103+AE103+AH103+AK103+AN103+AQ103+AT103</f>
        <v>0</v>
      </c>
      <c r="BA103" s="42">
        <f t="shared" si="104"/>
        <v>0</v>
      </c>
      <c r="BD103" s="9">
        <f t="shared" si="107"/>
        <v>0</v>
      </c>
    </row>
    <row r="104" spans="1:56" x14ac:dyDescent="0.2">
      <c r="A104" s="209">
        <v>101</v>
      </c>
      <c r="B104" s="13"/>
      <c r="C104" s="48"/>
      <c r="D104" s="10"/>
      <c r="E104" s="42"/>
      <c r="F104" s="42"/>
      <c r="G104" s="42"/>
      <c r="H104" s="44"/>
      <c r="I104" s="42"/>
      <c r="J104" s="42"/>
      <c r="K104" s="42"/>
      <c r="L104" s="222"/>
      <c r="M104" s="42"/>
      <c r="N104" s="42"/>
      <c r="O104" s="54"/>
      <c r="P104" s="42"/>
      <c r="Q104" s="42"/>
      <c r="R104" s="54"/>
      <c r="S104" s="42"/>
      <c r="T104" s="42"/>
      <c r="U104" s="54"/>
      <c r="V104" s="42"/>
      <c r="W104" s="42"/>
      <c r="X104" s="54"/>
      <c r="Y104" s="42"/>
      <c r="Z104" s="42"/>
      <c r="AA104" s="54"/>
      <c r="AB104" s="42"/>
      <c r="AC104" s="42"/>
      <c r="AD104" s="54"/>
      <c r="AE104" s="42"/>
      <c r="AF104" s="42"/>
      <c r="AG104" s="54"/>
      <c r="AH104" s="42"/>
      <c r="AI104" s="42"/>
      <c r="AJ104" s="54"/>
      <c r="AK104" s="42"/>
      <c r="AL104" s="42"/>
      <c r="AM104" s="54"/>
      <c r="AN104" s="42"/>
      <c r="AO104" s="42"/>
      <c r="AP104" s="54"/>
      <c r="AQ104" s="42"/>
      <c r="AR104" s="42"/>
      <c r="AS104" s="232">
        <f t="shared" si="101"/>
        <v>0</v>
      </c>
      <c r="AT104" s="42"/>
      <c r="AU104" s="42"/>
      <c r="AV104" s="232">
        <f t="shared" si="102"/>
        <v>0</v>
      </c>
      <c r="AW104" s="42"/>
      <c r="AX104" s="42"/>
      <c r="AY104" s="42"/>
      <c r="AZ104" s="32"/>
      <c r="BA104" s="42">
        <f t="shared" si="104"/>
        <v>0</v>
      </c>
      <c r="BD104" s="9">
        <f t="shared" si="107"/>
        <v>0</v>
      </c>
    </row>
    <row r="105" spans="1:56" x14ac:dyDescent="0.2">
      <c r="A105" s="209">
        <v>102</v>
      </c>
      <c r="B105" s="13"/>
      <c r="C105" s="48"/>
      <c r="D105" s="10"/>
      <c r="E105" s="42"/>
      <c r="F105" s="42"/>
      <c r="G105" s="42"/>
      <c r="H105" s="44"/>
      <c r="I105" s="42"/>
      <c r="J105" s="42"/>
      <c r="K105" s="42"/>
      <c r="L105" s="222"/>
      <c r="M105" s="42"/>
      <c r="N105" s="42"/>
      <c r="O105" s="54"/>
      <c r="P105" s="42"/>
      <c r="Q105" s="42"/>
      <c r="R105" s="54"/>
      <c r="S105" s="42"/>
      <c r="T105" s="42"/>
      <c r="U105" s="54"/>
      <c r="V105" s="42"/>
      <c r="W105" s="42"/>
      <c r="X105" s="54"/>
      <c r="Y105" s="42"/>
      <c r="Z105" s="42"/>
      <c r="AA105" s="54"/>
      <c r="AB105" s="42"/>
      <c r="AC105" s="42"/>
      <c r="AD105" s="54"/>
      <c r="AE105" s="42"/>
      <c r="AF105" s="42"/>
      <c r="AG105" s="54"/>
      <c r="AH105" s="42"/>
      <c r="AI105" s="42"/>
      <c r="AJ105" s="54"/>
      <c r="AK105" s="42"/>
      <c r="AL105" s="42"/>
      <c r="AM105" s="54"/>
      <c r="AN105" s="42"/>
      <c r="AO105" s="42"/>
      <c r="AP105" s="54"/>
      <c r="AQ105" s="42"/>
      <c r="AR105" s="42"/>
      <c r="AS105" s="232">
        <f t="shared" si="101"/>
        <v>0</v>
      </c>
      <c r="AT105" s="42"/>
      <c r="AU105" s="42"/>
      <c r="AV105" s="232">
        <f t="shared" si="102"/>
        <v>0</v>
      </c>
      <c r="AW105" s="42"/>
      <c r="AX105" s="42"/>
      <c r="AY105" s="42"/>
      <c r="AZ105" s="32">
        <f>J105+P105+S105+V105+Y105+AB105+AE105+AH105+AK105+AN105+AQ105+AT105</f>
        <v>0</v>
      </c>
      <c r="BA105" s="42">
        <f t="shared" si="104"/>
        <v>0</v>
      </c>
      <c r="BD105" s="9">
        <f t="shared" si="107"/>
        <v>0</v>
      </c>
    </row>
    <row r="106" spans="1:56" x14ac:dyDescent="0.2">
      <c r="A106" s="209">
        <v>103</v>
      </c>
      <c r="B106" s="13"/>
      <c r="C106" s="48"/>
      <c r="D106" s="10"/>
      <c r="E106" s="42"/>
      <c r="F106" s="42"/>
      <c r="G106" s="42"/>
      <c r="H106" s="44"/>
      <c r="I106" s="42"/>
      <c r="J106" s="42"/>
      <c r="K106" s="42"/>
      <c r="L106" s="222"/>
      <c r="M106" s="42"/>
      <c r="N106" s="42"/>
      <c r="O106" s="54"/>
      <c r="P106" s="42"/>
      <c r="Q106" s="42"/>
      <c r="R106" s="54"/>
      <c r="S106" s="42"/>
      <c r="T106" s="42"/>
      <c r="U106" s="54"/>
      <c r="V106" s="42"/>
      <c r="W106" s="42"/>
      <c r="X106" s="54"/>
      <c r="Y106" s="42"/>
      <c r="Z106" s="42"/>
      <c r="AA106" s="54"/>
      <c r="AB106" s="42"/>
      <c r="AC106" s="42"/>
      <c r="AD106" s="54"/>
      <c r="AE106" s="42"/>
      <c r="AF106" s="42"/>
      <c r="AG106" s="54"/>
      <c r="AH106" s="42"/>
      <c r="AI106" s="42"/>
      <c r="AJ106" s="54"/>
      <c r="AK106" s="42"/>
      <c r="AL106" s="42"/>
      <c r="AM106" s="54"/>
      <c r="AN106" s="42"/>
      <c r="AO106" s="42"/>
      <c r="AP106" s="54"/>
      <c r="AQ106" s="42"/>
      <c r="AR106" s="42"/>
      <c r="AS106" s="232">
        <f t="shared" si="101"/>
        <v>0</v>
      </c>
      <c r="AT106" s="42"/>
      <c r="AU106" s="42"/>
      <c r="AV106" s="232">
        <f t="shared" si="102"/>
        <v>0</v>
      </c>
      <c r="AW106" s="42"/>
      <c r="AX106" s="42"/>
      <c r="AY106" s="42"/>
      <c r="AZ106" s="32">
        <f>J106+P106+S106+V106+Y106+AB106+AE106+AH106+AK106+AN106+AQ106+AT106</f>
        <v>0</v>
      </c>
      <c r="BA106" s="42">
        <f t="shared" si="104"/>
        <v>0</v>
      </c>
      <c r="BD106" s="9">
        <f t="shared" si="107"/>
        <v>0</v>
      </c>
    </row>
    <row r="107" spans="1:56" x14ac:dyDescent="0.2">
      <c r="A107" s="209">
        <v>104</v>
      </c>
      <c r="B107" s="13"/>
      <c r="C107" s="48"/>
      <c r="D107" s="10"/>
      <c r="E107" s="42"/>
      <c r="F107" s="42"/>
      <c r="G107" s="42"/>
      <c r="H107" s="44"/>
      <c r="I107" s="42"/>
      <c r="J107" s="42"/>
      <c r="K107" s="42"/>
      <c r="L107" s="222"/>
      <c r="M107" s="42"/>
      <c r="N107" s="42"/>
      <c r="O107" s="54"/>
      <c r="P107" s="42"/>
      <c r="Q107" s="42"/>
      <c r="R107" s="54"/>
      <c r="S107" s="42"/>
      <c r="T107" s="42"/>
      <c r="U107" s="54"/>
      <c r="V107" s="42"/>
      <c r="W107" s="42"/>
      <c r="X107" s="54"/>
      <c r="Y107" s="42"/>
      <c r="Z107" s="42"/>
      <c r="AA107" s="54"/>
      <c r="AB107" s="42"/>
      <c r="AC107" s="42"/>
      <c r="AD107" s="54"/>
      <c r="AE107" s="42"/>
      <c r="AF107" s="42"/>
      <c r="AG107" s="54"/>
      <c r="AH107" s="42"/>
      <c r="AI107" s="42"/>
      <c r="AJ107" s="54"/>
      <c r="AK107" s="42"/>
      <c r="AL107" s="42"/>
      <c r="AM107" s="54"/>
      <c r="AN107" s="42"/>
      <c r="AO107" s="42"/>
      <c r="AP107" s="54"/>
      <c r="AQ107" s="42"/>
      <c r="AR107" s="42"/>
      <c r="AS107" s="232">
        <f t="shared" si="101"/>
        <v>0</v>
      </c>
      <c r="AT107" s="42"/>
      <c r="AU107" s="42"/>
      <c r="AV107" s="232">
        <f t="shared" si="102"/>
        <v>0</v>
      </c>
      <c r="AW107" s="42"/>
      <c r="AX107" s="42"/>
      <c r="AY107" s="42"/>
      <c r="AZ107" s="32"/>
      <c r="BA107" s="42">
        <f t="shared" si="104"/>
        <v>0</v>
      </c>
      <c r="BD107" s="9">
        <f t="shared" si="107"/>
        <v>0</v>
      </c>
    </row>
    <row r="108" spans="1:56" x14ac:dyDescent="0.2">
      <c r="A108" s="209">
        <v>105</v>
      </c>
      <c r="B108" s="13"/>
      <c r="C108" s="48"/>
      <c r="D108" s="10"/>
      <c r="E108" s="42"/>
      <c r="F108" s="42"/>
      <c r="G108" s="42"/>
      <c r="H108" s="44"/>
      <c r="I108" s="42"/>
      <c r="J108" s="42"/>
      <c r="K108" s="42"/>
      <c r="L108" s="222"/>
      <c r="M108" s="42"/>
      <c r="N108" s="42"/>
      <c r="O108" s="54"/>
      <c r="P108" s="42"/>
      <c r="Q108" s="42"/>
      <c r="R108" s="54"/>
      <c r="S108" s="42"/>
      <c r="T108" s="42"/>
      <c r="U108" s="54"/>
      <c r="V108" s="42"/>
      <c r="W108" s="42"/>
      <c r="X108" s="54"/>
      <c r="Y108" s="42"/>
      <c r="Z108" s="42"/>
      <c r="AA108" s="54"/>
      <c r="AB108" s="42"/>
      <c r="AC108" s="42"/>
      <c r="AD108" s="54"/>
      <c r="AE108" s="42"/>
      <c r="AF108" s="42"/>
      <c r="AG108" s="54"/>
      <c r="AH108" s="42"/>
      <c r="AI108" s="42"/>
      <c r="AJ108" s="54"/>
      <c r="AK108" s="42"/>
      <c r="AL108" s="42"/>
      <c r="AM108" s="54"/>
      <c r="AN108" s="42"/>
      <c r="AO108" s="42"/>
      <c r="AP108" s="54"/>
      <c r="AQ108" s="42"/>
      <c r="AR108" s="42"/>
      <c r="AS108" s="232">
        <f t="shared" si="101"/>
        <v>0</v>
      </c>
      <c r="AT108" s="42"/>
      <c r="AU108" s="42"/>
      <c r="AV108" s="232">
        <f t="shared" si="102"/>
        <v>0</v>
      </c>
      <c r="AW108" s="42"/>
      <c r="AX108" s="42"/>
      <c r="AY108" s="42"/>
      <c r="AZ108" s="32">
        <f>J108+P108+S108+V108+Y108+AB108+AE108+AH108+AK108+AN108+AQ108+AT108</f>
        <v>0</v>
      </c>
      <c r="BA108" s="42">
        <f t="shared" si="104"/>
        <v>0</v>
      </c>
      <c r="BD108" s="9">
        <f t="shared" si="107"/>
        <v>0</v>
      </c>
    </row>
    <row r="109" spans="1:56" x14ac:dyDescent="0.2">
      <c r="A109" s="209">
        <v>106</v>
      </c>
      <c r="B109" s="13"/>
      <c r="C109" s="48"/>
      <c r="D109" s="10"/>
      <c r="E109" s="42"/>
      <c r="F109" s="42"/>
      <c r="G109" s="42"/>
      <c r="H109" s="44"/>
      <c r="I109" s="42"/>
      <c r="J109" s="42"/>
      <c r="K109" s="42"/>
      <c r="L109" s="222"/>
      <c r="M109" s="42"/>
      <c r="N109" s="42"/>
      <c r="O109" s="54"/>
      <c r="P109" s="42"/>
      <c r="Q109" s="42"/>
      <c r="R109" s="54"/>
      <c r="S109" s="42"/>
      <c r="T109" s="42"/>
      <c r="U109" s="54"/>
      <c r="V109" s="42"/>
      <c r="W109" s="42"/>
      <c r="X109" s="54"/>
      <c r="Y109" s="42"/>
      <c r="Z109" s="42"/>
      <c r="AA109" s="54"/>
      <c r="AB109" s="42"/>
      <c r="AC109" s="42"/>
      <c r="AD109" s="54"/>
      <c r="AE109" s="42"/>
      <c r="AF109" s="42"/>
      <c r="AG109" s="54"/>
      <c r="AH109" s="42"/>
      <c r="AI109" s="42"/>
      <c r="AJ109" s="54"/>
      <c r="AK109" s="42"/>
      <c r="AL109" s="42"/>
      <c r="AM109" s="54"/>
      <c r="AN109" s="42"/>
      <c r="AO109" s="42"/>
      <c r="AP109" s="54"/>
      <c r="AQ109" s="42"/>
      <c r="AR109" s="42"/>
      <c r="AS109" s="232">
        <f t="shared" si="101"/>
        <v>0</v>
      </c>
      <c r="AT109" s="42"/>
      <c r="AU109" s="42"/>
      <c r="AV109" s="232">
        <f t="shared" si="102"/>
        <v>0</v>
      </c>
      <c r="AW109" s="42"/>
      <c r="AX109" s="42"/>
      <c r="AY109" s="42"/>
      <c r="AZ109" s="32">
        <f>J109+P109+S109+V109+Y109+AB109+AE109+AH109+AK109+AN109+AQ109+AT109</f>
        <v>0</v>
      </c>
      <c r="BA109" s="42">
        <f t="shared" si="104"/>
        <v>0</v>
      </c>
      <c r="BD109" s="9">
        <f t="shared" si="107"/>
        <v>0</v>
      </c>
    </row>
    <row r="110" spans="1:56" x14ac:dyDescent="0.2">
      <c r="A110" s="209">
        <v>107</v>
      </c>
      <c r="B110" s="13"/>
      <c r="C110" s="48"/>
      <c r="D110" s="10"/>
      <c r="E110" s="42"/>
      <c r="F110" s="42"/>
      <c r="G110" s="42"/>
      <c r="H110" s="44"/>
      <c r="I110" s="42"/>
      <c r="J110" s="42"/>
      <c r="K110" s="42"/>
      <c r="L110" s="222"/>
      <c r="M110" s="42"/>
      <c r="N110" s="42"/>
      <c r="O110" s="54"/>
      <c r="P110" s="42"/>
      <c r="Q110" s="42"/>
      <c r="R110" s="54"/>
      <c r="S110" s="42"/>
      <c r="T110" s="42"/>
      <c r="U110" s="54"/>
      <c r="V110" s="42"/>
      <c r="W110" s="42"/>
      <c r="X110" s="54"/>
      <c r="Y110" s="42"/>
      <c r="Z110" s="42"/>
      <c r="AA110" s="54"/>
      <c r="AB110" s="42"/>
      <c r="AC110" s="42"/>
      <c r="AD110" s="54"/>
      <c r="AE110" s="42"/>
      <c r="AF110" s="42"/>
      <c r="AG110" s="54"/>
      <c r="AH110" s="42"/>
      <c r="AI110" s="42"/>
      <c r="AJ110" s="54"/>
      <c r="AK110" s="42"/>
      <c r="AL110" s="42"/>
      <c r="AM110" s="54"/>
      <c r="AN110" s="42"/>
      <c r="AO110" s="42"/>
      <c r="AP110" s="54"/>
      <c r="AQ110" s="42"/>
      <c r="AR110" s="42"/>
      <c r="AS110" s="232">
        <f t="shared" si="101"/>
        <v>0</v>
      </c>
      <c r="AT110" s="42"/>
      <c r="AU110" s="42"/>
      <c r="AV110" s="232">
        <f t="shared" si="102"/>
        <v>0</v>
      </c>
      <c r="AW110" s="42"/>
      <c r="AX110" s="42"/>
      <c r="AY110" s="42"/>
      <c r="AZ110" s="32"/>
      <c r="BA110" s="42">
        <f t="shared" si="104"/>
        <v>0</v>
      </c>
      <c r="BD110" s="9">
        <f t="shared" si="107"/>
        <v>0</v>
      </c>
    </row>
    <row r="111" spans="1:56" x14ac:dyDescent="0.2">
      <c r="A111" s="209">
        <v>108</v>
      </c>
      <c r="B111" s="13"/>
      <c r="C111" s="48"/>
      <c r="D111" s="10"/>
      <c r="E111" s="42"/>
      <c r="F111" s="42"/>
      <c r="G111" s="42"/>
      <c r="H111" s="44"/>
      <c r="I111" s="42"/>
      <c r="J111" s="42"/>
      <c r="K111" s="42"/>
      <c r="L111" s="222"/>
      <c r="M111" s="42"/>
      <c r="N111" s="42"/>
      <c r="O111" s="54"/>
      <c r="P111" s="42"/>
      <c r="Q111" s="42"/>
      <c r="R111" s="54"/>
      <c r="S111" s="42"/>
      <c r="T111" s="42"/>
      <c r="U111" s="54"/>
      <c r="V111" s="42"/>
      <c r="W111" s="42"/>
      <c r="X111" s="54"/>
      <c r="Y111" s="42"/>
      <c r="Z111" s="42"/>
      <c r="AA111" s="54"/>
      <c r="AB111" s="42"/>
      <c r="AC111" s="42"/>
      <c r="AD111" s="54"/>
      <c r="AE111" s="42"/>
      <c r="AF111" s="42"/>
      <c r="AG111" s="54"/>
      <c r="AH111" s="42"/>
      <c r="AI111" s="42"/>
      <c r="AJ111" s="54"/>
      <c r="AK111" s="42"/>
      <c r="AL111" s="42"/>
      <c r="AM111" s="54"/>
      <c r="AN111" s="42"/>
      <c r="AO111" s="42"/>
      <c r="AP111" s="54"/>
      <c r="AQ111" s="42"/>
      <c r="AR111" s="42"/>
      <c r="AS111" s="232">
        <f t="shared" si="101"/>
        <v>0</v>
      </c>
      <c r="AT111" s="42"/>
      <c r="AU111" s="42"/>
      <c r="AV111" s="232">
        <f t="shared" si="102"/>
        <v>0</v>
      </c>
      <c r="AW111" s="42"/>
      <c r="AX111" s="42"/>
      <c r="AY111" s="42"/>
      <c r="AZ111" s="32"/>
      <c r="BA111" s="42">
        <f t="shared" si="104"/>
        <v>0</v>
      </c>
      <c r="BD111" s="9">
        <f t="shared" si="107"/>
        <v>0</v>
      </c>
    </row>
    <row r="112" spans="1:56" x14ac:dyDescent="0.2">
      <c r="A112" s="209">
        <v>109</v>
      </c>
      <c r="B112" s="13"/>
      <c r="C112" s="48"/>
      <c r="D112" s="10"/>
      <c r="E112" s="42"/>
      <c r="F112" s="42"/>
      <c r="G112" s="42"/>
      <c r="H112" s="44"/>
      <c r="I112" s="42"/>
      <c r="J112" s="42"/>
      <c r="K112" s="42"/>
      <c r="L112" s="222"/>
      <c r="M112" s="42"/>
      <c r="N112" s="42"/>
      <c r="O112" s="54"/>
      <c r="P112" s="42"/>
      <c r="Q112" s="42"/>
      <c r="R112" s="54"/>
      <c r="S112" s="42"/>
      <c r="T112" s="42"/>
      <c r="U112" s="54"/>
      <c r="V112" s="42"/>
      <c r="W112" s="42"/>
      <c r="X112" s="54"/>
      <c r="Y112" s="42"/>
      <c r="Z112" s="42"/>
      <c r="AA112" s="54"/>
      <c r="AB112" s="42"/>
      <c r="AC112" s="42"/>
      <c r="AD112" s="54"/>
      <c r="AE112" s="42"/>
      <c r="AF112" s="42"/>
      <c r="AG112" s="54"/>
      <c r="AH112" s="42"/>
      <c r="AI112" s="42"/>
      <c r="AJ112" s="54"/>
      <c r="AK112" s="42"/>
      <c r="AL112" s="42"/>
      <c r="AM112" s="54"/>
      <c r="AN112" s="42"/>
      <c r="AO112" s="42"/>
      <c r="AP112" s="54"/>
      <c r="AQ112" s="42"/>
      <c r="AR112" s="42"/>
      <c r="AS112" s="232">
        <f t="shared" si="101"/>
        <v>0</v>
      </c>
      <c r="AT112" s="42"/>
      <c r="AU112" s="42"/>
      <c r="AV112" s="232">
        <f t="shared" si="102"/>
        <v>0</v>
      </c>
      <c r="AW112" s="42"/>
      <c r="AX112" s="42"/>
      <c r="AY112" s="42"/>
      <c r="AZ112" s="32"/>
      <c r="BA112" s="42">
        <f t="shared" si="104"/>
        <v>0</v>
      </c>
      <c r="BD112" s="9">
        <f t="shared" si="107"/>
        <v>0</v>
      </c>
    </row>
    <row r="113" spans="1:56" x14ac:dyDescent="0.2">
      <c r="A113" s="209">
        <v>110</v>
      </c>
      <c r="B113" s="13"/>
      <c r="C113" s="48"/>
      <c r="D113" s="10"/>
      <c r="E113" s="42"/>
      <c r="F113" s="42"/>
      <c r="G113" s="42"/>
      <c r="H113" s="44"/>
      <c r="I113" s="42"/>
      <c r="J113" s="42"/>
      <c r="K113" s="42"/>
      <c r="L113" s="222"/>
      <c r="M113" s="42"/>
      <c r="N113" s="42"/>
      <c r="O113" s="54"/>
      <c r="P113" s="42"/>
      <c r="Q113" s="42"/>
      <c r="R113" s="54"/>
      <c r="S113" s="42"/>
      <c r="T113" s="42"/>
      <c r="U113" s="54"/>
      <c r="V113" s="42"/>
      <c r="W113" s="42"/>
      <c r="X113" s="54"/>
      <c r="Y113" s="42"/>
      <c r="Z113" s="42"/>
      <c r="AA113" s="54"/>
      <c r="AB113" s="42"/>
      <c r="AC113" s="42"/>
      <c r="AD113" s="54"/>
      <c r="AE113" s="42"/>
      <c r="AF113" s="42"/>
      <c r="AG113" s="54"/>
      <c r="AH113" s="42"/>
      <c r="AI113" s="42"/>
      <c r="AJ113" s="54"/>
      <c r="AK113" s="42"/>
      <c r="AL113" s="42"/>
      <c r="AM113" s="54"/>
      <c r="AN113" s="42"/>
      <c r="AO113" s="42"/>
      <c r="AP113" s="54"/>
      <c r="AQ113" s="42"/>
      <c r="AR113" s="42"/>
      <c r="AS113" s="232">
        <f t="shared" si="101"/>
        <v>0</v>
      </c>
      <c r="AT113" s="42"/>
      <c r="AU113" s="42"/>
      <c r="AV113" s="232">
        <f t="shared" si="102"/>
        <v>0</v>
      </c>
      <c r="AW113" s="42"/>
      <c r="AX113" s="42"/>
      <c r="AY113" s="42"/>
      <c r="AZ113" s="32">
        <f t="shared" ref="AZ113:AZ120" si="176">J113+P113+S113+V113+Y113+AB113+AE113+AH113+AK113+AN113+AQ113+AT113</f>
        <v>0</v>
      </c>
      <c r="BA113" s="42">
        <f t="shared" si="104"/>
        <v>0</v>
      </c>
      <c r="BD113" s="9">
        <f t="shared" si="107"/>
        <v>0</v>
      </c>
    </row>
    <row r="114" spans="1:56" x14ac:dyDescent="0.2">
      <c r="A114" s="209">
        <v>111</v>
      </c>
      <c r="B114" s="13"/>
      <c r="C114" s="48"/>
      <c r="D114" s="10"/>
      <c r="E114" s="42"/>
      <c r="F114" s="42"/>
      <c r="G114" s="42"/>
      <c r="H114" s="44"/>
      <c r="I114" s="42"/>
      <c r="J114" s="42"/>
      <c r="K114" s="42"/>
      <c r="L114" s="222"/>
      <c r="M114" s="42"/>
      <c r="N114" s="42"/>
      <c r="O114" s="54"/>
      <c r="P114" s="42"/>
      <c r="Q114" s="42"/>
      <c r="R114" s="54"/>
      <c r="S114" s="42"/>
      <c r="T114" s="42"/>
      <c r="U114" s="54"/>
      <c r="V114" s="42"/>
      <c r="W114" s="42"/>
      <c r="X114" s="54"/>
      <c r="Y114" s="42"/>
      <c r="Z114" s="42"/>
      <c r="AA114" s="54"/>
      <c r="AB114" s="42"/>
      <c r="AC114" s="42"/>
      <c r="AD114" s="54"/>
      <c r="AE114" s="42"/>
      <c r="AF114" s="42"/>
      <c r="AG114" s="54"/>
      <c r="AH114" s="42"/>
      <c r="AI114" s="42"/>
      <c r="AJ114" s="54"/>
      <c r="AK114" s="42"/>
      <c r="AL114" s="42"/>
      <c r="AM114" s="54"/>
      <c r="AN114" s="42"/>
      <c r="AO114" s="42"/>
      <c r="AP114" s="54"/>
      <c r="AQ114" s="42"/>
      <c r="AR114" s="42"/>
      <c r="AS114" s="232">
        <f t="shared" si="101"/>
        <v>0</v>
      </c>
      <c r="AT114" s="42"/>
      <c r="AU114" s="42"/>
      <c r="AV114" s="232">
        <f t="shared" si="102"/>
        <v>0</v>
      </c>
      <c r="AW114" s="42"/>
      <c r="AX114" s="42"/>
      <c r="AY114" s="42"/>
      <c r="AZ114" s="32">
        <f t="shared" si="176"/>
        <v>0</v>
      </c>
      <c r="BA114" s="42">
        <f t="shared" si="104"/>
        <v>0</v>
      </c>
      <c r="BD114" s="9">
        <f t="shared" si="107"/>
        <v>0</v>
      </c>
    </row>
    <row r="115" spans="1:56" x14ac:dyDescent="0.2">
      <c r="A115" s="209">
        <v>112</v>
      </c>
      <c r="B115" s="13"/>
      <c r="C115" s="48"/>
      <c r="D115" s="10"/>
      <c r="E115" s="42"/>
      <c r="F115" s="42"/>
      <c r="G115" s="42"/>
      <c r="H115" s="44"/>
      <c r="I115" s="42"/>
      <c r="J115" s="42"/>
      <c r="K115" s="42"/>
      <c r="L115" s="222"/>
      <c r="M115" s="42"/>
      <c r="N115" s="42"/>
      <c r="O115" s="54"/>
      <c r="P115" s="42"/>
      <c r="Q115" s="42"/>
      <c r="R115" s="54"/>
      <c r="S115" s="42"/>
      <c r="T115" s="42"/>
      <c r="U115" s="54"/>
      <c r="V115" s="42"/>
      <c r="W115" s="42"/>
      <c r="X115" s="54"/>
      <c r="Y115" s="42"/>
      <c r="Z115" s="42"/>
      <c r="AA115" s="54"/>
      <c r="AB115" s="42"/>
      <c r="AC115" s="42"/>
      <c r="AD115" s="54"/>
      <c r="AE115" s="42"/>
      <c r="AF115" s="42"/>
      <c r="AG115" s="54"/>
      <c r="AH115" s="42"/>
      <c r="AI115" s="42"/>
      <c r="AJ115" s="54"/>
      <c r="AK115" s="42"/>
      <c r="AL115" s="42"/>
      <c r="AM115" s="54"/>
      <c r="AN115" s="42"/>
      <c r="AO115" s="42"/>
      <c r="AP115" s="54"/>
      <c r="AQ115" s="42"/>
      <c r="AR115" s="42"/>
      <c r="AS115" s="232">
        <f t="shared" si="101"/>
        <v>0</v>
      </c>
      <c r="AT115" s="42"/>
      <c r="AU115" s="42"/>
      <c r="AV115" s="232">
        <f t="shared" si="102"/>
        <v>0</v>
      </c>
      <c r="AW115" s="42"/>
      <c r="AX115" s="42"/>
      <c r="AY115" s="42"/>
      <c r="AZ115" s="32">
        <f t="shared" si="176"/>
        <v>0</v>
      </c>
      <c r="BA115" s="42">
        <f t="shared" si="104"/>
        <v>0</v>
      </c>
      <c r="BD115" s="9">
        <f t="shared" si="107"/>
        <v>0</v>
      </c>
    </row>
    <row r="116" spans="1:56" x14ac:dyDescent="0.2">
      <c r="A116" s="209">
        <v>113</v>
      </c>
      <c r="B116" s="13"/>
      <c r="C116" s="48"/>
      <c r="D116" s="10"/>
      <c r="E116" s="42"/>
      <c r="F116" s="42"/>
      <c r="G116" s="42"/>
      <c r="H116" s="44"/>
      <c r="I116" s="42"/>
      <c r="J116" s="42"/>
      <c r="K116" s="42"/>
      <c r="L116" s="222"/>
      <c r="M116" s="42"/>
      <c r="N116" s="42"/>
      <c r="O116" s="54"/>
      <c r="P116" s="42"/>
      <c r="Q116" s="42"/>
      <c r="R116" s="54"/>
      <c r="S116" s="42"/>
      <c r="T116" s="42"/>
      <c r="U116" s="54"/>
      <c r="V116" s="42"/>
      <c r="W116" s="42"/>
      <c r="X116" s="54"/>
      <c r="Y116" s="42"/>
      <c r="Z116" s="42"/>
      <c r="AA116" s="54"/>
      <c r="AB116" s="42"/>
      <c r="AC116" s="42"/>
      <c r="AD116" s="54"/>
      <c r="AE116" s="42"/>
      <c r="AF116" s="42"/>
      <c r="AG116" s="54"/>
      <c r="AH116" s="42"/>
      <c r="AI116" s="42"/>
      <c r="AJ116" s="54"/>
      <c r="AK116" s="42"/>
      <c r="AL116" s="42"/>
      <c r="AM116" s="54"/>
      <c r="AN116" s="42"/>
      <c r="AO116" s="42"/>
      <c r="AP116" s="54"/>
      <c r="AQ116" s="42"/>
      <c r="AR116" s="42"/>
      <c r="AS116" s="232">
        <f t="shared" si="101"/>
        <v>0</v>
      </c>
      <c r="AT116" s="42"/>
      <c r="AU116" s="42"/>
      <c r="AV116" s="232">
        <f t="shared" si="102"/>
        <v>0</v>
      </c>
      <c r="AW116" s="42"/>
      <c r="AX116" s="42"/>
      <c r="AY116" s="42"/>
      <c r="AZ116" s="32"/>
      <c r="BA116" s="42">
        <f t="shared" si="104"/>
        <v>0</v>
      </c>
      <c r="BD116" s="9">
        <f t="shared" si="107"/>
        <v>0</v>
      </c>
    </row>
    <row r="117" spans="1:56" x14ac:dyDescent="0.2">
      <c r="A117" s="209">
        <v>114</v>
      </c>
      <c r="B117" s="13"/>
      <c r="C117" s="48"/>
      <c r="D117" s="10"/>
      <c r="E117" s="42"/>
      <c r="F117" s="42"/>
      <c r="G117" s="42"/>
      <c r="H117" s="44"/>
      <c r="I117" s="42"/>
      <c r="J117" s="42"/>
      <c r="K117" s="42"/>
      <c r="L117" s="222"/>
      <c r="M117" s="42"/>
      <c r="N117" s="42"/>
      <c r="O117" s="54"/>
      <c r="P117" s="42"/>
      <c r="Q117" s="42"/>
      <c r="R117" s="54"/>
      <c r="S117" s="42"/>
      <c r="T117" s="42"/>
      <c r="U117" s="54"/>
      <c r="V117" s="42"/>
      <c r="W117" s="42"/>
      <c r="X117" s="54"/>
      <c r="Y117" s="42"/>
      <c r="Z117" s="42"/>
      <c r="AA117" s="54"/>
      <c r="AB117" s="42"/>
      <c r="AC117" s="42"/>
      <c r="AD117" s="54"/>
      <c r="AE117" s="42"/>
      <c r="AF117" s="42"/>
      <c r="AG117" s="54"/>
      <c r="AH117" s="42"/>
      <c r="AI117" s="42"/>
      <c r="AJ117" s="54"/>
      <c r="AK117" s="42"/>
      <c r="AL117" s="42"/>
      <c r="AM117" s="54"/>
      <c r="AN117" s="42"/>
      <c r="AO117" s="42"/>
      <c r="AP117" s="54"/>
      <c r="AQ117" s="42"/>
      <c r="AR117" s="42"/>
      <c r="AS117" s="232">
        <f t="shared" si="101"/>
        <v>0</v>
      </c>
      <c r="AT117" s="42"/>
      <c r="AU117" s="42"/>
      <c r="AV117" s="232">
        <f t="shared" si="102"/>
        <v>0</v>
      </c>
      <c r="AW117" s="42"/>
      <c r="AX117" s="42"/>
      <c r="AY117" s="42"/>
      <c r="AZ117" s="32"/>
      <c r="BA117" s="42">
        <f t="shared" si="104"/>
        <v>0</v>
      </c>
      <c r="BD117" s="9">
        <f t="shared" si="107"/>
        <v>0</v>
      </c>
    </row>
    <row r="118" spans="1:56" x14ac:dyDescent="0.2">
      <c r="A118" s="209">
        <v>115</v>
      </c>
      <c r="B118" s="13"/>
      <c r="C118" s="48"/>
      <c r="D118" s="10"/>
      <c r="E118" s="42"/>
      <c r="F118" s="42"/>
      <c r="G118" s="42"/>
      <c r="H118" s="44"/>
      <c r="I118" s="42"/>
      <c r="J118" s="42"/>
      <c r="K118" s="42"/>
      <c r="L118" s="222"/>
      <c r="M118" s="42"/>
      <c r="N118" s="42"/>
      <c r="O118" s="54"/>
      <c r="P118" s="42"/>
      <c r="Q118" s="42"/>
      <c r="R118" s="54"/>
      <c r="S118" s="42"/>
      <c r="T118" s="42"/>
      <c r="U118" s="54"/>
      <c r="V118" s="42"/>
      <c r="W118" s="42"/>
      <c r="X118" s="54"/>
      <c r="Y118" s="42"/>
      <c r="Z118" s="42"/>
      <c r="AA118" s="54"/>
      <c r="AB118" s="42"/>
      <c r="AC118" s="42"/>
      <c r="AD118" s="54"/>
      <c r="AE118" s="42"/>
      <c r="AF118" s="42"/>
      <c r="AG118" s="54"/>
      <c r="AH118" s="42"/>
      <c r="AI118" s="42"/>
      <c r="AJ118" s="54"/>
      <c r="AK118" s="42"/>
      <c r="AL118" s="42"/>
      <c r="AM118" s="54"/>
      <c r="AN118" s="42"/>
      <c r="AO118" s="42"/>
      <c r="AP118" s="54"/>
      <c r="AQ118" s="42"/>
      <c r="AR118" s="42"/>
      <c r="AS118" s="232">
        <f t="shared" si="101"/>
        <v>0</v>
      </c>
      <c r="AT118" s="42"/>
      <c r="AU118" s="42"/>
      <c r="AV118" s="232">
        <f t="shared" si="102"/>
        <v>0</v>
      </c>
      <c r="AW118" s="42"/>
      <c r="AX118" s="42"/>
      <c r="AY118" s="42"/>
      <c r="AZ118" s="32"/>
      <c r="BA118" s="42">
        <f t="shared" si="104"/>
        <v>0</v>
      </c>
      <c r="BD118" s="9">
        <f t="shared" si="107"/>
        <v>0</v>
      </c>
    </row>
    <row r="119" spans="1:56" x14ac:dyDescent="0.2">
      <c r="A119" s="209">
        <v>116</v>
      </c>
      <c r="B119" s="13"/>
      <c r="C119" s="48"/>
      <c r="D119" s="10"/>
      <c r="E119" s="42"/>
      <c r="F119" s="42"/>
      <c r="G119" s="42"/>
      <c r="H119" s="44"/>
      <c r="I119" s="42"/>
      <c r="J119" s="42"/>
      <c r="K119" s="42"/>
      <c r="L119" s="222"/>
      <c r="M119" s="42"/>
      <c r="N119" s="42"/>
      <c r="O119" s="54"/>
      <c r="P119" s="42"/>
      <c r="Q119" s="42"/>
      <c r="R119" s="54"/>
      <c r="S119" s="42"/>
      <c r="T119" s="42"/>
      <c r="U119" s="54"/>
      <c r="V119" s="42"/>
      <c r="W119" s="42"/>
      <c r="X119" s="54"/>
      <c r="Y119" s="42"/>
      <c r="Z119" s="42"/>
      <c r="AA119" s="54"/>
      <c r="AB119" s="42"/>
      <c r="AC119" s="42"/>
      <c r="AD119" s="54"/>
      <c r="AE119" s="42"/>
      <c r="AF119" s="42"/>
      <c r="AG119" s="54"/>
      <c r="AH119" s="42"/>
      <c r="AI119" s="42"/>
      <c r="AJ119" s="54"/>
      <c r="AK119" s="42"/>
      <c r="AL119" s="42"/>
      <c r="AM119" s="54"/>
      <c r="AN119" s="42"/>
      <c r="AO119" s="42"/>
      <c r="AP119" s="54"/>
      <c r="AQ119" s="42"/>
      <c r="AR119" s="42"/>
      <c r="AS119" s="232">
        <f t="shared" si="101"/>
        <v>0</v>
      </c>
      <c r="AT119" s="42"/>
      <c r="AU119" s="42"/>
      <c r="AV119" s="232">
        <f t="shared" si="102"/>
        <v>0</v>
      </c>
      <c r="AW119" s="42"/>
      <c r="AX119" s="42"/>
      <c r="AY119" s="42"/>
      <c r="AZ119" s="32"/>
      <c r="BA119" s="42">
        <f t="shared" si="104"/>
        <v>0</v>
      </c>
      <c r="BD119" s="9">
        <f t="shared" si="107"/>
        <v>0</v>
      </c>
    </row>
    <row r="120" spans="1:56" x14ac:dyDescent="0.2">
      <c r="A120" s="209">
        <v>117</v>
      </c>
      <c r="B120" s="13"/>
      <c r="C120" s="48"/>
      <c r="D120" s="10"/>
      <c r="E120" s="42"/>
      <c r="F120" s="42"/>
      <c r="G120" s="42"/>
      <c r="H120" s="44"/>
      <c r="I120" s="42"/>
      <c r="J120" s="42"/>
      <c r="K120" s="42"/>
      <c r="L120" s="222"/>
      <c r="M120" s="42"/>
      <c r="N120" s="42"/>
      <c r="O120" s="54"/>
      <c r="P120" s="42"/>
      <c r="Q120" s="42"/>
      <c r="R120" s="54"/>
      <c r="S120" s="42"/>
      <c r="T120" s="42"/>
      <c r="U120" s="54"/>
      <c r="V120" s="42"/>
      <c r="W120" s="42"/>
      <c r="X120" s="54"/>
      <c r="Y120" s="42"/>
      <c r="Z120" s="42"/>
      <c r="AA120" s="54"/>
      <c r="AB120" s="42"/>
      <c r="AC120" s="42"/>
      <c r="AD120" s="54"/>
      <c r="AE120" s="42"/>
      <c r="AF120" s="42"/>
      <c r="AG120" s="54"/>
      <c r="AH120" s="42"/>
      <c r="AI120" s="42"/>
      <c r="AJ120" s="54"/>
      <c r="AK120" s="42"/>
      <c r="AL120" s="42"/>
      <c r="AM120" s="54"/>
      <c r="AN120" s="42"/>
      <c r="AO120" s="42"/>
      <c r="AP120" s="54"/>
      <c r="AQ120" s="42"/>
      <c r="AR120" s="42"/>
      <c r="AS120" s="232">
        <f t="shared" si="101"/>
        <v>0</v>
      </c>
      <c r="AT120" s="42"/>
      <c r="AU120" s="42"/>
      <c r="AV120" s="232">
        <f t="shared" si="102"/>
        <v>0</v>
      </c>
      <c r="AW120" s="42"/>
      <c r="AX120" s="42"/>
      <c r="AY120" s="105"/>
      <c r="AZ120" s="32">
        <f t="shared" si="176"/>
        <v>0</v>
      </c>
      <c r="BA120" s="42">
        <f t="shared" si="104"/>
        <v>0</v>
      </c>
      <c r="BD120" s="9">
        <f t="shared" si="107"/>
        <v>0</v>
      </c>
    </row>
    <row r="121" spans="1:56" x14ac:dyDescent="0.2">
      <c r="A121" s="209">
        <v>118</v>
      </c>
      <c r="B121" s="13"/>
      <c r="C121" s="48"/>
      <c r="D121" s="10"/>
      <c r="E121" s="42"/>
      <c r="F121" s="42"/>
      <c r="G121" s="42"/>
      <c r="H121" s="44"/>
      <c r="I121" s="42"/>
      <c r="J121" s="42"/>
      <c r="K121" s="42"/>
      <c r="L121" s="222"/>
      <c r="M121" s="42"/>
      <c r="N121" s="42"/>
      <c r="O121" s="54"/>
      <c r="P121" s="42"/>
      <c r="Q121" s="42"/>
      <c r="R121" s="54"/>
      <c r="S121" s="42"/>
      <c r="T121" s="42"/>
      <c r="U121" s="54"/>
      <c r="V121" s="42"/>
      <c r="W121" s="42"/>
      <c r="X121" s="54"/>
      <c r="Y121" s="42"/>
      <c r="Z121" s="42"/>
      <c r="AA121" s="54"/>
      <c r="AB121" s="42"/>
      <c r="AC121" s="42"/>
      <c r="AD121" s="54"/>
      <c r="AE121" s="42"/>
      <c r="AF121" s="42"/>
      <c r="AG121" s="54"/>
      <c r="AH121" s="42"/>
      <c r="AI121" s="42"/>
      <c r="AJ121" s="54"/>
      <c r="AK121" s="42"/>
      <c r="AL121" s="42"/>
      <c r="AM121" s="54"/>
      <c r="AN121" s="42"/>
      <c r="AO121" s="42"/>
      <c r="AP121" s="54"/>
      <c r="AQ121" s="42"/>
      <c r="AR121" s="42"/>
      <c r="AS121" s="232">
        <f t="shared" si="101"/>
        <v>0</v>
      </c>
      <c r="AT121" s="42"/>
      <c r="AU121" s="42"/>
      <c r="AV121" s="232">
        <f t="shared" si="102"/>
        <v>0</v>
      </c>
      <c r="AW121" s="42"/>
      <c r="AX121" s="42"/>
      <c r="AY121" s="42"/>
      <c r="AZ121" s="32"/>
      <c r="BA121" s="42">
        <f t="shared" si="104"/>
        <v>0</v>
      </c>
      <c r="BD121" s="9">
        <f t="shared" si="107"/>
        <v>0</v>
      </c>
    </row>
    <row r="122" spans="1:56" x14ac:dyDescent="0.2">
      <c r="A122" s="209">
        <v>119</v>
      </c>
      <c r="B122" s="13"/>
      <c r="C122" s="48"/>
      <c r="D122" s="10"/>
      <c r="E122" s="42"/>
      <c r="F122" s="42"/>
      <c r="G122" s="42"/>
      <c r="H122" s="44"/>
      <c r="I122" s="42"/>
      <c r="J122" s="42"/>
      <c r="K122" s="42"/>
      <c r="L122" s="222"/>
      <c r="M122" s="42"/>
      <c r="N122" s="42"/>
      <c r="O122" s="54"/>
      <c r="P122" s="42"/>
      <c r="Q122" s="42"/>
      <c r="R122" s="54"/>
      <c r="S122" s="42"/>
      <c r="T122" s="42"/>
      <c r="U122" s="54"/>
      <c r="V122" s="42"/>
      <c r="W122" s="42"/>
      <c r="X122" s="54"/>
      <c r="Y122" s="42"/>
      <c r="Z122" s="42"/>
      <c r="AA122" s="54"/>
      <c r="AB122" s="42"/>
      <c r="AC122" s="42"/>
      <c r="AD122" s="54"/>
      <c r="AE122" s="42"/>
      <c r="AF122" s="42"/>
      <c r="AG122" s="54"/>
      <c r="AH122" s="42"/>
      <c r="AI122" s="42"/>
      <c r="AJ122" s="54"/>
      <c r="AK122" s="42"/>
      <c r="AL122" s="42"/>
      <c r="AM122" s="54"/>
      <c r="AN122" s="42"/>
      <c r="AO122" s="42"/>
      <c r="AP122" s="54"/>
      <c r="AQ122" s="42"/>
      <c r="AR122" s="42"/>
      <c r="AS122" s="232">
        <f t="shared" si="101"/>
        <v>0</v>
      </c>
      <c r="AT122" s="42"/>
      <c r="AU122" s="42"/>
      <c r="AV122" s="232">
        <f t="shared" si="102"/>
        <v>0</v>
      </c>
      <c r="AW122" s="42"/>
      <c r="AX122" s="42"/>
      <c r="AY122" s="42"/>
      <c r="AZ122" s="32">
        <f>J122+P122+S122+V122+Y122+AB122+AE122+AH122+AK122+AN122+AQ122+AT122</f>
        <v>0</v>
      </c>
      <c r="BD122" s="9">
        <f t="shared" si="107"/>
        <v>0</v>
      </c>
    </row>
    <row r="123" spans="1:56" x14ac:dyDescent="0.2">
      <c r="A123" s="209">
        <v>120</v>
      </c>
      <c r="B123" s="13"/>
      <c r="C123" s="48"/>
      <c r="D123" s="10"/>
      <c r="E123" s="42"/>
      <c r="F123" s="42"/>
      <c r="G123" s="42"/>
      <c r="H123" s="44"/>
      <c r="I123" s="42"/>
      <c r="J123" s="42"/>
      <c r="K123" s="42"/>
      <c r="L123" s="222"/>
      <c r="M123" s="42"/>
      <c r="N123" s="42"/>
      <c r="O123" s="54"/>
      <c r="P123" s="42"/>
      <c r="Q123" s="42"/>
      <c r="R123" s="54"/>
      <c r="S123" s="42"/>
      <c r="T123" s="42"/>
      <c r="U123" s="54"/>
      <c r="V123" s="42"/>
      <c r="W123" s="42"/>
      <c r="X123" s="54"/>
      <c r="Y123" s="42"/>
      <c r="Z123" s="42"/>
      <c r="AA123" s="54"/>
      <c r="AB123" s="42"/>
      <c r="AC123" s="42"/>
      <c r="AD123" s="54"/>
      <c r="AE123" s="42"/>
      <c r="AF123" s="42"/>
      <c r="AG123" s="54"/>
      <c r="AH123" s="42"/>
      <c r="AI123" s="42"/>
      <c r="AJ123" s="54"/>
      <c r="AK123" s="42"/>
      <c r="AL123" s="42"/>
      <c r="AM123" s="54"/>
      <c r="AN123" s="42"/>
      <c r="AO123" s="42"/>
      <c r="AP123" s="54"/>
      <c r="AQ123" s="42"/>
      <c r="AR123" s="42"/>
      <c r="AS123" s="232">
        <f t="shared" si="101"/>
        <v>0</v>
      </c>
      <c r="AT123" s="42"/>
      <c r="AU123" s="42"/>
      <c r="AV123" s="232">
        <f t="shared" si="102"/>
        <v>0</v>
      </c>
      <c r="AW123" s="42"/>
      <c r="AX123" s="42"/>
      <c r="AY123" s="42"/>
      <c r="AZ123" s="32">
        <f>J123+P123+S123+V123+Y123+AB123+AE123+AH123+AK123+AN123+AQ123+AT123</f>
        <v>0</v>
      </c>
      <c r="BD123" s="9">
        <f t="shared" si="107"/>
        <v>0</v>
      </c>
    </row>
    <row r="124" spans="1:56" x14ac:dyDescent="0.2">
      <c r="A124" s="209">
        <v>121</v>
      </c>
      <c r="B124" s="13"/>
      <c r="C124" s="48"/>
      <c r="D124" s="10"/>
      <c r="E124" s="42"/>
      <c r="F124" s="42"/>
      <c r="G124" s="42"/>
      <c r="H124" s="44"/>
      <c r="I124" s="42"/>
      <c r="J124" s="42"/>
      <c r="K124" s="42"/>
      <c r="L124" s="222"/>
      <c r="M124" s="42"/>
      <c r="N124" s="42"/>
      <c r="O124" s="54"/>
      <c r="P124" s="42"/>
      <c r="Q124" s="42"/>
      <c r="R124" s="54"/>
      <c r="S124" s="42"/>
      <c r="T124" s="42"/>
      <c r="U124" s="54"/>
      <c r="V124" s="42"/>
      <c r="W124" s="42"/>
      <c r="X124" s="54"/>
      <c r="Y124" s="42"/>
      <c r="Z124" s="42"/>
      <c r="AA124" s="54"/>
      <c r="AB124" s="42"/>
      <c r="AC124" s="42"/>
      <c r="AD124" s="54"/>
      <c r="AE124" s="42"/>
      <c r="AF124" s="42"/>
      <c r="AG124" s="54"/>
      <c r="AH124" s="42"/>
      <c r="AI124" s="42"/>
      <c r="AJ124" s="54"/>
      <c r="AK124" s="42"/>
      <c r="AL124" s="42"/>
      <c r="AM124" s="54"/>
      <c r="AN124" s="42"/>
      <c r="AO124" s="42"/>
      <c r="AP124" s="54"/>
      <c r="AQ124" s="42"/>
      <c r="AR124" s="42"/>
      <c r="AS124" s="232">
        <f t="shared" si="101"/>
        <v>0</v>
      </c>
      <c r="AT124" s="42"/>
      <c r="AU124" s="42"/>
      <c r="AV124" s="232">
        <f t="shared" si="102"/>
        <v>0</v>
      </c>
      <c r="AW124" s="42"/>
      <c r="AX124" s="42"/>
      <c r="AY124" s="42"/>
      <c r="AZ124" s="32"/>
      <c r="BD124" s="9">
        <f t="shared" si="107"/>
        <v>0</v>
      </c>
    </row>
    <row r="125" spans="1:56" x14ac:dyDescent="0.2">
      <c r="A125" s="209">
        <v>122</v>
      </c>
      <c r="B125" s="13"/>
      <c r="C125" s="48"/>
      <c r="D125" s="10"/>
      <c r="E125" s="42"/>
      <c r="F125" s="42"/>
      <c r="G125" s="42"/>
      <c r="H125" s="44"/>
      <c r="I125" s="42"/>
      <c r="J125" s="42"/>
      <c r="K125" s="42"/>
      <c r="L125" s="222"/>
      <c r="M125" s="42"/>
      <c r="N125" s="42"/>
      <c r="O125" s="54"/>
      <c r="P125" s="42"/>
      <c r="Q125" s="42"/>
      <c r="R125" s="54"/>
      <c r="S125" s="42"/>
      <c r="T125" s="42"/>
      <c r="U125" s="54"/>
      <c r="V125" s="42"/>
      <c r="W125" s="42"/>
      <c r="X125" s="54"/>
      <c r="Y125" s="42"/>
      <c r="Z125" s="42"/>
      <c r="AA125" s="54"/>
      <c r="AB125" s="42"/>
      <c r="AC125" s="42"/>
      <c r="AD125" s="54"/>
      <c r="AE125" s="42"/>
      <c r="AF125" s="42"/>
      <c r="AG125" s="54"/>
      <c r="AH125" s="42"/>
      <c r="AI125" s="42"/>
      <c r="AJ125" s="54"/>
      <c r="AK125" s="42"/>
      <c r="AL125" s="42"/>
      <c r="AM125" s="54"/>
      <c r="AN125" s="42"/>
      <c r="AO125" s="42"/>
      <c r="AP125" s="54"/>
      <c r="AQ125" s="42"/>
      <c r="AR125" s="42"/>
      <c r="AS125" s="232">
        <f t="shared" si="101"/>
        <v>0</v>
      </c>
      <c r="AT125" s="42"/>
      <c r="AU125" s="42"/>
      <c r="AV125" s="232">
        <f t="shared" si="102"/>
        <v>0</v>
      </c>
      <c r="AW125" s="42"/>
      <c r="AX125" s="42"/>
      <c r="AY125" s="42"/>
      <c r="AZ125" s="32"/>
      <c r="BD125" s="9">
        <f t="shared" si="107"/>
        <v>0</v>
      </c>
    </row>
    <row r="126" spans="1:56" x14ac:dyDescent="0.2">
      <c r="A126" s="209">
        <v>123</v>
      </c>
      <c r="B126" s="13"/>
      <c r="C126" s="48"/>
      <c r="D126" s="10"/>
      <c r="E126" s="42"/>
      <c r="F126" s="42"/>
      <c r="G126" s="42"/>
      <c r="H126" s="44"/>
      <c r="I126" s="42"/>
      <c r="J126" s="42"/>
      <c r="K126" s="42"/>
      <c r="L126" s="222"/>
      <c r="M126" s="42"/>
      <c r="N126" s="42"/>
      <c r="O126" s="54"/>
      <c r="P126" s="42"/>
      <c r="Q126" s="42"/>
      <c r="R126" s="54"/>
      <c r="S126" s="42"/>
      <c r="T126" s="42"/>
      <c r="U126" s="54"/>
      <c r="V126" s="42"/>
      <c r="W126" s="42"/>
      <c r="X126" s="54"/>
      <c r="Y126" s="42"/>
      <c r="Z126" s="42"/>
      <c r="AA126" s="54"/>
      <c r="AB126" s="42"/>
      <c r="AC126" s="42"/>
      <c r="AD126" s="54"/>
      <c r="AE126" s="42"/>
      <c r="AF126" s="42"/>
      <c r="AG126" s="54"/>
      <c r="AH126" s="42"/>
      <c r="AI126" s="42"/>
      <c r="AJ126" s="54"/>
      <c r="AK126" s="42"/>
      <c r="AL126" s="42"/>
      <c r="AM126" s="54"/>
      <c r="AN126" s="42"/>
      <c r="AO126" s="42"/>
      <c r="AP126" s="54"/>
      <c r="AQ126" s="42"/>
      <c r="AR126" s="42"/>
      <c r="AS126" s="232">
        <f t="shared" si="101"/>
        <v>0</v>
      </c>
      <c r="AT126" s="42"/>
      <c r="AU126" s="42"/>
      <c r="AV126" s="232">
        <f t="shared" si="102"/>
        <v>0</v>
      </c>
      <c r="AW126" s="42"/>
      <c r="AX126" s="42"/>
      <c r="AY126" s="42"/>
      <c r="AZ126" s="32"/>
      <c r="BD126" s="9">
        <f t="shared" si="107"/>
        <v>0</v>
      </c>
    </row>
    <row r="127" spans="1:56" x14ac:dyDescent="0.2">
      <c r="A127" s="209">
        <v>124</v>
      </c>
      <c r="B127" s="13"/>
      <c r="C127" s="48"/>
      <c r="D127" s="10"/>
      <c r="E127" s="42"/>
      <c r="F127" s="42"/>
      <c r="G127" s="42"/>
      <c r="H127" s="44"/>
      <c r="I127" s="42"/>
      <c r="J127" s="42"/>
      <c r="K127" s="42"/>
      <c r="L127" s="222"/>
      <c r="M127" s="42"/>
      <c r="N127" s="42"/>
      <c r="O127" s="54"/>
      <c r="P127" s="42"/>
      <c r="Q127" s="42"/>
      <c r="R127" s="54"/>
      <c r="S127" s="42"/>
      <c r="T127" s="42"/>
      <c r="U127" s="54"/>
      <c r="V127" s="42"/>
      <c r="W127" s="42"/>
      <c r="X127" s="54"/>
      <c r="Y127" s="42"/>
      <c r="Z127" s="42"/>
      <c r="AA127" s="54"/>
      <c r="AB127" s="42"/>
      <c r="AC127" s="42"/>
      <c r="AD127" s="54"/>
      <c r="AE127" s="42"/>
      <c r="AF127" s="42"/>
      <c r="AG127" s="54"/>
      <c r="AH127" s="42"/>
      <c r="AI127" s="42"/>
      <c r="AJ127" s="54"/>
      <c r="AK127" s="42"/>
      <c r="AL127" s="42"/>
      <c r="AM127" s="54"/>
      <c r="AN127" s="42"/>
      <c r="AO127" s="42"/>
      <c r="AP127" s="54"/>
      <c r="AQ127" s="42"/>
      <c r="AR127" s="42"/>
      <c r="AS127" s="232">
        <f t="shared" si="101"/>
        <v>0</v>
      </c>
      <c r="AT127" s="42"/>
      <c r="AU127" s="42"/>
      <c r="AV127" s="232">
        <f t="shared" si="102"/>
        <v>0</v>
      </c>
      <c r="AW127" s="42"/>
      <c r="AX127" s="42"/>
      <c r="AY127" s="42"/>
      <c r="AZ127" s="32"/>
    </row>
    <row r="128" spans="1:56" x14ac:dyDescent="0.2">
      <c r="A128" s="209">
        <v>125</v>
      </c>
      <c r="B128" s="13"/>
      <c r="C128" s="48"/>
      <c r="D128" s="10"/>
      <c r="E128" s="42"/>
      <c r="F128" s="42"/>
      <c r="G128" s="42"/>
      <c r="H128" s="44"/>
      <c r="I128" s="42"/>
      <c r="J128" s="42"/>
      <c r="K128" s="42"/>
      <c r="L128" s="222"/>
      <c r="M128" s="42"/>
      <c r="N128" s="42"/>
      <c r="O128" s="54"/>
      <c r="P128" s="42"/>
      <c r="Q128" s="42"/>
      <c r="R128" s="54"/>
      <c r="S128" s="42"/>
      <c r="T128" s="42"/>
      <c r="U128" s="54"/>
      <c r="V128" s="42"/>
      <c r="W128" s="42"/>
      <c r="X128" s="54"/>
      <c r="Y128" s="42"/>
      <c r="Z128" s="42"/>
      <c r="AA128" s="54"/>
      <c r="AB128" s="42"/>
      <c r="AC128" s="42"/>
      <c r="AD128" s="54"/>
      <c r="AE128" s="42"/>
      <c r="AF128" s="42"/>
      <c r="AG128" s="54"/>
      <c r="AH128" s="42"/>
      <c r="AI128" s="42"/>
      <c r="AJ128" s="54"/>
      <c r="AK128" s="42"/>
      <c r="AL128" s="42"/>
      <c r="AM128" s="54"/>
      <c r="AN128" s="42"/>
      <c r="AO128" s="42"/>
      <c r="AP128" s="54"/>
      <c r="AQ128" s="42"/>
      <c r="AR128" s="42"/>
      <c r="AS128" s="232">
        <f t="shared" si="101"/>
        <v>0</v>
      </c>
      <c r="AT128" s="42"/>
      <c r="AU128" s="42"/>
      <c r="AV128" s="232">
        <f t="shared" si="102"/>
        <v>0</v>
      </c>
      <c r="AW128" s="42"/>
      <c r="AX128" s="42"/>
      <c r="AY128" s="42"/>
      <c r="AZ128" s="32"/>
    </row>
    <row r="129" spans="1:54" x14ac:dyDescent="0.2">
      <c r="A129" s="209">
        <v>126</v>
      </c>
      <c r="B129" s="13"/>
      <c r="C129" s="48"/>
      <c r="D129" s="10"/>
      <c r="E129" s="42"/>
      <c r="F129" s="42"/>
      <c r="G129" s="42"/>
      <c r="H129" s="44"/>
      <c r="I129" s="42"/>
      <c r="J129" s="42"/>
      <c r="K129" s="42"/>
      <c r="L129" s="222"/>
      <c r="M129" s="42"/>
      <c r="N129" s="42"/>
      <c r="O129" s="54"/>
      <c r="P129" s="42"/>
      <c r="Q129" s="42"/>
      <c r="R129" s="54"/>
      <c r="S129" s="42"/>
      <c r="T129" s="42"/>
      <c r="U129" s="54"/>
      <c r="V129" s="42"/>
      <c r="W129" s="42"/>
      <c r="X129" s="54"/>
      <c r="Y129" s="42"/>
      <c r="Z129" s="42"/>
      <c r="AA129" s="54"/>
      <c r="AB129" s="42"/>
      <c r="AC129" s="42"/>
      <c r="AD129" s="54"/>
      <c r="AE129" s="42"/>
      <c r="AF129" s="42"/>
      <c r="AG129" s="54"/>
      <c r="AH129" s="42"/>
      <c r="AI129" s="42"/>
      <c r="AJ129" s="54"/>
      <c r="AK129" s="42"/>
      <c r="AL129" s="42"/>
      <c r="AM129" s="54"/>
      <c r="AN129" s="42"/>
      <c r="AO129" s="42"/>
      <c r="AP129" s="54"/>
      <c r="AQ129" s="42"/>
      <c r="AR129" s="42"/>
      <c r="AS129" s="232">
        <f t="shared" si="101"/>
        <v>0</v>
      </c>
      <c r="AT129" s="42"/>
      <c r="AU129" s="42"/>
      <c r="AV129" s="232">
        <f t="shared" si="102"/>
        <v>0</v>
      </c>
      <c r="AW129" s="42"/>
      <c r="AX129" s="42"/>
      <c r="AY129" s="42"/>
      <c r="AZ129" s="32"/>
    </row>
    <row r="130" spans="1:54" x14ac:dyDescent="0.2">
      <c r="A130" s="209">
        <v>127</v>
      </c>
      <c r="B130" s="13"/>
      <c r="C130" s="48"/>
      <c r="D130" s="10"/>
      <c r="E130" s="42"/>
      <c r="F130" s="42"/>
      <c r="G130" s="42"/>
      <c r="H130" s="44"/>
      <c r="I130" s="42"/>
      <c r="J130" s="42"/>
      <c r="K130" s="42"/>
      <c r="L130" s="222"/>
      <c r="M130" s="42"/>
      <c r="N130" s="42"/>
      <c r="O130" s="54"/>
      <c r="P130" s="42"/>
      <c r="Q130" s="42"/>
      <c r="R130" s="54"/>
      <c r="S130" s="42"/>
      <c r="T130" s="42"/>
      <c r="U130" s="54"/>
      <c r="V130" s="42"/>
      <c r="W130" s="42"/>
      <c r="X130" s="54"/>
      <c r="Y130" s="42"/>
      <c r="Z130" s="42"/>
      <c r="AA130" s="54"/>
      <c r="AB130" s="42"/>
      <c r="AC130" s="42"/>
      <c r="AD130" s="54"/>
      <c r="AE130" s="42"/>
      <c r="AF130" s="42"/>
      <c r="AG130" s="54"/>
      <c r="AH130" s="42"/>
      <c r="AI130" s="42"/>
      <c r="AJ130" s="54"/>
      <c r="AK130" s="42"/>
      <c r="AL130" s="42"/>
      <c r="AM130" s="54"/>
      <c r="AN130" s="42"/>
      <c r="AO130" s="42"/>
      <c r="AP130" s="54"/>
      <c r="AQ130" s="42"/>
      <c r="AR130" s="42"/>
      <c r="AS130" s="232">
        <f t="shared" ref="AS130:AS138" si="177">AQ130-AR130</f>
        <v>0</v>
      </c>
      <c r="AT130" s="42"/>
      <c r="AU130" s="42"/>
      <c r="AV130" s="232">
        <f t="shared" si="102"/>
        <v>0</v>
      </c>
      <c r="AW130" s="42"/>
      <c r="AX130" s="42"/>
      <c r="AY130" s="42"/>
      <c r="AZ130" s="32"/>
    </row>
    <row r="131" spans="1:54" x14ac:dyDescent="0.2">
      <c r="A131" s="209">
        <v>128</v>
      </c>
      <c r="B131" s="13"/>
      <c r="C131" s="48"/>
      <c r="D131" s="10"/>
      <c r="E131" s="42"/>
      <c r="F131" s="42"/>
      <c r="G131" s="42"/>
      <c r="H131" s="44"/>
      <c r="I131" s="42"/>
      <c r="J131" s="42"/>
      <c r="K131" s="42"/>
      <c r="L131" s="222"/>
      <c r="M131" s="42"/>
      <c r="N131" s="42"/>
      <c r="O131" s="54"/>
      <c r="P131" s="42"/>
      <c r="Q131" s="42"/>
      <c r="R131" s="54"/>
      <c r="S131" s="42"/>
      <c r="T131" s="42"/>
      <c r="U131" s="54"/>
      <c r="V131" s="42"/>
      <c r="W131" s="42"/>
      <c r="X131" s="54"/>
      <c r="Y131" s="42"/>
      <c r="Z131" s="42"/>
      <c r="AA131" s="54"/>
      <c r="AB131" s="42"/>
      <c r="AC131" s="42"/>
      <c r="AD131" s="54"/>
      <c r="AE131" s="42"/>
      <c r="AF131" s="42"/>
      <c r="AG131" s="54"/>
      <c r="AH131" s="42"/>
      <c r="AI131" s="42"/>
      <c r="AJ131" s="54"/>
      <c r="AK131" s="42"/>
      <c r="AL131" s="42"/>
      <c r="AM131" s="54"/>
      <c r="AN131" s="42"/>
      <c r="AO131" s="42"/>
      <c r="AP131" s="54"/>
      <c r="AQ131" s="42"/>
      <c r="AR131" s="42"/>
      <c r="AS131" s="232">
        <f t="shared" si="177"/>
        <v>0</v>
      </c>
      <c r="AT131" s="42"/>
      <c r="AU131" s="42"/>
      <c r="AV131" s="232">
        <f t="shared" ref="AV131:AV141" si="178">AT131-AU131</f>
        <v>0</v>
      </c>
      <c r="AW131" s="42"/>
      <c r="AX131" s="42"/>
      <c r="AY131" s="42"/>
      <c r="AZ131" s="32"/>
    </row>
    <row r="132" spans="1:54" x14ac:dyDescent="0.2">
      <c r="A132" s="209">
        <v>129</v>
      </c>
      <c r="B132" s="13"/>
      <c r="C132" s="48"/>
      <c r="D132" s="10"/>
      <c r="E132" s="42"/>
      <c r="F132" s="42"/>
      <c r="G132" s="42"/>
      <c r="H132" s="44"/>
      <c r="I132" s="42"/>
      <c r="J132" s="42"/>
      <c r="K132" s="42"/>
      <c r="L132" s="222"/>
      <c r="M132" s="42"/>
      <c r="N132" s="42"/>
      <c r="O132" s="54"/>
      <c r="P132" s="42"/>
      <c r="Q132" s="42"/>
      <c r="R132" s="54"/>
      <c r="S132" s="42"/>
      <c r="T132" s="42"/>
      <c r="U132" s="54"/>
      <c r="V132" s="42"/>
      <c r="W132" s="42"/>
      <c r="X132" s="54"/>
      <c r="Y132" s="42"/>
      <c r="Z132" s="42"/>
      <c r="AA132" s="54"/>
      <c r="AB132" s="42"/>
      <c r="AC132" s="42"/>
      <c r="AD132" s="54"/>
      <c r="AE132" s="42"/>
      <c r="AF132" s="42"/>
      <c r="AG132" s="54"/>
      <c r="AH132" s="42"/>
      <c r="AI132" s="42"/>
      <c r="AJ132" s="54"/>
      <c r="AK132" s="42"/>
      <c r="AL132" s="42"/>
      <c r="AM132" s="54"/>
      <c r="AN132" s="42"/>
      <c r="AO132" s="42"/>
      <c r="AP132" s="54"/>
      <c r="AQ132" s="42"/>
      <c r="AR132" s="42"/>
      <c r="AS132" s="232">
        <f t="shared" si="177"/>
        <v>0</v>
      </c>
      <c r="AT132" s="42"/>
      <c r="AU132" s="42"/>
      <c r="AV132" s="232">
        <f t="shared" si="178"/>
        <v>0</v>
      </c>
      <c r="AW132" s="42"/>
      <c r="AX132" s="42"/>
      <c r="AY132" s="42"/>
      <c r="AZ132" s="32"/>
    </row>
    <row r="133" spans="1:54" x14ac:dyDescent="0.2">
      <c r="A133" s="209">
        <v>130</v>
      </c>
      <c r="B133" s="13"/>
      <c r="C133" s="48"/>
      <c r="D133" s="10"/>
      <c r="E133" s="42"/>
      <c r="F133" s="42"/>
      <c r="G133" s="42"/>
      <c r="H133" s="44"/>
      <c r="I133" s="42"/>
      <c r="J133" s="42"/>
      <c r="K133" s="42"/>
      <c r="L133" s="222">
        <f t="shared" ref="L133:L134" si="179">J133-K133</f>
        <v>0</v>
      </c>
      <c r="M133" s="42"/>
      <c r="N133" s="42"/>
      <c r="O133" s="54">
        <f t="shared" ref="O133:O134" si="180">M133-N133</f>
        <v>0</v>
      </c>
      <c r="P133" s="42"/>
      <c r="Q133" s="42"/>
      <c r="R133" s="54">
        <f t="shared" ref="R133:R134" si="181">P133-Q133</f>
        <v>0</v>
      </c>
      <c r="S133" s="42"/>
      <c r="T133" s="42"/>
      <c r="U133" s="54">
        <f t="shared" ref="U133:U134" si="182">S133-T133</f>
        <v>0</v>
      </c>
      <c r="V133" s="42"/>
      <c r="W133" s="42"/>
      <c r="X133" s="54">
        <f t="shared" ref="X133:X134" si="183">V133-W133</f>
        <v>0</v>
      </c>
      <c r="Y133" s="42"/>
      <c r="Z133" s="42"/>
      <c r="AA133" s="54">
        <f t="shared" ref="AA133:AA134" si="184">Y133-Z133</f>
        <v>0</v>
      </c>
      <c r="AB133" s="42"/>
      <c r="AC133" s="42"/>
      <c r="AD133" s="54">
        <f t="shared" ref="AD133:AD142" si="185">AB133-AC133</f>
        <v>0</v>
      </c>
      <c r="AE133" s="42"/>
      <c r="AF133" s="42"/>
      <c r="AG133" s="54">
        <f t="shared" ref="AG133:AG142" si="186">AE133-AF133</f>
        <v>0</v>
      </c>
      <c r="AH133" s="42"/>
      <c r="AI133" s="42"/>
      <c r="AJ133" s="54">
        <f t="shared" ref="AJ133:AJ142" si="187">AH133-AI133</f>
        <v>0</v>
      </c>
      <c r="AK133" s="42"/>
      <c r="AL133" s="42"/>
      <c r="AM133" s="54">
        <f t="shared" ref="AM133:AM142" si="188">AK133-AL133</f>
        <v>0</v>
      </c>
      <c r="AN133" s="42"/>
      <c r="AO133" s="42"/>
      <c r="AP133" s="54">
        <f t="shared" ref="AP133:AP134" si="189">AN133-AO133</f>
        <v>0</v>
      </c>
      <c r="AQ133" s="42"/>
      <c r="AR133" s="42"/>
      <c r="AS133" s="232">
        <f t="shared" si="177"/>
        <v>0</v>
      </c>
      <c r="AT133" s="42"/>
      <c r="AU133" s="42"/>
      <c r="AV133" s="232">
        <f t="shared" si="178"/>
        <v>0</v>
      </c>
      <c r="AW133" s="42"/>
      <c r="AX133" s="42"/>
      <c r="AY133" s="42"/>
      <c r="AZ133" s="32"/>
    </row>
    <row r="134" spans="1:54" x14ac:dyDescent="0.2">
      <c r="A134" s="209">
        <v>131</v>
      </c>
      <c r="B134" s="13"/>
      <c r="C134" s="48"/>
      <c r="D134" s="10"/>
      <c r="E134" s="42"/>
      <c r="F134" s="42"/>
      <c r="G134" s="42"/>
      <c r="H134" s="44"/>
      <c r="I134" s="42"/>
      <c r="J134" s="42"/>
      <c r="K134" s="42"/>
      <c r="L134" s="222">
        <f t="shared" si="179"/>
        <v>0</v>
      </c>
      <c r="M134" s="42"/>
      <c r="N134" s="42"/>
      <c r="O134" s="54">
        <f t="shared" si="180"/>
        <v>0</v>
      </c>
      <c r="P134" s="42"/>
      <c r="Q134" s="42"/>
      <c r="R134" s="54">
        <f t="shared" si="181"/>
        <v>0</v>
      </c>
      <c r="S134" s="42"/>
      <c r="T134" s="42"/>
      <c r="U134" s="54">
        <f t="shared" si="182"/>
        <v>0</v>
      </c>
      <c r="V134" s="42"/>
      <c r="W134" s="42"/>
      <c r="X134" s="54">
        <f t="shared" si="183"/>
        <v>0</v>
      </c>
      <c r="Y134" s="42"/>
      <c r="Z134" s="42"/>
      <c r="AA134" s="54">
        <f t="shared" si="184"/>
        <v>0</v>
      </c>
      <c r="AB134" s="42"/>
      <c r="AC134" s="42"/>
      <c r="AD134" s="54">
        <f t="shared" si="185"/>
        <v>0</v>
      </c>
      <c r="AE134" s="42"/>
      <c r="AF134" s="42"/>
      <c r="AG134" s="54">
        <f t="shared" si="186"/>
        <v>0</v>
      </c>
      <c r="AH134" s="42"/>
      <c r="AI134" s="42"/>
      <c r="AJ134" s="54">
        <f t="shared" si="187"/>
        <v>0</v>
      </c>
      <c r="AK134" s="42"/>
      <c r="AL134" s="42"/>
      <c r="AM134" s="54">
        <f t="shared" si="188"/>
        <v>0</v>
      </c>
      <c r="AN134" s="42"/>
      <c r="AO134" s="42"/>
      <c r="AP134" s="54">
        <f t="shared" si="189"/>
        <v>0</v>
      </c>
      <c r="AQ134" s="42"/>
      <c r="AR134" s="42"/>
      <c r="AS134" s="232">
        <f t="shared" si="177"/>
        <v>0</v>
      </c>
      <c r="AT134" s="42"/>
      <c r="AU134" s="42"/>
      <c r="AV134" s="232">
        <f t="shared" si="178"/>
        <v>0</v>
      </c>
      <c r="AW134" s="42"/>
      <c r="AX134" s="42"/>
      <c r="AY134" s="42"/>
      <c r="AZ134" s="32"/>
    </row>
    <row r="135" spans="1:54" x14ac:dyDescent="0.2">
      <c r="A135" s="210"/>
      <c r="B135" s="13"/>
      <c r="C135" s="48"/>
      <c r="D135" s="10"/>
      <c r="E135" s="42"/>
      <c r="F135" s="42"/>
      <c r="G135" s="42"/>
      <c r="H135" s="44"/>
      <c r="I135" s="42"/>
      <c r="J135" s="42"/>
      <c r="K135" s="42"/>
      <c r="L135" s="222">
        <f t="shared" ref="L135:L142" si="190">J135-K135</f>
        <v>0</v>
      </c>
      <c r="M135" s="42"/>
      <c r="N135" s="42"/>
      <c r="O135" s="54">
        <f t="shared" ref="O135:O142" si="191">M135-N135</f>
        <v>0</v>
      </c>
      <c r="P135" s="42"/>
      <c r="Q135" s="42"/>
      <c r="R135" s="54">
        <f t="shared" ref="R135:R142" si="192">P135-Q135</f>
        <v>0</v>
      </c>
      <c r="S135" s="42"/>
      <c r="T135" s="42"/>
      <c r="U135" s="54">
        <f t="shared" ref="U135:U142" si="193">S135-T135</f>
        <v>0</v>
      </c>
      <c r="V135" s="42"/>
      <c r="W135" s="42"/>
      <c r="X135" s="54">
        <f t="shared" ref="X135:X142" si="194">V135-W135</f>
        <v>0</v>
      </c>
      <c r="Y135" s="42"/>
      <c r="Z135" s="42"/>
      <c r="AA135" s="54">
        <f t="shared" ref="AA135:AA142" si="195">Y135-Z135</f>
        <v>0</v>
      </c>
      <c r="AB135" s="42"/>
      <c r="AC135" s="42"/>
      <c r="AD135" s="54">
        <f t="shared" si="185"/>
        <v>0</v>
      </c>
      <c r="AE135" s="42"/>
      <c r="AF135" s="42"/>
      <c r="AG135" s="54">
        <f t="shared" si="186"/>
        <v>0</v>
      </c>
      <c r="AH135" s="42"/>
      <c r="AI135" s="42"/>
      <c r="AJ135" s="54">
        <f t="shared" si="187"/>
        <v>0</v>
      </c>
      <c r="AK135" s="42"/>
      <c r="AL135" s="42"/>
      <c r="AM135" s="54">
        <f t="shared" si="188"/>
        <v>0</v>
      </c>
      <c r="AN135" s="42"/>
      <c r="AO135" s="42"/>
      <c r="AP135" s="54">
        <f t="shared" ref="AP135:AP142" si="196">AN135-AO135</f>
        <v>0</v>
      </c>
      <c r="AQ135" s="42"/>
      <c r="AR135" s="42"/>
      <c r="AS135" s="232">
        <f t="shared" si="177"/>
        <v>0</v>
      </c>
      <c r="AT135" s="42"/>
      <c r="AU135" s="42"/>
      <c r="AV135" s="232">
        <f t="shared" si="178"/>
        <v>0</v>
      </c>
      <c r="AW135" s="42"/>
      <c r="AX135" s="42"/>
      <c r="AY135" s="42"/>
      <c r="AZ135" s="32"/>
    </row>
    <row r="136" spans="1:54" x14ac:dyDescent="0.2">
      <c r="A136" s="210"/>
      <c r="B136" s="13"/>
      <c r="C136" s="48"/>
      <c r="D136" s="10"/>
      <c r="E136" s="42"/>
      <c r="F136" s="42"/>
      <c r="G136" s="42"/>
      <c r="H136" s="44"/>
      <c r="I136" s="42"/>
      <c r="J136" s="42"/>
      <c r="K136" s="42"/>
      <c r="L136" s="222">
        <f t="shared" si="190"/>
        <v>0</v>
      </c>
      <c r="M136" s="42"/>
      <c r="N136" s="42"/>
      <c r="O136" s="54">
        <f t="shared" si="191"/>
        <v>0</v>
      </c>
      <c r="P136" s="42"/>
      <c r="Q136" s="42"/>
      <c r="R136" s="54">
        <f t="shared" si="192"/>
        <v>0</v>
      </c>
      <c r="S136" s="42"/>
      <c r="T136" s="42"/>
      <c r="U136" s="54">
        <f t="shared" si="193"/>
        <v>0</v>
      </c>
      <c r="V136" s="42"/>
      <c r="W136" s="42"/>
      <c r="X136" s="54">
        <f t="shared" si="194"/>
        <v>0</v>
      </c>
      <c r="Y136" s="42"/>
      <c r="Z136" s="42"/>
      <c r="AA136" s="54">
        <f t="shared" si="195"/>
        <v>0</v>
      </c>
      <c r="AB136" s="42"/>
      <c r="AC136" s="42"/>
      <c r="AD136" s="54">
        <f t="shared" si="185"/>
        <v>0</v>
      </c>
      <c r="AE136" s="42"/>
      <c r="AF136" s="42"/>
      <c r="AG136" s="54">
        <f t="shared" si="186"/>
        <v>0</v>
      </c>
      <c r="AH136" s="42"/>
      <c r="AI136" s="42"/>
      <c r="AJ136" s="54">
        <f t="shared" si="187"/>
        <v>0</v>
      </c>
      <c r="AK136" s="42"/>
      <c r="AL136" s="42"/>
      <c r="AM136" s="54">
        <f t="shared" si="188"/>
        <v>0</v>
      </c>
      <c r="AN136" s="42"/>
      <c r="AO136" s="42"/>
      <c r="AP136" s="54">
        <f t="shared" si="196"/>
        <v>0</v>
      </c>
      <c r="AQ136" s="42"/>
      <c r="AR136" s="42"/>
      <c r="AS136" s="232">
        <f t="shared" si="177"/>
        <v>0</v>
      </c>
      <c r="AT136" s="42"/>
      <c r="AU136" s="42"/>
      <c r="AV136" s="232">
        <f t="shared" si="178"/>
        <v>0</v>
      </c>
      <c r="AW136" s="42"/>
      <c r="AX136" s="42"/>
      <c r="AY136" s="42"/>
      <c r="AZ136" s="32"/>
    </row>
    <row r="137" spans="1:54" x14ac:dyDescent="0.2">
      <c r="A137" s="210"/>
      <c r="B137" s="13"/>
      <c r="C137" s="48"/>
      <c r="D137" s="10"/>
      <c r="E137" s="42"/>
      <c r="F137" s="42"/>
      <c r="G137" s="42"/>
      <c r="H137" s="44"/>
      <c r="I137" s="42"/>
      <c r="J137" s="42"/>
      <c r="K137" s="42"/>
      <c r="L137" s="222">
        <f t="shared" si="190"/>
        <v>0</v>
      </c>
      <c r="M137" s="42"/>
      <c r="N137" s="42"/>
      <c r="O137" s="54">
        <f t="shared" si="191"/>
        <v>0</v>
      </c>
      <c r="P137" s="42"/>
      <c r="Q137" s="42"/>
      <c r="R137" s="54">
        <f t="shared" si="192"/>
        <v>0</v>
      </c>
      <c r="S137" s="42"/>
      <c r="T137" s="42"/>
      <c r="U137" s="54">
        <f t="shared" si="193"/>
        <v>0</v>
      </c>
      <c r="V137" s="42"/>
      <c r="W137" s="42"/>
      <c r="X137" s="54">
        <f t="shared" si="194"/>
        <v>0</v>
      </c>
      <c r="Y137" s="42"/>
      <c r="Z137" s="42"/>
      <c r="AA137" s="54">
        <f t="shared" si="195"/>
        <v>0</v>
      </c>
      <c r="AB137" s="42"/>
      <c r="AC137" s="42"/>
      <c r="AD137" s="54">
        <f t="shared" si="185"/>
        <v>0</v>
      </c>
      <c r="AE137" s="42"/>
      <c r="AF137" s="42"/>
      <c r="AG137" s="54">
        <f t="shared" si="186"/>
        <v>0</v>
      </c>
      <c r="AH137" s="42"/>
      <c r="AI137" s="42"/>
      <c r="AJ137" s="54">
        <f t="shared" si="187"/>
        <v>0</v>
      </c>
      <c r="AK137" s="42"/>
      <c r="AL137" s="42"/>
      <c r="AM137" s="54">
        <f t="shared" si="188"/>
        <v>0</v>
      </c>
      <c r="AN137" s="42"/>
      <c r="AO137" s="42"/>
      <c r="AP137" s="54">
        <f t="shared" si="196"/>
        <v>0</v>
      </c>
      <c r="AQ137" s="42"/>
      <c r="AR137" s="42"/>
      <c r="AS137" s="232">
        <f t="shared" si="177"/>
        <v>0</v>
      </c>
      <c r="AT137" s="42"/>
      <c r="AU137" s="42"/>
      <c r="AV137" s="232">
        <f t="shared" si="178"/>
        <v>0</v>
      </c>
      <c r="AW137" s="42"/>
      <c r="AX137" s="42"/>
      <c r="AY137" s="42"/>
      <c r="AZ137" s="32"/>
    </row>
    <row r="138" spans="1:54" x14ac:dyDescent="0.2">
      <c r="A138" s="210"/>
      <c r="B138" s="13"/>
      <c r="C138" s="48"/>
      <c r="D138" s="10"/>
      <c r="E138" s="42"/>
      <c r="F138" s="42"/>
      <c r="G138" s="42"/>
      <c r="H138" s="44"/>
      <c r="I138" s="42"/>
      <c r="J138" s="42"/>
      <c r="K138" s="42"/>
      <c r="L138" s="222">
        <f t="shared" si="190"/>
        <v>0</v>
      </c>
      <c r="M138" s="42"/>
      <c r="N138" s="42"/>
      <c r="O138" s="54">
        <f t="shared" si="191"/>
        <v>0</v>
      </c>
      <c r="P138" s="42"/>
      <c r="Q138" s="42"/>
      <c r="R138" s="54">
        <f t="shared" si="192"/>
        <v>0</v>
      </c>
      <c r="S138" s="42"/>
      <c r="T138" s="42"/>
      <c r="U138" s="54">
        <f t="shared" si="193"/>
        <v>0</v>
      </c>
      <c r="V138" s="42"/>
      <c r="W138" s="42"/>
      <c r="X138" s="54">
        <f t="shared" si="194"/>
        <v>0</v>
      </c>
      <c r="Y138" s="42"/>
      <c r="Z138" s="42"/>
      <c r="AA138" s="54">
        <f t="shared" si="195"/>
        <v>0</v>
      </c>
      <c r="AB138" s="42"/>
      <c r="AC138" s="42"/>
      <c r="AD138" s="54">
        <f t="shared" si="185"/>
        <v>0</v>
      </c>
      <c r="AE138" s="42"/>
      <c r="AF138" s="42"/>
      <c r="AG138" s="54">
        <f t="shared" si="186"/>
        <v>0</v>
      </c>
      <c r="AH138" s="42"/>
      <c r="AI138" s="42"/>
      <c r="AJ138" s="54">
        <f t="shared" si="187"/>
        <v>0</v>
      </c>
      <c r="AK138" s="42"/>
      <c r="AL138" s="42"/>
      <c r="AM138" s="54">
        <f t="shared" si="188"/>
        <v>0</v>
      </c>
      <c r="AN138" s="42"/>
      <c r="AO138" s="42"/>
      <c r="AP138" s="54">
        <f t="shared" si="196"/>
        <v>0</v>
      </c>
      <c r="AQ138" s="42"/>
      <c r="AR138" s="42"/>
      <c r="AS138" s="232">
        <f t="shared" si="177"/>
        <v>0</v>
      </c>
      <c r="AT138" s="42"/>
      <c r="AU138" s="42"/>
      <c r="AV138" s="232">
        <f t="shared" si="178"/>
        <v>0</v>
      </c>
      <c r="AW138" s="42"/>
      <c r="AX138" s="42"/>
      <c r="AY138" s="42"/>
      <c r="AZ138" s="32"/>
    </row>
    <row r="139" spans="1:54" x14ac:dyDescent="0.2">
      <c r="A139" s="210"/>
      <c r="B139" s="13"/>
      <c r="C139" s="48"/>
      <c r="D139" s="10"/>
      <c r="E139" s="42"/>
      <c r="F139" s="42"/>
      <c r="G139" s="42"/>
      <c r="H139" s="44"/>
      <c r="I139" s="42"/>
      <c r="J139" s="42"/>
      <c r="K139" s="42"/>
      <c r="L139" s="222">
        <f t="shared" si="190"/>
        <v>0</v>
      </c>
      <c r="M139" s="42"/>
      <c r="N139" s="42"/>
      <c r="O139" s="54">
        <f t="shared" si="191"/>
        <v>0</v>
      </c>
      <c r="P139" s="42"/>
      <c r="Q139" s="42"/>
      <c r="R139" s="54">
        <f t="shared" si="192"/>
        <v>0</v>
      </c>
      <c r="S139" s="42"/>
      <c r="T139" s="42"/>
      <c r="U139" s="54">
        <f t="shared" si="193"/>
        <v>0</v>
      </c>
      <c r="V139" s="42"/>
      <c r="W139" s="42"/>
      <c r="X139" s="54">
        <f t="shared" si="194"/>
        <v>0</v>
      </c>
      <c r="Y139" s="42"/>
      <c r="Z139" s="42"/>
      <c r="AA139" s="54">
        <f t="shared" si="195"/>
        <v>0</v>
      </c>
      <c r="AB139" s="42"/>
      <c r="AC139" s="42"/>
      <c r="AD139" s="54">
        <f t="shared" si="185"/>
        <v>0</v>
      </c>
      <c r="AE139" s="42"/>
      <c r="AF139" s="42"/>
      <c r="AG139" s="54">
        <f t="shared" si="186"/>
        <v>0</v>
      </c>
      <c r="AH139" s="42"/>
      <c r="AI139" s="42"/>
      <c r="AJ139" s="54">
        <f t="shared" si="187"/>
        <v>0</v>
      </c>
      <c r="AK139" s="42"/>
      <c r="AL139" s="42"/>
      <c r="AM139" s="54">
        <f t="shared" si="188"/>
        <v>0</v>
      </c>
      <c r="AN139" s="42"/>
      <c r="AO139" s="42"/>
      <c r="AP139" s="54">
        <f t="shared" si="196"/>
        <v>0</v>
      </c>
      <c r="AQ139" s="42"/>
      <c r="AR139" s="42"/>
      <c r="AS139" s="232">
        <f t="shared" ref="AS139:AS142" si="197">AQ139-AR139</f>
        <v>0</v>
      </c>
      <c r="AT139" s="42"/>
      <c r="AU139" s="42"/>
      <c r="AV139" s="232">
        <f t="shared" si="178"/>
        <v>0</v>
      </c>
      <c r="AW139" s="42"/>
      <c r="AX139" s="42"/>
      <c r="AY139" s="42"/>
      <c r="AZ139" s="32"/>
    </row>
    <row r="140" spans="1:54" x14ac:dyDescent="0.2">
      <c r="A140" s="210"/>
      <c r="B140" s="13"/>
      <c r="C140" s="48"/>
      <c r="D140" s="10"/>
      <c r="E140" s="42"/>
      <c r="F140" s="42"/>
      <c r="G140" s="42"/>
      <c r="H140" s="44"/>
      <c r="I140" s="42"/>
      <c r="J140" s="42"/>
      <c r="K140" s="42"/>
      <c r="L140" s="222">
        <f t="shared" si="190"/>
        <v>0</v>
      </c>
      <c r="M140" s="42"/>
      <c r="N140" s="42"/>
      <c r="O140" s="54">
        <f t="shared" si="191"/>
        <v>0</v>
      </c>
      <c r="P140" s="42"/>
      <c r="Q140" s="42"/>
      <c r="R140" s="54">
        <f t="shared" si="192"/>
        <v>0</v>
      </c>
      <c r="S140" s="42"/>
      <c r="T140" s="42"/>
      <c r="U140" s="54">
        <f t="shared" si="193"/>
        <v>0</v>
      </c>
      <c r="V140" s="42"/>
      <c r="W140" s="42"/>
      <c r="X140" s="54">
        <f t="shared" si="194"/>
        <v>0</v>
      </c>
      <c r="Y140" s="42"/>
      <c r="Z140" s="42"/>
      <c r="AA140" s="54">
        <f t="shared" si="195"/>
        <v>0</v>
      </c>
      <c r="AB140" s="42"/>
      <c r="AC140" s="42"/>
      <c r="AD140" s="54">
        <f t="shared" si="185"/>
        <v>0</v>
      </c>
      <c r="AE140" s="42"/>
      <c r="AF140" s="42"/>
      <c r="AG140" s="54">
        <f t="shared" si="186"/>
        <v>0</v>
      </c>
      <c r="AH140" s="42"/>
      <c r="AI140" s="42"/>
      <c r="AJ140" s="54">
        <f t="shared" si="187"/>
        <v>0</v>
      </c>
      <c r="AK140" s="42"/>
      <c r="AL140" s="42"/>
      <c r="AM140" s="54">
        <f t="shared" si="188"/>
        <v>0</v>
      </c>
      <c r="AN140" s="42"/>
      <c r="AO140" s="42"/>
      <c r="AP140" s="54">
        <f t="shared" si="196"/>
        <v>0</v>
      </c>
      <c r="AQ140" s="42"/>
      <c r="AR140" s="42"/>
      <c r="AS140" s="232">
        <f t="shared" si="197"/>
        <v>0</v>
      </c>
      <c r="AT140" s="42"/>
      <c r="AU140" s="42"/>
      <c r="AV140" s="232">
        <f t="shared" si="178"/>
        <v>0</v>
      </c>
      <c r="AW140" s="42"/>
      <c r="AX140" s="42"/>
      <c r="AY140" s="42"/>
      <c r="AZ140" s="32"/>
    </row>
    <row r="141" spans="1:54" x14ac:dyDescent="0.2">
      <c r="A141" s="210"/>
      <c r="B141" s="3"/>
      <c r="C141" s="49"/>
      <c r="D141" s="10"/>
      <c r="E141" s="12"/>
      <c r="F141" s="12"/>
      <c r="G141" s="12"/>
      <c r="H141" s="44">
        <f>E141-F141-G141</f>
        <v>0</v>
      </c>
      <c r="I141" s="12"/>
      <c r="J141" s="42"/>
      <c r="K141" s="12"/>
      <c r="L141" s="222">
        <f t="shared" si="190"/>
        <v>0</v>
      </c>
      <c r="M141" s="12"/>
      <c r="N141" s="12"/>
      <c r="O141" s="54">
        <f t="shared" si="191"/>
        <v>0</v>
      </c>
      <c r="P141" s="12"/>
      <c r="Q141" s="12"/>
      <c r="R141" s="54">
        <f t="shared" si="192"/>
        <v>0</v>
      </c>
      <c r="S141" s="12"/>
      <c r="T141" s="12"/>
      <c r="U141" s="54">
        <f t="shared" si="193"/>
        <v>0</v>
      </c>
      <c r="V141" s="12"/>
      <c r="W141" s="12"/>
      <c r="X141" s="54">
        <f t="shared" si="194"/>
        <v>0</v>
      </c>
      <c r="Y141" s="12"/>
      <c r="Z141" s="12"/>
      <c r="AA141" s="54">
        <f t="shared" si="195"/>
        <v>0</v>
      </c>
      <c r="AB141" s="12"/>
      <c r="AC141" s="12"/>
      <c r="AD141" s="54">
        <f t="shared" si="185"/>
        <v>0</v>
      </c>
      <c r="AE141" s="12"/>
      <c r="AF141" s="12"/>
      <c r="AG141" s="54">
        <f t="shared" si="186"/>
        <v>0</v>
      </c>
      <c r="AH141" s="12"/>
      <c r="AI141" s="12"/>
      <c r="AJ141" s="54">
        <f t="shared" si="187"/>
        <v>0</v>
      </c>
      <c r="AK141" s="12"/>
      <c r="AL141" s="12"/>
      <c r="AM141" s="54">
        <f t="shared" si="188"/>
        <v>0</v>
      </c>
      <c r="AN141" s="12"/>
      <c r="AO141" s="12"/>
      <c r="AP141" s="54">
        <f t="shared" si="196"/>
        <v>0</v>
      </c>
      <c r="AQ141" s="12"/>
      <c r="AR141" s="12"/>
      <c r="AS141" s="232">
        <f t="shared" si="197"/>
        <v>0</v>
      </c>
      <c r="AT141" s="12"/>
      <c r="AU141" s="12"/>
      <c r="AV141" s="232">
        <f t="shared" si="178"/>
        <v>0</v>
      </c>
      <c r="AW141" s="12"/>
      <c r="AX141" s="12"/>
      <c r="AY141" s="12"/>
      <c r="AZ141" s="32">
        <f>J141+P141+S141+V141+Y141+AB141+AE141+AH141+AK141+AN141+AQ141+AT141</f>
        <v>0</v>
      </c>
    </row>
    <row r="142" spans="1:54" ht="12" thickBot="1" x14ac:dyDescent="0.25">
      <c r="A142" s="210"/>
      <c r="B142" s="50"/>
      <c r="C142" s="51"/>
      <c r="D142" s="52"/>
      <c r="E142" s="53"/>
      <c r="F142" s="53"/>
      <c r="G142" s="53"/>
      <c r="H142" s="44">
        <f>E142-F142-G142</f>
        <v>0</v>
      </c>
      <c r="I142" s="53"/>
      <c r="J142" s="53"/>
      <c r="K142" s="53"/>
      <c r="L142" s="222">
        <f t="shared" si="190"/>
        <v>0</v>
      </c>
      <c r="M142" s="53"/>
      <c r="N142" s="53"/>
      <c r="O142" s="54">
        <f t="shared" si="191"/>
        <v>0</v>
      </c>
      <c r="P142" s="53"/>
      <c r="Q142" s="53"/>
      <c r="R142" s="54">
        <f t="shared" si="192"/>
        <v>0</v>
      </c>
      <c r="S142" s="53"/>
      <c r="T142" s="53"/>
      <c r="U142" s="54">
        <f t="shared" si="193"/>
        <v>0</v>
      </c>
      <c r="V142" s="53"/>
      <c r="W142" s="53"/>
      <c r="X142" s="54">
        <f t="shared" si="194"/>
        <v>0</v>
      </c>
      <c r="Y142" s="53"/>
      <c r="Z142" s="53"/>
      <c r="AA142" s="54">
        <f t="shared" si="195"/>
        <v>0</v>
      </c>
      <c r="AB142" s="53"/>
      <c r="AC142" s="53"/>
      <c r="AD142" s="54">
        <f t="shared" si="185"/>
        <v>0</v>
      </c>
      <c r="AE142" s="53"/>
      <c r="AF142" s="53"/>
      <c r="AG142" s="54">
        <f t="shared" si="186"/>
        <v>0</v>
      </c>
      <c r="AH142" s="53"/>
      <c r="AI142" s="53"/>
      <c r="AJ142" s="54">
        <f t="shared" si="187"/>
        <v>0</v>
      </c>
      <c r="AK142" s="53"/>
      <c r="AL142" s="53"/>
      <c r="AM142" s="54">
        <f t="shared" si="188"/>
        <v>0</v>
      </c>
      <c r="AN142" s="53"/>
      <c r="AO142" s="53"/>
      <c r="AP142" s="54">
        <f t="shared" si="196"/>
        <v>0</v>
      </c>
      <c r="AQ142" s="53"/>
      <c r="AR142" s="53"/>
      <c r="AS142" s="232">
        <f t="shared" si="197"/>
        <v>0</v>
      </c>
      <c r="AT142" s="53"/>
      <c r="AU142" s="53"/>
      <c r="AV142" s="232">
        <f t="shared" ref="AV142" si="198">AT142-AU142</f>
        <v>0</v>
      </c>
      <c r="AW142" s="53"/>
      <c r="AX142" s="53"/>
      <c r="AY142" s="53"/>
      <c r="AZ142" s="32">
        <f>J142+P142+S142+V142+Y142+AB142+AE142+AH142+AK142+AN142+AQ142+AT142</f>
        <v>0</v>
      </c>
    </row>
    <row r="143" spans="1:54" s="211" customFormat="1" ht="19.5" customHeight="1" thickBot="1" x14ac:dyDescent="0.3">
      <c r="A143" s="410" t="s">
        <v>28</v>
      </c>
      <c r="B143" s="411"/>
      <c r="C143" s="411"/>
      <c r="D143" s="412"/>
      <c r="E143" s="211">
        <f t="shared" ref="E143:AJ143" si="199">SUM(E7:E142)</f>
        <v>1196550000</v>
      </c>
      <c r="F143" s="211">
        <f t="shared" si="199"/>
        <v>12620000</v>
      </c>
      <c r="G143" s="211">
        <f t="shared" si="199"/>
        <v>17950000</v>
      </c>
      <c r="H143" s="211">
        <f t="shared" si="199"/>
        <v>1165980000</v>
      </c>
      <c r="I143" s="211">
        <f t="shared" si="199"/>
        <v>383530000</v>
      </c>
      <c r="J143" s="211">
        <f t="shared" si="199"/>
        <v>98945000</v>
      </c>
      <c r="K143" s="211">
        <f t="shared" si="199"/>
        <v>74195000</v>
      </c>
      <c r="L143" s="211">
        <f t="shared" si="199"/>
        <v>24750000</v>
      </c>
      <c r="M143" s="211">
        <f t="shared" si="199"/>
        <v>50977000</v>
      </c>
      <c r="N143" s="211">
        <f t="shared" si="199"/>
        <v>40737000</v>
      </c>
      <c r="O143" s="211">
        <f t="shared" si="199"/>
        <v>10240000</v>
      </c>
      <c r="P143" s="211">
        <f t="shared" si="199"/>
        <v>56727000</v>
      </c>
      <c r="Q143" s="211">
        <f t="shared" si="199"/>
        <v>44687000</v>
      </c>
      <c r="R143" s="211">
        <f t="shared" si="199"/>
        <v>12040000</v>
      </c>
      <c r="S143" s="211">
        <f t="shared" si="199"/>
        <v>71777000</v>
      </c>
      <c r="T143" s="211">
        <f t="shared" si="199"/>
        <v>54037000</v>
      </c>
      <c r="U143" s="211">
        <f t="shared" si="199"/>
        <v>17740000</v>
      </c>
      <c r="V143" s="211">
        <f t="shared" si="199"/>
        <v>66777000</v>
      </c>
      <c r="W143" s="211">
        <f t="shared" si="199"/>
        <v>46379000</v>
      </c>
      <c r="X143" s="211">
        <f t="shared" si="199"/>
        <v>20398000</v>
      </c>
      <c r="Y143" s="211">
        <f t="shared" si="199"/>
        <v>66777000</v>
      </c>
      <c r="Z143" s="211">
        <f t="shared" si="199"/>
        <v>43662000</v>
      </c>
      <c r="AA143" s="211">
        <f t="shared" si="199"/>
        <v>23115000</v>
      </c>
      <c r="AB143" s="211">
        <f t="shared" si="199"/>
        <v>71277000</v>
      </c>
      <c r="AC143" s="211">
        <f t="shared" si="199"/>
        <v>34647000</v>
      </c>
      <c r="AD143" s="211">
        <f t="shared" si="199"/>
        <v>36630000</v>
      </c>
      <c r="AE143" s="211">
        <f t="shared" si="199"/>
        <v>66777000</v>
      </c>
      <c r="AF143" s="211">
        <f t="shared" si="199"/>
        <v>3667000</v>
      </c>
      <c r="AG143" s="211">
        <f t="shared" si="199"/>
        <v>63110000</v>
      </c>
      <c r="AH143" s="211">
        <f t="shared" si="199"/>
        <v>66777000</v>
      </c>
      <c r="AI143" s="211">
        <f t="shared" si="199"/>
        <v>2117000</v>
      </c>
      <c r="AJ143" s="211">
        <f t="shared" si="199"/>
        <v>64660000</v>
      </c>
      <c r="AK143" s="211">
        <f t="shared" ref="AK143:BA143" si="200">SUM(AK7:AK142)</f>
        <v>66777000</v>
      </c>
      <c r="AL143" s="211">
        <f t="shared" si="200"/>
        <v>2117000</v>
      </c>
      <c r="AM143" s="211">
        <f t="shared" si="200"/>
        <v>64660000</v>
      </c>
      <c r="AN143" s="211">
        <f t="shared" si="200"/>
        <v>66027000</v>
      </c>
      <c r="AO143" s="211">
        <f t="shared" si="200"/>
        <v>2117000</v>
      </c>
      <c r="AP143" s="211">
        <f t="shared" si="200"/>
        <v>63910000</v>
      </c>
      <c r="AQ143" s="211">
        <f t="shared" si="200"/>
        <v>19722000</v>
      </c>
      <c r="AR143" s="211">
        <f t="shared" si="200"/>
        <v>667000</v>
      </c>
      <c r="AS143" s="211">
        <f t="shared" si="200"/>
        <v>19055000</v>
      </c>
      <c r="AT143" s="211">
        <f t="shared" si="200"/>
        <v>13113000</v>
      </c>
      <c r="AU143" s="211">
        <f t="shared" si="200"/>
        <v>663000</v>
      </c>
      <c r="AV143" s="211">
        <f t="shared" si="200"/>
        <v>12450000</v>
      </c>
      <c r="AW143" s="211">
        <f t="shared" si="200"/>
        <v>0</v>
      </c>
      <c r="AX143" s="211">
        <f t="shared" si="200"/>
        <v>0</v>
      </c>
      <c r="AY143" s="211">
        <f t="shared" si="200"/>
        <v>0</v>
      </c>
      <c r="AZ143" s="211">
        <f t="shared" si="200"/>
        <v>748300000</v>
      </c>
      <c r="BA143" s="211">
        <f t="shared" si="200"/>
        <v>368680000</v>
      </c>
      <c r="BB143" s="212"/>
    </row>
    <row r="144" spans="1:54" x14ac:dyDescent="0.2">
      <c r="A144" s="27"/>
      <c r="B144" s="33"/>
      <c r="C144" s="34"/>
      <c r="D144" s="35"/>
      <c r="E144" s="32"/>
      <c r="O144" s="9"/>
      <c r="U144" s="9"/>
      <c r="AA144" s="9"/>
    </row>
    <row r="145" spans="1:45" ht="15" customHeight="1" x14ac:dyDescent="0.2">
      <c r="A145" s="379" t="s">
        <v>125</v>
      </c>
      <c r="B145" s="379"/>
      <c r="C145" s="379"/>
      <c r="D145" s="112" t="s">
        <v>46</v>
      </c>
      <c r="E145" s="112"/>
      <c r="O145" s="9"/>
      <c r="U145" s="9"/>
      <c r="AA145" s="9"/>
    </row>
    <row r="146" spans="1:45" ht="22.5" x14ac:dyDescent="0.2">
      <c r="A146" s="93" t="s">
        <v>95</v>
      </c>
      <c r="B146" s="93" t="s">
        <v>2</v>
      </c>
      <c r="C146" s="93" t="s">
        <v>96</v>
      </c>
      <c r="D146" s="93" t="s">
        <v>97</v>
      </c>
      <c r="E146" s="97" t="s">
        <v>98</v>
      </c>
      <c r="G146" s="9" t="s">
        <v>131</v>
      </c>
      <c r="O146" s="9"/>
      <c r="U146" s="9"/>
      <c r="AA146" s="9"/>
    </row>
    <row r="147" spans="1:45" hidden="1" x14ac:dyDescent="0.2">
      <c r="A147" s="42">
        <v>1</v>
      </c>
      <c r="B147" s="42"/>
      <c r="C147" s="42" t="str">
        <f t="shared" ref="C147:D166" si="201">+C7</f>
        <v>Indri Sherliana</v>
      </c>
      <c r="D147" s="42" t="str">
        <f t="shared" si="201"/>
        <v>B</v>
      </c>
      <c r="E147" s="269">
        <f t="shared" ref="E147:E191" si="202">+L7+O7+R7+U7+X7+AA7+AD7+AG7+AJ7+AM7+AP7+AS7+AV7+AY7</f>
        <v>3000000</v>
      </c>
      <c r="L147" s="9"/>
      <c r="O147" s="9"/>
      <c r="U147" s="9"/>
      <c r="AA147" s="9"/>
      <c r="AS147" s="9"/>
    </row>
    <row r="148" spans="1:45" x14ac:dyDescent="0.2">
      <c r="A148" s="42">
        <v>2</v>
      </c>
      <c r="B148" s="42"/>
      <c r="C148" s="42" t="str">
        <f t="shared" si="201"/>
        <v>Dwiki Anggara</v>
      </c>
      <c r="D148" s="42" t="str">
        <f t="shared" si="201"/>
        <v>C</v>
      </c>
      <c r="E148" s="269">
        <f t="shared" si="202"/>
        <v>3750000</v>
      </c>
      <c r="G148" s="9">
        <f>REKAP!R8/121</f>
        <v>9636198.3471074384</v>
      </c>
      <c r="O148" s="9"/>
      <c r="U148" s="9"/>
      <c r="AA148" s="9"/>
    </row>
    <row r="149" spans="1:45" x14ac:dyDescent="0.2">
      <c r="A149" s="42">
        <v>3</v>
      </c>
      <c r="B149" s="42"/>
      <c r="C149" s="269" t="str">
        <f t="shared" si="201"/>
        <v>Afif Miftahul Fauz</v>
      </c>
      <c r="D149" s="42" t="str">
        <f t="shared" si="201"/>
        <v>C</v>
      </c>
      <c r="E149" s="269">
        <f t="shared" si="202"/>
        <v>3750000</v>
      </c>
      <c r="L149" s="9"/>
      <c r="O149" s="9"/>
      <c r="U149" s="9"/>
      <c r="AA149" s="9"/>
      <c r="AS149" s="9"/>
    </row>
    <row r="150" spans="1:45" hidden="1" x14ac:dyDescent="0.2">
      <c r="A150" s="42">
        <v>4</v>
      </c>
      <c r="B150" s="42"/>
      <c r="C150" s="42" t="str">
        <f t="shared" si="201"/>
        <v>Neneng Ernawati</v>
      </c>
      <c r="D150" s="42" t="str">
        <f t="shared" si="201"/>
        <v>A</v>
      </c>
      <c r="E150" s="269">
        <f t="shared" si="202"/>
        <v>10500000</v>
      </c>
      <c r="O150" s="9"/>
      <c r="U150" s="9"/>
      <c r="AA150" s="9"/>
    </row>
    <row r="151" spans="1:45" hidden="1" x14ac:dyDescent="0.2">
      <c r="A151" s="42">
        <v>5</v>
      </c>
      <c r="B151" s="42"/>
      <c r="C151" s="42" t="str">
        <f t="shared" si="201"/>
        <v>Lelyana</v>
      </c>
      <c r="D151" s="42" t="str">
        <f t="shared" si="201"/>
        <v>A</v>
      </c>
      <c r="E151" s="269">
        <f t="shared" si="202"/>
        <v>1800000</v>
      </c>
      <c r="O151" s="9"/>
      <c r="U151" s="9"/>
      <c r="AA151" s="9"/>
    </row>
    <row r="152" spans="1:45" hidden="1" x14ac:dyDescent="0.2">
      <c r="A152" s="42">
        <v>6</v>
      </c>
      <c r="B152" s="42"/>
      <c r="C152" s="42" t="str">
        <f t="shared" si="201"/>
        <v>Sinta Apriliani</v>
      </c>
      <c r="D152" s="42" t="str">
        <f t="shared" si="201"/>
        <v>B</v>
      </c>
      <c r="E152" s="269">
        <f t="shared" si="202"/>
        <v>0</v>
      </c>
      <c r="O152" s="9"/>
      <c r="U152" s="9"/>
      <c r="AA152" s="9"/>
    </row>
    <row r="153" spans="1:45" hidden="1" x14ac:dyDescent="0.2">
      <c r="A153" s="42">
        <v>7</v>
      </c>
      <c r="B153" s="42"/>
      <c r="C153" s="42" t="str">
        <f t="shared" si="201"/>
        <v>Dina Alma Meidina</v>
      </c>
      <c r="D153" s="42" t="str">
        <f t="shared" si="201"/>
        <v>B</v>
      </c>
      <c r="E153" s="269">
        <f t="shared" si="202"/>
        <v>4375000</v>
      </c>
      <c r="O153" s="9"/>
      <c r="U153" s="9"/>
      <c r="AA153" s="9"/>
    </row>
    <row r="154" spans="1:45" hidden="1" x14ac:dyDescent="0.2">
      <c r="A154" s="42">
        <v>8</v>
      </c>
      <c r="B154" s="42"/>
      <c r="C154" s="42" t="str">
        <f t="shared" si="201"/>
        <v>Deni Husnia Ulfah</v>
      </c>
      <c r="D154" s="42" t="str">
        <f t="shared" si="201"/>
        <v>A</v>
      </c>
      <c r="E154" s="269">
        <f t="shared" si="202"/>
        <v>3800000</v>
      </c>
      <c r="O154" s="9"/>
      <c r="U154" s="9"/>
      <c r="AA154" s="9"/>
    </row>
    <row r="155" spans="1:45" hidden="1" x14ac:dyDescent="0.2">
      <c r="A155" s="42">
        <v>9</v>
      </c>
      <c r="B155" s="42"/>
      <c r="C155" s="42" t="str">
        <f t="shared" si="201"/>
        <v>Santika Fitriana</v>
      </c>
      <c r="D155" s="42" t="str">
        <f t="shared" si="201"/>
        <v>A</v>
      </c>
      <c r="E155" s="269">
        <f t="shared" si="202"/>
        <v>6650000</v>
      </c>
      <c r="O155" s="9"/>
      <c r="U155" s="9"/>
      <c r="AA155" s="9"/>
    </row>
    <row r="156" spans="1:45" x14ac:dyDescent="0.2">
      <c r="A156" s="42">
        <v>10</v>
      </c>
      <c r="B156" s="42"/>
      <c r="C156" s="42" t="str">
        <f t="shared" si="201"/>
        <v>Maria Ulfa</v>
      </c>
      <c r="D156" s="42" t="str">
        <f t="shared" si="201"/>
        <v>C</v>
      </c>
      <c r="E156" s="269">
        <f t="shared" si="202"/>
        <v>3600000</v>
      </c>
      <c r="L156" s="9"/>
      <c r="O156" s="9"/>
      <c r="U156" s="9"/>
      <c r="AA156" s="9"/>
      <c r="AS156" s="9"/>
    </row>
    <row r="157" spans="1:45" x14ac:dyDescent="0.2">
      <c r="A157" s="42">
        <v>11</v>
      </c>
      <c r="B157" s="42"/>
      <c r="C157" s="42" t="str">
        <f t="shared" si="201"/>
        <v>Lita Handayani</v>
      </c>
      <c r="D157" s="42" t="str">
        <f t="shared" si="201"/>
        <v>C</v>
      </c>
      <c r="E157" s="269">
        <f t="shared" si="202"/>
        <v>11000000</v>
      </c>
      <c r="L157" s="9"/>
      <c r="O157" s="9"/>
      <c r="U157" s="9"/>
      <c r="AA157" s="9"/>
      <c r="AS157" s="9"/>
    </row>
    <row r="158" spans="1:45" hidden="1" x14ac:dyDescent="0.2">
      <c r="A158" s="42">
        <v>12</v>
      </c>
      <c r="B158" s="42"/>
      <c r="C158" s="42" t="str">
        <f t="shared" si="201"/>
        <v>Vini Nur Baity</v>
      </c>
      <c r="D158" s="42" t="str">
        <f t="shared" si="201"/>
        <v>A</v>
      </c>
      <c r="E158" s="269">
        <f t="shared" si="202"/>
        <v>3400000</v>
      </c>
      <c r="O158" s="9"/>
      <c r="U158" s="9"/>
      <c r="AA158" s="9"/>
    </row>
    <row r="159" spans="1:45" x14ac:dyDescent="0.2">
      <c r="A159" s="42">
        <v>13</v>
      </c>
      <c r="B159" s="42"/>
      <c r="C159" s="269" t="str">
        <f t="shared" si="201"/>
        <v>Angel</v>
      </c>
      <c r="D159" s="42" t="str">
        <f t="shared" si="201"/>
        <v>C</v>
      </c>
      <c r="E159" s="269">
        <f t="shared" si="202"/>
        <v>3600000</v>
      </c>
      <c r="L159" s="9"/>
      <c r="O159" s="9"/>
      <c r="U159" s="9"/>
      <c r="AA159" s="9"/>
      <c r="AS159" s="9"/>
    </row>
    <row r="160" spans="1:45" x14ac:dyDescent="0.2">
      <c r="A160" s="42">
        <v>14</v>
      </c>
      <c r="B160" s="42"/>
      <c r="C160" s="42" t="str">
        <f t="shared" si="201"/>
        <v>Dhini Nur Islami</v>
      </c>
      <c r="D160" s="42" t="str">
        <f t="shared" si="201"/>
        <v>C</v>
      </c>
      <c r="E160" s="269">
        <f t="shared" si="202"/>
        <v>3000000</v>
      </c>
      <c r="O160" s="9"/>
      <c r="U160" s="9"/>
      <c r="AA160" s="9"/>
    </row>
    <row r="161" spans="1:45" hidden="1" x14ac:dyDescent="0.2">
      <c r="A161" s="42">
        <v>15</v>
      </c>
      <c r="B161" s="42"/>
      <c r="C161" s="42" t="str">
        <f t="shared" si="201"/>
        <v xml:space="preserve">Ia Irna </v>
      </c>
      <c r="D161" s="42" t="str">
        <f t="shared" si="201"/>
        <v>A</v>
      </c>
      <c r="E161" s="269">
        <f t="shared" si="202"/>
        <v>4750000</v>
      </c>
      <c r="O161" s="9"/>
      <c r="U161" s="9"/>
      <c r="AA161" s="9"/>
    </row>
    <row r="162" spans="1:45" hidden="1" x14ac:dyDescent="0.2">
      <c r="A162" s="42">
        <v>16</v>
      </c>
      <c r="B162" s="42"/>
      <c r="C162" s="42" t="str">
        <f t="shared" si="201"/>
        <v>AdiTIa Anggara</v>
      </c>
      <c r="D162" s="42" t="str">
        <f t="shared" si="201"/>
        <v>B</v>
      </c>
      <c r="E162" s="269">
        <f t="shared" si="202"/>
        <v>2340000</v>
      </c>
      <c r="L162" s="9"/>
      <c r="O162" s="9"/>
      <c r="U162" s="9"/>
      <c r="AA162" s="9"/>
      <c r="AS162" s="9"/>
    </row>
    <row r="163" spans="1:45" hidden="1" x14ac:dyDescent="0.2">
      <c r="A163" s="42">
        <v>17</v>
      </c>
      <c r="B163" s="42"/>
      <c r="C163" s="42" t="str">
        <f t="shared" si="201"/>
        <v>Yuli Y</v>
      </c>
      <c r="D163" s="42" t="str">
        <f t="shared" si="201"/>
        <v>B</v>
      </c>
      <c r="E163" s="269">
        <f t="shared" si="202"/>
        <v>6650000</v>
      </c>
      <c r="L163" s="9"/>
      <c r="O163" s="9"/>
      <c r="U163" s="9"/>
      <c r="AA163" s="9"/>
      <c r="AS163" s="9"/>
    </row>
    <row r="164" spans="1:45" hidden="1" x14ac:dyDescent="0.2">
      <c r="A164" s="42">
        <v>18</v>
      </c>
      <c r="B164" s="42"/>
      <c r="C164" s="42" t="str">
        <f t="shared" si="201"/>
        <v>Pujangga Rahadian</v>
      </c>
      <c r="D164" s="42" t="str">
        <f t="shared" si="201"/>
        <v>B</v>
      </c>
      <c r="E164" s="269">
        <f t="shared" si="202"/>
        <v>4200000</v>
      </c>
      <c r="L164" s="9"/>
      <c r="O164" s="9"/>
      <c r="U164" s="9"/>
      <c r="AA164" s="9"/>
      <c r="AS164" s="9"/>
    </row>
    <row r="165" spans="1:45" x14ac:dyDescent="0.2">
      <c r="A165" s="42">
        <v>19</v>
      </c>
      <c r="B165" s="42"/>
      <c r="C165" s="42" t="str">
        <f t="shared" si="201"/>
        <v>Riska Mustika Sari</v>
      </c>
      <c r="D165" s="42" t="str">
        <f t="shared" si="201"/>
        <v>C</v>
      </c>
      <c r="E165" s="269">
        <f t="shared" si="202"/>
        <v>4325000</v>
      </c>
      <c r="O165" s="9"/>
      <c r="U165" s="9"/>
      <c r="AA165" s="9"/>
    </row>
    <row r="166" spans="1:45" hidden="1" x14ac:dyDescent="0.2">
      <c r="A166" s="42">
        <v>20</v>
      </c>
      <c r="B166" s="42"/>
      <c r="C166" s="42" t="str">
        <f t="shared" si="201"/>
        <v>Sindi Reymaya</v>
      </c>
      <c r="D166" s="42" t="str">
        <f t="shared" si="201"/>
        <v>A</v>
      </c>
      <c r="E166" s="269">
        <f t="shared" si="202"/>
        <v>6000000</v>
      </c>
      <c r="L166" s="9"/>
      <c r="O166" s="9"/>
      <c r="U166" s="9"/>
      <c r="AA166" s="9"/>
      <c r="AS166" s="9"/>
    </row>
    <row r="167" spans="1:45" x14ac:dyDescent="0.2">
      <c r="A167" s="42">
        <v>21</v>
      </c>
      <c r="B167" s="42"/>
      <c r="C167" s="42" t="str">
        <f t="shared" ref="C167:D186" si="203">+C27</f>
        <v>Rella Choerunnisa</v>
      </c>
      <c r="D167" s="42" t="str">
        <f t="shared" si="203"/>
        <v>C</v>
      </c>
      <c r="E167" s="269">
        <f t="shared" si="202"/>
        <v>9000000</v>
      </c>
      <c r="L167" s="9"/>
      <c r="O167" s="9"/>
      <c r="U167" s="9"/>
      <c r="AA167" s="9"/>
      <c r="AS167" s="9"/>
    </row>
    <row r="168" spans="1:45" hidden="1" x14ac:dyDescent="0.2">
      <c r="A168" s="42">
        <v>22</v>
      </c>
      <c r="B168" s="42"/>
      <c r="C168" s="42" t="str">
        <f t="shared" si="203"/>
        <v>Wedia Warsilah</v>
      </c>
      <c r="D168" s="42" t="str">
        <f t="shared" si="203"/>
        <v>B</v>
      </c>
      <c r="E168" s="269">
        <f t="shared" si="202"/>
        <v>3800000</v>
      </c>
      <c r="O168" s="9"/>
      <c r="U168" s="9"/>
      <c r="AA168" s="9"/>
    </row>
    <row r="169" spans="1:45" hidden="1" x14ac:dyDescent="0.2">
      <c r="A169" s="42">
        <v>23</v>
      </c>
      <c r="B169" s="42"/>
      <c r="C169" s="42" t="str">
        <f t="shared" si="203"/>
        <v>Resti Rahmawati</v>
      </c>
      <c r="D169" s="42" t="str">
        <f t="shared" si="203"/>
        <v>A</v>
      </c>
      <c r="E169" s="269">
        <f t="shared" si="202"/>
        <v>6300000</v>
      </c>
      <c r="O169" s="9"/>
      <c r="U169" s="9"/>
      <c r="AA169" s="9"/>
    </row>
    <row r="170" spans="1:45" hidden="1" x14ac:dyDescent="0.2">
      <c r="A170" s="42">
        <v>24</v>
      </c>
      <c r="B170" s="42"/>
      <c r="C170" s="42" t="str">
        <f t="shared" si="203"/>
        <v>Robi Indri Yana</v>
      </c>
      <c r="D170" s="42" t="str">
        <f t="shared" si="203"/>
        <v>A</v>
      </c>
      <c r="E170" s="269">
        <f t="shared" si="202"/>
        <v>3200000</v>
      </c>
      <c r="L170" s="9"/>
      <c r="O170" s="9"/>
      <c r="U170" s="9"/>
      <c r="AA170" s="9"/>
      <c r="AS170" s="9"/>
    </row>
    <row r="171" spans="1:45" hidden="1" x14ac:dyDescent="0.2">
      <c r="A171" s="42">
        <v>25</v>
      </c>
      <c r="B171" s="42"/>
      <c r="C171" s="42" t="str">
        <f t="shared" si="203"/>
        <v>Elsa Nadyya Salsabila</v>
      </c>
      <c r="D171" s="42" t="str">
        <f t="shared" si="203"/>
        <v>A</v>
      </c>
      <c r="E171" s="269">
        <f t="shared" si="202"/>
        <v>6650000</v>
      </c>
      <c r="O171" s="9"/>
      <c r="U171" s="9"/>
      <c r="AA171" s="9"/>
    </row>
    <row r="172" spans="1:45" x14ac:dyDescent="0.2">
      <c r="A172" s="42">
        <v>26</v>
      </c>
      <c r="B172" s="42"/>
      <c r="C172" s="42" t="str">
        <f t="shared" si="203"/>
        <v>Shintia Karina</v>
      </c>
      <c r="D172" s="42" t="str">
        <f t="shared" si="203"/>
        <v>C</v>
      </c>
      <c r="E172" s="269">
        <f t="shared" si="202"/>
        <v>3200000</v>
      </c>
      <c r="L172" s="9"/>
      <c r="O172" s="9"/>
      <c r="U172" s="9"/>
      <c r="AA172" s="9"/>
      <c r="AS172" s="9"/>
    </row>
    <row r="173" spans="1:45" hidden="1" x14ac:dyDescent="0.2">
      <c r="A173" s="42">
        <v>27</v>
      </c>
      <c r="B173" s="42"/>
      <c r="C173" s="42" t="str">
        <f t="shared" si="203"/>
        <v>Yara Nurjarina</v>
      </c>
      <c r="D173" s="42" t="str">
        <f t="shared" si="203"/>
        <v>A</v>
      </c>
      <c r="E173" s="269">
        <f t="shared" si="202"/>
        <v>4000000</v>
      </c>
      <c r="O173" s="9"/>
      <c r="U173" s="9"/>
      <c r="AA173" s="9"/>
    </row>
    <row r="174" spans="1:45" x14ac:dyDescent="0.2">
      <c r="A174" s="42">
        <v>28</v>
      </c>
      <c r="B174" s="42"/>
      <c r="C174" s="42" t="str">
        <f t="shared" si="203"/>
        <v>Rosita Anggara</v>
      </c>
      <c r="D174" s="42" t="str">
        <f t="shared" si="203"/>
        <v>C</v>
      </c>
      <c r="E174" s="269">
        <f t="shared" si="202"/>
        <v>4750000</v>
      </c>
      <c r="L174" s="9"/>
      <c r="O174" s="9"/>
      <c r="U174" s="9"/>
      <c r="AA174" s="9"/>
      <c r="AS174" s="9"/>
    </row>
    <row r="175" spans="1:45" hidden="1" x14ac:dyDescent="0.2">
      <c r="A175" s="42">
        <v>29</v>
      </c>
      <c r="B175" s="42"/>
      <c r="C175" s="42" t="str">
        <f t="shared" si="203"/>
        <v>Lilim Halimah</v>
      </c>
      <c r="D175" s="42" t="str">
        <f t="shared" si="203"/>
        <v>B</v>
      </c>
      <c r="E175" s="269">
        <f t="shared" si="202"/>
        <v>3700000</v>
      </c>
      <c r="L175" s="9"/>
      <c r="O175" s="9"/>
      <c r="U175" s="9"/>
      <c r="AA175" s="9"/>
      <c r="AS175" s="9"/>
    </row>
    <row r="176" spans="1:45" x14ac:dyDescent="0.2">
      <c r="A176" s="42">
        <v>30</v>
      </c>
      <c r="B176" s="42"/>
      <c r="C176" s="42" t="str">
        <f t="shared" si="203"/>
        <v>Yusi Salsabila</v>
      </c>
      <c r="D176" s="42" t="str">
        <f t="shared" si="203"/>
        <v>C</v>
      </c>
      <c r="E176" s="42">
        <f t="shared" si="202"/>
        <v>5700000</v>
      </c>
      <c r="L176" s="9"/>
      <c r="O176" s="9"/>
      <c r="U176" s="9"/>
      <c r="AA176" s="9"/>
      <c r="AS176" s="9"/>
    </row>
    <row r="177" spans="1:45" x14ac:dyDescent="0.2">
      <c r="A177" s="42">
        <v>31</v>
      </c>
      <c r="B177" s="42"/>
      <c r="C177" s="42" t="str">
        <f t="shared" si="203"/>
        <v>Ubaidillah Assidiq</v>
      </c>
      <c r="D177" s="42" t="str">
        <f t="shared" si="203"/>
        <v>C</v>
      </c>
      <c r="E177" s="269">
        <f t="shared" si="202"/>
        <v>3800000</v>
      </c>
      <c r="L177" s="9"/>
      <c r="O177" s="9"/>
      <c r="U177" s="9"/>
      <c r="AA177" s="9"/>
      <c r="AS177" s="9"/>
    </row>
    <row r="178" spans="1:45" hidden="1" x14ac:dyDescent="0.2">
      <c r="A178" s="42">
        <v>32</v>
      </c>
      <c r="B178" s="42"/>
      <c r="C178" s="42" t="str">
        <f t="shared" si="203"/>
        <v>Rika Haya N</v>
      </c>
      <c r="D178" s="42" t="str">
        <f t="shared" si="203"/>
        <v>B</v>
      </c>
      <c r="E178" s="269">
        <f t="shared" si="202"/>
        <v>10200000</v>
      </c>
      <c r="O178" s="9"/>
      <c r="U178" s="9"/>
      <c r="AA178" s="9"/>
    </row>
    <row r="179" spans="1:45" hidden="1" x14ac:dyDescent="0.2">
      <c r="A179" s="42">
        <v>33</v>
      </c>
      <c r="B179" s="42"/>
      <c r="C179" s="42" t="str">
        <f t="shared" si="203"/>
        <v>Tarhani Sila Solehudin</v>
      </c>
      <c r="D179" s="42" t="str">
        <f t="shared" si="203"/>
        <v>A</v>
      </c>
      <c r="E179" s="269">
        <f t="shared" si="202"/>
        <v>3000000</v>
      </c>
      <c r="L179" s="9"/>
      <c r="O179" s="9"/>
      <c r="U179" s="9"/>
      <c r="AA179" s="9"/>
      <c r="AS179" s="9"/>
    </row>
    <row r="180" spans="1:45" hidden="1" x14ac:dyDescent="0.2">
      <c r="A180" s="42">
        <v>34</v>
      </c>
      <c r="B180" s="42"/>
      <c r="C180" s="42" t="str">
        <f t="shared" si="203"/>
        <v>Annisa Nurlaila</v>
      </c>
      <c r="D180" s="42" t="str">
        <f t="shared" si="203"/>
        <v>B</v>
      </c>
      <c r="E180" s="269">
        <f t="shared" si="202"/>
        <v>3800000</v>
      </c>
      <c r="O180" s="9"/>
      <c r="U180" s="9"/>
      <c r="AA180" s="9"/>
    </row>
    <row r="181" spans="1:45" hidden="1" x14ac:dyDescent="0.2">
      <c r="A181" s="42">
        <v>35</v>
      </c>
      <c r="B181" s="42"/>
      <c r="C181" s="42" t="str">
        <f t="shared" si="203"/>
        <v>Rosi Siti N</v>
      </c>
      <c r="D181" s="42" t="str">
        <f t="shared" si="203"/>
        <v>B</v>
      </c>
      <c r="E181" s="269">
        <f t="shared" si="202"/>
        <v>4080000</v>
      </c>
      <c r="O181" s="9"/>
      <c r="U181" s="9"/>
      <c r="AA181" s="9"/>
    </row>
    <row r="182" spans="1:45" x14ac:dyDescent="0.2">
      <c r="A182" s="42">
        <v>36</v>
      </c>
      <c r="B182" s="42"/>
      <c r="C182" s="42" t="str">
        <f t="shared" si="203"/>
        <v>Sri Rahayu</v>
      </c>
      <c r="D182" s="42" t="str">
        <f t="shared" si="203"/>
        <v>C</v>
      </c>
      <c r="E182" s="269">
        <f t="shared" si="202"/>
        <v>3800000</v>
      </c>
      <c r="L182" s="9"/>
      <c r="O182" s="9"/>
      <c r="U182" s="9"/>
      <c r="AA182" s="9"/>
      <c r="AS182" s="9"/>
    </row>
    <row r="183" spans="1:45" hidden="1" x14ac:dyDescent="0.2">
      <c r="A183" s="42">
        <v>37</v>
      </c>
      <c r="B183" s="42"/>
      <c r="C183" s="42" t="str">
        <f t="shared" si="203"/>
        <v>Abdul Alim</v>
      </c>
      <c r="D183" s="42" t="str">
        <f t="shared" si="203"/>
        <v>A</v>
      </c>
      <c r="E183" s="269">
        <f t="shared" si="202"/>
        <v>7200000</v>
      </c>
      <c r="O183" s="9"/>
      <c r="U183" s="9"/>
      <c r="AA183" s="9"/>
    </row>
    <row r="184" spans="1:45" hidden="1" x14ac:dyDescent="0.2">
      <c r="A184" s="42">
        <v>38</v>
      </c>
      <c r="B184" s="42"/>
      <c r="C184" s="42" t="str">
        <f t="shared" si="203"/>
        <v>Ahmat Rifai</v>
      </c>
      <c r="D184" s="42" t="str">
        <f t="shared" si="203"/>
        <v>B</v>
      </c>
      <c r="E184" s="269">
        <f t="shared" si="202"/>
        <v>4450000</v>
      </c>
      <c r="L184" s="9"/>
      <c r="O184" s="9"/>
      <c r="U184" s="9"/>
      <c r="AA184" s="9"/>
      <c r="AS184" s="9"/>
    </row>
    <row r="185" spans="1:45" hidden="1" x14ac:dyDescent="0.2">
      <c r="A185" s="42">
        <v>39</v>
      </c>
      <c r="B185" s="42"/>
      <c r="C185" s="42" t="str">
        <f t="shared" si="203"/>
        <v>Aisyah Rahma Juliani</v>
      </c>
      <c r="D185" s="42" t="str">
        <f t="shared" si="203"/>
        <v>A</v>
      </c>
      <c r="E185" s="269">
        <f t="shared" si="202"/>
        <v>0</v>
      </c>
      <c r="L185" s="9"/>
      <c r="O185" s="9"/>
      <c r="U185" s="9"/>
      <c r="AA185" s="9"/>
      <c r="AS185" s="9"/>
    </row>
    <row r="186" spans="1:45" x14ac:dyDescent="0.2">
      <c r="A186" s="42">
        <v>40</v>
      </c>
      <c r="B186" s="42"/>
      <c r="C186" s="269" t="str">
        <f t="shared" si="203"/>
        <v>Ai Yenti</v>
      </c>
      <c r="D186" s="42" t="str">
        <f t="shared" si="203"/>
        <v>C</v>
      </c>
      <c r="E186" s="269">
        <f t="shared" si="202"/>
        <v>5600000</v>
      </c>
      <c r="L186" s="9"/>
      <c r="O186" s="9"/>
      <c r="U186" s="9"/>
      <c r="AA186" s="9"/>
      <c r="AS186" s="9"/>
    </row>
    <row r="187" spans="1:45" hidden="1" x14ac:dyDescent="0.2">
      <c r="A187" s="42">
        <v>41</v>
      </c>
      <c r="B187" s="42"/>
      <c r="C187" s="42" t="str">
        <f t="shared" ref="C187:D191" si="204">+C47</f>
        <v>Ajeng Wieda</v>
      </c>
      <c r="D187" s="42" t="str">
        <f t="shared" si="204"/>
        <v>B</v>
      </c>
      <c r="E187" s="269">
        <f t="shared" si="202"/>
        <v>0</v>
      </c>
      <c r="L187" s="9"/>
      <c r="O187" s="9"/>
      <c r="U187" s="9"/>
      <c r="AA187" s="9"/>
      <c r="AS187" s="9"/>
    </row>
    <row r="188" spans="1:45" hidden="1" x14ac:dyDescent="0.2">
      <c r="A188" s="42">
        <v>42</v>
      </c>
      <c r="B188" s="42"/>
      <c r="C188" s="42" t="str">
        <f t="shared" si="204"/>
        <v>Anisa Rahmansyah</v>
      </c>
      <c r="D188" s="42" t="str">
        <f t="shared" si="204"/>
        <v>A</v>
      </c>
      <c r="E188" s="269">
        <f t="shared" si="202"/>
        <v>3400000</v>
      </c>
      <c r="O188" s="9"/>
      <c r="U188" s="9"/>
      <c r="AA188" s="9"/>
    </row>
    <row r="189" spans="1:45" x14ac:dyDescent="0.2">
      <c r="A189" s="42">
        <v>43</v>
      </c>
      <c r="B189" s="42"/>
      <c r="C189" s="269" t="str">
        <f t="shared" si="204"/>
        <v>Ardeliani Rahma U</v>
      </c>
      <c r="D189" s="42" t="str">
        <f t="shared" si="204"/>
        <v>C</v>
      </c>
      <c r="E189" s="269">
        <f t="shared" si="202"/>
        <v>10000000</v>
      </c>
      <c r="L189" s="9"/>
      <c r="O189" s="9"/>
      <c r="U189" s="9"/>
      <c r="AA189" s="9"/>
      <c r="AS189" s="9"/>
    </row>
    <row r="190" spans="1:45" hidden="1" x14ac:dyDescent="0.2">
      <c r="A190" s="42">
        <v>44</v>
      </c>
      <c r="B190" s="42"/>
      <c r="C190" s="42" t="str">
        <f t="shared" si="204"/>
        <v>Ari Agus Adi P</v>
      </c>
      <c r="D190" s="42" t="str">
        <f t="shared" si="204"/>
        <v>A</v>
      </c>
      <c r="E190" s="269">
        <f t="shared" si="202"/>
        <v>2500000</v>
      </c>
      <c r="L190" s="9"/>
      <c r="O190" s="9"/>
      <c r="U190" s="9"/>
      <c r="AA190" s="9"/>
      <c r="AS190" s="9"/>
    </row>
    <row r="191" spans="1:45" hidden="1" x14ac:dyDescent="0.2">
      <c r="A191" s="42">
        <v>45</v>
      </c>
      <c r="B191" s="42"/>
      <c r="C191" s="42" t="str">
        <f t="shared" si="204"/>
        <v>Asep Dian Herdiana</v>
      </c>
      <c r="D191" s="42" t="str">
        <f t="shared" si="204"/>
        <v>B</v>
      </c>
      <c r="E191" s="269">
        <f t="shared" si="202"/>
        <v>12000000</v>
      </c>
      <c r="O191" s="9"/>
      <c r="U191" s="9"/>
      <c r="AA191" s="9"/>
    </row>
    <row r="192" spans="1:45" x14ac:dyDescent="0.2">
      <c r="A192" s="42">
        <v>46</v>
      </c>
      <c r="B192" s="42"/>
      <c r="C192" s="42" t="e">
        <f>+#REF!</f>
        <v>#REF!</v>
      </c>
      <c r="D192" s="42" t="e">
        <f>+#REF!</f>
        <v>#REF!</v>
      </c>
      <c r="E192" s="269" t="e">
        <f>+#REF!+#REF!+#REF!+#REF!+#REF!+#REF!+#REF!+#REF!+#REF!+#REF!+#REF!+#REF!+#REF!+#REF!</f>
        <v>#REF!</v>
      </c>
      <c r="O192" s="9"/>
      <c r="U192" s="9"/>
      <c r="AA192" s="9"/>
    </row>
    <row r="193" spans="1:45" hidden="1" x14ac:dyDescent="0.2">
      <c r="A193" s="42">
        <v>47</v>
      </c>
      <c r="B193" s="42"/>
      <c r="C193" s="42" t="str">
        <f t="shared" ref="C193:D194" si="205">+C52</f>
        <v>Atep Salman Witular</v>
      </c>
      <c r="D193" s="42" t="str">
        <f t="shared" si="205"/>
        <v>A</v>
      </c>
      <c r="E193" s="42">
        <f t="shared" ref="E193" si="206">+L52+O52+R52+U52+X52+AA52+AD52+AG52+AJ52+AM52+AP52+AS52+AV52+AY52</f>
        <v>0</v>
      </c>
      <c r="L193" s="9"/>
      <c r="O193" s="9"/>
      <c r="U193" s="9"/>
      <c r="AA193" s="9"/>
      <c r="AS193" s="9"/>
    </row>
    <row r="194" spans="1:45" hidden="1" x14ac:dyDescent="0.2">
      <c r="A194" s="42">
        <v>48</v>
      </c>
      <c r="B194" s="42"/>
      <c r="C194" s="42" t="str">
        <f t="shared" si="205"/>
        <v>Deris Rismawan</v>
      </c>
      <c r="D194" s="42" t="str">
        <f t="shared" si="205"/>
        <v>B</v>
      </c>
      <c r="E194" s="42">
        <f t="shared" ref="E194:E225" si="207">+L53+O53+R53+U53+X53+AA53+AD53+AG53+AJ53+AM53+AP53+AS53+AV53+AY53</f>
        <v>3600000</v>
      </c>
      <c r="L194" s="9"/>
      <c r="O194" s="9"/>
      <c r="U194" s="9"/>
      <c r="AA194" s="9"/>
      <c r="AS194" s="9"/>
    </row>
    <row r="195" spans="1:45" hidden="1" x14ac:dyDescent="0.2">
      <c r="A195" s="42">
        <v>50</v>
      </c>
      <c r="B195" s="42"/>
      <c r="C195" s="42" t="str">
        <f t="shared" ref="C195:D210" si="208">+C54</f>
        <v>Dhiya Siti Saodah</v>
      </c>
      <c r="D195" s="42" t="str">
        <f t="shared" si="208"/>
        <v>A</v>
      </c>
      <c r="E195" s="269">
        <f t="shared" si="207"/>
        <v>3600000</v>
      </c>
      <c r="L195" s="9"/>
      <c r="O195" s="9"/>
      <c r="U195" s="9"/>
      <c r="AA195" s="9"/>
      <c r="AS195" s="9"/>
    </row>
    <row r="196" spans="1:45" hidden="1" x14ac:dyDescent="0.2">
      <c r="A196" s="42">
        <v>51</v>
      </c>
      <c r="B196" s="42"/>
      <c r="C196" s="42" t="str">
        <f t="shared" si="208"/>
        <v>Eva Haiva Rosidah</v>
      </c>
      <c r="D196" s="42" t="str">
        <f t="shared" si="208"/>
        <v>B</v>
      </c>
      <c r="E196" s="269">
        <f t="shared" si="207"/>
        <v>5000000</v>
      </c>
      <c r="L196" s="9"/>
      <c r="O196" s="9"/>
      <c r="U196" s="9"/>
      <c r="AA196" s="9"/>
      <c r="AS196" s="9"/>
    </row>
    <row r="197" spans="1:45" hidden="1" x14ac:dyDescent="0.2">
      <c r="A197" s="42">
        <v>52</v>
      </c>
      <c r="B197" s="42"/>
      <c r="C197" s="42" t="str">
        <f t="shared" si="208"/>
        <v>Farid Ferdiansyah</v>
      </c>
      <c r="D197" s="42" t="str">
        <f t="shared" si="208"/>
        <v>A</v>
      </c>
      <c r="E197" s="42">
        <f t="shared" si="207"/>
        <v>0</v>
      </c>
      <c r="L197" s="9"/>
      <c r="O197" s="9"/>
      <c r="U197" s="9"/>
      <c r="AA197" s="9"/>
      <c r="AS197" s="9"/>
    </row>
    <row r="198" spans="1:45" x14ac:dyDescent="0.2">
      <c r="A198" s="42">
        <v>53</v>
      </c>
      <c r="B198" s="42"/>
      <c r="C198" s="42" t="str">
        <f t="shared" si="208"/>
        <v>Febi Ismail S</v>
      </c>
      <c r="D198" s="42" t="str">
        <f t="shared" si="208"/>
        <v>C</v>
      </c>
      <c r="E198" s="269">
        <f t="shared" si="207"/>
        <v>3600000</v>
      </c>
      <c r="L198" s="9"/>
      <c r="O198" s="9"/>
      <c r="U198" s="9"/>
      <c r="AA198" s="9"/>
      <c r="AS198" s="9"/>
    </row>
    <row r="199" spans="1:45" hidden="1" x14ac:dyDescent="0.2">
      <c r="A199" s="42">
        <v>54</v>
      </c>
      <c r="B199" s="42"/>
      <c r="C199" s="42" t="str">
        <f t="shared" si="208"/>
        <v>Fikri Fadhurohman</v>
      </c>
      <c r="D199" s="42" t="str">
        <f t="shared" si="208"/>
        <v>A</v>
      </c>
      <c r="E199" s="269">
        <f t="shared" si="207"/>
        <v>3200000</v>
      </c>
      <c r="O199" s="9"/>
      <c r="U199" s="9"/>
      <c r="AA199" s="9"/>
    </row>
    <row r="200" spans="1:45" ht="13.5" hidden="1" customHeight="1" x14ac:dyDescent="0.2">
      <c r="A200" s="42">
        <v>55</v>
      </c>
      <c r="B200" s="42"/>
      <c r="C200" s="42" t="str">
        <f t="shared" si="208"/>
        <v>Ghina Ijatul Islam</v>
      </c>
      <c r="D200" s="42" t="str">
        <f t="shared" si="208"/>
        <v>B</v>
      </c>
      <c r="E200" s="269">
        <f t="shared" si="207"/>
        <v>5400000</v>
      </c>
      <c r="O200" s="9"/>
      <c r="U200" s="9"/>
      <c r="AA200" s="9"/>
    </row>
    <row r="201" spans="1:45" x14ac:dyDescent="0.2">
      <c r="A201" s="42">
        <v>56</v>
      </c>
      <c r="B201" s="42"/>
      <c r="C201" s="42" t="str">
        <f t="shared" si="208"/>
        <v>Hokkop Anggiat</v>
      </c>
      <c r="D201" s="42" t="str">
        <f t="shared" si="208"/>
        <v>C</v>
      </c>
      <c r="E201" s="269">
        <f t="shared" si="207"/>
        <v>14200000</v>
      </c>
      <c r="O201" s="9"/>
      <c r="U201" s="9"/>
      <c r="AA201" s="9"/>
    </row>
    <row r="202" spans="1:45" x14ac:dyDescent="0.2">
      <c r="A202" s="42">
        <v>57</v>
      </c>
      <c r="B202" s="42"/>
      <c r="C202" s="42" t="str">
        <f t="shared" si="208"/>
        <v>Muhlis</v>
      </c>
      <c r="D202" s="42" t="str">
        <f t="shared" si="208"/>
        <v>C</v>
      </c>
      <c r="E202" s="269">
        <f t="shared" si="207"/>
        <v>3980000</v>
      </c>
      <c r="O202" s="9"/>
      <c r="U202" s="9"/>
      <c r="AA202" s="9"/>
    </row>
    <row r="203" spans="1:45" hidden="1" x14ac:dyDescent="0.2">
      <c r="A203" s="42">
        <v>58</v>
      </c>
      <c r="B203" s="42"/>
      <c r="C203" s="42" t="str">
        <f t="shared" si="208"/>
        <v>Muhamad Rizal F</v>
      </c>
      <c r="D203" s="42" t="str">
        <f t="shared" si="208"/>
        <v>B</v>
      </c>
      <c r="E203" s="269">
        <f t="shared" si="207"/>
        <v>3600000</v>
      </c>
      <c r="O203" s="9"/>
      <c r="U203" s="9"/>
      <c r="AA203" s="9"/>
    </row>
    <row r="204" spans="1:45" hidden="1" x14ac:dyDescent="0.2">
      <c r="A204" s="42">
        <v>59</v>
      </c>
      <c r="B204" s="42"/>
      <c r="C204" s="42" t="str">
        <f t="shared" si="208"/>
        <v>M Erfin Ismi</v>
      </c>
      <c r="D204" s="42" t="str">
        <f t="shared" si="208"/>
        <v>A</v>
      </c>
      <c r="E204" s="269">
        <f t="shared" si="207"/>
        <v>10500000</v>
      </c>
      <c r="L204" s="9"/>
      <c r="O204" s="9"/>
      <c r="U204" s="9"/>
      <c r="AA204" s="9"/>
      <c r="AS204" s="9"/>
    </row>
    <row r="205" spans="1:45" hidden="1" x14ac:dyDescent="0.2">
      <c r="A205" s="42">
        <v>60</v>
      </c>
      <c r="B205" s="42"/>
      <c r="C205" s="42" t="str">
        <f t="shared" si="208"/>
        <v>Mia Amelia</v>
      </c>
      <c r="D205" s="42" t="str">
        <f t="shared" si="208"/>
        <v>A</v>
      </c>
      <c r="E205" s="269">
        <f t="shared" si="207"/>
        <v>12000000</v>
      </c>
      <c r="L205" s="9"/>
      <c r="O205" s="9"/>
      <c r="U205" s="9"/>
      <c r="AA205" s="9"/>
      <c r="AS205" s="9"/>
    </row>
    <row r="206" spans="1:45" x14ac:dyDescent="0.2">
      <c r="A206" s="42">
        <v>61</v>
      </c>
      <c r="B206" s="42"/>
      <c r="C206" s="42" t="str">
        <f t="shared" si="208"/>
        <v>Muhamad Fashul F</v>
      </c>
      <c r="D206" s="42" t="str">
        <f t="shared" si="208"/>
        <v>C</v>
      </c>
      <c r="E206" s="269">
        <f t="shared" si="207"/>
        <v>3200000</v>
      </c>
      <c r="L206" s="9"/>
      <c r="O206" s="9"/>
      <c r="U206" s="9"/>
      <c r="AA206" s="9"/>
      <c r="AS206" s="9"/>
    </row>
    <row r="207" spans="1:45" hidden="1" x14ac:dyDescent="0.2">
      <c r="A207" s="42">
        <v>62</v>
      </c>
      <c r="B207" s="42"/>
      <c r="C207" s="42" t="str">
        <f t="shared" si="208"/>
        <v>Muhammad Nizar Fahrizal</v>
      </c>
      <c r="D207" s="42" t="str">
        <f t="shared" si="208"/>
        <v>A</v>
      </c>
      <c r="E207" s="269">
        <f t="shared" si="207"/>
        <v>3200000</v>
      </c>
      <c r="O207" s="9"/>
      <c r="U207" s="9"/>
      <c r="AA207" s="9"/>
    </row>
    <row r="208" spans="1:45" hidden="1" x14ac:dyDescent="0.2">
      <c r="A208" s="42">
        <v>63</v>
      </c>
      <c r="B208" s="42"/>
      <c r="C208" s="42" t="str">
        <f t="shared" si="208"/>
        <v>Sherin Surya Melinda</v>
      </c>
      <c r="D208" s="42" t="str">
        <f t="shared" si="208"/>
        <v>B</v>
      </c>
      <c r="E208" s="269">
        <f t="shared" si="207"/>
        <v>3800000</v>
      </c>
      <c r="O208" s="9"/>
      <c r="U208" s="9"/>
      <c r="AA208" s="9"/>
    </row>
    <row r="209" spans="1:45" x14ac:dyDescent="0.2">
      <c r="A209" s="42">
        <v>64</v>
      </c>
      <c r="B209" s="42"/>
      <c r="C209" s="42" t="str">
        <f t="shared" si="208"/>
        <v>Iqbal Sabiqul A</v>
      </c>
      <c r="D209" s="42" t="str">
        <f t="shared" si="208"/>
        <v>C</v>
      </c>
      <c r="E209" s="269">
        <f t="shared" si="207"/>
        <v>7300000</v>
      </c>
      <c r="O209" s="9"/>
      <c r="U209" s="9"/>
      <c r="AA209" s="9"/>
    </row>
    <row r="210" spans="1:45" hidden="1" x14ac:dyDescent="0.2">
      <c r="A210" s="42">
        <v>65</v>
      </c>
      <c r="B210" s="42"/>
      <c r="C210" s="42" t="str">
        <f t="shared" si="208"/>
        <v>Teti Sumarni</v>
      </c>
      <c r="D210" s="42" t="str">
        <f t="shared" si="208"/>
        <v>B</v>
      </c>
      <c r="E210" s="269">
        <f t="shared" si="207"/>
        <v>12000000</v>
      </c>
      <c r="L210" s="9"/>
      <c r="O210" s="9"/>
      <c r="U210" s="9"/>
      <c r="AA210" s="9"/>
      <c r="AS210" s="9"/>
    </row>
    <row r="211" spans="1:45" hidden="1" x14ac:dyDescent="0.2">
      <c r="A211" s="42">
        <v>66</v>
      </c>
      <c r="B211" s="42"/>
      <c r="C211" s="42" t="str">
        <f t="shared" ref="C211:D211" si="209">+C70</f>
        <v>Agung Maulana</v>
      </c>
      <c r="D211" s="42" t="str">
        <f t="shared" si="209"/>
        <v>A</v>
      </c>
      <c r="E211" s="269">
        <f t="shared" si="207"/>
        <v>0</v>
      </c>
      <c r="L211" s="9"/>
      <c r="O211" s="9"/>
      <c r="U211" s="9"/>
      <c r="AA211" s="9"/>
      <c r="AS211" s="9"/>
    </row>
    <row r="212" spans="1:45" x14ac:dyDescent="0.2">
      <c r="A212" s="42">
        <v>67</v>
      </c>
      <c r="B212" s="42"/>
      <c r="C212" s="42" t="str">
        <f t="shared" ref="C212:D212" si="210">+C71</f>
        <v>Dina Mardiana</v>
      </c>
      <c r="D212" s="42" t="str">
        <f t="shared" si="210"/>
        <v>C</v>
      </c>
      <c r="E212" s="269">
        <f t="shared" si="207"/>
        <v>3100000</v>
      </c>
      <c r="L212" s="9"/>
      <c r="O212" s="9"/>
      <c r="U212" s="9"/>
      <c r="AA212" s="9"/>
      <c r="AS212" s="9"/>
    </row>
    <row r="213" spans="1:45" hidden="1" x14ac:dyDescent="0.2">
      <c r="A213" s="42">
        <v>68</v>
      </c>
      <c r="B213" s="42"/>
      <c r="C213" s="42" t="str">
        <f t="shared" ref="C213:D213" si="211">+C72</f>
        <v>Miftahul Manan</v>
      </c>
      <c r="D213" s="42" t="str">
        <f t="shared" si="211"/>
        <v>B</v>
      </c>
      <c r="E213" s="269">
        <f t="shared" si="207"/>
        <v>0</v>
      </c>
      <c r="O213" s="9"/>
      <c r="U213" s="9"/>
      <c r="AA213" s="9"/>
    </row>
    <row r="214" spans="1:45" hidden="1" x14ac:dyDescent="0.2">
      <c r="A214" s="42">
        <v>69</v>
      </c>
      <c r="B214" s="42"/>
      <c r="C214" s="42" t="str">
        <f t="shared" ref="C214:D214" si="212">+C73</f>
        <v>Aziz Ginanjar</v>
      </c>
      <c r="D214" s="42" t="str">
        <f t="shared" si="212"/>
        <v>B</v>
      </c>
      <c r="E214" s="269">
        <f t="shared" si="207"/>
        <v>8100000</v>
      </c>
      <c r="L214" s="9"/>
      <c r="O214" s="9"/>
      <c r="U214" s="9"/>
      <c r="AA214" s="9"/>
      <c r="AS214" s="9"/>
    </row>
    <row r="215" spans="1:45" hidden="1" x14ac:dyDescent="0.2">
      <c r="A215" s="42">
        <v>70</v>
      </c>
      <c r="B215" s="42"/>
      <c r="C215" s="42" t="str">
        <f t="shared" ref="C215:D215" si="213">+C74</f>
        <v>Ali Akbar</v>
      </c>
      <c r="D215" s="42" t="str">
        <f t="shared" si="213"/>
        <v>B</v>
      </c>
      <c r="E215" s="269">
        <f t="shared" si="207"/>
        <v>0</v>
      </c>
      <c r="O215" s="9"/>
      <c r="U215" s="9"/>
      <c r="AA215" s="9"/>
    </row>
    <row r="216" spans="1:45" x14ac:dyDescent="0.2">
      <c r="A216" s="42">
        <v>71</v>
      </c>
      <c r="B216" s="42"/>
      <c r="C216" s="42" t="str">
        <f t="shared" ref="C216:D216" si="214">+C75</f>
        <v>Tresia Ardeliasari</v>
      </c>
      <c r="D216" s="42" t="str">
        <f t="shared" si="214"/>
        <v>C</v>
      </c>
      <c r="E216" s="269">
        <f t="shared" si="207"/>
        <v>6000000</v>
      </c>
      <c r="L216" s="9"/>
      <c r="O216" s="9"/>
      <c r="U216" s="9"/>
      <c r="AA216" s="9"/>
      <c r="AS216" s="9"/>
    </row>
    <row r="217" spans="1:45" hidden="1" x14ac:dyDescent="0.2">
      <c r="A217" s="42">
        <v>72</v>
      </c>
      <c r="B217" s="42"/>
      <c r="C217" s="42" t="str">
        <f t="shared" ref="C217:D217" si="215">+C76</f>
        <v>Hafez Sidiq</v>
      </c>
      <c r="D217" s="42" t="str">
        <f t="shared" si="215"/>
        <v>A</v>
      </c>
      <c r="E217" s="269">
        <f t="shared" si="207"/>
        <v>5000000</v>
      </c>
      <c r="L217" s="9"/>
      <c r="O217" s="9"/>
      <c r="U217" s="9"/>
      <c r="AA217" s="9"/>
      <c r="AS217" s="9"/>
    </row>
    <row r="218" spans="1:45" hidden="1" x14ac:dyDescent="0.2">
      <c r="A218" s="42">
        <v>73</v>
      </c>
      <c r="B218" s="42"/>
      <c r="C218" s="42" t="str">
        <f t="shared" ref="C218:D218" si="216">+C77</f>
        <v>Ai Karmilah</v>
      </c>
      <c r="D218" s="42" t="str">
        <f t="shared" si="216"/>
        <v>B</v>
      </c>
      <c r="E218" s="269">
        <f t="shared" si="207"/>
        <v>5000000</v>
      </c>
      <c r="O218" s="9"/>
      <c r="U218" s="9"/>
      <c r="AA218" s="9"/>
    </row>
    <row r="219" spans="1:45" x14ac:dyDescent="0.2">
      <c r="A219" s="42">
        <v>74</v>
      </c>
      <c r="B219" s="42"/>
      <c r="C219" s="42" t="str">
        <f t="shared" ref="C219:D219" si="217">+C78</f>
        <v>Ericha Dana S</v>
      </c>
      <c r="D219" s="42" t="str">
        <f t="shared" si="217"/>
        <v>C</v>
      </c>
      <c r="E219" s="269">
        <f t="shared" si="207"/>
        <v>10000000</v>
      </c>
      <c r="O219" s="9"/>
      <c r="U219" s="9"/>
      <c r="AA219" s="9"/>
    </row>
    <row r="220" spans="1:45" hidden="1" x14ac:dyDescent="0.2">
      <c r="A220" s="42">
        <v>75</v>
      </c>
      <c r="B220" s="42"/>
      <c r="C220" s="42" t="str">
        <f t="shared" ref="C220:D220" si="218">+C79</f>
        <v>Tasya Amalia</v>
      </c>
      <c r="D220" s="42" t="str">
        <f t="shared" si="218"/>
        <v>A</v>
      </c>
      <c r="E220" s="269">
        <f t="shared" si="207"/>
        <v>0</v>
      </c>
      <c r="L220" s="9"/>
      <c r="O220" s="9"/>
      <c r="U220" s="9"/>
      <c r="AA220" s="9"/>
      <c r="AS220" s="9"/>
    </row>
    <row r="221" spans="1:45" hidden="1" x14ac:dyDescent="0.2">
      <c r="A221" s="42">
        <v>76</v>
      </c>
      <c r="B221" s="42"/>
      <c r="C221" s="42" t="str">
        <f t="shared" ref="C221:D221" si="219">+C80</f>
        <v>Moy Yani Nababan</v>
      </c>
      <c r="D221" s="42" t="str">
        <f t="shared" si="219"/>
        <v>B</v>
      </c>
      <c r="E221" s="269">
        <f t="shared" si="207"/>
        <v>0</v>
      </c>
      <c r="L221" s="9"/>
      <c r="O221" s="9"/>
      <c r="U221" s="9"/>
      <c r="AA221" s="9"/>
      <c r="AS221" s="9"/>
    </row>
    <row r="222" spans="1:45" hidden="1" x14ac:dyDescent="0.2">
      <c r="A222" s="42">
        <v>77</v>
      </c>
      <c r="B222" s="42"/>
      <c r="C222" s="42" t="str">
        <f t="shared" ref="C222:D222" si="220">+C81</f>
        <v>Shanty Octaviani</v>
      </c>
      <c r="D222" s="42" t="str">
        <f t="shared" si="220"/>
        <v>B</v>
      </c>
      <c r="E222" s="269">
        <f t="shared" si="207"/>
        <v>5000000</v>
      </c>
      <c r="O222" s="9"/>
      <c r="U222" s="9"/>
      <c r="AA222" s="9"/>
    </row>
    <row r="223" spans="1:45" hidden="1" x14ac:dyDescent="0.2">
      <c r="A223" s="42">
        <v>78</v>
      </c>
      <c r="B223" s="42"/>
      <c r="C223" s="42" t="str">
        <f t="shared" ref="C223:D223" si="221">+C82</f>
        <v>Angel Monica</v>
      </c>
      <c r="D223" s="42" t="str">
        <f t="shared" si="221"/>
        <v>A</v>
      </c>
      <c r="E223" s="269">
        <f t="shared" si="207"/>
        <v>9000000</v>
      </c>
      <c r="L223" s="9"/>
      <c r="O223" s="9"/>
      <c r="U223" s="9"/>
      <c r="AA223" s="9"/>
      <c r="AS223" s="9"/>
    </row>
    <row r="224" spans="1:45" x14ac:dyDescent="0.2">
      <c r="A224" s="42">
        <v>79</v>
      </c>
      <c r="B224" s="42"/>
      <c r="C224" s="42" t="str">
        <f t="shared" ref="C224:D224" si="222">+C83</f>
        <v>Fathia Anzala</v>
      </c>
      <c r="D224" s="42" t="str">
        <f t="shared" si="222"/>
        <v>C</v>
      </c>
      <c r="E224" s="269">
        <f t="shared" si="207"/>
        <v>3930000</v>
      </c>
      <c r="O224" s="9"/>
      <c r="U224" s="9"/>
      <c r="AA224" s="9"/>
    </row>
    <row r="225" spans="1:45" x14ac:dyDescent="0.2">
      <c r="A225" s="42">
        <v>80</v>
      </c>
      <c r="B225" s="42"/>
      <c r="C225" s="42" t="str">
        <f t="shared" ref="C225:D225" si="223">+C84</f>
        <v>Ria Rahmawati</v>
      </c>
      <c r="D225" s="42" t="str">
        <f t="shared" si="223"/>
        <v>c</v>
      </c>
      <c r="E225" s="269">
        <f t="shared" si="207"/>
        <v>6900000</v>
      </c>
      <c r="O225" s="9"/>
      <c r="U225" s="9"/>
      <c r="AA225" s="9"/>
    </row>
    <row r="226" spans="1:45" hidden="1" x14ac:dyDescent="0.2">
      <c r="A226" s="42">
        <v>81</v>
      </c>
      <c r="B226" s="42"/>
      <c r="C226" s="42" t="str">
        <f t="shared" ref="C226:D226" si="224">+C85</f>
        <v>Muhamad Nizar Nazari</v>
      </c>
      <c r="D226" s="42" t="str">
        <f t="shared" si="224"/>
        <v>A</v>
      </c>
      <c r="E226" s="269">
        <f t="shared" ref="E226:E257" si="225">+L85+O85+R85+U85+X85+AA85+AD85+AG85+AJ85+AM85+AP85+AS85+AV85+AY85</f>
        <v>6900000</v>
      </c>
      <c r="O226" s="9"/>
      <c r="U226" s="9"/>
      <c r="AA226" s="9"/>
    </row>
    <row r="227" spans="1:45" x14ac:dyDescent="0.2">
      <c r="A227" s="42">
        <v>82</v>
      </c>
      <c r="B227" s="42"/>
      <c r="C227" s="42" t="str">
        <f t="shared" ref="C227:D227" si="226">+C86</f>
        <v>Anfasa Alfarisi</v>
      </c>
      <c r="D227" s="42" t="str">
        <f t="shared" si="226"/>
        <v>C</v>
      </c>
      <c r="E227" s="269">
        <f t="shared" si="225"/>
        <v>6900000</v>
      </c>
      <c r="O227" s="9"/>
      <c r="U227" s="9"/>
      <c r="AA227" s="9"/>
    </row>
    <row r="228" spans="1:45" x14ac:dyDescent="0.2">
      <c r="A228" s="42">
        <v>83</v>
      </c>
      <c r="B228" s="42"/>
      <c r="C228" s="42" t="str">
        <f t="shared" ref="C228:D228" si="227">+C87</f>
        <v>Lareta Deyulistia</v>
      </c>
      <c r="D228" s="42" t="str">
        <f t="shared" si="227"/>
        <v>C</v>
      </c>
      <c r="E228" s="269">
        <f t="shared" si="225"/>
        <v>0</v>
      </c>
      <c r="O228" s="9"/>
      <c r="U228" s="9"/>
      <c r="AA228" s="9"/>
    </row>
    <row r="229" spans="1:45" hidden="1" x14ac:dyDescent="0.2">
      <c r="A229" s="42">
        <v>84</v>
      </c>
      <c r="B229" s="42"/>
      <c r="C229" s="42" t="str">
        <f t="shared" ref="C229:D229" si="228">+C88</f>
        <v>Anita Ainun F</v>
      </c>
      <c r="D229" s="42" t="str">
        <f t="shared" si="228"/>
        <v>A</v>
      </c>
      <c r="E229" s="269">
        <f t="shared" si="225"/>
        <v>14500000</v>
      </c>
      <c r="O229" s="9"/>
      <c r="U229" s="9"/>
      <c r="AA229" s="9"/>
    </row>
    <row r="230" spans="1:45" hidden="1" x14ac:dyDescent="0.2">
      <c r="A230" s="42">
        <v>85</v>
      </c>
      <c r="B230" s="42"/>
      <c r="C230" s="42" t="str">
        <f t="shared" ref="C230:D230" si="229">+C89</f>
        <v>Abdul Azis</v>
      </c>
      <c r="D230" s="42" t="str">
        <f t="shared" si="229"/>
        <v>B</v>
      </c>
      <c r="E230" s="269">
        <f t="shared" si="225"/>
        <v>4920000</v>
      </c>
      <c r="L230" s="9"/>
      <c r="O230" s="9"/>
      <c r="U230" s="9"/>
      <c r="AA230" s="9"/>
      <c r="AS230" s="9"/>
    </row>
    <row r="231" spans="1:45" hidden="1" x14ac:dyDescent="0.2">
      <c r="A231" s="42">
        <v>86</v>
      </c>
      <c r="B231" s="42"/>
      <c r="C231" s="42" t="str">
        <f t="shared" ref="C231:D231" si="230">+C90</f>
        <v>Sofi Miftahul Munir</v>
      </c>
      <c r="D231" s="42" t="str">
        <f t="shared" si="230"/>
        <v>A</v>
      </c>
      <c r="E231" s="269">
        <f t="shared" si="225"/>
        <v>6900000</v>
      </c>
      <c r="O231" s="9"/>
      <c r="U231" s="9"/>
      <c r="AA231" s="9"/>
    </row>
    <row r="232" spans="1:45" hidden="1" x14ac:dyDescent="0.2">
      <c r="A232" s="42">
        <v>87</v>
      </c>
      <c r="B232" s="42"/>
      <c r="C232" s="42" t="str">
        <f t="shared" ref="C232" si="231">+C91</f>
        <v>Nurdiana Dewi</v>
      </c>
      <c r="D232" s="42" t="str">
        <f t="shared" ref="D232:D244" si="232">+D90</f>
        <v>A</v>
      </c>
      <c r="E232" s="269">
        <f t="shared" si="225"/>
        <v>7200000</v>
      </c>
      <c r="L232" s="9"/>
      <c r="O232" s="9"/>
      <c r="U232" s="9"/>
      <c r="AA232" s="9"/>
      <c r="AS232" s="9"/>
    </row>
    <row r="233" spans="1:45" hidden="1" x14ac:dyDescent="0.2">
      <c r="A233" s="42">
        <v>88</v>
      </c>
      <c r="B233" s="42"/>
      <c r="C233" s="42" t="str">
        <f t="shared" ref="C233" si="233">+C92</f>
        <v>Elip Maulana</v>
      </c>
      <c r="D233" s="42" t="str">
        <f t="shared" si="232"/>
        <v>A</v>
      </c>
      <c r="E233" s="269">
        <f t="shared" si="225"/>
        <v>5208000</v>
      </c>
      <c r="O233" s="9"/>
      <c r="U233" s="9"/>
      <c r="AA233" s="9"/>
    </row>
    <row r="234" spans="1:45" hidden="1" x14ac:dyDescent="0.2">
      <c r="A234" s="42">
        <v>89</v>
      </c>
      <c r="B234" s="42"/>
      <c r="C234" s="42" t="str">
        <f t="shared" ref="C234" si="234">+C93</f>
        <v>Anisa Karmila Sarah</v>
      </c>
      <c r="D234" s="42">
        <f t="shared" si="232"/>
        <v>0</v>
      </c>
      <c r="E234" s="269">
        <f t="shared" si="225"/>
        <v>5400000</v>
      </c>
      <c r="O234" s="9"/>
      <c r="U234" s="9"/>
      <c r="AA234" s="9"/>
    </row>
    <row r="235" spans="1:45" hidden="1" x14ac:dyDescent="0.2">
      <c r="A235" s="42">
        <v>90</v>
      </c>
      <c r="B235" s="42"/>
      <c r="C235" s="42">
        <f t="shared" ref="C235" si="235">+C94</f>
        <v>0</v>
      </c>
      <c r="D235" s="42">
        <f t="shared" si="232"/>
        <v>0</v>
      </c>
      <c r="E235" s="269">
        <f t="shared" si="225"/>
        <v>0</v>
      </c>
      <c r="L235" s="9"/>
      <c r="O235" s="9"/>
      <c r="U235" s="9"/>
      <c r="AA235" s="9"/>
      <c r="AS235" s="9"/>
    </row>
    <row r="236" spans="1:45" hidden="1" x14ac:dyDescent="0.2">
      <c r="A236" s="42">
        <v>91</v>
      </c>
      <c r="B236" s="42"/>
      <c r="C236" s="42">
        <f t="shared" ref="C236" si="236">+C95</f>
        <v>0</v>
      </c>
      <c r="D236" s="42">
        <f t="shared" si="232"/>
        <v>0</v>
      </c>
      <c r="E236" s="269">
        <f t="shared" si="225"/>
        <v>0</v>
      </c>
      <c r="O236" s="9"/>
      <c r="U236" s="9"/>
      <c r="AA236" s="9"/>
    </row>
    <row r="237" spans="1:45" hidden="1" x14ac:dyDescent="0.2">
      <c r="A237" s="42">
        <v>92</v>
      </c>
      <c r="B237" s="42"/>
      <c r="C237" s="42">
        <f t="shared" ref="C237" si="237">+C96</f>
        <v>0</v>
      </c>
      <c r="D237" s="42">
        <f t="shared" si="232"/>
        <v>0</v>
      </c>
      <c r="E237" s="269">
        <f t="shared" si="225"/>
        <v>0</v>
      </c>
      <c r="L237" s="9"/>
      <c r="O237" s="9"/>
      <c r="U237" s="9"/>
      <c r="AA237" s="9"/>
      <c r="AS237" s="9"/>
    </row>
    <row r="238" spans="1:45" hidden="1" x14ac:dyDescent="0.2">
      <c r="A238" s="42">
        <v>93</v>
      </c>
      <c r="B238" s="42"/>
      <c r="C238" s="42">
        <f t="shared" ref="C238" si="238">+C97</f>
        <v>0</v>
      </c>
      <c r="D238" s="42">
        <f t="shared" si="232"/>
        <v>0</v>
      </c>
      <c r="E238" s="269">
        <f t="shared" si="225"/>
        <v>0</v>
      </c>
      <c r="O238" s="9"/>
      <c r="U238" s="9"/>
      <c r="AA238" s="9"/>
    </row>
    <row r="239" spans="1:45" hidden="1" x14ac:dyDescent="0.2">
      <c r="A239" s="42">
        <v>94</v>
      </c>
      <c r="B239" s="42"/>
      <c r="C239" s="42">
        <f t="shared" ref="C239" si="239">+C98</f>
        <v>0</v>
      </c>
      <c r="D239" s="42">
        <f t="shared" si="232"/>
        <v>0</v>
      </c>
      <c r="E239" s="269">
        <f t="shared" si="225"/>
        <v>0</v>
      </c>
      <c r="O239" s="9"/>
      <c r="U239" s="9"/>
      <c r="AA239" s="9"/>
    </row>
    <row r="240" spans="1:45" hidden="1" x14ac:dyDescent="0.2">
      <c r="A240" s="42">
        <v>95</v>
      </c>
      <c r="B240" s="42"/>
      <c r="C240" s="42">
        <f t="shared" ref="C240" si="240">+C99</f>
        <v>0</v>
      </c>
      <c r="D240" s="42">
        <f t="shared" si="232"/>
        <v>0</v>
      </c>
      <c r="E240" s="269">
        <f t="shared" si="225"/>
        <v>0</v>
      </c>
      <c r="O240" s="9"/>
      <c r="U240" s="9"/>
      <c r="AA240" s="9"/>
    </row>
    <row r="241" spans="1:45" hidden="1" x14ac:dyDescent="0.2">
      <c r="A241" s="42">
        <v>96</v>
      </c>
      <c r="B241" s="42"/>
      <c r="C241" s="42">
        <f t="shared" ref="C241" si="241">+C100</f>
        <v>0</v>
      </c>
      <c r="D241" s="42">
        <f t="shared" si="232"/>
        <v>0</v>
      </c>
      <c r="E241" s="269">
        <f t="shared" si="225"/>
        <v>0</v>
      </c>
      <c r="L241" s="9"/>
      <c r="O241" s="9"/>
      <c r="U241" s="9"/>
      <c r="AA241" s="9"/>
      <c r="AS241" s="9"/>
    </row>
    <row r="242" spans="1:45" hidden="1" x14ac:dyDescent="0.2">
      <c r="A242" s="42">
        <v>97</v>
      </c>
      <c r="B242" s="42"/>
      <c r="C242" s="42">
        <f t="shared" ref="C242" si="242">+C101</f>
        <v>0</v>
      </c>
      <c r="D242" s="42">
        <f t="shared" si="232"/>
        <v>0</v>
      </c>
      <c r="E242" s="269">
        <f t="shared" si="225"/>
        <v>0</v>
      </c>
      <c r="O242" s="9"/>
      <c r="U242" s="9"/>
      <c r="AA242" s="9"/>
    </row>
    <row r="243" spans="1:45" hidden="1" x14ac:dyDescent="0.2">
      <c r="A243" s="42">
        <v>98</v>
      </c>
      <c r="B243" s="42"/>
      <c r="C243" s="42">
        <f t="shared" ref="C243" si="243">+C102</f>
        <v>0</v>
      </c>
      <c r="D243" s="42">
        <f t="shared" si="232"/>
        <v>0</v>
      </c>
      <c r="E243" s="269">
        <f t="shared" si="225"/>
        <v>0</v>
      </c>
      <c r="O243" s="9"/>
      <c r="U243" s="9"/>
      <c r="AA243" s="9"/>
    </row>
    <row r="244" spans="1:45" hidden="1" x14ac:dyDescent="0.2">
      <c r="A244" s="42">
        <v>99</v>
      </c>
      <c r="B244" s="42"/>
      <c r="C244" s="42">
        <f t="shared" ref="C244" si="244">+C103</f>
        <v>0</v>
      </c>
      <c r="D244" s="42">
        <f t="shared" si="232"/>
        <v>0</v>
      </c>
      <c r="E244" s="269">
        <f t="shared" si="225"/>
        <v>0</v>
      </c>
      <c r="L244" s="9"/>
      <c r="O244" s="9"/>
      <c r="U244" s="9"/>
      <c r="AA244" s="9"/>
      <c r="AS244" s="9"/>
    </row>
    <row r="245" spans="1:45" hidden="1" x14ac:dyDescent="0.2">
      <c r="A245" s="42">
        <v>100</v>
      </c>
      <c r="B245" s="42"/>
      <c r="C245" s="42">
        <f t="shared" ref="C245" si="245">+C104</f>
        <v>0</v>
      </c>
      <c r="D245" s="42">
        <f t="shared" ref="D245" si="246">D99</f>
        <v>0</v>
      </c>
      <c r="E245" s="269">
        <f t="shared" si="225"/>
        <v>0</v>
      </c>
      <c r="L245" s="9"/>
      <c r="O245" s="9"/>
      <c r="U245" s="9"/>
      <c r="AA245" s="9"/>
      <c r="AS245" s="9"/>
    </row>
    <row r="246" spans="1:45" hidden="1" x14ac:dyDescent="0.2">
      <c r="A246" s="42">
        <v>101</v>
      </c>
      <c r="B246" s="42"/>
      <c r="C246" s="42">
        <f t="shared" ref="C246" si="247">+C105</f>
        <v>0</v>
      </c>
      <c r="D246" s="42">
        <f t="shared" ref="D246" si="248">D100</f>
        <v>0</v>
      </c>
      <c r="E246" s="269">
        <f t="shared" si="225"/>
        <v>0</v>
      </c>
      <c r="L246" s="9"/>
      <c r="O246" s="9"/>
      <c r="U246" s="9"/>
      <c r="AA246" s="9"/>
      <c r="AS246" s="9"/>
    </row>
    <row r="247" spans="1:45" hidden="1" x14ac:dyDescent="0.2">
      <c r="A247" s="42">
        <v>102</v>
      </c>
      <c r="B247" s="42"/>
      <c r="C247" s="42">
        <f t="shared" ref="C247" si="249">+C106</f>
        <v>0</v>
      </c>
      <c r="D247" s="42">
        <f t="shared" ref="D247" si="250">D101</f>
        <v>0</v>
      </c>
      <c r="E247" s="269">
        <f t="shared" si="225"/>
        <v>0</v>
      </c>
      <c r="O247" s="9"/>
      <c r="U247" s="9"/>
      <c r="AA247" s="9"/>
    </row>
    <row r="248" spans="1:45" hidden="1" x14ac:dyDescent="0.2">
      <c r="A248" s="42">
        <v>103</v>
      </c>
      <c r="B248" s="42"/>
      <c r="C248" s="42">
        <f t="shared" ref="C248" si="251">+C107</f>
        <v>0</v>
      </c>
      <c r="D248" s="42">
        <f t="shared" ref="D248" si="252">D102</f>
        <v>0</v>
      </c>
      <c r="E248" s="269">
        <f t="shared" si="225"/>
        <v>0</v>
      </c>
      <c r="L248" s="9"/>
      <c r="O248" s="9"/>
      <c r="U248" s="9"/>
      <c r="AA248" s="9"/>
      <c r="AS248" s="9"/>
    </row>
    <row r="249" spans="1:45" hidden="1" x14ac:dyDescent="0.2">
      <c r="A249" s="42">
        <v>104</v>
      </c>
      <c r="B249" s="42"/>
      <c r="C249" s="42">
        <f t="shared" ref="C249" si="253">+C108</f>
        <v>0</v>
      </c>
      <c r="D249" s="42">
        <f t="shared" ref="D249" si="254">D103</f>
        <v>0</v>
      </c>
      <c r="E249" s="269">
        <f t="shared" si="225"/>
        <v>0</v>
      </c>
      <c r="L249" s="9"/>
      <c r="O249" s="9"/>
      <c r="U249" s="9"/>
      <c r="AA249" s="9"/>
      <c r="AS249" s="9"/>
    </row>
    <row r="250" spans="1:45" hidden="1" x14ac:dyDescent="0.2">
      <c r="A250" s="42">
        <v>105</v>
      </c>
      <c r="B250" s="42"/>
      <c r="C250" s="42">
        <f t="shared" ref="C250" si="255">+C109</f>
        <v>0</v>
      </c>
      <c r="D250" s="42">
        <f t="shared" ref="D250" si="256">D104</f>
        <v>0</v>
      </c>
      <c r="E250" s="269">
        <f t="shared" si="225"/>
        <v>0</v>
      </c>
      <c r="O250" s="9"/>
      <c r="U250" s="9"/>
      <c r="AA250" s="9"/>
    </row>
    <row r="251" spans="1:45" hidden="1" x14ac:dyDescent="0.2">
      <c r="A251" s="42">
        <v>106</v>
      </c>
      <c r="B251" s="42"/>
      <c r="C251" s="42">
        <f t="shared" ref="C251" si="257">+C110</f>
        <v>0</v>
      </c>
      <c r="D251" s="42">
        <f t="shared" ref="D251" si="258">D105</f>
        <v>0</v>
      </c>
      <c r="E251" s="269">
        <f t="shared" si="225"/>
        <v>0</v>
      </c>
      <c r="O251" s="9"/>
      <c r="U251" s="9"/>
      <c r="AA251" s="9"/>
    </row>
    <row r="252" spans="1:45" hidden="1" x14ac:dyDescent="0.2">
      <c r="A252" s="42">
        <v>107</v>
      </c>
      <c r="B252" s="42"/>
      <c r="C252" s="42">
        <f t="shared" ref="C252" si="259">+C111</f>
        <v>0</v>
      </c>
      <c r="D252" s="42">
        <f t="shared" ref="D252" si="260">D106</f>
        <v>0</v>
      </c>
      <c r="E252" s="269">
        <f t="shared" si="225"/>
        <v>0</v>
      </c>
      <c r="L252" s="9"/>
      <c r="O252" s="9"/>
      <c r="U252" s="9"/>
      <c r="AA252" s="9"/>
      <c r="AS252" s="9"/>
    </row>
    <row r="253" spans="1:45" hidden="1" x14ac:dyDescent="0.2">
      <c r="A253" s="42">
        <v>108</v>
      </c>
      <c r="B253" s="42"/>
      <c r="C253" s="42">
        <f t="shared" ref="C253" si="261">+C112</f>
        <v>0</v>
      </c>
      <c r="D253" s="42">
        <f t="shared" ref="D253" si="262">D107</f>
        <v>0</v>
      </c>
      <c r="E253" s="269">
        <f t="shared" si="225"/>
        <v>0</v>
      </c>
      <c r="O253" s="9"/>
      <c r="U253" s="9"/>
      <c r="AA253" s="9"/>
    </row>
    <row r="254" spans="1:45" hidden="1" x14ac:dyDescent="0.2">
      <c r="A254" s="42">
        <v>109</v>
      </c>
      <c r="B254" s="42"/>
      <c r="C254" s="42">
        <f t="shared" ref="C254" si="263">+C113</f>
        <v>0</v>
      </c>
      <c r="D254" s="42">
        <f t="shared" ref="D254" si="264">D108</f>
        <v>0</v>
      </c>
      <c r="E254" s="269">
        <f t="shared" si="225"/>
        <v>0</v>
      </c>
      <c r="L254" s="9"/>
      <c r="O254" s="9"/>
      <c r="U254" s="9"/>
      <c r="AA254" s="9"/>
      <c r="AS254" s="9"/>
    </row>
    <row r="255" spans="1:45" hidden="1" x14ac:dyDescent="0.2">
      <c r="A255" s="42">
        <v>110</v>
      </c>
      <c r="B255" s="42"/>
      <c r="C255" s="42">
        <f t="shared" ref="C255" si="265">+C114</f>
        <v>0</v>
      </c>
      <c r="D255" s="42">
        <f t="shared" ref="D255:D265" si="266">D109</f>
        <v>0</v>
      </c>
      <c r="E255" s="269">
        <f t="shared" si="225"/>
        <v>0</v>
      </c>
      <c r="L255" s="9"/>
      <c r="O255" s="9"/>
      <c r="U255" s="9"/>
      <c r="AA255" s="9"/>
      <c r="AS255" s="9"/>
    </row>
    <row r="256" spans="1:45" hidden="1" x14ac:dyDescent="0.2">
      <c r="A256" s="42">
        <v>111</v>
      </c>
      <c r="B256" s="42"/>
      <c r="C256" s="42">
        <f t="shared" ref="C256" si="267">+C115</f>
        <v>0</v>
      </c>
      <c r="D256" s="42">
        <f t="shared" si="266"/>
        <v>0</v>
      </c>
      <c r="E256" s="269">
        <f t="shared" si="225"/>
        <v>0</v>
      </c>
      <c r="L256" s="9"/>
      <c r="O256" s="9"/>
      <c r="U256" s="9"/>
      <c r="AA256" s="9"/>
      <c r="AS256" s="9"/>
    </row>
    <row r="257" spans="1:45" hidden="1" x14ac:dyDescent="0.2">
      <c r="A257" s="42">
        <v>112</v>
      </c>
      <c r="B257" s="42"/>
      <c r="C257" s="42">
        <f t="shared" ref="C257" si="268">+C116</f>
        <v>0</v>
      </c>
      <c r="D257" s="42">
        <f t="shared" si="266"/>
        <v>0</v>
      </c>
      <c r="E257" s="269">
        <f t="shared" si="225"/>
        <v>0</v>
      </c>
      <c r="L257" s="9"/>
      <c r="O257" s="9"/>
      <c r="U257" s="9"/>
      <c r="AA257" s="9"/>
      <c r="AS257" s="9"/>
    </row>
    <row r="258" spans="1:45" hidden="1" x14ac:dyDescent="0.2">
      <c r="A258" s="42">
        <v>113</v>
      </c>
      <c r="B258" s="42"/>
      <c r="C258" s="42">
        <f t="shared" ref="C258" si="269">+C117</f>
        <v>0</v>
      </c>
      <c r="D258" s="42">
        <f t="shared" si="266"/>
        <v>0</v>
      </c>
      <c r="E258" s="269">
        <f t="shared" ref="E258:E268" si="270">+L117+O117+R117+U117+X117+AA117+AD117+AG117+AJ117+AM117+AP117+AS117+AV117+AY117</f>
        <v>0</v>
      </c>
      <c r="O258" s="9"/>
      <c r="U258" s="9"/>
      <c r="AA258" s="9"/>
    </row>
    <row r="259" spans="1:45" hidden="1" x14ac:dyDescent="0.2">
      <c r="A259" s="42">
        <v>114</v>
      </c>
      <c r="B259" s="42"/>
      <c r="C259" s="42">
        <f t="shared" ref="C259" si="271">+C118</f>
        <v>0</v>
      </c>
      <c r="D259" s="42">
        <f t="shared" si="266"/>
        <v>0</v>
      </c>
      <c r="E259" s="269">
        <f t="shared" si="270"/>
        <v>0</v>
      </c>
      <c r="O259" s="9"/>
      <c r="U259" s="9"/>
      <c r="AA259" s="9"/>
    </row>
    <row r="260" spans="1:45" hidden="1" x14ac:dyDescent="0.2">
      <c r="A260" s="42">
        <v>115</v>
      </c>
      <c r="B260" s="42"/>
      <c r="C260" s="42">
        <f t="shared" ref="C260" si="272">+C119</f>
        <v>0</v>
      </c>
      <c r="D260" s="42">
        <f t="shared" si="266"/>
        <v>0</v>
      </c>
      <c r="E260" s="269">
        <f t="shared" si="270"/>
        <v>0</v>
      </c>
      <c r="O260" s="9"/>
      <c r="U260" s="9"/>
      <c r="AA260" s="9"/>
    </row>
    <row r="261" spans="1:45" hidden="1" x14ac:dyDescent="0.2">
      <c r="A261" s="42">
        <v>116</v>
      </c>
      <c r="B261" s="42"/>
      <c r="C261" s="42">
        <f t="shared" ref="C261" si="273">+C120</f>
        <v>0</v>
      </c>
      <c r="D261" s="42">
        <f t="shared" si="266"/>
        <v>0</v>
      </c>
      <c r="E261" s="269">
        <f t="shared" si="270"/>
        <v>0</v>
      </c>
      <c r="L261" s="9"/>
      <c r="O261" s="9"/>
      <c r="U261" s="9"/>
      <c r="AA261" s="9"/>
      <c r="AS261" s="9"/>
    </row>
    <row r="262" spans="1:45" hidden="1" x14ac:dyDescent="0.2">
      <c r="A262" s="42">
        <v>117</v>
      </c>
      <c r="B262" s="42"/>
      <c r="C262" s="42">
        <f t="shared" ref="C262" si="274">+C121</f>
        <v>0</v>
      </c>
      <c r="D262" s="42">
        <f t="shared" si="266"/>
        <v>0</v>
      </c>
      <c r="E262" s="269">
        <f t="shared" si="270"/>
        <v>0</v>
      </c>
      <c r="L262" s="9"/>
      <c r="O262" s="9"/>
      <c r="U262" s="9"/>
      <c r="AA262" s="9"/>
      <c r="AS262" s="9"/>
    </row>
    <row r="263" spans="1:45" hidden="1" x14ac:dyDescent="0.2">
      <c r="A263" s="42">
        <v>118</v>
      </c>
      <c r="B263" s="42"/>
      <c r="C263" s="42">
        <f t="shared" ref="C263" si="275">+C122</f>
        <v>0</v>
      </c>
      <c r="D263" s="42">
        <f t="shared" si="266"/>
        <v>0</v>
      </c>
      <c r="E263" s="269">
        <f t="shared" si="270"/>
        <v>0</v>
      </c>
      <c r="L263" s="9"/>
      <c r="O263" s="9"/>
      <c r="U263" s="9"/>
      <c r="AA263" s="9"/>
      <c r="AS263" s="9"/>
    </row>
    <row r="264" spans="1:45" hidden="1" x14ac:dyDescent="0.2">
      <c r="A264" s="42">
        <v>119</v>
      </c>
      <c r="B264" s="42"/>
      <c r="C264" s="42">
        <f t="shared" ref="C264" si="276">+C123</f>
        <v>0</v>
      </c>
      <c r="D264" s="42">
        <f t="shared" si="266"/>
        <v>0</v>
      </c>
      <c r="E264" s="269">
        <f t="shared" si="270"/>
        <v>0</v>
      </c>
      <c r="L264" s="9"/>
      <c r="O264" s="9"/>
      <c r="U264" s="9"/>
      <c r="AA264" s="9"/>
      <c r="AS264" s="9"/>
    </row>
    <row r="265" spans="1:45" hidden="1" x14ac:dyDescent="0.2">
      <c r="A265" s="42">
        <v>120</v>
      </c>
      <c r="B265" s="42"/>
      <c r="C265" s="42">
        <f t="shared" ref="C265" si="277">+C124</f>
        <v>0</v>
      </c>
      <c r="D265" s="42">
        <f t="shared" si="266"/>
        <v>0</v>
      </c>
      <c r="E265" s="269">
        <f t="shared" si="270"/>
        <v>0</v>
      </c>
      <c r="F265" s="9">
        <f>3100000+E265</f>
        <v>3100000</v>
      </c>
      <c r="O265" s="9"/>
      <c r="U265" s="9"/>
      <c r="AA265" s="9"/>
    </row>
    <row r="266" spans="1:45" hidden="1" x14ac:dyDescent="0.2">
      <c r="A266" s="42">
        <v>121</v>
      </c>
      <c r="B266" s="42"/>
      <c r="C266" s="42">
        <f t="shared" ref="C266:D266" si="278">C120</f>
        <v>0</v>
      </c>
      <c r="D266" s="42">
        <f t="shared" si="278"/>
        <v>0</v>
      </c>
      <c r="E266" s="269">
        <f t="shared" si="270"/>
        <v>0</v>
      </c>
      <c r="O266" s="9"/>
      <c r="U266" s="9"/>
      <c r="AA266" s="9"/>
    </row>
    <row r="267" spans="1:45" hidden="1" x14ac:dyDescent="0.2">
      <c r="A267" s="42">
        <v>122</v>
      </c>
      <c r="B267" s="42"/>
      <c r="C267" s="42">
        <f t="shared" ref="C267:D267" si="279">C121</f>
        <v>0</v>
      </c>
      <c r="D267" s="42">
        <f t="shared" si="279"/>
        <v>0</v>
      </c>
      <c r="E267" s="269">
        <f t="shared" si="270"/>
        <v>0</v>
      </c>
      <c r="L267" s="9"/>
      <c r="O267" s="9"/>
      <c r="U267" s="9"/>
      <c r="AA267" s="9"/>
      <c r="AS267" s="9"/>
    </row>
    <row r="268" spans="1:45" hidden="1" x14ac:dyDescent="0.2">
      <c r="A268" s="42">
        <v>123</v>
      </c>
      <c r="B268" s="42"/>
      <c r="C268" s="42">
        <f t="shared" ref="C268:D268" si="280">C122</f>
        <v>0</v>
      </c>
      <c r="D268" s="42">
        <f t="shared" si="280"/>
        <v>0</v>
      </c>
      <c r="E268" s="269">
        <f t="shared" si="270"/>
        <v>0</v>
      </c>
      <c r="L268" s="9"/>
      <c r="O268" s="9"/>
      <c r="U268" s="9"/>
      <c r="AA268" s="9"/>
      <c r="AS268" s="9"/>
    </row>
    <row r="269" spans="1:45" hidden="1" x14ac:dyDescent="0.2">
      <c r="A269" s="42">
        <v>124</v>
      </c>
      <c r="B269" s="42"/>
      <c r="C269" s="42">
        <f t="shared" ref="C269:D269" si="281">C123</f>
        <v>0</v>
      </c>
      <c r="D269" s="42">
        <f t="shared" si="281"/>
        <v>0</v>
      </c>
      <c r="E269" s="42">
        <f>L123+O123+R123+U123+X123+AA123+AD123+AG123+AJ123+AM123+AP123+AS123</f>
        <v>0</v>
      </c>
      <c r="L269" s="9"/>
      <c r="O269" s="9"/>
      <c r="U269" s="9"/>
      <c r="AA269" s="9"/>
      <c r="AS269" s="9"/>
    </row>
    <row r="270" spans="1:45" hidden="1" x14ac:dyDescent="0.2">
      <c r="A270" s="42">
        <v>125</v>
      </c>
      <c r="B270" s="42"/>
      <c r="C270" s="42">
        <f t="shared" ref="C270:D270" si="282">C124</f>
        <v>0</v>
      </c>
      <c r="D270" s="42">
        <f t="shared" si="282"/>
        <v>0</v>
      </c>
      <c r="E270" s="42">
        <f>L124+O124+R124+U124+X124+AA124+AD124+AG124+AJ124+AM124+AP124+AS124</f>
        <v>0</v>
      </c>
      <c r="L270" s="9"/>
      <c r="O270" s="9"/>
      <c r="U270" s="9"/>
      <c r="AA270" s="9"/>
      <c r="AS270" s="9"/>
    </row>
    <row r="271" spans="1:45" hidden="1" x14ac:dyDescent="0.2">
      <c r="A271" s="42">
        <v>126</v>
      </c>
      <c r="B271" s="42"/>
      <c r="C271" s="42">
        <f t="shared" ref="C271:D271" si="283">C125</f>
        <v>0</v>
      </c>
      <c r="D271" s="42">
        <f t="shared" si="283"/>
        <v>0</v>
      </c>
      <c r="E271" s="42">
        <f>L125+O125+R125+U125+X125+AA125+AD125+AG125+AJ125+AM125+AP125+AS125</f>
        <v>0</v>
      </c>
      <c r="L271" s="9"/>
      <c r="O271" s="9"/>
      <c r="U271" s="9"/>
      <c r="AA271" s="9"/>
      <c r="AS271" s="9"/>
    </row>
    <row r="272" spans="1:45" hidden="1" x14ac:dyDescent="0.2">
      <c r="A272" s="42">
        <v>127</v>
      </c>
      <c r="B272" s="42"/>
      <c r="C272" s="42">
        <f t="shared" ref="C272:D272" si="284">C126</f>
        <v>0</v>
      </c>
      <c r="D272" s="42">
        <f t="shared" si="284"/>
        <v>0</v>
      </c>
      <c r="E272" s="42">
        <f>L126+O126+R126+U126+X126+AA126+AD126+AG126+AJ126+AM126+AP126+AS126</f>
        <v>0</v>
      </c>
      <c r="L272" s="9"/>
      <c r="O272" s="9"/>
      <c r="U272" s="9"/>
      <c r="AA272" s="9"/>
      <c r="AS272" s="9"/>
    </row>
    <row r="273" spans="1:45" hidden="1" x14ac:dyDescent="0.2">
      <c r="A273" s="42">
        <v>128</v>
      </c>
      <c r="B273" s="42"/>
      <c r="C273" s="42">
        <f t="shared" ref="C273:D273" si="285">C127</f>
        <v>0</v>
      </c>
      <c r="D273" s="42">
        <f t="shared" si="285"/>
        <v>0</v>
      </c>
      <c r="E273" s="42">
        <f>L127+O127+R127+U127+X127+AA127+AD127+AG127+AJ127+AM127+AP127+AS127</f>
        <v>0</v>
      </c>
      <c r="L273" s="9"/>
      <c r="O273" s="9"/>
      <c r="U273" s="9"/>
      <c r="AA273" s="9"/>
      <c r="AS273" s="9"/>
    </row>
    <row r="274" spans="1:45" hidden="1" x14ac:dyDescent="0.2">
      <c r="A274" s="9">
        <v>129</v>
      </c>
      <c r="B274" s="9"/>
      <c r="C274" s="9">
        <f>C143</f>
        <v>0</v>
      </c>
      <c r="D274" s="9"/>
      <c r="L274" s="9"/>
      <c r="O274" s="9"/>
      <c r="U274" s="9"/>
      <c r="AA274" s="9"/>
      <c r="AS274" s="9"/>
    </row>
    <row r="275" spans="1:45" hidden="1" x14ac:dyDescent="0.2">
      <c r="A275" s="9">
        <v>130</v>
      </c>
      <c r="B275" s="9"/>
      <c r="C275" s="9">
        <f>C144</f>
        <v>0</v>
      </c>
      <c r="D275" s="9"/>
      <c r="E275" s="9" t="e">
        <f>SUM(E147:E274)</f>
        <v>#REF!</v>
      </c>
      <c r="L275" s="9"/>
      <c r="O275" s="9"/>
      <c r="U275" s="9"/>
      <c r="AA275" s="9"/>
      <c r="AS275" s="9"/>
    </row>
    <row r="276" spans="1:45" hidden="1" x14ac:dyDescent="0.2">
      <c r="A276" s="9">
        <v>131</v>
      </c>
      <c r="B276" s="9"/>
      <c r="C276" s="9">
        <f>C145</f>
        <v>0</v>
      </c>
      <c r="D276" s="9"/>
      <c r="L276" s="9"/>
      <c r="O276" s="9"/>
      <c r="U276" s="9"/>
      <c r="AA276" s="9"/>
      <c r="AS276" s="9"/>
    </row>
    <row r="277" spans="1:45" hidden="1" x14ac:dyDescent="0.2">
      <c r="A277" s="9">
        <v>132</v>
      </c>
      <c r="B277" s="9"/>
      <c r="D277" s="9"/>
      <c r="L277" s="9"/>
      <c r="O277" s="9"/>
      <c r="U277" s="9"/>
      <c r="AA277" s="9"/>
      <c r="AS277" s="9"/>
    </row>
    <row r="278" spans="1:45" hidden="1" x14ac:dyDescent="0.2">
      <c r="A278" s="9">
        <v>133</v>
      </c>
      <c r="B278" s="9"/>
      <c r="D278" s="9"/>
      <c r="L278" s="9"/>
      <c r="O278" s="9"/>
      <c r="U278" s="9"/>
      <c r="AA278" s="9"/>
      <c r="AS278" s="9"/>
    </row>
    <row r="279" spans="1:45" hidden="1" x14ac:dyDescent="0.2">
      <c r="A279" s="9">
        <v>134</v>
      </c>
      <c r="B279" s="9"/>
      <c r="D279" s="9"/>
      <c r="L279" s="9"/>
      <c r="O279" s="9"/>
      <c r="U279" s="9"/>
      <c r="AA279" s="9"/>
      <c r="AS279" s="9"/>
    </row>
    <row r="280" spans="1:45" hidden="1" x14ac:dyDescent="0.2">
      <c r="A280" s="9">
        <v>135</v>
      </c>
      <c r="B280" s="9"/>
      <c r="D280" s="9"/>
      <c r="L280" s="9"/>
      <c r="O280" s="9"/>
      <c r="U280" s="9"/>
      <c r="AA280" s="9"/>
      <c r="AS280" s="9"/>
    </row>
    <row r="281" spans="1:45" hidden="1" x14ac:dyDescent="0.2">
      <c r="A281" s="9">
        <v>136</v>
      </c>
      <c r="B281" s="9"/>
      <c r="D281" s="9"/>
      <c r="L281" s="9"/>
      <c r="O281" s="9"/>
      <c r="U281" s="9"/>
      <c r="AA281" s="9"/>
      <c r="AS281" s="9"/>
    </row>
    <row r="282" spans="1:45" hidden="1" x14ac:dyDescent="0.2">
      <c r="A282" s="9">
        <v>137</v>
      </c>
      <c r="B282" s="9"/>
      <c r="D282" s="9"/>
      <c r="L282" s="9"/>
      <c r="O282" s="9"/>
      <c r="U282" s="9"/>
      <c r="AA282" s="9"/>
      <c r="AS282" s="9"/>
    </row>
    <row r="283" spans="1:45" hidden="1" x14ac:dyDescent="0.2">
      <c r="A283" s="9">
        <v>138</v>
      </c>
      <c r="B283" s="9"/>
      <c r="D283" s="9"/>
      <c r="L283" s="9"/>
      <c r="O283" s="9"/>
      <c r="U283" s="9"/>
      <c r="AA283" s="9"/>
      <c r="AS283" s="9"/>
    </row>
    <row r="284" spans="1:45" hidden="1" x14ac:dyDescent="0.2">
      <c r="A284" s="9">
        <v>139</v>
      </c>
      <c r="B284" s="9"/>
      <c r="D284" s="9"/>
      <c r="L284" s="9"/>
      <c r="O284" s="9"/>
      <c r="U284" s="9"/>
      <c r="AA284" s="9"/>
      <c r="AS284" s="9"/>
    </row>
    <row r="285" spans="1:45" hidden="1" x14ac:dyDescent="0.2">
      <c r="A285" s="9">
        <v>140</v>
      </c>
      <c r="B285" s="9"/>
      <c r="D285" s="9"/>
      <c r="L285" s="9"/>
      <c r="O285" s="9"/>
      <c r="U285" s="9"/>
      <c r="AA285" s="9"/>
      <c r="AS285" s="9"/>
    </row>
    <row r="286" spans="1:45" hidden="1" x14ac:dyDescent="0.2">
      <c r="A286" s="9">
        <v>141</v>
      </c>
      <c r="B286" s="9"/>
      <c r="D286" s="9"/>
      <c r="L286" s="9"/>
      <c r="O286" s="9"/>
      <c r="U286" s="9"/>
      <c r="AA286" s="9"/>
      <c r="AS286" s="9"/>
    </row>
    <row r="287" spans="1:45" hidden="1" x14ac:dyDescent="0.2">
      <c r="A287" s="9">
        <v>142</v>
      </c>
      <c r="B287" s="9"/>
      <c r="D287" s="9"/>
      <c r="L287" s="9"/>
      <c r="O287" s="9"/>
      <c r="U287" s="9"/>
      <c r="AA287" s="9"/>
      <c r="AS287" s="9"/>
    </row>
    <row r="288" spans="1:45" x14ac:dyDescent="0.2">
      <c r="A288" s="9"/>
      <c r="B288" s="9"/>
      <c r="D288" s="9"/>
      <c r="O288" s="9"/>
      <c r="U288" s="9"/>
      <c r="AA288" s="9"/>
    </row>
    <row r="289" spans="1:27" x14ac:dyDescent="0.2">
      <c r="A289" s="9"/>
      <c r="B289" s="9"/>
      <c r="D289" s="9"/>
      <c r="O289" s="9"/>
      <c r="U289" s="9"/>
      <c r="AA289" s="9"/>
    </row>
    <row r="290" spans="1:27" x14ac:dyDescent="0.2">
      <c r="A290" s="9"/>
      <c r="B290" s="9"/>
      <c r="D290" s="9" t="s">
        <v>374</v>
      </c>
      <c r="E290" s="9">
        <f>+E150+E151+E154+E155+E158+E161+E166+E169+E170+E171+E173+E179+E183+E185+E188+E190+E193+E195+E197+E199+E204+E205+E207+E211+E217+E220+E223+E226+E229</f>
        <v>141050000</v>
      </c>
      <c r="O290" s="9"/>
      <c r="U290" s="9"/>
      <c r="AA290" s="9"/>
    </row>
    <row r="291" spans="1:27" x14ac:dyDescent="0.2">
      <c r="A291" s="9"/>
      <c r="B291" s="9"/>
      <c r="D291" s="9" t="s">
        <v>375</v>
      </c>
      <c r="E291" s="9">
        <f>+E147+E152+E153+E162+E163+E164+E168+E175+E178+E180+E181+E184+E187+E191+E194+E196+E200+E203+E208+E210+E213+E214+E215+E218+E221+E222+E230</f>
        <v>119015000</v>
      </c>
      <c r="O291" s="9"/>
      <c r="U291" s="9"/>
      <c r="AA291" s="9"/>
    </row>
    <row r="292" spans="1:27" x14ac:dyDescent="0.2">
      <c r="A292" s="9"/>
      <c r="B292" s="9"/>
      <c r="D292" s="9" t="s">
        <v>377</v>
      </c>
      <c r="E292" s="9" t="e">
        <f>+E148+E149+E156+E157+E159+E160+E165+E167+E172+E174+E176+E177+E182+E186+E189+E192+E198+E201+E202+E206+E209+E212+E216+E219+E224+E225+E227+E228</f>
        <v>#REF!</v>
      </c>
      <c r="O292" s="9"/>
      <c r="U292" s="9"/>
      <c r="AA292" s="9"/>
    </row>
    <row r="293" spans="1:27" x14ac:dyDescent="0.2">
      <c r="A293" s="9"/>
      <c r="B293" s="9"/>
      <c r="D293" s="9"/>
      <c r="O293" s="9"/>
      <c r="U293" s="9"/>
      <c r="AA293" s="9"/>
    </row>
    <row r="294" spans="1:27" x14ac:dyDescent="0.2">
      <c r="A294" s="9"/>
      <c r="B294" s="9"/>
      <c r="D294" s="9"/>
      <c r="O294" s="9"/>
      <c r="U294" s="9"/>
      <c r="AA294" s="9"/>
    </row>
    <row r="295" spans="1:27" x14ac:dyDescent="0.2">
      <c r="A295" s="9"/>
      <c r="B295" s="9"/>
      <c r="D295" s="9"/>
      <c r="O295" s="9"/>
      <c r="U295" s="9"/>
      <c r="AA295" s="9"/>
    </row>
    <row r="296" spans="1:27" x14ac:dyDescent="0.2">
      <c r="A296" s="9"/>
      <c r="B296" s="9"/>
      <c r="D296" s="9"/>
      <c r="O296" s="9"/>
      <c r="U296" s="9"/>
      <c r="AA296" s="9"/>
    </row>
    <row r="297" spans="1:27" x14ac:dyDescent="0.2">
      <c r="A297" s="9"/>
      <c r="B297" s="9"/>
      <c r="D297" s="9"/>
      <c r="O297" s="9"/>
      <c r="U297" s="9"/>
      <c r="AA297" s="9"/>
    </row>
    <row r="298" spans="1:27" x14ac:dyDescent="0.2">
      <c r="A298" s="9"/>
      <c r="B298" s="9"/>
      <c r="D298" s="9"/>
      <c r="O298" s="9"/>
      <c r="U298" s="9"/>
      <c r="AA298" s="9"/>
    </row>
    <row r="299" spans="1:27" x14ac:dyDescent="0.2">
      <c r="A299" s="9"/>
      <c r="B299" s="9"/>
      <c r="D299" s="9"/>
      <c r="O299" s="9"/>
      <c r="U299" s="9"/>
      <c r="AA299" s="9"/>
    </row>
    <row r="300" spans="1:27" x14ac:dyDescent="0.2">
      <c r="A300" s="9"/>
      <c r="B300" s="9"/>
      <c r="D300" s="9"/>
      <c r="O300" s="9"/>
      <c r="U300" s="9"/>
      <c r="AA300" s="9"/>
    </row>
    <row r="301" spans="1:27" x14ac:dyDescent="0.2">
      <c r="A301" s="9"/>
      <c r="B301" s="9"/>
      <c r="D301" s="9"/>
      <c r="O301" s="9"/>
      <c r="U301" s="9"/>
      <c r="AA301" s="9"/>
    </row>
    <row r="302" spans="1:27" x14ac:dyDescent="0.2">
      <c r="A302" s="9"/>
      <c r="B302" s="9"/>
      <c r="D302" s="9"/>
      <c r="O302" s="9"/>
      <c r="U302" s="9"/>
      <c r="AA302" s="9"/>
    </row>
    <row r="303" spans="1:27" x14ac:dyDescent="0.2">
      <c r="A303" s="9"/>
      <c r="B303" s="9"/>
      <c r="D303" s="9"/>
      <c r="O303" s="9"/>
      <c r="U303" s="9"/>
      <c r="AA303" s="9"/>
    </row>
    <row r="304" spans="1:27" x14ac:dyDescent="0.2">
      <c r="A304" s="9"/>
      <c r="B304" s="9"/>
      <c r="D304" s="9"/>
      <c r="O304" s="9"/>
      <c r="U304" s="9"/>
      <c r="AA304" s="9"/>
    </row>
    <row r="305" spans="1:27" x14ac:dyDescent="0.2">
      <c r="A305" s="9"/>
      <c r="B305" s="9"/>
      <c r="D305" s="9"/>
      <c r="O305" s="9"/>
      <c r="U305" s="9"/>
      <c r="AA305" s="9"/>
    </row>
    <row r="306" spans="1:27" x14ac:dyDescent="0.2">
      <c r="A306" s="9"/>
      <c r="B306" s="9"/>
      <c r="D306" s="9"/>
      <c r="O306" s="9"/>
      <c r="U306" s="9"/>
      <c r="AA306" s="9"/>
    </row>
    <row r="307" spans="1:27" x14ac:dyDescent="0.2">
      <c r="A307" s="9"/>
      <c r="B307" s="9"/>
      <c r="D307" s="9"/>
      <c r="O307" s="9"/>
      <c r="U307" s="9"/>
      <c r="AA307" s="9"/>
    </row>
    <row r="308" spans="1:27" x14ac:dyDescent="0.2">
      <c r="A308" s="9"/>
      <c r="B308" s="9"/>
      <c r="D308" s="9"/>
      <c r="O308" s="9"/>
      <c r="U308" s="9"/>
      <c r="AA308" s="9"/>
    </row>
    <row r="309" spans="1:27" x14ac:dyDescent="0.2">
      <c r="A309" s="9"/>
      <c r="B309" s="9"/>
      <c r="D309" s="9"/>
      <c r="O309" s="9"/>
      <c r="U309" s="9"/>
      <c r="AA309" s="9"/>
    </row>
    <row r="310" spans="1:27" x14ac:dyDescent="0.2">
      <c r="A310" s="9"/>
      <c r="B310" s="9"/>
      <c r="D310" s="9"/>
      <c r="O310" s="9"/>
      <c r="U310" s="9"/>
      <c r="AA310" s="9"/>
    </row>
    <row r="311" spans="1:27" x14ac:dyDescent="0.2">
      <c r="A311" s="9"/>
      <c r="B311" s="9"/>
      <c r="D311" s="9"/>
      <c r="O311" s="9"/>
      <c r="U311" s="9"/>
      <c r="AA311" s="9"/>
    </row>
    <row r="312" spans="1:27" x14ac:dyDescent="0.2">
      <c r="A312" s="9"/>
      <c r="B312" s="9"/>
      <c r="D312" s="9"/>
      <c r="O312" s="9"/>
      <c r="U312" s="9"/>
      <c r="AA312" s="9"/>
    </row>
    <row r="313" spans="1:27" x14ac:dyDescent="0.2">
      <c r="A313" s="9"/>
      <c r="B313" s="9"/>
      <c r="D313" s="9"/>
      <c r="O313" s="9"/>
      <c r="U313" s="9"/>
      <c r="AA313" s="9"/>
    </row>
    <row r="314" spans="1:27" x14ac:dyDescent="0.2">
      <c r="A314" s="9"/>
      <c r="B314" s="9"/>
      <c r="D314" s="9"/>
      <c r="O314" s="9"/>
      <c r="U314" s="9"/>
      <c r="AA314" s="9"/>
    </row>
    <row r="315" spans="1:27" x14ac:dyDescent="0.2">
      <c r="A315" s="9"/>
      <c r="B315" s="9"/>
      <c r="D315" s="9"/>
      <c r="O315" s="9"/>
      <c r="U315" s="9"/>
      <c r="AA315" s="9"/>
    </row>
    <row r="316" spans="1:27" x14ac:dyDescent="0.2">
      <c r="A316" s="9"/>
      <c r="B316" s="9"/>
      <c r="D316" s="9"/>
      <c r="O316" s="9"/>
      <c r="U316" s="9"/>
      <c r="AA316" s="9"/>
    </row>
    <row r="317" spans="1:27" x14ac:dyDescent="0.2">
      <c r="A317" s="9"/>
      <c r="B317" s="9"/>
      <c r="D317" s="9"/>
      <c r="O317" s="9"/>
      <c r="U317" s="9"/>
      <c r="AA317" s="9"/>
    </row>
    <row r="318" spans="1:27" x14ac:dyDescent="0.2">
      <c r="A318" s="9"/>
      <c r="B318" s="9"/>
      <c r="D318" s="9"/>
      <c r="O318" s="9"/>
      <c r="U318" s="9"/>
      <c r="AA318" s="9"/>
    </row>
    <row r="319" spans="1:27" x14ac:dyDescent="0.2">
      <c r="A319" s="9"/>
      <c r="B319" s="9"/>
      <c r="D319" s="9"/>
      <c r="O319" s="9"/>
      <c r="U319" s="9"/>
      <c r="AA319" s="9"/>
    </row>
    <row r="320" spans="1:27" x14ac:dyDescent="0.2">
      <c r="A320" s="9"/>
      <c r="B320" s="9"/>
      <c r="D320" s="9"/>
      <c r="O320" s="9"/>
      <c r="U320" s="9"/>
      <c r="AA320" s="9"/>
    </row>
    <row r="321" spans="1:27" x14ac:dyDescent="0.2">
      <c r="A321" s="9"/>
      <c r="B321" s="9"/>
      <c r="D321" s="9"/>
      <c r="O321" s="9"/>
      <c r="U321" s="9"/>
      <c r="AA321" s="9"/>
    </row>
    <row r="322" spans="1:27" x14ac:dyDescent="0.2">
      <c r="A322" s="9"/>
      <c r="B322" s="9"/>
      <c r="D322" s="9"/>
      <c r="O322" s="9"/>
      <c r="U322" s="9"/>
      <c r="AA322" s="9"/>
    </row>
    <row r="323" spans="1:27" x14ac:dyDescent="0.2">
      <c r="A323" s="9"/>
      <c r="B323" s="9"/>
      <c r="D323" s="9"/>
      <c r="O323" s="9"/>
      <c r="U323" s="9"/>
      <c r="AA323" s="9"/>
    </row>
    <row r="324" spans="1:27" x14ac:dyDescent="0.2">
      <c r="A324" s="9"/>
      <c r="B324" s="9"/>
      <c r="D324" s="9"/>
      <c r="O324" s="9"/>
      <c r="U324" s="9"/>
      <c r="AA324" s="9"/>
    </row>
    <row r="325" spans="1:27" x14ac:dyDescent="0.2">
      <c r="A325" s="9"/>
      <c r="B325" s="9"/>
      <c r="D325" s="9"/>
      <c r="O325" s="9"/>
      <c r="U325" s="9"/>
      <c r="AA325" s="9"/>
    </row>
    <row r="326" spans="1:27" x14ac:dyDescent="0.2">
      <c r="A326" s="9"/>
      <c r="B326" s="9"/>
      <c r="D326" s="9"/>
      <c r="O326" s="9"/>
      <c r="U326" s="9"/>
      <c r="AA326" s="9"/>
    </row>
    <row r="327" spans="1:27" x14ac:dyDescent="0.2">
      <c r="A327" s="9"/>
      <c r="B327" s="9"/>
      <c r="D327" s="9"/>
      <c r="O327" s="9"/>
      <c r="U327" s="9"/>
      <c r="AA327" s="9"/>
    </row>
    <row r="328" spans="1:27" x14ac:dyDescent="0.2">
      <c r="A328" s="9"/>
      <c r="B328" s="9"/>
      <c r="D328" s="9"/>
      <c r="O328" s="9"/>
      <c r="U328" s="9"/>
      <c r="AA328" s="9"/>
    </row>
    <row r="329" spans="1:27" x14ac:dyDescent="0.2">
      <c r="A329" s="9"/>
      <c r="B329" s="9"/>
      <c r="D329" s="9"/>
      <c r="O329" s="9"/>
      <c r="U329" s="9"/>
      <c r="AA329" s="9"/>
    </row>
    <row r="330" spans="1:27" x14ac:dyDescent="0.2">
      <c r="A330" s="9"/>
      <c r="B330" s="9"/>
      <c r="D330" s="9"/>
      <c r="O330" s="9"/>
      <c r="U330" s="9"/>
      <c r="AA330" s="9"/>
    </row>
    <row r="331" spans="1:27" x14ac:dyDescent="0.2">
      <c r="A331" s="9"/>
      <c r="B331" s="9"/>
      <c r="D331" s="9"/>
      <c r="O331" s="9"/>
      <c r="U331" s="9"/>
      <c r="AA331" s="9"/>
    </row>
    <row r="332" spans="1:27" x14ac:dyDescent="0.2">
      <c r="A332" s="9"/>
      <c r="B332" s="9"/>
      <c r="D332" s="9"/>
      <c r="O332" s="9"/>
      <c r="U332" s="9"/>
      <c r="AA332" s="9"/>
    </row>
    <row r="333" spans="1:27" x14ac:dyDescent="0.2">
      <c r="A333" s="9"/>
      <c r="B333" s="9"/>
      <c r="D333" s="9"/>
      <c r="O333" s="9"/>
      <c r="U333" s="9"/>
      <c r="AA333" s="9"/>
    </row>
    <row r="334" spans="1:27" x14ac:dyDescent="0.2">
      <c r="A334" s="9"/>
      <c r="B334" s="9"/>
      <c r="D334" s="9"/>
      <c r="O334" s="9"/>
      <c r="U334" s="9"/>
      <c r="AA334" s="9"/>
    </row>
    <row r="335" spans="1:27" x14ac:dyDescent="0.2">
      <c r="A335" s="9"/>
      <c r="B335" s="9"/>
      <c r="D335" s="9"/>
      <c r="O335" s="9"/>
      <c r="U335" s="9"/>
      <c r="AA335" s="9"/>
    </row>
    <row r="336" spans="1:27" x14ac:dyDescent="0.2">
      <c r="A336" s="9"/>
      <c r="B336" s="9"/>
      <c r="D336" s="9"/>
      <c r="O336" s="9"/>
      <c r="U336" s="9"/>
      <c r="AA336" s="9"/>
    </row>
    <row r="337" spans="1:27" x14ac:dyDescent="0.2">
      <c r="A337" s="9"/>
      <c r="B337" s="9"/>
      <c r="D337" s="9"/>
      <c r="O337" s="9"/>
      <c r="U337" s="9"/>
      <c r="AA337" s="9"/>
    </row>
    <row r="338" spans="1:27" x14ac:dyDescent="0.2">
      <c r="A338" s="9"/>
      <c r="B338" s="9"/>
      <c r="D338" s="9"/>
      <c r="O338" s="9"/>
      <c r="U338" s="9"/>
      <c r="AA338" s="9"/>
    </row>
    <row r="339" spans="1:27" x14ac:dyDescent="0.2">
      <c r="A339" s="9"/>
      <c r="B339" s="9"/>
      <c r="D339" s="9"/>
      <c r="O339" s="9"/>
      <c r="U339" s="9"/>
      <c r="AA339" s="9"/>
    </row>
    <row r="340" spans="1:27" x14ac:dyDescent="0.2">
      <c r="A340" s="9"/>
      <c r="B340" s="9"/>
      <c r="D340" s="9"/>
      <c r="O340" s="9"/>
      <c r="U340" s="9"/>
      <c r="AA340" s="9"/>
    </row>
    <row r="341" spans="1:27" x14ac:dyDescent="0.2">
      <c r="A341" s="9"/>
      <c r="B341" s="9"/>
      <c r="D341" s="9"/>
      <c r="O341" s="9"/>
      <c r="U341" s="9"/>
      <c r="AA341" s="9"/>
    </row>
    <row r="342" spans="1:27" x14ac:dyDescent="0.2">
      <c r="A342" s="9"/>
      <c r="B342" s="9"/>
      <c r="D342" s="9"/>
      <c r="O342" s="9"/>
      <c r="U342" s="9"/>
      <c r="AA342" s="9"/>
    </row>
    <row r="343" spans="1:27" x14ac:dyDescent="0.2">
      <c r="A343" s="9"/>
      <c r="B343" s="9"/>
      <c r="D343" s="9"/>
      <c r="O343" s="9"/>
      <c r="U343" s="9"/>
      <c r="AA343" s="9"/>
    </row>
    <row r="344" spans="1:27" x14ac:dyDescent="0.2">
      <c r="A344" s="9"/>
      <c r="B344" s="9"/>
      <c r="D344" s="9"/>
      <c r="O344" s="9"/>
      <c r="U344" s="9"/>
      <c r="AA344" s="9"/>
    </row>
    <row r="345" spans="1:27" x14ac:dyDescent="0.2">
      <c r="A345" s="9"/>
      <c r="B345" s="9"/>
      <c r="D345" s="9"/>
      <c r="O345" s="9"/>
      <c r="U345" s="9"/>
      <c r="AA345" s="9"/>
    </row>
    <row r="346" spans="1:27" x14ac:dyDescent="0.2">
      <c r="A346" s="9"/>
      <c r="B346" s="9"/>
      <c r="D346" s="9"/>
      <c r="O346" s="9"/>
      <c r="U346" s="9"/>
      <c r="AA346" s="9"/>
    </row>
    <row r="347" spans="1:27" x14ac:dyDescent="0.2">
      <c r="A347" s="9"/>
      <c r="B347" s="9"/>
      <c r="D347" s="9"/>
      <c r="O347" s="9"/>
      <c r="U347" s="9"/>
      <c r="AA347" s="9"/>
    </row>
    <row r="348" spans="1:27" x14ac:dyDescent="0.2">
      <c r="A348" s="9"/>
      <c r="B348" s="9"/>
      <c r="D348" s="9"/>
      <c r="O348" s="9"/>
      <c r="U348" s="9"/>
      <c r="AA348" s="9"/>
    </row>
    <row r="349" spans="1:27" x14ac:dyDescent="0.2">
      <c r="A349" s="9"/>
      <c r="B349" s="9"/>
      <c r="D349" s="9"/>
      <c r="O349" s="9"/>
      <c r="U349" s="9"/>
      <c r="AA349" s="9"/>
    </row>
    <row r="350" spans="1:27" x14ac:dyDescent="0.2">
      <c r="A350" s="9"/>
      <c r="B350" s="9"/>
      <c r="D350" s="9"/>
      <c r="O350" s="9"/>
      <c r="U350" s="9"/>
      <c r="AA350" s="9"/>
    </row>
    <row r="351" spans="1:27" x14ac:dyDescent="0.2">
      <c r="A351" s="9"/>
      <c r="B351" s="9"/>
      <c r="D351" s="9"/>
      <c r="O351" s="9"/>
      <c r="U351" s="9"/>
      <c r="AA351" s="9"/>
    </row>
    <row r="352" spans="1:27" x14ac:dyDescent="0.2">
      <c r="A352" s="9"/>
      <c r="B352" s="9"/>
      <c r="D352" s="9"/>
      <c r="O352" s="9"/>
      <c r="U352" s="9"/>
      <c r="AA352" s="9"/>
    </row>
    <row r="353" spans="1:27" x14ac:dyDescent="0.2">
      <c r="A353" s="9"/>
      <c r="B353" s="9"/>
      <c r="D353" s="9"/>
      <c r="O353" s="9"/>
      <c r="U353" s="9"/>
      <c r="AA353" s="9"/>
    </row>
    <row r="354" spans="1:27" x14ac:dyDescent="0.2">
      <c r="A354" s="9"/>
      <c r="B354" s="9"/>
      <c r="D354" s="9"/>
      <c r="O354" s="9"/>
      <c r="U354" s="9"/>
      <c r="AA354" s="9"/>
    </row>
    <row r="355" spans="1:27" x14ac:dyDescent="0.2">
      <c r="A355" s="9"/>
      <c r="B355" s="9"/>
      <c r="D355" s="9"/>
      <c r="O355" s="9"/>
      <c r="U355" s="9"/>
      <c r="AA355" s="9"/>
    </row>
    <row r="356" spans="1:27" x14ac:dyDescent="0.2">
      <c r="A356" s="9"/>
      <c r="B356" s="9"/>
      <c r="D356" s="9"/>
      <c r="O356" s="9"/>
      <c r="U356" s="9"/>
      <c r="AA356" s="9"/>
    </row>
    <row r="357" spans="1:27" x14ac:dyDescent="0.2">
      <c r="A357" s="9"/>
      <c r="B357" s="9"/>
      <c r="D357" s="9"/>
      <c r="O357" s="9"/>
      <c r="U357" s="9"/>
      <c r="AA357" s="9"/>
    </row>
    <row r="358" spans="1:27" x14ac:dyDescent="0.2">
      <c r="A358" s="9"/>
      <c r="B358" s="9"/>
      <c r="D358" s="9"/>
      <c r="O358" s="9"/>
      <c r="U358" s="9"/>
      <c r="AA358" s="9"/>
    </row>
    <row r="359" spans="1:27" x14ac:dyDescent="0.2">
      <c r="A359" s="9"/>
      <c r="B359" s="9"/>
      <c r="D359" s="9"/>
      <c r="O359" s="9"/>
      <c r="U359" s="9"/>
      <c r="AA359" s="9"/>
    </row>
    <row r="360" spans="1:27" x14ac:dyDescent="0.2">
      <c r="A360" s="9"/>
      <c r="B360" s="9"/>
      <c r="D360" s="9"/>
      <c r="O360" s="9"/>
      <c r="U360" s="9"/>
      <c r="AA360" s="9"/>
    </row>
    <row r="361" spans="1:27" x14ac:dyDescent="0.2">
      <c r="A361" s="9"/>
      <c r="B361" s="9"/>
      <c r="D361" s="9"/>
      <c r="O361" s="9"/>
      <c r="U361" s="9"/>
      <c r="AA361" s="9"/>
    </row>
    <row r="362" spans="1:27" x14ac:dyDescent="0.2">
      <c r="A362" s="9"/>
      <c r="B362" s="9"/>
      <c r="D362" s="9"/>
      <c r="O362" s="9"/>
      <c r="U362" s="9"/>
      <c r="AA362" s="9"/>
    </row>
    <row r="363" spans="1:27" x14ac:dyDescent="0.2">
      <c r="A363" s="9"/>
      <c r="B363" s="9"/>
      <c r="D363" s="9"/>
      <c r="O363" s="9"/>
      <c r="U363" s="9"/>
      <c r="AA363" s="9"/>
    </row>
    <row r="364" spans="1:27" x14ac:dyDescent="0.2">
      <c r="A364" s="9"/>
      <c r="B364" s="9"/>
      <c r="D364" s="9"/>
      <c r="O364" s="9"/>
      <c r="U364" s="9"/>
      <c r="AA364" s="9"/>
    </row>
    <row r="365" spans="1:27" x14ac:dyDescent="0.2">
      <c r="A365" s="9"/>
      <c r="B365" s="9"/>
      <c r="D365" s="9"/>
      <c r="O365" s="9"/>
      <c r="U365" s="9"/>
      <c r="AA365" s="9"/>
    </row>
    <row r="366" spans="1:27" x14ac:dyDescent="0.2">
      <c r="A366" s="9"/>
      <c r="B366" s="9"/>
      <c r="D366" s="9"/>
      <c r="O366" s="9"/>
      <c r="U366" s="9"/>
      <c r="AA366" s="9"/>
    </row>
    <row r="367" spans="1:27" x14ac:dyDescent="0.2">
      <c r="A367" s="9"/>
      <c r="B367" s="9"/>
      <c r="D367" s="9"/>
      <c r="O367" s="9"/>
      <c r="U367" s="9"/>
      <c r="AA367" s="9"/>
    </row>
    <row r="368" spans="1:27" x14ac:dyDescent="0.2">
      <c r="A368" s="9"/>
      <c r="B368" s="9"/>
      <c r="D368" s="9"/>
      <c r="O368" s="9"/>
      <c r="U368" s="9"/>
      <c r="AA368" s="9"/>
    </row>
    <row r="369" spans="1:27" x14ac:dyDescent="0.2">
      <c r="A369" s="9"/>
      <c r="B369" s="9"/>
      <c r="D369" s="9"/>
      <c r="O369" s="9"/>
      <c r="U369" s="9"/>
      <c r="AA369" s="9"/>
    </row>
    <row r="370" spans="1:27" x14ac:dyDescent="0.2">
      <c r="A370" s="9"/>
      <c r="B370" s="9"/>
      <c r="D370" s="9"/>
      <c r="O370" s="9"/>
      <c r="U370" s="9"/>
      <c r="AA370" s="9"/>
    </row>
    <row r="371" spans="1:27" x14ac:dyDescent="0.2">
      <c r="A371" s="9"/>
      <c r="B371" s="9"/>
      <c r="D371" s="9"/>
      <c r="O371" s="9"/>
      <c r="U371" s="9"/>
      <c r="AA371" s="9"/>
    </row>
    <row r="372" spans="1:27" x14ac:dyDescent="0.2">
      <c r="A372" s="9"/>
      <c r="B372" s="9"/>
      <c r="D372" s="9"/>
      <c r="O372" s="9"/>
      <c r="U372" s="9"/>
      <c r="AA372" s="9"/>
    </row>
    <row r="373" spans="1:27" x14ac:dyDescent="0.2">
      <c r="A373" s="9"/>
      <c r="B373" s="9"/>
      <c r="D373" s="9"/>
      <c r="O373" s="9"/>
      <c r="U373" s="9"/>
      <c r="AA373" s="9"/>
    </row>
    <row r="374" spans="1:27" x14ac:dyDescent="0.2">
      <c r="A374" s="9"/>
      <c r="B374" s="9"/>
      <c r="D374" s="9"/>
      <c r="O374" s="9"/>
      <c r="U374" s="9"/>
      <c r="AA374" s="9"/>
    </row>
    <row r="375" spans="1:27" x14ac:dyDescent="0.2">
      <c r="A375" s="9"/>
      <c r="B375" s="9"/>
      <c r="D375" s="9"/>
      <c r="O375" s="9"/>
      <c r="U375" s="9"/>
      <c r="AA375" s="9"/>
    </row>
    <row r="376" spans="1:27" x14ac:dyDescent="0.2">
      <c r="A376" s="9"/>
      <c r="B376" s="9"/>
      <c r="D376" s="9"/>
      <c r="O376" s="9"/>
      <c r="U376" s="9"/>
      <c r="AA376" s="9"/>
    </row>
    <row r="377" spans="1:27" x14ac:dyDescent="0.2">
      <c r="A377" s="9"/>
      <c r="B377" s="9"/>
      <c r="D377" s="9"/>
      <c r="O377" s="9"/>
      <c r="U377" s="9"/>
      <c r="AA377" s="9"/>
    </row>
    <row r="378" spans="1:27" x14ac:dyDescent="0.2">
      <c r="A378" s="9"/>
      <c r="B378" s="9"/>
      <c r="D378" s="9"/>
      <c r="O378" s="9"/>
      <c r="U378" s="9"/>
      <c r="AA378" s="9"/>
    </row>
    <row r="379" spans="1:27" x14ac:dyDescent="0.2">
      <c r="A379" s="9"/>
      <c r="B379" s="9"/>
      <c r="D379" s="9"/>
      <c r="O379" s="9"/>
      <c r="U379" s="9"/>
      <c r="AA379" s="9"/>
    </row>
    <row r="380" spans="1:27" x14ac:dyDescent="0.2">
      <c r="A380" s="9"/>
      <c r="B380" s="9"/>
      <c r="D380" s="9"/>
      <c r="O380" s="9"/>
      <c r="U380" s="9"/>
      <c r="AA380" s="9"/>
    </row>
    <row r="381" spans="1:27" x14ac:dyDescent="0.2">
      <c r="A381" s="9"/>
      <c r="B381" s="9"/>
      <c r="D381" s="9"/>
      <c r="O381" s="9"/>
      <c r="U381" s="9"/>
      <c r="AA381" s="9"/>
    </row>
    <row r="382" spans="1:27" x14ac:dyDescent="0.2">
      <c r="A382" s="9"/>
      <c r="B382" s="9"/>
      <c r="D382" s="9"/>
      <c r="O382" s="9"/>
      <c r="U382" s="9"/>
      <c r="AA382" s="9"/>
    </row>
    <row r="383" spans="1:27" x14ac:dyDescent="0.2">
      <c r="A383" s="9"/>
      <c r="B383" s="9"/>
      <c r="D383" s="9"/>
      <c r="O383" s="9"/>
      <c r="U383" s="9"/>
      <c r="AA383" s="9"/>
    </row>
    <row r="384" spans="1:27" x14ac:dyDescent="0.2">
      <c r="A384" s="9"/>
      <c r="B384" s="9"/>
      <c r="D384" s="9"/>
      <c r="O384" s="9"/>
      <c r="U384" s="9"/>
      <c r="AA384" s="9"/>
    </row>
    <row r="385" spans="1:27" x14ac:dyDescent="0.2">
      <c r="A385" s="9"/>
      <c r="B385" s="9"/>
      <c r="D385" s="9"/>
      <c r="O385" s="9"/>
      <c r="U385" s="9"/>
      <c r="AA385" s="9"/>
    </row>
    <row r="386" spans="1:27" x14ac:dyDescent="0.2">
      <c r="A386" s="9"/>
      <c r="B386" s="9"/>
      <c r="D386" s="9"/>
      <c r="O386" s="9"/>
      <c r="U386" s="9"/>
      <c r="AA386" s="9"/>
    </row>
    <row r="387" spans="1:27" x14ac:dyDescent="0.2">
      <c r="A387" s="9"/>
      <c r="B387" s="9"/>
      <c r="D387" s="9"/>
      <c r="O387" s="9"/>
      <c r="U387" s="9"/>
      <c r="AA387" s="9"/>
    </row>
    <row r="388" spans="1:27" x14ac:dyDescent="0.2">
      <c r="A388" s="9"/>
      <c r="B388" s="9"/>
      <c r="D388" s="9"/>
      <c r="O388" s="9"/>
      <c r="U388" s="9"/>
      <c r="AA388" s="9"/>
    </row>
    <row r="389" spans="1:27" x14ac:dyDescent="0.2">
      <c r="A389" s="9"/>
      <c r="B389" s="9"/>
      <c r="D389" s="9"/>
      <c r="O389" s="9"/>
      <c r="U389" s="9"/>
      <c r="AA389" s="9"/>
    </row>
    <row r="390" spans="1:27" x14ac:dyDescent="0.2">
      <c r="A390" s="9"/>
      <c r="B390" s="9"/>
      <c r="D390" s="9"/>
      <c r="O390" s="9"/>
      <c r="U390" s="9"/>
      <c r="AA390" s="9"/>
    </row>
    <row r="391" spans="1:27" x14ac:dyDescent="0.2">
      <c r="A391" s="9"/>
      <c r="B391" s="9"/>
      <c r="D391" s="9"/>
      <c r="O391" s="9"/>
      <c r="U391" s="9"/>
      <c r="AA391" s="9"/>
    </row>
    <row r="392" spans="1:27" x14ac:dyDescent="0.2">
      <c r="A392" s="9"/>
      <c r="B392" s="9"/>
      <c r="D392" s="9"/>
      <c r="O392" s="9"/>
      <c r="U392" s="9"/>
      <c r="AA392" s="9"/>
    </row>
    <row r="393" spans="1:27" x14ac:dyDescent="0.2">
      <c r="A393" s="9"/>
      <c r="B393" s="9"/>
      <c r="D393" s="9"/>
      <c r="O393" s="9"/>
      <c r="U393" s="9"/>
      <c r="AA393" s="9"/>
    </row>
    <row r="394" spans="1:27" x14ac:dyDescent="0.2">
      <c r="A394" s="9"/>
      <c r="B394" s="9"/>
      <c r="D394" s="9"/>
      <c r="O394" s="9"/>
      <c r="U394" s="9"/>
      <c r="AA394" s="9"/>
    </row>
    <row r="395" spans="1:27" x14ac:dyDescent="0.2">
      <c r="A395" s="9"/>
      <c r="B395" s="9"/>
      <c r="D395" s="9"/>
      <c r="O395" s="9"/>
      <c r="U395" s="9"/>
      <c r="AA395" s="9"/>
    </row>
    <row r="396" spans="1:27" x14ac:dyDescent="0.2">
      <c r="A396" s="9"/>
      <c r="B396" s="9"/>
      <c r="D396" s="9"/>
      <c r="O396" s="9"/>
      <c r="U396" s="9"/>
      <c r="AA396" s="9"/>
    </row>
    <row r="397" spans="1:27" x14ac:dyDescent="0.2">
      <c r="A397" s="9"/>
      <c r="B397" s="9"/>
      <c r="D397" s="9"/>
      <c r="O397" s="9"/>
      <c r="U397" s="9"/>
      <c r="AA397" s="9"/>
    </row>
    <row r="398" spans="1:27" x14ac:dyDescent="0.2">
      <c r="A398" s="9"/>
      <c r="B398" s="9"/>
      <c r="D398" s="9"/>
      <c r="O398" s="9"/>
      <c r="U398" s="9"/>
      <c r="AA398" s="9"/>
    </row>
    <row r="399" spans="1:27" x14ac:dyDescent="0.2">
      <c r="A399" s="9"/>
      <c r="B399" s="9"/>
      <c r="D399" s="9"/>
      <c r="O399" s="9"/>
      <c r="U399" s="9"/>
      <c r="AA399" s="9"/>
    </row>
    <row r="400" spans="1:27" x14ac:dyDescent="0.2">
      <c r="A400" s="9"/>
      <c r="B400" s="9"/>
      <c r="D400" s="9"/>
      <c r="O400" s="9"/>
      <c r="U400" s="9"/>
      <c r="AA400" s="9"/>
    </row>
    <row r="401" spans="1:27" x14ac:dyDescent="0.2">
      <c r="A401" s="9"/>
      <c r="B401" s="9"/>
      <c r="D401" s="9"/>
      <c r="O401" s="9"/>
      <c r="U401" s="9"/>
      <c r="AA401" s="9"/>
    </row>
    <row r="402" spans="1:27" x14ac:dyDescent="0.2">
      <c r="A402" s="9"/>
      <c r="B402" s="9"/>
      <c r="D402" s="9"/>
      <c r="O402" s="9"/>
      <c r="U402" s="9"/>
      <c r="AA402" s="9"/>
    </row>
    <row r="403" spans="1:27" x14ac:dyDescent="0.2">
      <c r="A403" s="9"/>
      <c r="B403" s="9"/>
      <c r="D403" s="9"/>
      <c r="O403" s="9"/>
      <c r="U403" s="9"/>
      <c r="AA403" s="9"/>
    </row>
    <row r="404" spans="1:27" x14ac:dyDescent="0.2">
      <c r="A404" s="9"/>
      <c r="B404" s="9"/>
      <c r="D404" s="9"/>
      <c r="O404" s="9"/>
      <c r="U404" s="9"/>
      <c r="AA404" s="9"/>
    </row>
    <row r="405" spans="1:27" x14ac:dyDescent="0.2">
      <c r="A405" s="9"/>
      <c r="B405" s="9"/>
      <c r="D405" s="9"/>
      <c r="O405" s="9"/>
      <c r="U405" s="9"/>
      <c r="AA405" s="9"/>
    </row>
    <row r="406" spans="1:27" x14ac:dyDescent="0.2">
      <c r="A406" s="9"/>
      <c r="B406" s="9"/>
      <c r="D406" s="9"/>
      <c r="O406" s="9"/>
      <c r="U406" s="9"/>
      <c r="AA406" s="9"/>
    </row>
    <row r="407" spans="1:27" x14ac:dyDescent="0.2">
      <c r="A407" s="9"/>
      <c r="B407" s="9"/>
      <c r="D407" s="9"/>
      <c r="O407" s="9"/>
      <c r="U407" s="9"/>
      <c r="AA407" s="9"/>
    </row>
    <row r="408" spans="1:27" x14ac:dyDescent="0.2">
      <c r="A408" s="9"/>
      <c r="B408" s="9"/>
      <c r="D408" s="9"/>
      <c r="O408" s="9"/>
      <c r="U408" s="9"/>
      <c r="AA408" s="9"/>
    </row>
    <row r="409" spans="1:27" x14ac:dyDescent="0.2">
      <c r="A409" s="9"/>
      <c r="B409" s="9"/>
      <c r="D409" s="9"/>
      <c r="O409" s="9"/>
      <c r="U409" s="9"/>
      <c r="AA409" s="9"/>
    </row>
    <row r="410" spans="1:27" x14ac:dyDescent="0.2">
      <c r="A410" s="9"/>
      <c r="B410" s="9"/>
      <c r="D410" s="9"/>
      <c r="O410" s="9"/>
      <c r="U410" s="9"/>
      <c r="AA410" s="9"/>
    </row>
    <row r="411" spans="1:27" x14ac:dyDescent="0.2">
      <c r="A411" s="9"/>
      <c r="B411" s="9"/>
      <c r="D411" s="9"/>
      <c r="O411" s="9"/>
      <c r="U411" s="9"/>
      <c r="AA411" s="9"/>
    </row>
    <row r="412" spans="1:27" x14ac:dyDescent="0.2">
      <c r="A412" s="9"/>
      <c r="B412" s="9"/>
      <c r="D412" s="9"/>
      <c r="O412" s="9"/>
      <c r="U412" s="9"/>
      <c r="AA412" s="9"/>
    </row>
    <row r="413" spans="1:27" x14ac:dyDescent="0.2">
      <c r="A413" s="9"/>
      <c r="B413" s="9"/>
      <c r="D413" s="9"/>
      <c r="O413" s="9"/>
      <c r="U413" s="9"/>
      <c r="AA413" s="9"/>
    </row>
    <row r="414" spans="1:27" x14ac:dyDescent="0.2">
      <c r="A414" s="9"/>
      <c r="B414" s="9"/>
      <c r="D414" s="9"/>
      <c r="O414" s="9"/>
      <c r="U414" s="9"/>
      <c r="AA414" s="9"/>
    </row>
    <row r="415" spans="1:27" x14ac:dyDescent="0.2">
      <c r="A415" s="9"/>
      <c r="B415" s="9"/>
      <c r="D415" s="9"/>
      <c r="O415" s="9"/>
      <c r="U415" s="9"/>
      <c r="AA415" s="9"/>
    </row>
    <row r="416" spans="1:27" x14ac:dyDescent="0.2">
      <c r="A416" s="9"/>
      <c r="B416" s="9"/>
      <c r="D416" s="9"/>
      <c r="O416" s="9"/>
      <c r="U416" s="9"/>
      <c r="AA416" s="9"/>
    </row>
    <row r="417" spans="1:27" x14ac:dyDescent="0.2">
      <c r="A417" s="9"/>
      <c r="B417" s="9"/>
      <c r="D417" s="9"/>
      <c r="O417" s="9"/>
      <c r="U417" s="9"/>
      <c r="AA417" s="9"/>
    </row>
    <row r="418" spans="1:27" x14ac:dyDescent="0.2">
      <c r="A418" s="9"/>
      <c r="B418" s="9"/>
      <c r="D418" s="9"/>
      <c r="O418" s="9"/>
      <c r="U418" s="9"/>
      <c r="AA418" s="9"/>
    </row>
    <row r="419" spans="1:27" x14ac:dyDescent="0.2">
      <c r="A419" s="9"/>
      <c r="B419" s="9"/>
      <c r="D419" s="9"/>
      <c r="O419" s="9"/>
      <c r="U419" s="9"/>
      <c r="AA419" s="9"/>
    </row>
    <row r="420" spans="1:27" x14ac:dyDescent="0.2">
      <c r="A420" s="9"/>
      <c r="B420" s="9"/>
      <c r="D420" s="9"/>
      <c r="O420" s="9"/>
      <c r="U420" s="9"/>
      <c r="AA420" s="9"/>
    </row>
    <row r="421" spans="1:27" x14ac:dyDescent="0.2">
      <c r="A421" s="9"/>
      <c r="B421" s="9"/>
      <c r="D421" s="9"/>
      <c r="O421" s="9"/>
      <c r="U421" s="9"/>
      <c r="AA421" s="9"/>
    </row>
    <row r="422" spans="1:27" x14ac:dyDescent="0.2">
      <c r="A422" s="9"/>
      <c r="B422" s="9"/>
      <c r="D422" s="9"/>
      <c r="O422" s="9"/>
      <c r="U422" s="9"/>
      <c r="AA422" s="9"/>
    </row>
    <row r="423" spans="1:27" x14ac:dyDescent="0.2">
      <c r="A423" s="9"/>
      <c r="B423" s="9"/>
      <c r="D423" s="9"/>
      <c r="O423" s="9"/>
      <c r="U423" s="9"/>
      <c r="AA423" s="9"/>
    </row>
    <row r="424" spans="1:27" x14ac:dyDescent="0.2">
      <c r="A424" s="9"/>
      <c r="B424" s="9"/>
      <c r="D424" s="9"/>
      <c r="O424" s="9"/>
      <c r="U424" s="9"/>
      <c r="AA424" s="9"/>
    </row>
    <row r="425" spans="1:27" x14ac:dyDescent="0.2">
      <c r="A425" s="9"/>
      <c r="B425" s="9"/>
      <c r="D425" s="9"/>
      <c r="O425" s="9"/>
      <c r="U425" s="9"/>
      <c r="AA425" s="9"/>
    </row>
    <row r="426" spans="1:27" x14ac:dyDescent="0.2">
      <c r="A426" s="9"/>
      <c r="B426" s="9"/>
      <c r="D426" s="9"/>
      <c r="O426" s="9"/>
      <c r="U426" s="9"/>
      <c r="AA426" s="9"/>
    </row>
    <row r="427" spans="1:27" x14ac:dyDescent="0.2">
      <c r="A427" s="9"/>
      <c r="B427" s="9"/>
      <c r="D427" s="9"/>
      <c r="O427" s="9"/>
      <c r="U427" s="9"/>
      <c r="AA427" s="9"/>
    </row>
    <row r="428" spans="1:27" x14ac:dyDescent="0.2">
      <c r="A428" s="9"/>
      <c r="B428" s="9"/>
      <c r="D428" s="9"/>
      <c r="O428" s="9"/>
      <c r="U428" s="9"/>
      <c r="AA428" s="9"/>
    </row>
    <row r="429" spans="1:27" x14ac:dyDescent="0.2">
      <c r="A429" s="9"/>
      <c r="B429" s="9"/>
      <c r="D429" s="9"/>
      <c r="O429" s="9"/>
      <c r="U429" s="9"/>
      <c r="AA429" s="9"/>
    </row>
    <row r="430" spans="1:27" x14ac:dyDescent="0.2">
      <c r="A430" s="9"/>
      <c r="B430" s="9"/>
      <c r="D430" s="9"/>
      <c r="O430" s="9"/>
      <c r="U430" s="9"/>
      <c r="AA430" s="9"/>
    </row>
    <row r="431" spans="1:27" x14ac:dyDescent="0.2">
      <c r="A431" s="9"/>
      <c r="B431" s="9"/>
      <c r="D431" s="9"/>
      <c r="O431" s="9"/>
      <c r="U431" s="9"/>
      <c r="AA431" s="9"/>
    </row>
    <row r="432" spans="1:27" x14ac:dyDescent="0.2">
      <c r="A432" s="9"/>
      <c r="B432" s="9"/>
      <c r="D432" s="9"/>
      <c r="O432" s="9"/>
      <c r="U432" s="9"/>
      <c r="AA432" s="9"/>
    </row>
    <row r="433" spans="1:27" x14ac:dyDescent="0.2">
      <c r="A433" s="9"/>
      <c r="B433" s="9"/>
      <c r="D433" s="9"/>
      <c r="O433" s="9"/>
      <c r="U433" s="9"/>
      <c r="AA433" s="9"/>
    </row>
    <row r="434" spans="1:27" x14ac:dyDescent="0.2">
      <c r="A434" s="9"/>
      <c r="B434" s="9"/>
      <c r="D434" s="9"/>
      <c r="O434" s="9"/>
      <c r="U434" s="9"/>
      <c r="AA434" s="9"/>
    </row>
    <row r="435" spans="1:27" x14ac:dyDescent="0.2">
      <c r="A435" s="9"/>
      <c r="B435" s="9"/>
      <c r="D435" s="9"/>
      <c r="O435" s="9"/>
      <c r="U435" s="9"/>
      <c r="AA435" s="9"/>
    </row>
    <row r="436" spans="1:27" x14ac:dyDescent="0.2">
      <c r="A436" s="9"/>
      <c r="B436" s="9"/>
      <c r="D436" s="9"/>
      <c r="O436" s="9"/>
      <c r="U436" s="9"/>
      <c r="AA436" s="9"/>
    </row>
    <row r="437" spans="1:27" x14ac:dyDescent="0.2">
      <c r="A437" s="9"/>
      <c r="B437" s="9"/>
      <c r="D437" s="9"/>
      <c r="O437" s="9"/>
      <c r="U437" s="9"/>
      <c r="AA437" s="9"/>
    </row>
    <row r="438" spans="1:27" x14ac:dyDescent="0.2">
      <c r="A438" s="9"/>
      <c r="B438" s="9"/>
      <c r="D438" s="9"/>
      <c r="O438" s="9"/>
      <c r="U438" s="9"/>
      <c r="AA438" s="9"/>
    </row>
    <row r="439" spans="1:27" x14ac:dyDescent="0.2">
      <c r="A439" s="9"/>
      <c r="B439" s="9"/>
      <c r="D439" s="9"/>
      <c r="O439" s="9"/>
      <c r="U439" s="9"/>
      <c r="AA439" s="9"/>
    </row>
    <row r="440" spans="1:27" x14ac:dyDescent="0.2">
      <c r="A440" s="9"/>
      <c r="B440" s="9"/>
      <c r="D440" s="9"/>
      <c r="O440" s="9"/>
      <c r="U440" s="9"/>
      <c r="AA440" s="9"/>
    </row>
    <row r="441" spans="1:27" x14ac:dyDescent="0.2">
      <c r="A441" s="9"/>
      <c r="B441" s="9"/>
      <c r="D441" s="9"/>
      <c r="O441" s="9"/>
      <c r="U441" s="9"/>
      <c r="AA441" s="9"/>
    </row>
    <row r="442" spans="1:27" x14ac:dyDescent="0.2">
      <c r="A442" s="9"/>
      <c r="B442" s="9"/>
      <c r="D442" s="9"/>
      <c r="O442" s="9"/>
      <c r="U442" s="9"/>
      <c r="AA442" s="9"/>
    </row>
    <row r="443" spans="1:27" x14ac:dyDescent="0.2">
      <c r="A443" s="9"/>
      <c r="B443" s="9"/>
      <c r="D443" s="9"/>
      <c r="O443" s="9"/>
      <c r="U443" s="9"/>
      <c r="AA443" s="9"/>
    </row>
    <row r="444" spans="1:27" x14ac:dyDescent="0.2">
      <c r="A444" s="9"/>
      <c r="B444" s="9"/>
      <c r="D444" s="9"/>
      <c r="O444" s="9"/>
      <c r="U444" s="9"/>
      <c r="AA444" s="9"/>
    </row>
    <row r="445" spans="1:27" x14ac:dyDescent="0.2">
      <c r="A445" s="9"/>
      <c r="B445" s="9"/>
      <c r="D445" s="9"/>
      <c r="O445" s="9"/>
      <c r="U445" s="9"/>
      <c r="AA445" s="9"/>
    </row>
    <row r="446" spans="1:27" x14ac:dyDescent="0.2">
      <c r="A446" s="9"/>
      <c r="B446" s="9"/>
      <c r="D446" s="9"/>
      <c r="O446" s="9"/>
      <c r="U446" s="9"/>
      <c r="AA446" s="9"/>
    </row>
    <row r="447" spans="1:27" x14ac:dyDescent="0.2">
      <c r="A447" s="9"/>
      <c r="B447" s="9"/>
      <c r="D447" s="9"/>
      <c r="O447" s="9"/>
      <c r="U447" s="9"/>
      <c r="AA447" s="9"/>
    </row>
    <row r="448" spans="1:27" x14ac:dyDescent="0.2">
      <c r="A448" s="9"/>
      <c r="B448" s="9"/>
      <c r="D448" s="9"/>
      <c r="O448" s="9"/>
      <c r="U448" s="9"/>
      <c r="AA448" s="9"/>
    </row>
    <row r="449" spans="1:27" x14ac:dyDescent="0.2">
      <c r="A449" s="9"/>
      <c r="B449" s="9"/>
      <c r="D449" s="9"/>
      <c r="O449" s="9"/>
      <c r="U449" s="9"/>
      <c r="AA449" s="9"/>
    </row>
    <row r="450" spans="1:27" x14ac:dyDescent="0.2">
      <c r="A450" s="9"/>
      <c r="B450" s="9"/>
      <c r="D450" s="9"/>
      <c r="O450" s="9"/>
      <c r="U450" s="9"/>
      <c r="AA450" s="9"/>
    </row>
    <row r="451" spans="1:27" x14ac:dyDescent="0.2">
      <c r="A451" s="9"/>
      <c r="B451" s="9"/>
      <c r="D451" s="9"/>
      <c r="O451" s="9"/>
      <c r="U451" s="9"/>
      <c r="AA451" s="9"/>
    </row>
    <row r="452" spans="1:27" x14ac:dyDescent="0.2">
      <c r="A452" s="9"/>
      <c r="B452" s="9"/>
      <c r="D452" s="9"/>
      <c r="O452" s="9"/>
      <c r="U452" s="9"/>
      <c r="AA452" s="9"/>
    </row>
    <row r="453" spans="1:27" x14ac:dyDescent="0.2">
      <c r="A453" s="9"/>
      <c r="B453" s="9"/>
      <c r="D453" s="9"/>
      <c r="O453" s="9"/>
      <c r="U453" s="9"/>
      <c r="AA453" s="9"/>
    </row>
    <row r="454" spans="1:27" x14ac:dyDescent="0.2">
      <c r="A454" s="9"/>
      <c r="B454" s="9"/>
      <c r="D454" s="9"/>
      <c r="O454" s="9"/>
      <c r="U454" s="9"/>
      <c r="AA454" s="9"/>
    </row>
    <row r="455" spans="1:27" x14ac:dyDescent="0.2">
      <c r="A455" s="9"/>
      <c r="B455" s="9"/>
      <c r="D455" s="9"/>
      <c r="O455" s="9"/>
      <c r="U455" s="9"/>
      <c r="AA455" s="9"/>
    </row>
    <row r="456" spans="1:27" x14ac:dyDescent="0.2">
      <c r="A456" s="9"/>
      <c r="B456" s="9"/>
      <c r="D456" s="9"/>
      <c r="O456" s="9"/>
      <c r="U456" s="9"/>
      <c r="AA456" s="9"/>
    </row>
    <row r="457" spans="1:27" x14ac:dyDescent="0.2">
      <c r="A457" s="9"/>
      <c r="B457" s="9"/>
      <c r="D457" s="9"/>
      <c r="O457" s="9"/>
      <c r="U457" s="9"/>
      <c r="AA457" s="9"/>
    </row>
    <row r="458" spans="1:27" x14ac:dyDescent="0.2">
      <c r="A458" s="9"/>
      <c r="B458" s="9"/>
      <c r="D458" s="9"/>
      <c r="O458" s="9"/>
      <c r="U458" s="9"/>
      <c r="AA458" s="9"/>
    </row>
    <row r="459" spans="1:27" x14ac:dyDescent="0.2">
      <c r="A459" s="9"/>
      <c r="B459" s="9"/>
      <c r="D459" s="9"/>
      <c r="O459" s="9"/>
      <c r="U459" s="9"/>
      <c r="AA459" s="9"/>
    </row>
    <row r="460" spans="1:27" x14ac:dyDescent="0.2">
      <c r="A460" s="9"/>
      <c r="B460" s="9"/>
      <c r="D460" s="9"/>
      <c r="O460" s="9"/>
      <c r="U460" s="9"/>
      <c r="AA460" s="9"/>
    </row>
    <row r="461" spans="1:27" x14ac:dyDescent="0.2">
      <c r="A461" s="9"/>
      <c r="B461" s="9"/>
      <c r="D461" s="9"/>
      <c r="O461" s="9"/>
      <c r="U461" s="9"/>
      <c r="AA461" s="9"/>
    </row>
    <row r="462" spans="1:27" x14ac:dyDescent="0.2">
      <c r="A462" s="9"/>
      <c r="B462" s="9"/>
      <c r="D462" s="9"/>
      <c r="O462" s="9"/>
      <c r="U462" s="9"/>
      <c r="AA462" s="9"/>
    </row>
    <row r="463" spans="1:27" x14ac:dyDescent="0.2">
      <c r="A463" s="9"/>
      <c r="B463" s="9"/>
      <c r="D463" s="9"/>
      <c r="O463" s="9"/>
      <c r="U463" s="9"/>
      <c r="AA463" s="9"/>
    </row>
    <row r="464" spans="1:27" x14ac:dyDescent="0.2">
      <c r="A464" s="9"/>
      <c r="B464" s="9"/>
      <c r="D464" s="9"/>
      <c r="O464" s="9"/>
      <c r="U464" s="9"/>
      <c r="AA464" s="9"/>
    </row>
    <row r="465" spans="1:27" x14ac:dyDescent="0.2">
      <c r="A465" s="9"/>
      <c r="B465" s="9"/>
      <c r="D465" s="9"/>
      <c r="O465" s="9"/>
      <c r="U465" s="9"/>
      <c r="AA465" s="9"/>
    </row>
    <row r="466" spans="1:27" x14ac:dyDescent="0.2">
      <c r="A466" s="9"/>
      <c r="B466" s="9"/>
      <c r="D466" s="9"/>
      <c r="O466" s="9"/>
      <c r="U466" s="9"/>
      <c r="AA466" s="9"/>
    </row>
    <row r="467" spans="1:27" x14ac:dyDescent="0.2">
      <c r="A467" s="9"/>
      <c r="B467" s="9"/>
      <c r="D467" s="9"/>
      <c r="O467" s="9"/>
      <c r="U467" s="9"/>
      <c r="AA467" s="9"/>
    </row>
    <row r="468" spans="1:27" x14ac:dyDescent="0.2">
      <c r="A468" s="9"/>
      <c r="B468" s="9"/>
      <c r="D468" s="9"/>
      <c r="O468" s="9"/>
      <c r="U468" s="9"/>
      <c r="AA468" s="9"/>
    </row>
    <row r="469" spans="1:27" x14ac:dyDescent="0.2">
      <c r="A469" s="9"/>
      <c r="B469" s="9"/>
      <c r="D469" s="9"/>
      <c r="O469" s="9"/>
      <c r="U469" s="9"/>
      <c r="AA469" s="9"/>
    </row>
    <row r="470" spans="1:27" x14ac:dyDescent="0.2">
      <c r="A470" s="9"/>
      <c r="B470" s="9"/>
      <c r="D470" s="9"/>
      <c r="O470" s="9"/>
      <c r="U470" s="9"/>
      <c r="AA470" s="9"/>
    </row>
    <row r="471" spans="1:27" x14ac:dyDescent="0.2">
      <c r="A471" s="9"/>
      <c r="B471" s="9"/>
      <c r="D471" s="9"/>
      <c r="O471" s="9"/>
      <c r="U471" s="9"/>
      <c r="AA471" s="9"/>
    </row>
    <row r="472" spans="1:27" x14ac:dyDescent="0.2">
      <c r="A472" s="9"/>
      <c r="B472" s="9"/>
      <c r="D472" s="9"/>
      <c r="O472" s="9"/>
      <c r="U472" s="9"/>
      <c r="AA472" s="9"/>
    </row>
    <row r="473" spans="1:27" x14ac:dyDescent="0.2">
      <c r="A473" s="9"/>
      <c r="B473" s="9"/>
      <c r="D473" s="9"/>
      <c r="O473" s="9"/>
      <c r="U473" s="9"/>
      <c r="AA473" s="9"/>
    </row>
    <row r="474" spans="1:27" x14ac:dyDescent="0.2">
      <c r="A474" s="9"/>
      <c r="B474" s="9"/>
      <c r="D474" s="9"/>
      <c r="O474" s="9"/>
      <c r="U474" s="9"/>
      <c r="AA474" s="9"/>
    </row>
    <row r="475" spans="1:27" x14ac:dyDescent="0.2">
      <c r="A475" s="9"/>
      <c r="B475" s="9"/>
      <c r="D475" s="9"/>
      <c r="O475" s="9"/>
      <c r="U475" s="9"/>
      <c r="AA475" s="9"/>
    </row>
    <row r="476" spans="1:27" x14ac:dyDescent="0.2">
      <c r="A476" s="9"/>
      <c r="B476" s="9"/>
      <c r="D476" s="9"/>
      <c r="O476" s="9"/>
      <c r="U476" s="9"/>
      <c r="AA476" s="9"/>
    </row>
    <row r="477" spans="1:27" x14ac:dyDescent="0.2">
      <c r="A477" s="9"/>
      <c r="B477" s="9"/>
      <c r="D477" s="9"/>
      <c r="O477" s="9"/>
      <c r="U477" s="9"/>
      <c r="AA477" s="9"/>
    </row>
    <row r="478" spans="1:27" x14ac:dyDescent="0.2">
      <c r="A478" s="9"/>
      <c r="B478" s="9"/>
      <c r="D478" s="9"/>
      <c r="O478" s="9"/>
      <c r="U478" s="9"/>
      <c r="AA478" s="9"/>
    </row>
    <row r="479" spans="1:27" x14ac:dyDescent="0.2">
      <c r="A479" s="9"/>
      <c r="B479" s="9"/>
      <c r="D479" s="9"/>
      <c r="O479" s="9"/>
      <c r="U479" s="9"/>
      <c r="AA479" s="9"/>
    </row>
    <row r="480" spans="1:27" x14ac:dyDescent="0.2">
      <c r="A480" s="9"/>
      <c r="B480" s="9"/>
      <c r="D480" s="9"/>
      <c r="O480" s="9"/>
      <c r="U480" s="9"/>
      <c r="AA480" s="9"/>
    </row>
    <row r="481" spans="1:27" x14ac:dyDescent="0.2">
      <c r="A481" s="9"/>
      <c r="B481" s="9"/>
      <c r="D481" s="9"/>
      <c r="O481" s="9"/>
      <c r="U481" s="9"/>
      <c r="AA481" s="9"/>
    </row>
    <row r="482" spans="1:27" x14ac:dyDescent="0.2">
      <c r="A482" s="9"/>
      <c r="B482" s="9"/>
      <c r="D482" s="9"/>
      <c r="O482" s="9"/>
      <c r="U482" s="9"/>
      <c r="AA482" s="9"/>
    </row>
    <row r="483" spans="1:27" x14ac:dyDescent="0.2">
      <c r="A483" s="9"/>
      <c r="B483" s="9"/>
      <c r="D483" s="9"/>
      <c r="O483" s="9"/>
      <c r="U483" s="9"/>
      <c r="AA483" s="9"/>
    </row>
    <row r="484" spans="1:27" x14ac:dyDescent="0.2">
      <c r="A484" s="9"/>
      <c r="B484" s="9"/>
      <c r="D484" s="9"/>
      <c r="O484" s="9"/>
      <c r="U484" s="9"/>
      <c r="AA484" s="9"/>
    </row>
    <row r="485" spans="1:27" x14ac:dyDescent="0.2">
      <c r="A485" s="9"/>
      <c r="B485" s="9"/>
      <c r="D485" s="9"/>
      <c r="O485" s="9"/>
      <c r="U485" s="9"/>
      <c r="AA485" s="9"/>
    </row>
    <row r="486" spans="1:27" x14ac:dyDescent="0.2">
      <c r="A486" s="9"/>
      <c r="B486" s="9"/>
      <c r="D486" s="9"/>
      <c r="O486" s="9"/>
      <c r="U486" s="9"/>
      <c r="AA486" s="9"/>
    </row>
    <row r="487" spans="1:27" x14ac:dyDescent="0.2">
      <c r="A487" s="9"/>
      <c r="B487" s="9"/>
      <c r="D487" s="9"/>
      <c r="O487" s="9"/>
      <c r="U487" s="9"/>
      <c r="AA487" s="9"/>
    </row>
    <row r="488" spans="1:27" x14ac:dyDescent="0.2">
      <c r="A488" s="9"/>
      <c r="B488" s="9"/>
      <c r="D488" s="9"/>
      <c r="O488" s="9"/>
      <c r="U488" s="9"/>
      <c r="AA488" s="9"/>
    </row>
    <row r="489" spans="1:27" x14ac:dyDescent="0.2">
      <c r="A489" s="9"/>
      <c r="B489" s="9"/>
      <c r="D489" s="9"/>
      <c r="O489" s="9"/>
      <c r="U489" s="9"/>
      <c r="AA489" s="9"/>
    </row>
    <row r="490" spans="1:27" x14ac:dyDescent="0.2">
      <c r="A490" s="9"/>
      <c r="B490" s="9"/>
      <c r="D490" s="9"/>
      <c r="O490" s="9"/>
      <c r="U490" s="9"/>
      <c r="AA490" s="9"/>
    </row>
    <row r="491" spans="1:27" x14ac:dyDescent="0.2">
      <c r="A491" s="9"/>
      <c r="B491" s="9"/>
      <c r="D491" s="9"/>
      <c r="O491" s="9"/>
      <c r="U491" s="9"/>
      <c r="AA491" s="9"/>
    </row>
    <row r="492" spans="1:27" x14ac:dyDescent="0.2">
      <c r="A492" s="9"/>
      <c r="B492" s="9"/>
      <c r="D492" s="9"/>
      <c r="O492" s="9"/>
      <c r="U492" s="9"/>
      <c r="AA492" s="9"/>
    </row>
    <row r="493" spans="1:27" x14ac:dyDescent="0.2">
      <c r="A493" s="9"/>
      <c r="B493" s="9"/>
      <c r="D493" s="9"/>
      <c r="O493" s="9"/>
      <c r="U493" s="9"/>
      <c r="AA493" s="9"/>
    </row>
    <row r="494" spans="1:27" x14ac:dyDescent="0.2">
      <c r="A494" s="9"/>
      <c r="B494" s="9"/>
      <c r="D494" s="9"/>
      <c r="O494" s="9"/>
      <c r="U494" s="9"/>
      <c r="AA494" s="9"/>
    </row>
    <row r="495" spans="1:27" x14ac:dyDescent="0.2">
      <c r="A495" s="9"/>
      <c r="B495" s="9"/>
      <c r="D495" s="9"/>
      <c r="O495" s="9"/>
      <c r="U495" s="9"/>
      <c r="AA495" s="9"/>
    </row>
    <row r="496" spans="1:27" x14ac:dyDescent="0.2">
      <c r="A496" s="9"/>
      <c r="B496" s="9"/>
      <c r="D496" s="9"/>
      <c r="O496" s="9"/>
      <c r="U496" s="9"/>
      <c r="AA496" s="9"/>
    </row>
    <row r="497" spans="1:27" x14ac:dyDescent="0.2">
      <c r="A497" s="9"/>
      <c r="B497" s="9"/>
      <c r="D497" s="9"/>
      <c r="O497" s="9"/>
      <c r="U497" s="9"/>
      <c r="AA497" s="9"/>
    </row>
    <row r="498" spans="1:27" x14ac:dyDescent="0.2">
      <c r="A498" s="9"/>
      <c r="B498" s="9"/>
      <c r="D498" s="9"/>
      <c r="O498" s="9"/>
      <c r="U498" s="9"/>
      <c r="AA498" s="9"/>
    </row>
    <row r="499" spans="1:27" x14ac:dyDescent="0.2">
      <c r="A499" s="9"/>
      <c r="B499" s="9"/>
      <c r="D499" s="9"/>
      <c r="O499" s="9"/>
      <c r="U499" s="9"/>
      <c r="AA499" s="9"/>
    </row>
    <row r="500" spans="1:27" x14ac:dyDescent="0.2">
      <c r="A500" s="9"/>
      <c r="B500" s="9"/>
      <c r="D500" s="9"/>
      <c r="O500" s="9"/>
      <c r="U500" s="9"/>
      <c r="AA500" s="9"/>
    </row>
    <row r="501" spans="1:27" x14ac:dyDescent="0.2">
      <c r="A501" s="9"/>
      <c r="B501" s="9"/>
      <c r="D501" s="9"/>
      <c r="O501" s="9"/>
      <c r="U501" s="9"/>
      <c r="AA501" s="9"/>
    </row>
    <row r="502" spans="1:27" x14ac:dyDescent="0.2">
      <c r="A502" s="9"/>
      <c r="B502" s="9"/>
      <c r="D502" s="9"/>
      <c r="O502" s="9"/>
      <c r="U502" s="9"/>
      <c r="AA502" s="9"/>
    </row>
    <row r="503" spans="1:27" x14ac:dyDescent="0.2">
      <c r="A503" s="9"/>
      <c r="B503" s="9"/>
      <c r="D503" s="9"/>
      <c r="O503" s="9"/>
      <c r="U503" s="9"/>
      <c r="AA503" s="9"/>
    </row>
    <row r="504" spans="1:27" x14ac:dyDescent="0.2">
      <c r="A504" s="9"/>
      <c r="B504" s="9"/>
      <c r="D504" s="9"/>
      <c r="O504" s="9"/>
      <c r="U504" s="9"/>
      <c r="AA504" s="9"/>
    </row>
    <row r="505" spans="1:27" x14ac:dyDescent="0.2">
      <c r="A505" s="9"/>
      <c r="B505" s="9"/>
      <c r="D505" s="9"/>
      <c r="O505" s="9"/>
      <c r="U505" s="9"/>
      <c r="AA505" s="9"/>
    </row>
    <row r="506" spans="1:27" x14ac:dyDescent="0.2">
      <c r="A506" s="9"/>
      <c r="B506" s="9"/>
      <c r="D506" s="9"/>
      <c r="O506" s="9"/>
      <c r="U506" s="9"/>
      <c r="AA506" s="9"/>
    </row>
    <row r="507" spans="1:27" x14ac:dyDescent="0.2">
      <c r="A507" s="9"/>
      <c r="B507" s="9"/>
      <c r="D507" s="9"/>
      <c r="O507" s="9"/>
      <c r="U507" s="9"/>
      <c r="AA507" s="9"/>
    </row>
    <row r="508" spans="1:27" x14ac:dyDescent="0.2">
      <c r="A508" s="9"/>
      <c r="B508" s="9"/>
      <c r="D508" s="9"/>
      <c r="O508" s="9"/>
      <c r="U508" s="9"/>
      <c r="AA508" s="9"/>
    </row>
    <row r="509" spans="1:27" x14ac:dyDescent="0.2">
      <c r="A509" s="9"/>
      <c r="B509" s="9"/>
      <c r="D509" s="9"/>
      <c r="O509" s="9"/>
      <c r="U509" s="9"/>
      <c r="AA509" s="9"/>
    </row>
    <row r="510" spans="1:27" x14ac:dyDescent="0.2">
      <c r="A510" s="9"/>
      <c r="B510" s="9"/>
      <c r="D510" s="9"/>
      <c r="O510" s="9"/>
      <c r="U510" s="9"/>
      <c r="AA510" s="9"/>
    </row>
    <row r="511" spans="1:27" x14ac:dyDescent="0.2">
      <c r="A511" s="9"/>
      <c r="B511" s="9"/>
      <c r="D511" s="9"/>
      <c r="O511" s="9"/>
      <c r="U511" s="9"/>
      <c r="AA511" s="9"/>
    </row>
    <row r="512" spans="1:27" x14ac:dyDescent="0.2">
      <c r="A512" s="9"/>
      <c r="B512" s="9"/>
      <c r="O512" s="9"/>
      <c r="U512" s="9"/>
      <c r="AA512" s="9"/>
    </row>
    <row r="513" spans="1:27" x14ac:dyDescent="0.2">
      <c r="A513" s="9"/>
      <c r="B513" s="9"/>
      <c r="O513" s="9"/>
      <c r="U513" s="9"/>
      <c r="AA513" s="9"/>
    </row>
    <row r="514" spans="1:27" x14ac:dyDescent="0.2">
      <c r="A514" s="9"/>
      <c r="B514" s="9"/>
      <c r="O514" s="9"/>
      <c r="U514" s="9"/>
      <c r="AA514" s="9"/>
    </row>
    <row r="515" spans="1:27" x14ac:dyDescent="0.2">
      <c r="A515" s="9"/>
      <c r="B515" s="9"/>
      <c r="O515" s="9"/>
      <c r="U515" s="9"/>
      <c r="AA515" s="9"/>
    </row>
    <row r="516" spans="1:27" x14ac:dyDescent="0.2">
      <c r="A516" s="9"/>
      <c r="B516" s="9"/>
      <c r="O516" s="9"/>
      <c r="U516" s="9"/>
      <c r="AA516" s="9"/>
    </row>
  </sheetData>
  <autoFilter ref="A146:E287">
    <filterColumn colId="3">
      <filters>
        <filter val="C"/>
      </filters>
    </filterColumn>
  </autoFilter>
  <sortState ref="C5:C79">
    <sortCondition ref="C7"/>
  </sortState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Q1" workbookViewId="0">
      <pane ySplit="6" topLeftCell="A7" activePane="bottomLeft" state="frozen"/>
      <selection pane="bottomLeft" activeCell="AE10" sqref="AE10"/>
    </sheetView>
  </sheetViews>
  <sheetFormatPr defaultRowHeight="11.25" x14ac:dyDescent="0.2"/>
  <cols>
    <col min="1" max="1" width="6" style="16" customWidth="1"/>
    <col min="2" max="2" width="10.7109375" style="15" customWidth="1"/>
    <col min="3" max="3" width="20" style="9" customWidth="1"/>
    <col min="4" max="4" width="12.85546875" style="16" customWidth="1"/>
    <col min="5" max="5" width="14.7109375" style="9" customWidth="1"/>
    <col min="6" max="7" width="11.28515625" style="9" customWidth="1"/>
    <col min="8" max="8" width="14.7109375" style="9" customWidth="1"/>
    <col min="9" max="13" width="12.42578125" style="9" customWidth="1"/>
    <col min="14" max="14" width="13" style="9" customWidth="1"/>
    <col min="15" max="15" width="12.42578125" style="253" customWidth="1"/>
    <col min="16" max="16" width="11.85546875" style="223" customWidth="1"/>
    <col min="17" max="17" width="13" style="9" customWidth="1"/>
    <col min="18" max="18" width="11.5703125" style="9" bestFit="1" customWidth="1"/>
    <col min="19" max="19" width="11.7109375" style="9" customWidth="1"/>
    <col min="20" max="21" width="12" style="9" customWidth="1"/>
    <col min="22" max="22" width="11.85546875" style="9" customWidth="1"/>
    <col min="23" max="23" width="12.140625" style="9" customWidth="1"/>
    <col min="24" max="25" width="12.28515625" style="9" customWidth="1"/>
    <col min="26" max="26" width="12.5703125" style="9" customWidth="1"/>
    <col min="27" max="27" width="12.28515625" style="9" customWidth="1"/>
    <col min="28" max="28" width="12.140625" style="9" customWidth="1"/>
    <col min="29" max="29" width="12.5703125" style="9" customWidth="1"/>
    <col min="30" max="31" width="12.140625" style="9" customWidth="1"/>
    <col min="32" max="32" width="12.5703125" style="9" customWidth="1"/>
    <col min="33" max="33" width="12.85546875" style="9" customWidth="1"/>
    <col min="34" max="34" width="12.7109375" style="9" customWidth="1"/>
    <col min="35" max="35" width="13.140625" style="9" customWidth="1"/>
    <col min="36" max="36" width="12.85546875" style="9" customWidth="1"/>
    <col min="37" max="37" width="13.42578125" style="9" customWidth="1"/>
    <col min="38" max="38" width="13.28515625" style="9" customWidth="1"/>
    <col min="39" max="39" width="13" style="9" customWidth="1"/>
    <col min="40" max="40" width="12.7109375" style="9" customWidth="1"/>
    <col min="41" max="41" width="14.140625" style="9" customWidth="1"/>
    <col min="42" max="42" width="13" style="9" customWidth="1"/>
    <col min="43" max="43" width="13.140625" style="9" customWidth="1"/>
    <col min="44" max="44" width="13" style="9" customWidth="1"/>
    <col min="45" max="45" width="13.42578125" style="9" customWidth="1"/>
    <col min="46" max="46" width="12.7109375" style="223" customWidth="1"/>
    <col min="47" max="47" width="12.7109375" style="9" customWidth="1"/>
    <col min="48" max="48" width="13.7109375" style="9" customWidth="1"/>
    <col min="49" max="49" width="13" style="9" customWidth="1"/>
    <col min="50" max="50" width="12" style="9" customWidth="1"/>
    <col min="51" max="51" width="12.85546875" style="9" customWidth="1"/>
    <col min="52" max="52" width="13.28515625" style="9" customWidth="1"/>
    <col min="53" max="53" width="11.28515625" style="9" customWidth="1"/>
    <col min="54" max="54" width="9.140625" style="9"/>
    <col min="55" max="55" width="11.85546875" style="9" customWidth="1"/>
    <col min="56" max="16384" width="9.140625" style="9"/>
  </cols>
  <sheetData>
    <row r="1" spans="1:55" x14ac:dyDescent="0.2">
      <c r="C1" s="39" t="s">
        <v>0</v>
      </c>
      <c r="D1" s="40"/>
      <c r="E1" s="39"/>
      <c r="F1" s="39"/>
    </row>
    <row r="2" spans="1:55" x14ac:dyDescent="0.2">
      <c r="C2" s="39" t="s">
        <v>155</v>
      </c>
      <c r="D2" s="40"/>
      <c r="E2" s="39"/>
      <c r="F2" s="39"/>
    </row>
    <row r="3" spans="1:55" x14ac:dyDescent="0.2">
      <c r="C3" s="9" t="s">
        <v>108</v>
      </c>
      <c r="V3" s="39"/>
    </row>
    <row r="4" spans="1:55" ht="12" thickBot="1" x14ac:dyDescent="0.25"/>
    <row r="5" spans="1:55" s="81" customFormat="1" ht="15.75" customHeight="1" x14ac:dyDescent="0.25">
      <c r="A5" s="437" t="s">
        <v>1</v>
      </c>
      <c r="B5" s="439" t="s">
        <v>2</v>
      </c>
      <c r="C5" s="441" t="s">
        <v>3</v>
      </c>
      <c r="D5" s="441" t="s">
        <v>4</v>
      </c>
      <c r="E5" s="441" t="s">
        <v>5</v>
      </c>
      <c r="F5" s="446" t="s">
        <v>6</v>
      </c>
      <c r="G5" s="446"/>
      <c r="H5" s="441" t="s">
        <v>10</v>
      </c>
      <c r="I5" s="441" t="s">
        <v>27</v>
      </c>
      <c r="J5" s="85"/>
      <c r="K5" s="443" t="s">
        <v>26</v>
      </c>
      <c r="L5" s="444"/>
      <c r="M5" s="445"/>
      <c r="N5" s="433" t="s">
        <v>9</v>
      </c>
      <c r="O5" s="433"/>
      <c r="P5" s="433"/>
      <c r="Q5" s="433" t="s">
        <v>14</v>
      </c>
      <c r="R5" s="433"/>
      <c r="S5" s="433"/>
      <c r="T5" s="433" t="s">
        <v>15</v>
      </c>
      <c r="U5" s="433"/>
      <c r="V5" s="433"/>
      <c r="W5" s="433" t="s">
        <v>16</v>
      </c>
      <c r="X5" s="433"/>
      <c r="Y5" s="433"/>
      <c r="Z5" s="433" t="s">
        <v>17</v>
      </c>
      <c r="AA5" s="433"/>
      <c r="AB5" s="433"/>
      <c r="AC5" s="433" t="s">
        <v>18</v>
      </c>
      <c r="AD5" s="433"/>
      <c r="AE5" s="433"/>
      <c r="AF5" s="433" t="s">
        <v>19</v>
      </c>
      <c r="AG5" s="433"/>
      <c r="AH5" s="433"/>
      <c r="AI5" s="433" t="s">
        <v>20</v>
      </c>
      <c r="AJ5" s="433"/>
      <c r="AK5" s="433"/>
      <c r="AL5" s="433" t="s">
        <v>21</v>
      </c>
      <c r="AM5" s="433"/>
      <c r="AN5" s="433"/>
      <c r="AO5" s="433" t="s">
        <v>22</v>
      </c>
      <c r="AP5" s="433"/>
      <c r="AQ5" s="433"/>
      <c r="AR5" s="433" t="s">
        <v>23</v>
      </c>
      <c r="AS5" s="433"/>
      <c r="AT5" s="433"/>
      <c r="AU5" s="433" t="s">
        <v>24</v>
      </c>
      <c r="AV5" s="433"/>
      <c r="AW5" s="433"/>
      <c r="AX5" s="434" t="s">
        <v>25</v>
      </c>
      <c r="AY5" s="435"/>
      <c r="AZ5" s="436"/>
      <c r="BA5" s="81" t="s">
        <v>62</v>
      </c>
      <c r="BC5" s="431" t="s">
        <v>29</v>
      </c>
    </row>
    <row r="6" spans="1:55" s="57" customFormat="1" ht="15.75" customHeight="1" thickBot="1" x14ac:dyDescent="0.25">
      <c r="A6" s="438"/>
      <c r="B6" s="440"/>
      <c r="C6" s="442"/>
      <c r="D6" s="442"/>
      <c r="E6" s="442"/>
      <c r="F6" s="55" t="s">
        <v>7</v>
      </c>
      <c r="G6" s="56" t="s">
        <v>8</v>
      </c>
      <c r="H6" s="442"/>
      <c r="I6" s="442"/>
      <c r="J6" s="82" t="s">
        <v>31</v>
      </c>
      <c r="K6" s="57" t="s">
        <v>11</v>
      </c>
      <c r="L6" s="57" t="s">
        <v>12</v>
      </c>
      <c r="M6" s="57" t="s">
        <v>13</v>
      </c>
      <c r="N6" s="57" t="s">
        <v>11</v>
      </c>
      <c r="O6" s="254" t="s">
        <v>12</v>
      </c>
      <c r="P6" s="242" t="s">
        <v>13</v>
      </c>
      <c r="Q6" s="57" t="s">
        <v>11</v>
      </c>
      <c r="R6" s="57" t="s">
        <v>12</v>
      </c>
      <c r="S6" s="57" t="s">
        <v>13</v>
      </c>
      <c r="T6" s="57" t="s">
        <v>11</v>
      </c>
      <c r="U6" s="57" t="s">
        <v>12</v>
      </c>
      <c r="V6" s="57" t="s">
        <v>13</v>
      </c>
      <c r="W6" s="57" t="s">
        <v>11</v>
      </c>
      <c r="X6" s="57" t="s">
        <v>12</v>
      </c>
      <c r="Y6" s="57" t="s">
        <v>13</v>
      </c>
      <c r="Z6" s="57" t="s">
        <v>11</v>
      </c>
      <c r="AA6" s="57" t="s">
        <v>12</v>
      </c>
      <c r="AB6" s="57" t="s">
        <v>13</v>
      </c>
      <c r="AC6" s="57" t="s">
        <v>11</v>
      </c>
      <c r="AD6" s="57" t="s">
        <v>12</v>
      </c>
      <c r="AE6" s="57" t="s">
        <v>13</v>
      </c>
      <c r="AF6" s="57" t="s">
        <v>11</v>
      </c>
      <c r="AG6" s="57" t="s">
        <v>12</v>
      </c>
      <c r="AH6" s="57" t="s">
        <v>13</v>
      </c>
      <c r="AI6" s="57" t="s">
        <v>11</v>
      </c>
      <c r="AJ6" s="57" t="s">
        <v>12</v>
      </c>
      <c r="AK6" s="57" t="s">
        <v>13</v>
      </c>
      <c r="AL6" s="57" t="s">
        <v>11</v>
      </c>
      <c r="AM6" s="57" t="s">
        <v>12</v>
      </c>
      <c r="AN6" s="57" t="s">
        <v>13</v>
      </c>
      <c r="AO6" s="57" t="s">
        <v>11</v>
      </c>
      <c r="AP6" s="57" t="s">
        <v>12</v>
      </c>
      <c r="AQ6" s="57" t="s">
        <v>13</v>
      </c>
      <c r="AR6" s="57" t="s">
        <v>11</v>
      </c>
      <c r="AS6" s="57" t="s">
        <v>12</v>
      </c>
      <c r="AT6" s="242" t="s">
        <v>13</v>
      </c>
      <c r="AU6" s="57" t="s">
        <v>11</v>
      </c>
      <c r="AV6" s="57" t="s">
        <v>12</v>
      </c>
      <c r="AW6" s="57" t="s">
        <v>13</v>
      </c>
      <c r="AX6" s="57" t="s">
        <v>11</v>
      </c>
      <c r="AY6" s="57" t="s">
        <v>12</v>
      </c>
      <c r="AZ6" s="57" t="s">
        <v>13</v>
      </c>
      <c r="BA6" s="57" t="s">
        <v>63</v>
      </c>
      <c r="BC6" s="432"/>
    </row>
    <row r="7" spans="1:55" x14ac:dyDescent="0.2">
      <c r="A7" s="192">
        <v>1</v>
      </c>
      <c r="B7" s="3"/>
      <c r="C7" s="58" t="s">
        <v>157</v>
      </c>
      <c r="D7" s="10" t="s">
        <v>375</v>
      </c>
      <c r="E7" s="12">
        <v>12500000</v>
      </c>
      <c r="F7" s="12"/>
      <c r="G7" s="12"/>
      <c r="H7" s="12">
        <f>E7-F7-G7</f>
        <v>12500000</v>
      </c>
      <c r="I7" s="12">
        <v>5000000</v>
      </c>
      <c r="J7" s="42"/>
      <c r="K7" s="12">
        <v>0</v>
      </c>
      <c r="L7" s="12"/>
      <c r="M7" s="44">
        <f>K7-L7</f>
        <v>0</v>
      </c>
      <c r="N7" s="12">
        <v>750000</v>
      </c>
      <c r="O7" s="255">
        <v>750000</v>
      </c>
      <c r="P7" s="252">
        <f>N7-O7</f>
        <v>0</v>
      </c>
      <c r="Q7" s="12">
        <v>750000</v>
      </c>
      <c r="R7" s="12">
        <v>750000</v>
      </c>
      <c r="S7" s="54">
        <f>Q7-R7</f>
        <v>0</v>
      </c>
      <c r="T7" s="12">
        <v>750000</v>
      </c>
      <c r="U7" s="12">
        <v>750000</v>
      </c>
      <c r="V7" s="54">
        <f>T7-U7</f>
        <v>0</v>
      </c>
      <c r="W7" s="12">
        <v>750000</v>
      </c>
      <c r="X7" s="12">
        <v>750000</v>
      </c>
      <c r="Y7" s="54">
        <f>W7-X7</f>
        <v>0</v>
      </c>
      <c r="Z7" s="12">
        <v>750000</v>
      </c>
      <c r="AA7" s="12">
        <v>750000</v>
      </c>
      <c r="AB7" s="54">
        <f>Z7-AA7</f>
        <v>0</v>
      </c>
      <c r="AC7" s="12">
        <v>750000</v>
      </c>
      <c r="AD7" s="12">
        <v>750000</v>
      </c>
      <c r="AE7" s="54">
        <f>AC7-AD7</f>
        <v>0</v>
      </c>
      <c r="AF7" s="12">
        <v>750000</v>
      </c>
      <c r="AG7" s="12"/>
      <c r="AH7" s="54">
        <f>AF7-AG7</f>
        <v>750000</v>
      </c>
      <c r="AI7" s="12">
        <v>750000</v>
      </c>
      <c r="AJ7" s="12"/>
      <c r="AK7" s="54">
        <f>AI7-AJ7</f>
        <v>750000</v>
      </c>
      <c r="AL7" s="12">
        <v>750000</v>
      </c>
      <c r="AM7" s="12"/>
      <c r="AN7" s="54">
        <f>AL7-AM7</f>
        <v>750000</v>
      </c>
      <c r="AO7" s="12">
        <v>750000</v>
      </c>
      <c r="AP7" s="12"/>
      <c r="AQ7" s="54">
        <f>AO7-AP7</f>
        <v>750000</v>
      </c>
      <c r="AR7" s="12"/>
      <c r="AS7" s="12"/>
      <c r="AT7" s="232">
        <f>AR7-AS7</f>
        <v>0</v>
      </c>
      <c r="AU7" s="12"/>
      <c r="AV7" s="12"/>
      <c r="AW7" s="44"/>
      <c r="AX7" s="12"/>
      <c r="AY7" s="12"/>
      <c r="AZ7" s="12"/>
      <c r="BA7" s="9">
        <f>K7+N7+Q7+T7+W7+Z7+AC7+AF7+AI7+AL7+AO7+AR7+AU7</f>
        <v>7500000</v>
      </c>
    </row>
    <row r="8" spans="1:55" x14ac:dyDescent="0.2">
      <c r="A8" s="192">
        <v>2</v>
      </c>
      <c r="B8" s="3"/>
      <c r="C8" s="58" t="s">
        <v>168</v>
      </c>
      <c r="D8" s="10" t="s">
        <v>375</v>
      </c>
      <c r="E8" s="12">
        <v>13500000</v>
      </c>
      <c r="F8" s="12"/>
      <c r="G8" s="12"/>
      <c r="H8" s="12">
        <f t="shared" ref="H8:H53" si="0">E8-F8-G8</f>
        <v>13500000</v>
      </c>
      <c r="I8" s="12">
        <v>3000000</v>
      </c>
      <c r="J8" s="42"/>
      <c r="K8" s="12">
        <v>2000000</v>
      </c>
      <c r="L8" s="12">
        <v>2000000</v>
      </c>
      <c r="M8" s="44">
        <f t="shared" ref="M8:M25" si="1">K8-L8</f>
        <v>0</v>
      </c>
      <c r="N8" s="12"/>
      <c r="O8" s="255"/>
      <c r="P8" s="252">
        <f>N8-O8</f>
        <v>0</v>
      </c>
      <c r="Q8" s="12">
        <v>850000</v>
      </c>
      <c r="R8" s="12">
        <v>850000</v>
      </c>
      <c r="S8" s="54">
        <f>Q8-R8</f>
        <v>0</v>
      </c>
      <c r="T8" s="12">
        <v>850000</v>
      </c>
      <c r="U8" s="12">
        <v>850000</v>
      </c>
      <c r="V8" s="54">
        <f>T8-U8</f>
        <v>0</v>
      </c>
      <c r="W8" s="12">
        <v>850000</v>
      </c>
      <c r="X8" s="12">
        <v>850000</v>
      </c>
      <c r="Y8" s="54">
        <f>W8-X8</f>
        <v>0</v>
      </c>
      <c r="Z8" s="12">
        <v>850000</v>
      </c>
      <c r="AA8" s="12">
        <v>850000</v>
      </c>
      <c r="AB8" s="54">
        <f>Z8-AA8</f>
        <v>0</v>
      </c>
      <c r="AC8" s="12">
        <v>850000</v>
      </c>
      <c r="AD8" s="12">
        <v>850000</v>
      </c>
      <c r="AE8" s="54">
        <f>AC8-AD8</f>
        <v>0</v>
      </c>
      <c r="AF8" s="12">
        <v>850000</v>
      </c>
      <c r="AG8" s="12"/>
      <c r="AH8" s="54">
        <f>AF8-AG8</f>
        <v>850000</v>
      </c>
      <c r="AI8" s="12">
        <v>850000</v>
      </c>
      <c r="AJ8" s="12"/>
      <c r="AK8" s="54">
        <f>AI8-AJ8</f>
        <v>850000</v>
      </c>
      <c r="AL8" s="12">
        <v>850000</v>
      </c>
      <c r="AM8" s="12"/>
      <c r="AN8" s="54">
        <f>AL8-AM8</f>
        <v>850000</v>
      </c>
      <c r="AO8" s="12">
        <v>850000</v>
      </c>
      <c r="AP8" s="12"/>
      <c r="AQ8" s="54">
        <f>AO8-AP8</f>
        <v>850000</v>
      </c>
      <c r="AR8" s="12">
        <v>850000</v>
      </c>
      <c r="AS8" s="12"/>
      <c r="AT8" s="232">
        <f t="shared" ref="AT8:AT68" si="2">AR8-AS8</f>
        <v>850000</v>
      </c>
      <c r="AU8" s="12"/>
      <c r="AV8" s="12"/>
      <c r="AW8" s="44"/>
      <c r="AX8" s="12"/>
      <c r="AY8" s="12"/>
      <c r="AZ8" s="12"/>
      <c r="BA8" s="9">
        <f t="shared" ref="BA8:BA68" si="3">K8+N8+Q8+T8+W8+Z8+AC8+AF8+AI8+AL8+AO8+AR8+AU8</f>
        <v>10500000</v>
      </c>
    </row>
    <row r="9" spans="1:55" x14ac:dyDescent="0.2">
      <c r="A9" s="192">
        <v>3</v>
      </c>
      <c r="B9" s="3"/>
      <c r="C9" s="58" t="s">
        <v>177</v>
      </c>
      <c r="D9" s="10" t="s">
        <v>375</v>
      </c>
      <c r="E9" s="12">
        <v>13500000</v>
      </c>
      <c r="F9" s="12"/>
      <c r="G9" s="12"/>
      <c r="H9" s="12">
        <f t="shared" si="0"/>
        <v>13500000</v>
      </c>
      <c r="I9" s="12">
        <v>3000000</v>
      </c>
      <c r="J9" s="42"/>
      <c r="K9" s="12">
        <v>2850000</v>
      </c>
      <c r="L9" s="12">
        <v>2850000</v>
      </c>
      <c r="M9" s="44">
        <f t="shared" si="1"/>
        <v>0</v>
      </c>
      <c r="N9" s="12">
        <v>850000</v>
      </c>
      <c r="O9" s="255">
        <v>850000</v>
      </c>
      <c r="P9" s="252">
        <f>N9-O9</f>
        <v>0</v>
      </c>
      <c r="Q9" s="12">
        <v>850000</v>
      </c>
      <c r="R9" s="12"/>
      <c r="S9" s="54">
        <f>Q9-R9</f>
        <v>850000</v>
      </c>
      <c r="T9" s="12">
        <v>850000</v>
      </c>
      <c r="U9" s="12"/>
      <c r="V9" s="54">
        <f>T9-U9</f>
        <v>850000</v>
      </c>
      <c r="W9" s="12">
        <v>850000</v>
      </c>
      <c r="X9" s="12"/>
      <c r="Y9" s="54">
        <f>W9-X9</f>
        <v>850000</v>
      </c>
      <c r="Z9" s="12">
        <v>850000</v>
      </c>
      <c r="AA9" s="12"/>
      <c r="AB9" s="54">
        <f>Z9-AA9</f>
        <v>850000</v>
      </c>
      <c r="AC9" s="12">
        <v>850000</v>
      </c>
      <c r="AD9" s="12"/>
      <c r="AE9" s="54">
        <f>AC9-AD9</f>
        <v>850000</v>
      </c>
      <c r="AF9" s="12">
        <v>850000</v>
      </c>
      <c r="AG9" s="12"/>
      <c r="AH9" s="54">
        <f>AF9-AG9</f>
        <v>850000</v>
      </c>
      <c r="AI9" s="12">
        <v>850000</v>
      </c>
      <c r="AJ9" s="12"/>
      <c r="AK9" s="54">
        <f>AI9-AJ9</f>
        <v>850000</v>
      </c>
      <c r="AL9" s="12">
        <v>850000</v>
      </c>
      <c r="AM9" s="12"/>
      <c r="AN9" s="54">
        <f>AL9-AM9</f>
        <v>850000</v>
      </c>
      <c r="AO9" s="12"/>
      <c r="AP9" s="12"/>
      <c r="AQ9" s="54">
        <f>AO9-AP9</f>
        <v>0</v>
      </c>
      <c r="AR9" s="12"/>
      <c r="AS9" s="12"/>
      <c r="AT9" s="232">
        <f t="shared" si="2"/>
        <v>0</v>
      </c>
      <c r="AU9" s="12"/>
      <c r="AV9" s="12"/>
      <c r="AW9" s="44"/>
      <c r="AX9" s="12"/>
      <c r="AY9" s="12"/>
      <c r="AZ9" s="12"/>
      <c r="BA9" s="9">
        <f t="shared" si="3"/>
        <v>10500000</v>
      </c>
    </row>
    <row r="10" spans="1:55" x14ac:dyDescent="0.2">
      <c r="A10" s="192">
        <v>4</v>
      </c>
      <c r="B10" s="3"/>
      <c r="C10" s="58" t="s">
        <v>173</v>
      </c>
      <c r="D10" s="10" t="s">
        <v>374</v>
      </c>
      <c r="E10" s="12">
        <v>14000000</v>
      </c>
      <c r="F10" s="12"/>
      <c r="G10" s="12">
        <v>4200000</v>
      </c>
      <c r="H10" s="12">
        <f t="shared" si="0"/>
        <v>9800000</v>
      </c>
      <c r="I10" s="12">
        <v>2000000</v>
      </c>
      <c r="J10" s="42"/>
      <c r="K10" s="12">
        <v>3000000</v>
      </c>
      <c r="L10" s="12">
        <v>3000000</v>
      </c>
      <c r="M10" s="44">
        <f t="shared" si="1"/>
        <v>0</v>
      </c>
      <c r="N10" s="12"/>
      <c r="O10" s="255"/>
      <c r="P10" s="252">
        <f t="shared" ref="P10:P67" si="4">N10-O10</f>
        <v>0</v>
      </c>
      <c r="Q10" s="12">
        <v>480000</v>
      </c>
      <c r="R10" s="12">
        <v>480000</v>
      </c>
      <c r="S10" s="54">
        <f t="shared" ref="S10:S28" si="5">Q10-R10</f>
        <v>0</v>
      </c>
      <c r="T10" s="12">
        <v>480000</v>
      </c>
      <c r="U10" s="12">
        <v>480000</v>
      </c>
      <c r="V10" s="54">
        <f t="shared" ref="V10:V28" si="6">T10-U10</f>
        <v>0</v>
      </c>
      <c r="W10" s="12">
        <v>480000</v>
      </c>
      <c r="X10" s="12">
        <v>480000</v>
      </c>
      <c r="Y10" s="54">
        <f t="shared" ref="Y10:Y16" si="7">W10-X10</f>
        <v>0</v>
      </c>
      <c r="Z10" s="12">
        <v>480000</v>
      </c>
      <c r="AA10" s="12">
        <v>480000</v>
      </c>
      <c r="AB10" s="54">
        <f t="shared" ref="AB10:AB16" si="8">Z10-AA10</f>
        <v>0</v>
      </c>
      <c r="AC10" s="12">
        <v>480000</v>
      </c>
      <c r="AD10" s="12">
        <v>480000</v>
      </c>
      <c r="AE10" s="54">
        <f t="shared" ref="AE10:AE16" si="9">AC10-AD10</f>
        <v>0</v>
      </c>
      <c r="AF10" s="12">
        <v>480000</v>
      </c>
      <c r="AG10" s="12"/>
      <c r="AH10" s="54">
        <f t="shared" ref="AH10:AH16" si="10">AF10-AG10</f>
        <v>480000</v>
      </c>
      <c r="AI10" s="12">
        <v>480000</v>
      </c>
      <c r="AJ10" s="12"/>
      <c r="AK10" s="54">
        <f t="shared" ref="AK10:AK16" si="11">AI10-AJ10</f>
        <v>480000</v>
      </c>
      <c r="AL10" s="12">
        <v>480000</v>
      </c>
      <c r="AM10" s="12"/>
      <c r="AN10" s="54">
        <f t="shared" ref="AN10:AN47" si="12">AL10-AM10</f>
        <v>480000</v>
      </c>
      <c r="AO10" s="12">
        <v>480000</v>
      </c>
      <c r="AP10" s="12"/>
      <c r="AQ10" s="54">
        <f t="shared" ref="AQ10:AQ47" si="13">AO10-AP10</f>
        <v>480000</v>
      </c>
      <c r="AR10" s="12">
        <v>480000</v>
      </c>
      <c r="AS10" s="12"/>
      <c r="AT10" s="232">
        <f t="shared" si="2"/>
        <v>480000</v>
      </c>
      <c r="AU10" s="12"/>
      <c r="AV10" s="12"/>
      <c r="AW10" s="44"/>
      <c r="AX10" s="12"/>
      <c r="AY10" s="12"/>
      <c r="AZ10" s="12"/>
      <c r="BA10" s="9">
        <f t="shared" si="3"/>
        <v>7800000</v>
      </c>
    </row>
    <row r="11" spans="1:55" s="121" customFormat="1" x14ac:dyDescent="0.2">
      <c r="A11" s="364">
        <v>5</v>
      </c>
      <c r="B11" s="282"/>
      <c r="C11" s="283" t="s">
        <v>175</v>
      </c>
      <c r="D11" s="284" t="s">
        <v>375</v>
      </c>
      <c r="E11" s="285">
        <v>14000000</v>
      </c>
      <c r="F11" s="285"/>
      <c r="G11" s="285">
        <v>7000000</v>
      </c>
      <c r="H11" s="285">
        <f t="shared" si="0"/>
        <v>7000000</v>
      </c>
      <c r="I11" s="285">
        <v>2000000</v>
      </c>
      <c r="J11" s="269"/>
      <c r="K11" s="285"/>
      <c r="L11" s="285"/>
      <c r="M11" s="286">
        <f t="shared" si="1"/>
        <v>0</v>
      </c>
      <c r="N11" s="285">
        <v>500000</v>
      </c>
      <c r="O11" s="287">
        <v>500000</v>
      </c>
      <c r="P11" s="288">
        <f t="shared" si="4"/>
        <v>0</v>
      </c>
      <c r="Q11" s="285">
        <v>500000</v>
      </c>
      <c r="R11" s="285">
        <v>500000</v>
      </c>
      <c r="S11" s="289">
        <f t="shared" si="5"/>
        <v>0</v>
      </c>
      <c r="T11" s="285">
        <v>500000</v>
      </c>
      <c r="U11" s="285">
        <v>500000</v>
      </c>
      <c r="V11" s="289">
        <f t="shared" si="6"/>
        <v>0</v>
      </c>
      <c r="W11" s="285">
        <v>500000</v>
      </c>
      <c r="X11" s="285">
        <v>500000</v>
      </c>
      <c r="Y11" s="289">
        <f t="shared" si="7"/>
        <v>0</v>
      </c>
      <c r="Z11" s="285">
        <v>500000</v>
      </c>
      <c r="AA11" s="285">
        <v>500000</v>
      </c>
      <c r="AB11" s="289">
        <f t="shared" si="8"/>
        <v>0</v>
      </c>
      <c r="AC11" s="285">
        <v>500000</v>
      </c>
      <c r="AD11" s="285">
        <v>500000</v>
      </c>
      <c r="AE11" s="289">
        <f t="shared" si="9"/>
        <v>0</v>
      </c>
      <c r="AF11" s="285">
        <v>500000</v>
      </c>
      <c r="AG11" s="285">
        <v>500000</v>
      </c>
      <c r="AH11" s="289">
        <f t="shared" si="10"/>
        <v>0</v>
      </c>
      <c r="AI11" s="285">
        <v>500000</v>
      </c>
      <c r="AJ11" s="285">
        <v>500000</v>
      </c>
      <c r="AK11" s="289">
        <f t="shared" si="11"/>
        <v>0</v>
      </c>
      <c r="AL11" s="285">
        <v>500000</v>
      </c>
      <c r="AM11" s="285">
        <v>500000</v>
      </c>
      <c r="AN11" s="289">
        <f t="shared" si="12"/>
        <v>0</v>
      </c>
      <c r="AO11" s="285">
        <v>500000</v>
      </c>
      <c r="AP11" s="285">
        <v>500000</v>
      </c>
      <c r="AQ11" s="289">
        <f t="shared" si="13"/>
        <v>0</v>
      </c>
      <c r="AR11" s="285"/>
      <c r="AS11" s="285"/>
      <c r="AT11" s="290">
        <f t="shared" si="2"/>
        <v>0</v>
      </c>
      <c r="AU11" s="285"/>
      <c r="AV11" s="285"/>
      <c r="AW11" s="286"/>
      <c r="AX11" s="285"/>
      <c r="AY11" s="285"/>
      <c r="AZ11" s="285"/>
      <c r="BA11" s="121">
        <f t="shared" si="3"/>
        <v>5000000</v>
      </c>
    </row>
    <row r="12" spans="1:55" x14ac:dyDescent="0.2">
      <c r="A12" s="192">
        <v>6</v>
      </c>
      <c r="B12" s="13"/>
      <c r="C12" s="109" t="s">
        <v>179</v>
      </c>
      <c r="D12" s="10" t="s">
        <v>375</v>
      </c>
      <c r="E12" s="42">
        <v>14000000</v>
      </c>
      <c r="F12" s="42"/>
      <c r="G12" s="42"/>
      <c r="H12" s="12">
        <f t="shared" si="0"/>
        <v>14000000</v>
      </c>
      <c r="I12" s="42">
        <v>2500000</v>
      </c>
      <c r="J12" s="42"/>
      <c r="K12" s="42">
        <v>2500000</v>
      </c>
      <c r="L12" s="42">
        <v>2500000</v>
      </c>
      <c r="M12" s="44">
        <f t="shared" si="1"/>
        <v>0</v>
      </c>
      <c r="N12" s="42">
        <v>900000</v>
      </c>
      <c r="O12" s="256">
        <v>900000</v>
      </c>
      <c r="P12" s="252">
        <f t="shared" si="4"/>
        <v>0</v>
      </c>
      <c r="Q12" s="42">
        <v>900000</v>
      </c>
      <c r="R12" s="256">
        <v>900000</v>
      </c>
      <c r="S12" s="252">
        <f t="shared" si="5"/>
        <v>0</v>
      </c>
      <c r="T12" s="42">
        <v>900000</v>
      </c>
      <c r="U12" s="256">
        <v>900000</v>
      </c>
      <c r="V12" s="252">
        <f t="shared" si="6"/>
        <v>0</v>
      </c>
      <c r="W12" s="42">
        <v>900000</v>
      </c>
      <c r="X12" s="256">
        <v>900000</v>
      </c>
      <c r="Y12" s="252">
        <f t="shared" si="7"/>
        <v>0</v>
      </c>
      <c r="Z12" s="42">
        <v>900000</v>
      </c>
      <c r="AA12" s="256">
        <v>900000</v>
      </c>
      <c r="AB12" s="252">
        <f t="shared" si="8"/>
        <v>0</v>
      </c>
      <c r="AC12" s="42">
        <v>900000</v>
      </c>
      <c r="AD12" s="256"/>
      <c r="AE12" s="252">
        <f t="shared" si="9"/>
        <v>900000</v>
      </c>
      <c r="AF12" s="42">
        <v>900000</v>
      </c>
      <c r="AG12" s="256"/>
      <c r="AH12" s="252">
        <f t="shared" si="10"/>
        <v>900000</v>
      </c>
      <c r="AI12" s="42">
        <v>900000</v>
      </c>
      <c r="AJ12" s="256"/>
      <c r="AK12" s="252">
        <f t="shared" si="11"/>
        <v>900000</v>
      </c>
      <c r="AL12" s="42">
        <v>900000</v>
      </c>
      <c r="AM12" s="256"/>
      <c r="AN12" s="252">
        <f t="shared" si="12"/>
        <v>900000</v>
      </c>
      <c r="AO12" s="42">
        <v>900000</v>
      </c>
      <c r="AP12" s="256"/>
      <c r="AQ12" s="252">
        <f t="shared" si="13"/>
        <v>900000</v>
      </c>
      <c r="AR12" s="42"/>
      <c r="AS12" s="42"/>
      <c r="AT12" s="232">
        <f t="shared" si="2"/>
        <v>0</v>
      </c>
      <c r="AU12" s="42"/>
      <c r="AV12" s="42"/>
      <c r="AW12" s="44"/>
      <c r="AX12" s="42"/>
      <c r="AY12" s="42"/>
      <c r="AZ12" s="42"/>
      <c r="BA12" s="9">
        <f t="shared" si="3"/>
        <v>11500000</v>
      </c>
    </row>
    <row r="13" spans="1:55" x14ac:dyDescent="0.2">
      <c r="A13" s="192">
        <v>7</v>
      </c>
      <c r="B13" s="151"/>
      <c r="C13" s="108" t="s">
        <v>181</v>
      </c>
      <c r="D13" s="10" t="s">
        <v>375</v>
      </c>
      <c r="E13" s="12">
        <v>14000000</v>
      </c>
      <c r="F13" s="12"/>
      <c r="G13" s="12"/>
      <c r="H13" s="44">
        <f>E13-F13-G13</f>
        <v>14000000</v>
      </c>
      <c r="I13" s="12">
        <v>5000000</v>
      </c>
      <c r="J13" s="12"/>
      <c r="K13" s="12"/>
      <c r="L13" s="222"/>
      <c r="M13" s="12"/>
      <c r="N13" s="12">
        <v>900000</v>
      </c>
      <c r="O13" s="54">
        <v>900000</v>
      </c>
      <c r="P13" s="12">
        <f t="shared" si="4"/>
        <v>0</v>
      </c>
      <c r="Q13" s="12">
        <v>900000</v>
      </c>
      <c r="R13" s="54">
        <v>900000</v>
      </c>
      <c r="S13" s="12">
        <f t="shared" si="5"/>
        <v>0</v>
      </c>
      <c r="T13" s="12">
        <v>900000</v>
      </c>
      <c r="U13" s="54">
        <v>900000</v>
      </c>
      <c r="V13" s="12">
        <f t="shared" si="6"/>
        <v>0</v>
      </c>
      <c r="W13" s="12">
        <v>900000</v>
      </c>
      <c r="X13" s="54">
        <v>900000</v>
      </c>
      <c r="Y13" s="12">
        <f t="shared" si="7"/>
        <v>0</v>
      </c>
      <c r="Z13" s="12">
        <v>900000</v>
      </c>
      <c r="AA13" s="54">
        <v>900000</v>
      </c>
      <c r="AB13" s="12">
        <f t="shared" si="8"/>
        <v>0</v>
      </c>
      <c r="AC13" s="12">
        <v>900000</v>
      </c>
      <c r="AD13" s="54">
        <v>900000</v>
      </c>
      <c r="AE13" s="12">
        <f t="shared" si="9"/>
        <v>0</v>
      </c>
      <c r="AF13" s="12">
        <v>900000</v>
      </c>
      <c r="AG13" s="54">
        <v>100000</v>
      </c>
      <c r="AH13" s="12">
        <f t="shared" si="10"/>
        <v>800000</v>
      </c>
      <c r="AI13" s="12">
        <v>900000</v>
      </c>
      <c r="AJ13" s="54"/>
      <c r="AK13" s="12">
        <f t="shared" si="11"/>
        <v>900000</v>
      </c>
      <c r="AL13" s="12">
        <v>900000</v>
      </c>
      <c r="AM13" s="54"/>
      <c r="AN13" s="12">
        <f t="shared" si="12"/>
        <v>900000</v>
      </c>
      <c r="AO13" s="12">
        <v>900000</v>
      </c>
      <c r="AP13" s="54"/>
      <c r="AQ13" s="12">
        <f t="shared" si="13"/>
        <v>900000</v>
      </c>
      <c r="AR13" s="12"/>
      <c r="AS13" s="232"/>
      <c r="AT13" s="12"/>
      <c r="AU13" s="12"/>
      <c r="AV13" s="232"/>
      <c r="AW13" s="12"/>
      <c r="AX13" s="12"/>
      <c r="AY13" s="12"/>
      <c r="AZ13" s="32"/>
      <c r="BA13" s="9">
        <f t="shared" si="3"/>
        <v>9000000</v>
      </c>
    </row>
    <row r="14" spans="1:55" x14ac:dyDescent="0.2">
      <c r="A14" s="192">
        <v>8</v>
      </c>
      <c r="B14" s="3"/>
      <c r="C14" s="58" t="s">
        <v>190</v>
      </c>
      <c r="D14" s="10" t="s">
        <v>375</v>
      </c>
      <c r="E14" s="12">
        <v>14500000</v>
      </c>
      <c r="F14" s="12"/>
      <c r="G14" s="12"/>
      <c r="H14" s="12">
        <f t="shared" si="0"/>
        <v>14500000</v>
      </c>
      <c r="I14" s="12">
        <v>5000000</v>
      </c>
      <c r="J14" s="42"/>
      <c r="K14" s="12"/>
      <c r="L14" s="12"/>
      <c r="M14" s="44">
        <f t="shared" si="1"/>
        <v>0</v>
      </c>
      <c r="N14" s="12">
        <v>950000</v>
      </c>
      <c r="O14" s="255">
        <v>950000</v>
      </c>
      <c r="P14" s="252">
        <f t="shared" si="4"/>
        <v>0</v>
      </c>
      <c r="Q14" s="12">
        <v>950000</v>
      </c>
      <c r="R14" s="255">
        <v>950000</v>
      </c>
      <c r="S14" s="252">
        <f t="shared" si="5"/>
        <v>0</v>
      </c>
      <c r="T14" s="12">
        <v>950000</v>
      </c>
      <c r="U14" s="255">
        <v>950000</v>
      </c>
      <c r="V14" s="252">
        <f t="shared" si="6"/>
        <v>0</v>
      </c>
      <c r="W14" s="12">
        <v>950000</v>
      </c>
      <c r="X14" s="255">
        <v>950000</v>
      </c>
      <c r="Y14" s="252">
        <f t="shared" si="7"/>
        <v>0</v>
      </c>
      <c r="Z14" s="12">
        <v>950000</v>
      </c>
      <c r="AA14" s="255">
        <v>950000</v>
      </c>
      <c r="AB14" s="252">
        <f t="shared" si="8"/>
        <v>0</v>
      </c>
      <c r="AC14" s="12">
        <v>950000</v>
      </c>
      <c r="AD14" s="255"/>
      <c r="AE14" s="252">
        <f t="shared" si="9"/>
        <v>950000</v>
      </c>
      <c r="AF14" s="12">
        <v>950000</v>
      </c>
      <c r="AG14" s="255"/>
      <c r="AH14" s="252">
        <f t="shared" si="10"/>
        <v>950000</v>
      </c>
      <c r="AI14" s="12">
        <v>950000</v>
      </c>
      <c r="AJ14" s="255"/>
      <c r="AK14" s="252">
        <f t="shared" si="11"/>
        <v>950000</v>
      </c>
      <c r="AL14" s="12">
        <v>950000</v>
      </c>
      <c r="AM14" s="255"/>
      <c r="AN14" s="252">
        <f t="shared" si="12"/>
        <v>950000</v>
      </c>
      <c r="AO14" s="12">
        <v>950000</v>
      </c>
      <c r="AP14" s="255"/>
      <c r="AQ14" s="252">
        <f t="shared" si="13"/>
        <v>950000</v>
      </c>
      <c r="AR14" s="12"/>
      <c r="AS14" s="12"/>
      <c r="AT14" s="232">
        <f t="shared" si="2"/>
        <v>0</v>
      </c>
      <c r="AU14" s="12"/>
      <c r="AV14" s="12"/>
      <c r="AW14" s="44"/>
      <c r="AX14" s="12"/>
      <c r="AY14" s="12"/>
      <c r="AZ14" s="12"/>
      <c r="BA14" s="9">
        <f t="shared" si="3"/>
        <v>9500000</v>
      </c>
    </row>
    <row r="15" spans="1:55" x14ac:dyDescent="0.2">
      <c r="A15" s="192">
        <v>9</v>
      </c>
      <c r="B15" s="3"/>
      <c r="C15" s="58" t="s">
        <v>204</v>
      </c>
      <c r="D15" s="10" t="s">
        <v>374</v>
      </c>
      <c r="E15" s="12">
        <v>15000000</v>
      </c>
      <c r="F15" s="12"/>
      <c r="G15" s="12"/>
      <c r="H15" s="12">
        <f t="shared" si="0"/>
        <v>15000000</v>
      </c>
      <c r="I15" s="12">
        <v>5000000</v>
      </c>
      <c r="J15" s="42"/>
      <c r="K15" s="12"/>
      <c r="L15" s="12"/>
      <c r="M15" s="44">
        <f t="shared" si="1"/>
        <v>0</v>
      </c>
      <c r="N15" s="12">
        <v>1000000</v>
      </c>
      <c r="O15" s="255">
        <v>1000000</v>
      </c>
      <c r="P15" s="252">
        <f t="shared" si="4"/>
        <v>0</v>
      </c>
      <c r="Q15" s="12">
        <v>1000000</v>
      </c>
      <c r="R15" s="255">
        <v>1000000</v>
      </c>
      <c r="S15" s="252">
        <f t="shared" si="5"/>
        <v>0</v>
      </c>
      <c r="T15" s="12">
        <v>1000000</v>
      </c>
      <c r="U15" s="255">
        <v>1000000</v>
      </c>
      <c r="V15" s="252">
        <f t="shared" si="6"/>
        <v>0</v>
      </c>
      <c r="W15" s="12">
        <v>1000000</v>
      </c>
      <c r="X15" s="255">
        <v>1000000</v>
      </c>
      <c r="Y15" s="252">
        <f t="shared" si="7"/>
        <v>0</v>
      </c>
      <c r="Z15" s="12">
        <v>1000000</v>
      </c>
      <c r="AA15" s="255">
        <v>1000000</v>
      </c>
      <c r="AB15" s="252">
        <f t="shared" si="8"/>
        <v>0</v>
      </c>
      <c r="AC15" s="12">
        <v>1000000</v>
      </c>
      <c r="AD15" s="255">
        <v>1000000</v>
      </c>
      <c r="AE15" s="252">
        <f t="shared" si="9"/>
        <v>0</v>
      </c>
      <c r="AF15" s="12">
        <v>1000000</v>
      </c>
      <c r="AG15" s="255"/>
      <c r="AH15" s="252">
        <f t="shared" si="10"/>
        <v>1000000</v>
      </c>
      <c r="AI15" s="12">
        <v>1000000</v>
      </c>
      <c r="AJ15" s="255"/>
      <c r="AK15" s="252">
        <f t="shared" si="11"/>
        <v>1000000</v>
      </c>
      <c r="AL15" s="12">
        <v>1000000</v>
      </c>
      <c r="AM15" s="255"/>
      <c r="AN15" s="252">
        <f t="shared" si="12"/>
        <v>1000000</v>
      </c>
      <c r="AO15" s="12">
        <v>1000000</v>
      </c>
      <c r="AP15" s="255"/>
      <c r="AQ15" s="252">
        <f t="shared" si="13"/>
        <v>1000000</v>
      </c>
      <c r="AR15" s="12"/>
      <c r="AS15" s="12"/>
      <c r="AT15" s="232">
        <f t="shared" si="2"/>
        <v>0</v>
      </c>
      <c r="AU15" s="12"/>
      <c r="AV15" s="12"/>
      <c r="AW15" s="44"/>
      <c r="AX15" s="12"/>
      <c r="AY15" s="12"/>
      <c r="AZ15" s="12"/>
      <c r="BA15" s="9">
        <f t="shared" si="3"/>
        <v>10000000</v>
      </c>
    </row>
    <row r="16" spans="1:55" x14ac:dyDescent="0.2">
      <c r="A16" s="192">
        <v>10</v>
      </c>
      <c r="B16" s="3"/>
      <c r="C16" s="58" t="s">
        <v>354</v>
      </c>
      <c r="D16" s="10" t="s">
        <v>374</v>
      </c>
      <c r="E16" s="12">
        <v>13000000</v>
      </c>
      <c r="F16" s="12"/>
      <c r="G16" s="12">
        <v>0</v>
      </c>
      <c r="H16" s="12">
        <f t="shared" si="0"/>
        <v>13000000</v>
      </c>
      <c r="I16" s="12">
        <v>5000000</v>
      </c>
      <c r="J16" s="42"/>
      <c r="K16" s="12">
        <v>0</v>
      </c>
      <c r="L16" s="12"/>
      <c r="M16" s="44">
        <f t="shared" si="1"/>
        <v>0</v>
      </c>
      <c r="N16" s="12">
        <v>800000</v>
      </c>
      <c r="O16" s="255">
        <v>800000</v>
      </c>
      <c r="P16" s="252">
        <f t="shared" ref="P16" si="14">N16-O16</f>
        <v>0</v>
      </c>
      <c r="Q16" s="12">
        <v>800000</v>
      </c>
      <c r="R16" s="255">
        <v>800000</v>
      </c>
      <c r="S16" s="252">
        <f t="shared" si="5"/>
        <v>0</v>
      </c>
      <c r="T16" s="12">
        <v>800000</v>
      </c>
      <c r="U16" s="255">
        <v>800000</v>
      </c>
      <c r="V16" s="252">
        <f t="shared" si="6"/>
        <v>0</v>
      </c>
      <c r="W16" s="12">
        <v>800000</v>
      </c>
      <c r="X16" s="255">
        <v>800000</v>
      </c>
      <c r="Y16" s="252">
        <f t="shared" si="7"/>
        <v>0</v>
      </c>
      <c r="Z16" s="12">
        <v>800000</v>
      </c>
      <c r="AA16" s="255">
        <v>800000</v>
      </c>
      <c r="AB16" s="252">
        <f t="shared" si="8"/>
        <v>0</v>
      </c>
      <c r="AC16" s="12">
        <v>800000</v>
      </c>
      <c r="AD16" s="255">
        <v>800000</v>
      </c>
      <c r="AE16" s="252">
        <f t="shared" si="9"/>
        <v>0</v>
      </c>
      <c r="AF16" s="12">
        <v>800000</v>
      </c>
      <c r="AG16" s="255">
        <v>800000</v>
      </c>
      <c r="AH16" s="252">
        <f t="shared" si="10"/>
        <v>0</v>
      </c>
      <c r="AI16" s="12">
        <v>800000</v>
      </c>
      <c r="AJ16" s="255"/>
      <c r="AK16" s="252">
        <f t="shared" si="11"/>
        <v>800000</v>
      </c>
      <c r="AL16" s="12">
        <v>800000</v>
      </c>
      <c r="AM16" s="255"/>
      <c r="AN16" s="252">
        <f t="shared" si="12"/>
        <v>800000</v>
      </c>
      <c r="AO16" s="12">
        <v>800000</v>
      </c>
      <c r="AP16" s="255"/>
      <c r="AQ16" s="252">
        <f t="shared" si="13"/>
        <v>800000</v>
      </c>
      <c r="AR16" s="12"/>
      <c r="AS16" s="12"/>
      <c r="AT16" s="232">
        <f t="shared" si="2"/>
        <v>0</v>
      </c>
      <c r="AU16" s="12"/>
      <c r="AV16" s="12"/>
      <c r="AW16" s="44"/>
      <c r="AX16" s="12"/>
      <c r="AY16" s="12"/>
      <c r="AZ16" s="12"/>
      <c r="BA16" s="9">
        <f t="shared" si="3"/>
        <v>8000000</v>
      </c>
    </row>
    <row r="17" spans="1:55" s="121" customFormat="1" x14ac:dyDescent="0.2">
      <c r="A17" s="192">
        <v>12</v>
      </c>
      <c r="B17" s="282"/>
      <c r="C17" s="283" t="s">
        <v>213</v>
      </c>
      <c r="D17" s="284" t="s">
        <v>374</v>
      </c>
      <c r="E17" s="285">
        <v>15000000</v>
      </c>
      <c r="F17" s="285">
        <v>1500000</v>
      </c>
      <c r="G17" s="285"/>
      <c r="H17" s="285">
        <f t="shared" si="0"/>
        <v>13500000</v>
      </c>
      <c r="I17" s="285">
        <v>13500000</v>
      </c>
      <c r="J17" s="269"/>
      <c r="K17" s="285"/>
      <c r="L17" s="285"/>
      <c r="M17" s="286">
        <f t="shared" si="1"/>
        <v>0</v>
      </c>
      <c r="N17" s="285"/>
      <c r="O17" s="287"/>
      <c r="P17" s="288">
        <f t="shared" si="4"/>
        <v>0</v>
      </c>
      <c r="Q17" s="285"/>
      <c r="R17" s="285"/>
      <c r="S17" s="289">
        <f t="shared" si="5"/>
        <v>0</v>
      </c>
      <c r="T17" s="285"/>
      <c r="U17" s="285"/>
      <c r="V17" s="289">
        <f t="shared" si="6"/>
        <v>0</v>
      </c>
      <c r="W17" s="285"/>
      <c r="X17" s="285"/>
      <c r="Y17" s="289">
        <f t="shared" ref="Y17:Y47" si="15">W17-X17</f>
        <v>0</v>
      </c>
      <c r="Z17" s="285"/>
      <c r="AA17" s="285"/>
      <c r="AB17" s="289">
        <f t="shared" ref="AB17:AB40" si="16">Z17-AA17</f>
        <v>0</v>
      </c>
      <c r="AC17" s="285"/>
      <c r="AD17" s="285"/>
      <c r="AE17" s="289">
        <f t="shared" ref="AE17:AE40" si="17">AC17-AD17</f>
        <v>0</v>
      </c>
      <c r="AF17" s="285"/>
      <c r="AG17" s="285"/>
      <c r="AH17" s="289">
        <f t="shared" ref="AH17:AH40" si="18">AF17-AG17</f>
        <v>0</v>
      </c>
      <c r="AI17" s="285"/>
      <c r="AJ17" s="285"/>
      <c r="AK17" s="289">
        <f t="shared" ref="AK17:AK40" si="19">AI17-AJ17</f>
        <v>0</v>
      </c>
      <c r="AL17" s="285"/>
      <c r="AM17" s="285"/>
      <c r="AN17" s="289">
        <f t="shared" si="12"/>
        <v>0</v>
      </c>
      <c r="AO17" s="285"/>
      <c r="AP17" s="285"/>
      <c r="AQ17" s="289">
        <f t="shared" si="13"/>
        <v>0</v>
      </c>
      <c r="AR17" s="285"/>
      <c r="AS17" s="285"/>
      <c r="AT17" s="290">
        <f t="shared" si="2"/>
        <v>0</v>
      </c>
      <c r="AU17" s="285"/>
      <c r="AV17" s="285"/>
      <c r="AW17" s="286"/>
      <c r="AX17" s="285"/>
      <c r="AY17" s="285"/>
      <c r="AZ17" s="285"/>
      <c r="BA17" s="121">
        <f t="shared" si="3"/>
        <v>0</v>
      </c>
    </row>
    <row r="18" spans="1:55" x14ac:dyDescent="0.2">
      <c r="A18" s="192">
        <v>13</v>
      </c>
      <c r="B18" s="3"/>
      <c r="C18" s="58" t="s">
        <v>432</v>
      </c>
      <c r="D18" s="10" t="s">
        <v>375</v>
      </c>
      <c r="E18" s="12">
        <v>14500000</v>
      </c>
      <c r="F18" s="12"/>
      <c r="G18" s="12"/>
      <c r="H18" s="12">
        <f t="shared" si="0"/>
        <v>14500000</v>
      </c>
      <c r="I18" s="12">
        <v>5000000</v>
      </c>
      <c r="J18" s="42"/>
      <c r="K18" s="12"/>
      <c r="L18" s="12"/>
      <c r="M18" s="44">
        <f t="shared" si="1"/>
        <v>0</v>
      </c>
      <c r="N18" s="12">
        <v>950000</v>
      </c>
      <c r="O18" s="255">
        <v>950000</v>
      </c>
      <c r="P18" s="252">
        <f t="shared" si="4"/>
        <v>0</v>
      </c>
      <c r="Q18" s="12">
        <v>950000</v>
      </c>
      <c r="R18" s="255">
        <v>950000</v>
      </c>
      <c r="S18" s="252">
        <f t="shared" si="5"/>
        <v>0</v>
      </c>
      <c r="T18" s="12">
        <v>950000</v>
      </c>
      <c r="U18" s="255">
        <v>950000</v>
      </c>
      <c r="V18" s="252">
        <f t="shared" si="6"/>
        <v>0</v>
      </c>
      <c r="W18" s="12">
        <v>950000</v>
      </c>
      <c r="X18" s="255">
        <v>950000</v>
      </c>
      <c r="Y18" s="252">
        <f t="shared" si="15"/>
        <v>0</v>
      </c>
      <c r="Z18" s="12">
        <v>950000</v>
      </c>
      <c r="AA18" s="255"/>
      <c r="AB18" s="252">
        <f t="shared" si="16"/>
        <v>950000</v>
      </c>
      <c r="AC18" s="12">
        <v>950000</v>
      </c>
      <c r="AD18" s="255"/>
      <c r="AE18" s="252">
        <f t="shared" si="17"/>
        <v>950000</v>
      </c>
      <c r="AF18" s="12">
        <v>950000</v>
      </c>
      <c r="AG18" s="255"/>
      <c r="AH18" s="252">
        <f t="shared" si="18"/>
        <v>950000</v>
      </c>
      <c r="AI18" s="12">
        <v>950000</v>
      </c>
      <c r="AJ18" s="255"/>
      <c r="AK18" s="252">
        <f t="shared" si="19"/>
        <v>950000</v>
      </c>
      <c r="AL18" s="12">
        <v>950000</v>
      </c>
      <c r="AM18" s="255"/>
      <c r="AN18" s="252">
        <f t="shared" si="12"/>
        <v>950000</v>
      </c>
      <c r="AO18" s="12">
        <v>950000</v>
      </c>
      <c r="AP18" s="255"/>
      <c r="AQ18" s="252">
        <f t="shared" si="13"/>
        <v>950000</v>
      </c>
      <c r="AR18" s="12"/>
      <c r="AS18" s="12"/>
      <c r="AT18" s="232">
        <f t="shared" si="2"/>
        <v>0</v>
      </c>
      <c r="AU18" s="12"/>
      <c r="AV18" s="12"/>
      <c r="AW18" s="44"/>
      <c r="AX18" s="12"/>
      <c r="AY18" s="12"/>
      <c r="AZ18" s="12"/>
      <c r="BA18" s="9">
        <f t="shared" si="3"/>
        <v>9500000</v>
      </c>
    </row>
    <row r="19" spans="1:55" x14ac:dyDescent="0.2">
      <c r="A19" s="192">
        <v>14</v>
      </c>
      <c r="B19" s="3"/>
      <c r="C19" s="58" t="s">
        <v>214</v>
      </c>
      <c r="D19" s="10" t="s">
        <v>375</v>
      </c>
      <c r="E19" s="12">
        <v>14500000</v>
      </c>
      <c r="F19" s="12"/>
      <c r="G19" s="12"/>
      <c r="H19" s="12">
        <f t="shared" si="0"/>
        <v>14500000</v>
      </c>
      <c r="I19" s="12">
        <v>5000000</v>
      </c>
      <c r="J19" s="42"/>
      <c r="K19" s="12"/>
      <c r="L19" s="12"/>
      <c r="M19" s="44">
        <f t="shared" si="1"/>
        <v>0</v>
      </c>
      <c r="N19" s="12">
        <v>950000</v>
      </c>
      <c r="O19" s="255">
        <v>950000</v>
      </c>
      <c r="P19" s="252">
        <f t="shared" si="4"/>
        <v>0</v>
      </c>
      <c r="Q19" s="12">
        <v>950000</v>
      </c>
      <c r="R19" s="255">
        <v>950000</v>
      </c>
      <c r="S19" s="252">
        <f t="shared" si="5"/>
        <v>0</v>
      </c>
      <c r="T19" s="12">
        <v>950000</v>
      </c>
      <c r="U19" s="255">
        <v>950000</v>
      </c>
      <c r="V19" s="252">
        <f t="shared" si="6"/>
        <v>0</v>
      </c>
      <c r="W19" s="12">
        <v>950000</v>
      </c>
      <c r="X19" s="255">
        <v>950000</v>
      </c>
      <c r="Y19" s="252">
        <f t="shared" si="15"/>
        <v>0</v>
      </c>
      <c r="Z19" s="12">
        <v>950000</v>
      </c>
      <c r="AA19" s="255">
        <v>950000</v>
      </c>
      <c r="AB19" s="252">
        <f t="shared" si="16"/>
        <v>0</v>
      </c>
      <c r="AC19" s="12">
        <v>950000</v>
      </c>
      <c r="AD19" s="255">
        <v>950000</v>
      </c>
      <c r="AE19" s="252">
        <f t="shared" si="17"/>
        <v>0</v>
      </c>
      <c r="AF19" s="12">
        <v>950000</v>
      </c>
      <c r="AG19" s="255">
        <v>950000</v>
      </c>
      <c r="AH19" s="252">
        <f t="shared" si="18"/>
        <v>0</v>
      </c>
      <c r="AI19" s="12">
        <v>950000</v>
      </c>
      <c r="AJ19" s="255">
        <v>950000</v>
      </c>
      <c r="AK19" s="252">
        <f t="shared" si="19"/>
        <v>0</v>
      </c>
      <c r="AL19" s="12">
        <v>950000</v>
      </c>
      <c r="AM19" s="255">
        <v>250000</v>
      </c>
      <c r="AN19" s="252">
        <f t="shared" si="12"/>
        <v>700000</v>
      </c>
      <c r="AO19" s="12">
        <v>950000</v>
      </c>
      <c r="AP19" s="255"/>
      <c r="AQ19" s="252">
        <f t="shared" si="13"/>
        <v>950000</v>
      </c>
      <c r="AR19" s="12"/>
      <c r="AS19" s="12"/>
      <c r="AT19" s="232">
        <f t="shared" si="2"/>
        <v>0</v>
      </c>
      <c r="AU19" s="12"/>
      <c r="AV19" s="12"/>
      <c r="AW19" s="44"/>
      <c r="AX19" s="12"/>
      <c r="AY19" s="12"/>
      <c r="AZ19" s="12"/>
      <c r="BA19" s="9">
        <f t="shared" si="3"/>
        <v>9500000</v>
      </c>
    </row>
    <row r="20" spans="1:55" s="47" customFormat="1" x14ac:dyDescent="0.2">
      <c r="A20" s="192">
        <v>15</v>
      </c>
      <c r="B20" s="4"/>
      <c r="C20" s="58" t="s">
        <v>224</v>
      </c>
      <c r="D20" s="10" t="s">
        <v>374</v>
      </c>
      <c r="E20" s="12">
        <v>15200000</v>
      </c>
      <c r="F20" s="12"/>
      <c r="G20" s="12"/>
      <c r="H20" s="12">
        <f t="shared" si="0"/>
        <v>15200000</v>
      </c>
      <c r="I20" s="12">
        <v>5000000</v>
      </c>
      <c r="J20" s="42"/>
      <c r="K20" s="12"/>
      <c r="L20" s="12"/>
      <c r="M20" s="44">
        <f t="shared" si="1"/>
        <v>0</v>
      </c>
      <c r="N20" s="12">
        <v>1020000</v>
      </c>
      <c r="O20" s="255">
        <v>1020000</v>
      </c>
      <c r="P20" s="252">
        <f t="shared" ref="P20:P21" si="20">N20-O20</f>
        <v>0</v>
      </c>
      <c r="Q20" s="12">
        <v>1020000</v>
      </c>
      <c r="R20" s="255">
        <v>1020000</v>
      </c>
      <c r="S20" s="252">
        <f t="shared" si="5"/>
        <v>0</v>
      </c>
      <c r="T20" s="12">
        <v>1020000</v>
      </c>
      <c r="U20" s="255">
        <v>1020000</v>
      </c>
      <c r="V20" s="252">
        <f t="shared" si="6"/>
        <v>0</v>
      </c>
      <c r="W20" s="12">
        <v>1020000</v>
      </c>
      <c r="X20" s="255">
        <v>1020000</v>
      </c>
      <c r="Y20" s="252">
        <f t="shared" si="15"/>
        <v>0</v>
      </c>
      <c r="Z20" s="12">
        <v>1020000</v>
      </c>
      <c r="AA20" s="255">
        <v>1020000</v>
      </c>
      <c r="AB20" s="252">
        <f t="shared" si="16"/>
        <v>0</v>
      </c>
      <c r="AC20" s="12">
        <v>1020000</v>
      </c>
      <c r="AD20" s="255"/>
      <c r="AE20" s="252">
        <f t="shared" si="17"/>
        <v>1020000</v>
      </c>
      <c r="AF20" s="12">
        <v>1020000</v>
      </c>
      <c r="AG20" s="255"/>
      <c r="AH20" s="252">
        <f t="shared" si="18"/>
        <v>1020000</v>
      </c>
      <c r="AI20" s="12">
        <v>1020000</v>
      </c>
      <c r="AJ20" s="255"/>
      <c r="AK20" s="252">
        <f t="shared" si="19"/>
        <v>1020000</v>
      </c>
      <c r="AL20" s="12">
        <v>1020000</v>
      </c>
      <c r="AM20" s="255"/>
      <c r="AN20" s="252">
        <f t="shared" si="12"/>
        <v>1020000</v>
      </c>
      <c r="AO20" s="12">
        <v>1020000</v>
      </c>
      <c r="AP20" s="255"/>
      <c r="AQ20" s="252">
        <f t="shared" si="13"/>
        <v>1020000</v>
      </c>
      <c r="AR20" s="12"/>
      <c r="AS20" s="12"/>
      <c r="AT20" s="232">
        <f t="shared" si="2"/>
        <v>0</v>
      </c>
      <c r="AU20" s="12"/>
      <c r="AV20" s="12"/>
      <c r="AW20" s="44"/>
      <c r="AX20" s="12"/>
      <c r="AY20" s="12"/>
      <c r="AZ20" s="12"/>
      <c r="BA20" s="9">
        <f t="shared" si="3"/>
        <v>10200000</v>
      </c>
      <c r="BB20" s="9"/>
      <c r="BC20" s="9"/>
    </row>
    <row r="21" spans="1:55" x14ac:dyDescent="0.2">
      <c r="A21" s="192">
        <v>16</v>
      </c>
      <c r="B21" s="3"/>
      <c r="C21" s="58" t="s">
        <v>225</v>
      </c>
      <c r="D21" s="10" t="s">
        <v>375</v>
      </c>
      <c r="E21" s="12">
        <v>15000000</v>
      </c>
      <c r="F21" s="12"/>
      <c r="G21" s="12"/>
      <c r="H21" s="12">
        <f t="shared" si="0"/>
        <v>15000000</v>
      </c>
      <c r="I21" s="12">
        <v>5000000</v>
      </c>
      <c r="J21" s="42"/>
      <c r="K21" s="12"/>
      <c r="L21" s="12"/>
      <c r="M21" s="44"/>
      <c r="N21" s="12">
        <v>1000000</v>
      </c>
      <c r="O21" s="255">
        <v>1000000</v>
      </c>
      <c r="P21" s="252">
        <f t="shared" si="20"/>
        <v>0</v>
      </c>
      <c r="Q21" s="12">
        <v>1000000</v>
      </c>
      <c r="R21" s="255">
        <v>1000000</v>
      </c>
      <c r="S21" s="252">
        <f t="shared" si="5"/>
        <v>0</v>
      </c>
      <c r="T21" s="12">
        <v>1000000</v>
      </c>
      <c r="U21" s="255">
        <v>1000000</v>
      </c>
      <c r="V21" s="252">
        <f t="shared" si="6"/>
        <v>0</v>
      </c>
      <c r="W21" s="12">
        <v>1000000</v>
      </c>
      <c r="X21" s="255">
        <v>1000000</v>
      </c>
      <c r="Y21" s="252">
        <f t="shared" si="15"/>
        <v>0</v>
      </c>
      <c r="Z21" s="12">
        <v>1000000</v>
      </c>
      <c r="AA21" s="255">
        <v>1000000</v>
      </c>
      <c r="AB21" s="252">
        <f t="shared" si="16"/>
        <v>0</v>
      </c>
      <c r="AC21" s="12">
        <v>1000000</v>
      </c>
      <c r="AD21" s="255"/>
      <c r="AE21" s="252">
        <f t="shared" si="17"/>
        <v>1000000</v>
      </c>
      <c r="AF21" s="12">
        <v>1000000</v>
      </c>
      <c r="AG21" s="255"/>
      <c r="AH21" s="252">
        <f t="shared" si="18"/>
        <v>1000000</v>
      </c>
      <c r="AI21" s="12">
        <v>1000000</v>
      </c>
      <c r="AJ21" s="255"/>
      <c r="AK21" s="252">
        <f t="shared" si="19"/>
        <v>1000000</v>
      </c>
      <c r="AL21" s="12">
        <v>1000000</v>
      </c>
      <c r="AM21" s="255"/>
      <c r="AN21" s="252">
        <f t="shared" si="12"/>
        <v>1000000</v>
      </c>
      <c r="AO21" s="12">
        <v>1000000</v>
      </c>
      <c r="AP21" s="255"/>
      <c r="AQ21" s="252">
        <f t="shared" si="13"/>
        <v>1000000</v>
      </c>
      <c r="AR21" s="12"/>
      <c r="AS21" s="12"/>
      <c r="AT21" s="232"/>
      <c r="AU21" s="12"/>
      <c r="AV21" s="12"/>
      <c r="AW21" s="44"/>
      <c r="AX21" s="12"/>
      <c r="AY21" s="12"/>
      <c r="AZ21" s="12"/>
      <c r="BA21" s="9">
        <f t="shared" si="3"/>
        <v>10000000</v>
      </c>
    </row>
    <row r="22" spans="1:55" x14ac:dyDescent="0.2">
      <c r="A22" s="192">
        <v>17</v>
      </c>
      <c r="B22" s="3"/>
      <c r="C22" s="58" t="s">
        <v>226</v>
      </c>
      <c r="D22" s="10" t="s">
        <v>374</v>
      </c>
      <c r="E22" s="12">
        <v>14000000</v>
      </c>
      <c r="F22" s="12"/>
      <c r="G22" s="12"/>
      <c r="H22" s="12">
        <f t="shared" si="0"/>
        <v>14000000</v>
      </c>
      <c r="I22" s="12">
        <v>5000000</v>
      </c>
      <c r="J22" s="42"/>
      <c r="K22" s="12"/>
      <c r="L22" s="12"/>
      <c r="M22" s="44">
        <f t="shared" si="1"/>
        <v>0</v>
      </c>
      <c r="N22" s="12">
        <v>900000</v>
      </c>
      <c r="O22" s="255">
        <v>900000</v>
      </c>
      <c r="P22" s="252">
        <f t="shared" si="4"/>
        <v>0</v>
      </c>
      <c r="Q22" s="12">
        <v>900000</v>
      </c>
      <c r="R22" s="255">
        <v>900000</v>
      </c>
      <c r="S22" s="252">
        <f t="shared" si="5"/>
        <v>0</v>
      </c>
      <c r="T22" s="12">
        <v>900000</v>
      </c>
      <c r="U22" s="255">
        <v>600000</v>
      </c>
      <c r="V22" s="252">
        <f t="shared" si="6"/>
        <v>300000</v>
      </c>
      <c r="W22" s="12">
        <v>900000</v>
      </c>
      <c r="X22" s="255"/>
      <c r="Y22" s="252">
        <f t="shared" si="15"/>
        <v>900000</v>
      </c>
      <c r="Z22" s="12">
        <v>900000</v>
      </c>
      <c r="AA22" s="255"/>
      <c r="AB22" s="252">
        <f t="shared" si="16"/>
        <v>900000</v>
      </c>
      <c r="AC22" s="12">
        <v>900000</v>
      </c>
      <c r="AD22" s="255"/>
      <c r="AE22" s="252">
        <f t="shared" si="17"/>
        <v>900000</v>
      </c>
      <c r="AF22" s="12">
        <v>900000</v>
      </c>
      <c r="AG22" s="255"/>
      <c r="AH22" s="252">
        <f t="shared" si="18"/>
        <v>900000</v>
      </c>
      <c r="AI22" s="12">
        <v>900000</v>
      </c>
      <c r="AJ22" s="255"/>
      <c r="AK22" s="252">
        <f t="shared" si="19"/>
        <v>900000</v>
      </c>
      <c r="AL22" s="12">
        <v>900000</v>
      </c>
      <c r="AM22" s="255"/>
      <c r="AN22" s="252">
        <f t="shared" si="12"/>
        <v>900000</v>
      </c>
      <c r="AO22" s="12">
        <v>900000</v>
      </c>
      <c r="AP22" s="255"/>
      <c r="AQ22" s="252">
        <f t="shared" si="13"/>
        <v>900000</v>
      </c>
      <c r="AR22" s="12"/>
      <c r="AS22" s="12"/>
      <c r="AT22" s="232">
        <f t="shared" si="2"/>
        <v>0</v>
      </c>
      <c r="AU22" s="12"/>
      <c r="AV22" s="12"/>
      <c r="AW22" s="44"/>
      <c r="AX22" s="12"/>
      <c r="AY22" s="12"/>
      <c r="AZ22" s="12"/>
      <c r="BA22" s="9">
        <f t="shared" si="3"/>
        <v>9000000</v>
      </c>
    </row>
    <row r="23" spans="1:55" x14ac:dyDescent="0.2">
      <c r="A23" s="192">
        <v>18</v>
      </c>
      <c r="B23" s="3"/>
      <c r="C23" s="58" t="s">
        <v>227</v>
      </c>
      <c r="D23" s="10" t="s">
        <v>375</v>
      </c>
      <c r="E23" s="12">
        <v>15000000</v>
      </c>
      <c r="F23" s="12"/>
      <c r="G23" s="12"/>
      <c r="H23" s="12">
        <f t="shared" si="0"/>
        <v>15000000</v>
      </c>
      <c r="I23" s="12">
        <v>5000000</v>
      </c>
      <c r="J23" s="42"/>
      <c r="K23" s="12"/>
      <c r="L23" s="12"/>
      <c r="M23" s="44">
        <f t="shared" si="1"/>
        <v>0</v>
      </c>
      <c r="N23" s="12">
        <v>1000000</v>
      </c>
      <c r="O23" s="255">
        <v>1000000</v>
      </c>
      <c r="P23" s="252">
        <f t="shared" si="4"/>
        <v>0</v>
      </c>
      <c r="Q23" s="12">
        <v>1000000</v>
      </c>
      <c r="R23" s="255">
        <v>1000000</v>
      </c>
      <c r="S23" s="252">
        <f t="shared" si="5"/>
        <v>0</v>
      </c>
      <c r="T23" s="12">
        <v>1000000</v>
      </c>
      <c r="U23" s="255">
        <v>1000000</v>
      </c>
      <c r="V23" s="252">
        <f t="shared" si="6"/>
        <v>0</v>
      </c>
      <c r="W23" s="12">
        <v>1000000</v>
      </c>
      <c r="X23" s="255">
        <v>1000000</v>
      </c>
      <c r="Y23" s="252">
        <f t="shared" si="15"/>
        <v>0</v>
      </c>
      <c r="Z23" s="12">
        <v>1000000</v>
      </c>
      <c r="AA23" s="255">
        <v>1000000</v>
      </c>
      <c r="AB23" s="252">
        <f t="shared" si="16"/>
        <v>0</v>
      </c>
      <c r="AC23" s="12">
        <v>1000000</v>
      </c>
      <c r="AD23" s="255">
        <v>1000000</v>
      </c>
      <c r="AE23" s="252">
        <f t="shared" si="17"/>
        <v>0</v>
      </c>
      <c r="AF23" s="12">
        <v>1000000</v>
      </c>
      <c r="AG23" s="255"/>
      <c r="AH23" s="252">
        <f t="shared" si="18"/>
        <v>1000000</v>
      </c>
      <c r="AI23" s="12">
        <v>1000000</v>
      </c>
      <c r="AJ23" s="255"/>
      <c r="AK23" s="252">
        <f t="shared" si="19"/>
        <v>1000000</v>
      </c>
      <c r="AL23" s="12">
        <v>1000000</v>
      </c>
      <c r="AM23" s="255"/>
      <c r="AN23" s="252">
        <f t="shared" si="12"/>
        <v>1000000</v>
      </c>
      <c r="AO23" s="12">
        <v>1000000</v>
      </c>
      <c r="AP23" s="255"/>
      <c r="AQ23" s="252">
        <f t="shared" si="13"/>
        <v>1000000</v>
      </c>
      <c r="AR23" s="12"/>
      <c r="AS23" s="12"/>
      <c r="AT23" s="232">
        <f t="shared" si="2"/>
        <v>0</v>
      </c>
      <c r="AU23" s="12"/>
      <c r="AV23" s="12"/>
      <c r="AW23" s="44"/>
      <c r="AX23" s="12"/>
      <c r="AY23" s="12"/>
      <c r="AZ23" s="12"/>
      <c r="BA23" s="9">
        <f t="shared" si="3"/>
        <v>10000000</v>
      </c>
    </row>
    <row r="24" spans="1:55" x14ac:dyDescent="0.2">
      <c r="A24" s="192">
        <v>19</v>
      </c>
      <c r="B24" s="3"/>
      <c r="C24" s="58" t="s">
        <v>228</v>
      </c>
      <c r="D24" s="10" t="s">
        <v>375</v>
      </c>
      <c r="E24" s="12">
        <v>14000000</v>
      </c>
      <c r="F24" s="12"/>
      <c r="G24" s="12"/>
      <c r="H24" s="12">
        <f t="shared" si="0"/>
        <v>14000000</v>
      </c>
      <c r="I24" s="12">
        <v>5000000</v>
      </c>
      <c r="J24" s="42"/>
      <c r="K24" s="12"/>
      <c r="L24" s="12"/>
      <c r="M24" s="44">
        <f t="shared" si="1"/>
        <v>0</v>
      </c>
      <c r="N24" s="12">
        <v>750000</v>
      </c>
      <c r="O24" s="255">
        <v>750000</v>
      </c>
      <c r="P24" s="252">
        <f t="shared" si="4"/>
        <v>0</v>
      </c>
      <c r="Q24" s="12">
        <v>750000</v>
      </c>
      <c r="R24" s="255">
        <v>750000</v>
      </c>
      <c r="S24" s="252">
        <f t="shared" si="5"/>
        <v>0</v>
      </c>
      <c r="T24" s="12">
        <v>750000</v>
      </c>
      <c r="U24" s="255">
        <v>750000</v>
      </c>
      <c r="V24" s="252">
        <f t="shared" si="6"/>
        <v>0</v>
      </c>
      <c r="W24" s="12">
        <v>750000</v>
      </c>
      <c r="X24" s="255">
        <v>750000</v>
      </c>
      <c r="Y24" s="252">
        <f t="shared" si="15"/>
        <v>0</v>
      </c>
      <c r="Z24" s="12">
        <v>750000</v>
      </c>
      <c r="AA24" s="255">
        <v>750000</v>
      </c>
      <c r="AB24" s="252">
        <f t="shared" si="16"/>
        <v>0</v>
      </c>
      <c r="AC24" s="12">
        <v>750000</v>
      </c>
      <c r="AD24" s="255">
        <v>750000</v>
      </c>
      <c r="AE24" s="252">
        <f t="shared" si="17"/>
        <v>0</v>
      </c>
      <c r="AF24" s="12">
        <v>750000</v>
      </c>
      <c r="AG24" s="255"/>
      <c r="AH24" s="252">
        <f t="shared" si="18"/>
        <v>750000</v>
      </c>
      <c r="AI24" s="12">
        <v>750000</v>
      </c>
      <c r="AJ24" s="255"/>
      <c r="AK24" s="252">
        <f t="shared" si="19"/>
        <v>750000</v>
      </c>
      <c r="AL24" s="12">
        <v>750000</v>
      </c>
      <c r="AM24" s="255"/>
      <c r="AN24" s="252">
        <f t="shared" si="12"/>
        <v>750000</v>
      </c>
      <c r="AO24" s="12">
        <v>750000</v>
      </c>
      <c r="AP24" s="255"/>
      <c r="AQ24" s="252">
        <f t="shared" si="13"/>
        <v>750000</v>
      </c>
      <c r="AR24" s="12">
        <v>750000</v>
      </c>
      <c r="AS24" s="255"/>
      <c r="AT24" s="252">
        <f t="shared" si="2"/>
        <v>750000</v>
      </c>
      <c r="AU24" s="12">
        <v>750000</v>
      </c>
      <c r="AV24" s="255"/>
      <c r="AW24" s="252">
        <f t="shared" ref="AW24" si="21">AU24-AV24</f>
        <v>750000</v>
      </c>
      <c r="AX24" s="12"/>
      <c r="AY24" s="12"/>
      <c r="AZ24" s="12"/>
      <c r="BA24" s="9">
        <f t="shared" si="3"/>
        <v>9000000</v>
      </c>
    </row>
    <row r="25" spans="1:55" x14ac:dyDescent="0.2">
      <c r="A25" s="192">
        <v>20</v>
      </c>
      <c r="B25" s="3"/>
      <c r="C25" s="58" t="s">
        <v>229</v>
      </c>
      <c r="D25" s="10" t="s">
        <v>374</v>
      </c>
      <c r="E25" s="12">
        <v>15200000</v>
      </c>
      <c r="F25" s="12"/>
      <c r="G25" s="12"/>
      <c r="H25" s="12">
        <f t="shared" si="0"/>
        <v>15200000</v>
      </c>
      <c r="I25" s="12">
        <v>3200000</v>
      </c>
      <c r="J25" s="42"/>
      <c r="K25" s="12">
        <v>2000000</v>
      </c>
      <c r="L25" s="12">
        <v>2000000</v>
      </c>
      <c r="M25" s="44">
        <f t="shared" si="1"/>
        <v>0</v>
      </c>
      <c r="N25" s="12">
        <v>1000000</v>
      </c>
      <c r="O25" s="255">
        <v>1000000</v>
      </c>
      <c r="P25" s="252">
        <f t="shared" si="4"/>
        <v>0</v>
      </c>
      <c r="Q25" s="12">
        <v>1000000</v>
      </c>
      <c r="R25" s="255">
        <v>1000000</v>
      </c>
      <c r="S25" s="252">
        <f t="shared" si="5"/>
        <v>0</v>
      </c>
      <c r="T25" s="12">
        <v>1000000</v>
      </c>
      <c r="U25" s="255">
        <v>1000000</v>
      </c>
      <c r="V25" s="252">
        <f t="shared" si="6"/>
        <v>0</v>
      </c>
      <c r="W25" s="12">
        <v>1000000</v>
      </c>
      <c r="X25" s="255">
        <v>1000000</v>
      </c>
      <c r="Y25" s="252">
        <f t="shared" si="15"/>
        <v>0</v>
      </c>
      <c r="Z25" s="12">
        <v>1000000</v>
      </c>
      <c r="AA25" s="255">
        <v>1000000</v>
      </c>
      <c r="AB25" s="252">
        <f t="shared" si="16"/>
        <v>0</v>
      </c>
      <c r="AC25" s="12">
        <v>1000000</v>
      </c>
      <c r="AD25" s="255"/>
      <c r="AE25" s="252">
        <f t="shared" si="17"/>
        <v>1000000</v>
      </c>
      <c r="AF25" s="12">
        <v>1000000</v>
      </c>
      <c r="AG25" s="255"/>
      <c r="AH25" s="252">
        <f t="shared" si="18"/>
        <v>1000000</v>
      </c>
      <c r="AI25" s="12">
        <v>1000000</v>
      </c>
      <c r="AJ25" s="255"/>
      <c r="AK25" s="252">
        <f t="shared" si="19"/>
        <v>1000000</v>
      </c>
      <c r="AL25" s="12">
        <v>1000000</v>
      </c>
      <c r="AM25" s="255"/>
      <c r="AN25" s="252">
        <f t="shared" si="12"/>
        <v>1000000</v>
      </c>
      <c r="AO25" s="12">
        <v>1000000</v>
      </c>
      <c r="AP25" s="255"/>
      <c r="AQ25" s="252">
        <f t="shared" si="13"/>
        <v>1000000</v>
      </c>
      <c r="AR25" s="12"/>
      <c r="AS25" s="12"/>
      <c r="AT25" s="232">
        <f t="shared" si="2"/>
        <v>0</v>
      </c>
      <c r="AU25" s="12"/>
      <c r="AV25" s="12"/>
      <c r="AW25" s="44"/>
      <c r="AX25" s="12"/>
      <c r="AY25" s="12"/>
      <c r="AZ25" s="12"/>
      <c r="BA25" s="9">
        <f t="shared" si="3"/>
        <v>12000000</v>
      </c>
    </row>
    <row r="26" spans="1:55" x14ac:dyDescent="0.2">
      <c r="A26" s="192">
        <v>21</v>
      </c>
      <c r="B26" s="142"/>
      <c r="C26" s="143" t="s">
        <v>230</v>
      </c>
      <c r="D26" s="144" t="s">
        <v>375</v>
      </c>
      <c r="E26" s="12">
        <v>12700000</v>
      </c>
      <c r="F26" s="12"/>
      <c r="G26" s="12"/>
      <c r="H26" s="12">
        <f t="shared" si="0"/>
        <v>12700000</v>
      </c>
      <c r="I26" s="12">
        <v>5000000</v>
      </c>
      <c r="J26" s="12"/>
      <c r="K26" s="12"/>
      <c r="L26" s="12"/>
      <c r="M26" s="42">
        <f>K26-L26</f>
        <v>0</v>
      </c>
      <c r="N26" s="42">
        <v>770000</v>
      </c>
      <c r="O26" s="257">
        <v>770000</v>
      </c>
      <c r="P26" s="252">
        <f t="shared" si="4"/>
        <v>0</v>
      </c>
      <c r="Q26" s="42">
        <v>770000</v>
      </c>
      <c r="R26" s="257">
        <v>770000</v>
      </c>
      <c r="S26" s="252">
        <f t="shared" si="5"/>
        <v>0</v>
      </c>
      <c r="T26" s="42">
        <v>770000</v>
      </c>
      <c r="U26" s="257">
        <v>770000</v>
      </c>
      <c r="V26" s="252">
        <f t="shared" si="6"/>
        <v>0</v>
      </c>
      <c r="W26" s="42">
        <v>770000</v>
      </c>
      <c r="X26" s="257">
        <v>770000</v>
      </c>
      <c r="Y26" s="252">
        <f t="shared" si="15"/>
        <v>0</v>
      </c>
      <c r="Z26" s="42">
        <v>770000</v>
      </c>
      <c r="AA26" s="257">
        <v>770000</v>
      </c>
      <c r="AB26" s="252">
        <f t="shared" si="16"/>
        <v>0</v>
      </c>
      <c r="AC26" s="42">
        <v>770000</v>
      </c>
      <c r="AD26" s="257">
        <v>770000</v>
      </c>
      <c r="AE26" s="252">
        <f t="shared" si="17"/>
        <v>0</v>
      </c>
      <c r="AF26" s="42">
        <v>770000</v>
      </c>
      <c r="AG26" s="257">
        <v>580000</v>
      </c>
      <c r="AH26" s="288">
        <f t="shared" si="18"/>
        <v>190000</v>
      </c>
      <c r="AI26" s="42">
        <v>770000</v>
      </c>
      <c r="AJ26" s="257"/>
      <c r="AK26" s="252">
        <f t="shared" si="19"/>
        <v>770000</v>
      </c>
      <c r="AL26" s="42">
        <v>770000</v>
      </c>
      <c r="AM26" s="257"/>
      <c r="AN26" s="252">
        <f t="shared" si="12"/>
        <v>770000</v>
      </c>
      <c r="AO26" s="42">
        <v>770000</v>
      </c>
      <c r="AP26" s="257"/>
      <c r="AQ26" s="252">
        <f t="shared" si="13"/>
        <v>770000</v>
      </c>
      <c r="AR26" s="12"/>
      <c r="AS26" s="41"/>
      <c r="AT26" s="232">
        <f t="shared" si="2"/>
        <v>0</v>
      </c>
      <c r="AU26" s="12"/>
      <c r="AV26" s="12"/>
      <c r="AW26" s="12"/>
      <c r="AX26" s="12"/>
      <c r="AY26" s="12"/>
      <c r="AZ26" s="32"/>
      <c r="BA26" s="9">
        <f t="shared" si="3"/>
        <v>7700000</v>
      </c>
    </row>
    <row r="27" spans="1:55" x14ac:dyDescent="0.2">
      <c r="A27" s="192">
        <v>22</v>
      </c>
      <c r="B27" s="3"/>
      <c r="C27" s="58" t="s">
        <v>231</v>
      </c>
      <c r="D27" s="10" t="s">
        <v>374</v>
      </c>
      <c r="E27" s="12">
        <v>14500000</v>
      </c>
      <c r="F27" s="12"/>
      <c r="G27" s="12"/>
      <c r="H27" s="12">
        <f t="shared" si="0"/>
        <v>14500000</v>
      </c>
      <c r="I27" s="12">
        <v>5000000</v>
      </c>
      <c r="J27" s="42"/>
      <c r="K27" s="12"/>
      <c r="L27" s="12"/>
      <c r="M27" s="42">
        <f t="shared" ref="M27:M61" si="22">K27-L27</f>
        <v>0</v>
      </c>
      <c r="N27" s="42">
        <v>950000</v>
      </c>
      <c r="O27" s="257">
        <v>950000</v>
      </c>
      <c r="P27" s="252">
        <f t="shared" ref="P27" si="23">N27-O27</f>
        <v>0</v>
      </c>
      <c r="Q27" s="42">
        <v>950000</v>
      </c>
      <c r="R27" s="257">
        <v>950000</v>
      </c>
      <c r="S27" s="252">
        <f t="shared" si="5"/>
        <v>0</v>
      </c>
      <c r="T27" s="42">
        <v>950000</v>
      </c>
      <c r="U27" s="257">
        <v>950000</v>
      </c>
      <c r="V27" s="252">
        <f t="shared" si="6"/>
        <v>0</v>
      </c>
      <c r="W27" s="42">
        <v>950000</v>
      </c>
      <c r="X27" s="257">
        <v>950000</v>
      </c>
      <c r="Y27" s="252">
        <f t="shared" si="15"/>
        <v>0</v>
      </c>
      <c r="Z27" s="42">
        <v>950000</v>
      </c>
      <c r="AA27" s="257">
        <v>950000</v>
      </c>
      <c r="AB27" s="252">
        <f t="shared" si="16"/>
        <v>0</v>
      </c>
      <c r="AC27" s="42">
        <v>950000</v>
      </c>
      <c r="AD27" s="257"/>
      <c r="AE27" s="252">
        <f t="shared" si="17"/>
        <v>950000</v>
      </c>
      <c r="AF27" s="42">
        <v>950000</v>
      </c>
      <c r="AG27" s="257"/>
      <c r="AH27" s="252">
        <f t="shared" si="18"/>
        <v>950000</v>
      </c>
      <c r="AI27" s="42">
        <v>950000</v>
      </c>
      <c r="AJ27" s="257"/>
      <c r="AK27" s="252">
        <f t="shared" si="19"/>
        <v>950000</v>
      </c>
      <c r="AL27" s="42">
        <v>950000</v>
      </c>
      <c r="AM27" s="257"/>
      <c r="AN27" s="252">
        <f t="shared" si="12"/>
        <v>950000</v>
      </c>
      <c r="AO27" s="42">
        <v>950000</v>
      </c>
      <c r="AP27" s="257"/>
      <c r="AQ27" s="252">
        <f t="shared" si="13"/>
        <v>950000</v>
      </c>
      <c r="AR27" s="12"/>
      <c r="AS27" s="12"/>
      <c r="AT27" s="232">
        <f t="shared" si="2"/>
        <v>0</v>
      </c>
      <c r="AU27" s="12"/>
      <c r="AV27" s="12"/>
      <c r="AW27" s="44"/>
      <c r="AX27" s="12"/>
      <c r="AY27" s="12"/>
      <c r="AZ27" s="12"/>
      <c r="BA27" s="9">
        <f t="shared" si="3"/>
        <v>9500000</v>
      </c>
      <c r="BB27" s="47"/>
      <c r="BC27" s="47"/>
    </row>
    <row r="28" spans="1:55" x14ac:dyDescent="0.2">
      <c r="A28" s="192">
        <v>23</v>
      </c>
      <c r="B28" s="13"/>
      <c r="C28" s="109" t="s">
        <v>232</v>
      </c>
      <c r="D28" s="10" t="s">
        <v>374</v>
      </c>
      <c r="E28" s="42">
        <v>15000000</v>
      </c>
      <c r="F28" s="42"/>
      <c r="G28" s="42"/>
      <c r="H28" s="12">
        <f t="shared" si="0"/>
        <v>15000000</v>
      </c>
      <c r="I28" s="12">
        <v>5000000</v>
      </c>
      <c r="J28" s="42"/>
      <c r="K28" s="42"/>
      <c r="L28" s="42"/>
      <c r="M28" s="42">
        <f t="shared" si="22"/>
        <v>0</v>
      </c>
      <c r="N28" s="42">
        <v>1000000</v>
      </c>
      <c r="O28" s="256">
        <v>1000000</v>
      </c>
      <c r="P28" s="252">
        <f t="shared" si="4"/>
        <v>0</v>
      </c>
      <c r="Q28" s="42">
        <v>1000000</v>
      </c>
      <c r="R28" s="256">
        <v>1000000</v>
      </c>
      <c r="S28" s="252">
        <f t="shared" si="5"/>
        <v>0</v>
      </c>
      <c r="T28" s="42">
        <v>1000000</v>
      </c>
      <c r="U28" s="256">
        <v>1000000</v>
      </c>
      <c r="V28" s="252">
        <f t="shared" si="6"/>
        <v>0</v>
      </c>
      <c r="W28" s="42">
        <v>1000000</v>
      </c>
      <c r="X28" s="256"/>
      <c r="Y28" s="252">
        <f t="shared" si="15"/>
        <v>1000000</v>
      </c>
      <c r="Z28" s="42">
        <v>1000000</v>
      </c>
      <c r="AA28" s="256"/>
      <c r="AB28" s="252">
        <f t="shared" si="16"/>
        <v>1000000</v>
      </c>
      <c r="AC28" s="42">
        <v>1000000</v>
      </c>
      <c r="AD28" s="256"/>
      <c r="AE28" s="252">
        <f t="shared" si="17"/>
        <v>1000000</v>
      </c>
      <c r="AF28" s="42">
        <v>1000000</v>
      </c>
      <c r="AG28" s="256"/>
      <c r="AH28" s="252">
        <f t="shared" si="18"/>
        <v>1000000</v>
      </c>
      <c r="AI28" s="42">
        <v>1000000</v>
      </c>
      <c r="AJ28" s="256"/>
      <c r="AK28" s="252">
        <f t="shared" si="19"/>
        <v>1000000</v>
      </c>
      <c r="AL28" s="42">
        <v>1000000</v>
      </c>
      <c r="AM28" s="256"/>
      <c r="AN28" s="252">
        <f t="shared" si="12"/>
        <v>1000000</v>
      </c>
      <c r="AO28" s="42">
        <v>1000000</v>
      </c>
      <c r="AP28" s="256"/>
      <c r="AQ28" s="252">
        <f t="shared" si="13"/>
        <v>1000000</v>
      </c>
      <c r="AR28" s="42"/>
      <c r="AS28" s="42"/>
      <c r="AT28" s="232">
        <f t="shared" si="2"/>
        <v>0</v>
      </c>
      <c r="AU28" s="42"/>
      <c r="AV28" s="42"/>
      <c r="AW28" s="44"/>
      <c r="AX28" s="42"/>
      <c r="AY28" s="42"/>
      <c r="AZ28" s="42"/>
      <c r="BA28" s="9">
        <f t="shared" si="3"/>
        <v>10000000</v>
      </c>
      <c r="BB28" s="47"/>
      <c r="BC28" s="47"/>
    </row>
    <row r="29" spans="1:55" x14ac:dyDescent="0.2">
      <c r="A29" s="192">
        <v>24</v>
      </c>
      <c r="B29" s="199"/>
      <c r="C29" s="147" t="s">
        <v>215</v>
      </c>
      <c r="D29" s="103" t="s">
        <v>374</v>
      </c>
      <c r="E29" s="42">
        <v>14500000</v>
      </c>
      <c r="F29" s="12"/>
      <c r="G29" s="12"/>
      <c r="H29" s="42">
        <f t="shared" si="0"/>
        <v>14500000</v>
      </c>
      <c r="I29" s="12">
        <v>5000000</v>
      </c>
      <c r="J29" s="12"/>
      <c r="K29" s="12"/>
      <c r="L29" s="42"/>
      <c r="M29" s="42">
        <f>K29-L29</f>
        <v>0</v>
      </c>
      <c r="N29" s="12"/>
      <c r="O29" s="258"/>
      <c r="P29" s="252">
        <f t="shared" si="4"/>
        <v>0</v>
      </c>
      <c r="Q29" s="12"/>
      <c r="R29" s="105"/>
      <c r="S29" s="54">
        <f t="shared" ref="S29:S40" si="24">Q29-R29</f>
        <v>0</v>
      </c>
      <c r="T29" s="12">
        <v>5000000</v>
      </c>
      <c r="U29" s="105">
        <v>5000000</v>
      </c>
      <c r="V29" s="54">
        <f t="shared" ref="V29:V40" si="25">T29-U29</f>
        <v>0</v>
      </c>
      <c r="W29" s="12"/>
      <c r="X29" s="105"/>
      <c r="Y29" s="54">
        <f t="shared" si="15"/>
        <v>0</v>
      </c>
      <c r="Z29" s="12"/>
      <c r="AA29" s="228"/>
      <c r="AB29" s="54">
        <f t="shared" si="16"/>
        <v>0</v>
      </c>
      <c r="AC29" s="12">
        <v>4500000</v>
      </c>
      <c r="AD29" s="228"/>
      <c r="AE29" s="54">
        <f t="shared" si="17"/>
        <v>4500000</v>
      </c>
      <c r="AF29" s="12"/>
      <c r="AG29" s="105"/>
      <c r="AH29" s="54">
        <f t="shared" si="18"/>
        <v>0</v>
      </c>
      <c r="AI29" s="12"/>
      <c r="AJ29" s="228"/>
      <c r="AK29" s="54">
        <f t="shared" si="19"/>
        <v>0</v>
      </c>
      <c r="AL29" s="12"/>
      <c r="AM29" s="228"/>
      <c r="AN29" s="54">
        <f t="shared" si="12"/>
        <v>0</v>
      </c>
      <c r="AO29" s="12"/>
      <c r="AP29" s="228"/>
      <c r="AQ29" s="54">
        <f t="shared" si="13"/>
        <v>0</v>
      </c>
      <c r="AR29" s="12"/>
      <c r="AS29" s="105"/>
      <c r="AT29" s="232">
        <f t="shared" si="2"/>
        <v>0</v>
      </c>
      <c r="AU29" s="12"/>
      <c r="AV29" s="42"/>
      <c r="AW29" s="12"/>
      <c r="AX29" s="12"/>
      <c r="AY29" s="42"/>
      <c r="AZ29" s="105"/>
      <c r="BA29" s="9">
        <f t="shared" si="3"/>
        <v>9500000</v>
      </c>
    </row>
    <row r="30" spans="1:55" x14ac:dyDescent="0.2">
      <c r="A30" s="192">
        <v>25</v>
      </c>
      <c r="B30" s="3"/>
      <c r="C30" s="58" t="s">
        <v>233</v>
      </c>
      <c r="D30" s="10" t="s">
        <v>375</v>
      </c>
      <c r="E30" s="12">
        <v>14000000</v>
      </c>
      <c r="F30" s="12"/>
      <c r="G30" s="12"/>
      <c r="H30" s="12">
        <f t="shared" si="0"/>
        <v>14000000</v>
      </c>
      <c r="I30" s="12">
        <v>5000000</v>
      </c>
      <c r="J30" s="42"/>
      <c r="K30" s="12"/>
      <c r="L30" s="12"/>
      <c r="M30" s="42">
        <f t="shared" si="22"/>
        <v>0</v>
      </c>
      <c r="N30" s="12">
        <v>900000</v>
      </c>
      <c r="O30" s="255">
        <v>900000</v>
      </c>
      <c r="P30" s="252">
        <f t="shared" si="4"/>
        <v>0</v>
      </c>
      <c r="Q30" s="12">
        <v>900000</v>
      </c>
      <c r="R30" s="255">
        <v>900000</v>
      </c>
      <c r="S30" s="252">
        <f t="shared" si="24"/>
        <v>0</v>
      </c>
      <c r="T30" s="12">
        <v>900000</v>
      </c>
      <c r="U30" s="255">
        <v>900000</v>
      </c>
      <c r="V30" s="252">
        <f t="shared" si="25"/>
        <v>0</v>
      </c>
      <c r="W30" s="12">
        <v>900000</v>
      </c>
      <c r="X30" s="255"/>
      <c r="Y30" s="252">
        <f t="shared" si="15"/>
        <v>900000</v>
      </c>
      <c r="Z30" s="12">
        <v>900000</v>
      </c>
      <c r="AA30" s="255"/>
      <c r="AB30" s="252">
        <f t="shared" si="16"/>
        <v>900000</v>
      </c>
      <c r="AC30" s="12">
        <v>900000</v>
      </c>
      <c r="AD30" s="255"/>
      <c r="AE30" s="252">
        <f t="shared" si="17"/>
        <v>900000</v>
      </c>
      <c r="AF30" s="12">
        <v>900000</v>
      </c>
      <c r="AG30" s="255"/>
      <c r="AH30" s="252">
        <f t="shared" si="18"/>
        <v>900000</v>
      </c>
      <c r="AI30" s="12">
        <v>900000</v>
      </c>
      <c r="AJ30" s="255"/>
      <c r="AK30" s="252">
        <f t="shared" si="19"/>
        <v>900000</v>
      </c>
      <c r="AL30" s="12">
        <v>900000</v>
      </c>
      <c r="AM30" s="255"/>
      <c r="AN30" s="252">
        <f t="shared" si="12"/>
        <v>900000</v>
      </c>
      <c r="AO30" s="12">
        <v>900000</v>
      </c>
      <c r="AP30" s="255"/>
      <c r="AQ30" s="252">
        <f t="shared" si="13"/>
        <v>900000</v>
      </c>
      <c r="AR30" s="12"/>
      <c r="AS30" s="12"/>
      <c r="AT30" s="232">
        <f t="shared" si="2"/>
        <v>0</v>
      </c>
      <c r="AU30" s="12"/>
      <c r="AV30" s="12"/>
      <c r="AW30" s="44"/>
      <c r="AX30" s="12"/>
      <c r="AY30" s="12"/>
      <c r="AZ30" s="12"/>
      <c r="BA30" s="9">
        <f t="shared" si="3"/>
        <v>9000000</v>
      </c>
    </row>
    <row r="31" spans="1:55" x14ac:dyDescent="0.2">
      <c r="A31" s="192">
        <v>26</v>
      </c>
      <c r="B31" s="3"/>
      <c r="C31" s="58" t="s">
        <v>234</v>
      </c>
      <c r="D31" s="10" t="s">
        <v>374</v>
      </c>
      <c r="E31" s="12">
        <v>13000000</v>
      </c>
      <c r="F31" s="12"/>
      <c r="G31" s="12"/>
      <c r="H31" s="12">
        <f t="shared" si="0"/>
        <v>13000000</v>
      </c>
      <c r="I31" s="12">
        <v>1000000</v>
      </c>
      <c r="J31" s="42"/>
      <c r="K31" s="12">
        <v>4000000</v>
      </c>
      <c r="L31" s="12">
        <v>4000000</v>
      </c>
      <c r="M31" s="42">
        <f t="shared" si="22"/>
        <v>0</v>
      </c>
      <c r="N31" s="12">
        <v>800000</v>
      </c>
      <c r="O31" s="255">
        <v>800000</v>
      </c>
      <c r="P31" s="252">
        <f t="shared" si="4"/>
        <v>0</v>
      </c>
      <c r="Q31" s="12">
        <v>800000</v>
      </c>
      <c r="R31" s="255">
        <v>800000</v>
      </c>
      <c r="S31" s="252">
        <f t="shared" si="24"/>
        <v>0</v>
      </c>
      <c r="T31" s="12">
        <v>800000</v>
      </c>
      <c r="U31" s="255">
        <v>800000</v>
      </c>
      <c r="V31" s="252">
        <f t="shared" si="25"/>
        <v>0</v>
      </c>
      <c r="W31" s="12">
        <v>800000</v>
      </c>
      <c r="X31" s="255">
        <v>800000</v>
      </c>
      <c r="Y31" s="252">
        <f t="shared" si="15"/>
        <v>0</v>
      </c>
      <c r="Z31" s="12">
        <v>800000</v>
      </c>
      <c r="AA31" s="255">
        <v>800000</v>
      </c>
      <c r="AB31" s="252">
        <f t="shared" si="16"/>
        <v>0</v>
      </c>
      <c r="AC31" s="12">
        <v>800000</v>
      </c>
      <c r="AD31" s="255">
        <v>800000</v>
      </c>
      <c r="AE31" s="252">
        <f>AC31-AD31</f>
        <v>0</v>
      </c>
      <c r="AF31" s="12">
        <v>800000</v>
      </c>
      <c r="AG31" s="255"/>
      <c r="AH31" s="252">
        <f t="shared" si="18"/>
        <v>800000</v>
      </c>
      <c r="AI31" s="12">
        <v>800000</v>
      </c>
      <c r="AJ31" s="255"/>
      <c r="AK31" s="252">
        <f t="shared" si="19"/>
        <v>800000</v>
      </c>
      <c r="AL31" s="12">
        <v>800000</v>
      </c>
      <c r="AM31" s="255"/>
      <c r="AN31" s="252">
        <f t="shared" si="12"/>
        <v>800000</v>
      </c>
      <c r="AO31" s="12">
        <v>800000</v>
      </c>
      <c r="AP31" s="255"/>
      <c r="AQ31" s="252">
        <f t="shared" si="13"/>
        <v>800000</v>
      </c>
      <c r="AR31" s="12"/>
      <c r="AS31" s="12"/>
      <c r="AT31" s="232">
        <f t="shared" si="2"/>
        <v>0</v>
      </c>
      <c r="AU31" s="12"/>
      <c r="AV31" s="12"/>
      <c r="AW31" s="44"/>
      <c r="AX31" s="12"/>
      <c r="AY31" s="12"/>
      <c r="AZ31" s="12"/>
      <c r="BA31" s="9">
        <f t="shared" si="3"/>
        <v>12000000</v>
      </c>
    </row>
    <row r="32" spans="1:55" x14ac:dyDescent="0.2">
      <c r="A32" s="192">
        <v>27</v>
      </c>
      <c r="B32" s="3"/>
      <c r="C32" s="58" t="s">
        <v>235</v>
      </c>
      <c r="D32" s="10" t="s">
        <v>374</v>
      </c>
      <c r="E32" s="12">
        <v>13000000</v>
      </c>
      <c r="F32" s="12"/>
      <c r="G32" s="12"/>
      <c r="H32" s="12">
        <f t="shared" si="0"/>
        <v>13000000</v>
      </c>
      <c r="I32" s="12">
        <v>5000000</v>
      </c>
      <c r="J32" s="42"/>
      <c r="K32" s="12"/>
      <c r="L32" s="12"/>
      <c r="M32" s="42">
        <f t="shared" si="22"/>
        <v>0</v>
      </c>
      <c r="N32" s="12">
        <v>800000</v>
      </c>
      <c r="O32" s="255">
        <v>800000</v>
      </c>
      <c r="P32" s="252">
        <f t="shared" si="4"/>
        <v>0</v>
      </c>
      <c r="Q32" s="12">
        <v>800000</v>
      </c>
      <c r="R32" s="255">
        <v>800000</v>
      </c>
      <c r="S32" s="252">
        <f t="shared" si="24"/>
        <v>0</v>
      </c>
      <c r="T32" s="12">
        <v>800000</v>
      </c>
      <c r="U32" s="255">
        <v>800000</v>
      </c>
      <c r="V32" s="252">
        <f t="shared" si="25"/>
        <v>0</v>
      </c>
      <c r="W32" s="12">
        <v>800000</v>
      </c>
      <c r="X32" s="255">
        <v>800000</v>
      </c>
      <c r="Y32" s="252">
        <f t="shared" si="15"/>
        <v>0</v>
      </c>
      <c r="Z32" s="12">
        <v>800000</v>
      </c>
      <c r="AA32" s="255"/>
      <c r="AB32" s="252">
        <f t="shared" si="16"/>
        <v>800000</v>
      </c>
      <c r="AC32" s="12">
        <v>800000</v>
      </c>
      <c r="AD32" s="255"/>
      <c r="AE32" s="252">
        <f t="shared" si="17"/>
        <v>800000</v>
      </c>
      <c r="AF32" s="12">
        <v>800000</v>
      </c>
      <c r="AG32" s="255"/>
      <c r="AH32" s="252">
        <f t="shared" si="18"/>
        <v>800000</v>
      </c>
      <c r="AI32" s="12">
        <v>800000</v>
      </c>
      <c r="AJ32" s="255"/>
      <c r="AK32" s="252">
        <f t="shared" si="19"/>
        <v>800000</v>
      </c>
      <c r="AL32" s="12">
        <v>800000</v>
      </c>
      <c r="AM32" s="255"/>
      <c r="AN32" s="252">
        <f t="shared" si="12"/>
        <v>800000</v>
      </c>
      <c r="AO32" s="12">
        <v>800000</v>
      </c>
      <c r="AP32" s="255"/>
      <c r="AQ32" s="252">
        <f t="shared" si="13"/>
        <v>800000</v>
      </c>
      <c r="AR32" s="12"/>
      <c r="AS32" s="12"/>
      <c r="AT32" s="232">
        <f t="shared" si="2"/>
        <v>0</v>
      </c>
      <c r="AU32" s="12"/>
      <c r="AV32" s="12"/>
      <c r="AW32" s="44"/>
      <c r="AX32" s="12"/>
      <c r="AY32" s="12"/>
      <c r="AZ32" s="12"/>
      <c r="BA32" s="9">
        <f t="shared" si="3"/>
        <v>8000000</v>
      </c>
    </row>
    <row r="33" spans="1:53" x14ac:dyDescent="0.2">
      <c r="A33" s="192">
        <v>29</v>
      </c>
      <c r="B33" s="3"/>
      <c r="C33" s="58" t="s">
        <v>236</v>
      </c>
      <c r="D33" s="10" t="s">
        <v>375</v>
      </c>
      <c r="E33" s="12">
        <v>14000000</v>
      </c>
      <c r="F33" s="12"/>
      <c r="G33" s="12"/>
      <c r="H33" s="12">
        <f t="shared" si="0"/>
        <v>14000000</v>
      </c>
      <c r="I33" s="12">
        <v>1000000</v>
      </c>
      <c r="J33" s="42"/>
      <c r="K33" s="12">
        <v>4000000</v>
      </c>
      <c r="L33" s="12"/>
      <c r="M33" s="42">
        <f t="shared" si="22"/>
        <v>4000000</v>
      </c>
      <c r="N33" s="12">
        <v>900000</v>
      </c>
      <c r="O33" s="255"/>
      <c r="P33" s="252">
        <f t="shared" si="4"/>
        <v>900000</v>
      </c>
      <c r="Q33" s="12">
        <v>900000</v>
      </c>
      <c r="R33" s="255"/>
      <c r="S33" s="252">
        <f t="shared" si="24"/>
        <v>900000</v>
      </c>
      <c r="T33" s="12">
        <v>900000</v>
      </c>
      <c r="U33" s="255"/>
      <c r="V33" s="252">
        <f t="shared" si="25"/>
        <v>900000</v>
      </c>
      <c r="W33" s="12">
        <v>900000</v>
      </c>
      <c r="X33" s="255"/>
      <c r="Y33" s="252">
        <f t="shared" si="15"/>
        <v>900000</v>
      </c>
      <c r="Z33" s="12">
        <v>900000</v>
      </c>
      <c r="AA33" s="255"/>
      <c r="AB33" s="252">
        <f t="shared" si="16"/>
        <v>900000</v>
      </c>
      <c r="AC33" s="12">
        <v>900000</v>
      </c>
      <c r="AD33" s="255"/>
      <c r="AE33" s="252">
        <f t="shared" si="17"/>
        <v>900000</v>
      </c>
      <c r="AF33" s="12">
        <v>900000</v>
      </c>
      <c r="AG33" s="255"/>
      <c r="AH33" s="252">
        <f t="shared" si="18"/>
        <v>900000</v>
      </c>
      <c r="AI33" s="12">
        <v>900000</v>
      </c>
      <c r="AJ33" s="255"/>
      <c r="AK33" s="252">
        <f t="shared" si="19"/>
        <v>900000</v>
      </c>
      <c r="AL33" s="12">
        <v>900000</v>
      </c>
      <c r="AM33" s="255"/>
      <c r="AN33" s="252">
        <f t="shared" si="12"/>
        <v>900000</v>
      </c>
      <c r="AO33" s="12">
        <v>900000</v>
      </c>
      <c r="AP33" s="255"/>
      <c r="AQ33" s="252">
        <f t="shared" si="13"/>
        <v>900000</v>
      </c>
      <c r="AR33" s="12"/>
      <c r="AS33" s="12"/>
      <c r="AT33" s="232">
        <f t="shared" si="2"/>
        <v>0</v>
      </c>
      <c r="AU33" s="12"/>
      <c r="AV33" s="12"/>
      <c r="AW33" s="44"/>
      <c r="AX33" s="12"/>
      <c r="AY33" s="12"/>
      <c r="AZ33" s="12"/>
      <c r="BA33" s="9">
        <f t="shared" si="3"/>
        <v>13000000</v>
      </c>
    </row>
    <row r="34" spans="1:53" x14ac:dyDescent="0.2">
      <c r="A34" s="192">
        <v>30</v>
      </c>
      <c r="B34" s="3"/>
      <c r="C34" s="58" t="s">
        <v>237</v>
      </c>
      <c r="D34" s="10" t="s">
        <v>374</v>
      </c>
      <c r="E34" s="12">
        <v>14500000</v>
      </c>
      <c r="F34" s="12"/>
      <c r="G34" s="12"/>
      <c r="H34" s="12">
        <f t="shared" si="0"/>
        <v>14500000</v>
      </c>
      <c r="I34" s="12">
        <v>5000000</v>
      </c>
      <c r="J34" s="42"/>
      <c r="K34" s="12"/>
      <c r="L34" s="12"/>
      <c r="M34" s="42">
        <f t="shared" si="22"/>
        <v>0</v>
      </c>
      <c r="N34" s="12">
        <v>950000</v>
      </c>
      <c r="O34" s="255">
        <v>950000</v>
      </c>
      <c r="P34" s="252">
        <f t="shared" si="4"/>
        <v>0</v>
      </c>
      <c r="Q34" s="12">
        <v>950000</v>
      </c>
      <c r="R34" s="255">
        <v>950000</v>
      </c>
      <c r="S34" s="252">
        <f t="shared" si="24"/>
        <v>0</v>
      </c>
      <c r="T34" s="12">
        <v>950000</v>
      </c>
      <c r="U34" s="255">
        <v>950000</v>
      </c>
      <c r="V34" s="252">
        <f t="shared" si="25"/>
        <v>0</v>
      </c>
      <c r="W34" s="12">
        <v>950000</v>
      </c>
      <c r="X34" s="255">
        <v>950000</v>
      </c>
      <c r="Y34" s="252">
        <f t="shared" si="15"/>
        <v>0</v>
      </c>
      <c r="Z34" s="12">
        <v>950000</v>
      </c>
      <c r="AA34" s="255">
        <v>950000</v>
      </c>
      <c r="AB34" s="252">
        <f>Z34-AA34</f>
        <v>0</v>
      </c>
      <c r="AC34" s="12">
        <v>950000</v>
      </c>
      <c r="AD34" s="255"/>
      <c r="AE34" s="252">
        <f t="shared" si="17"/>
        <v>950000</v>
      </c>
      <c r="AF34" s="12">
        <v>950000</v>
      </c>
      <c r="AG34" s="255"/>
      <c r="AH34" s="252">
        <f t="shared" si="18"/>
        <v>950000</v>
      </c>
      <c r="AI34" s="12">
        <v>950000</v>
      </c>
      <c r="AJ34" s="255"/>
      <c r="AK34" s="252">
        <f t="shared" si="19"/>
        <v>950000</v>
      </c>
      <c r="AL34" s="12">
        <v>950000</v>
      </c>
      <c r="AM34" s="255"/>
      <c r="AN34" s="252">
        <f t="shared" si="12"/>
        <v>950000</v>
      </c>
      <c r="AO34" s="12">
        <v>950000</v>
      </c>
      <c r="AP34" s="255"/>
      <c r="AQ34" s="252">
        <f t="shared" si="13"/>
        <v>950000</v>
      </c>
      <c r="AR34" s="12"/>
      <c r="AS34" s="12"/>
      <c r="AT34" s="232">
        <f t="shared" si="2"/>
        <v>0</v>
      </c>
      <c r="AU34" s="12"/>
      <c r="AV34" s="12"/>
      <c r="AW34" s="44"/>
      <c r="AX34" s="12"/>
      <c r="AY34" s="12"/>
      <c r="AZ34" s="12"/>
      <c r="BA34" s="9">
        <f t="shared" si="3"/>
        <v>9500000</v>
      </c>
    </row>
    <row r="35" spans="1:53" x14ac:dyDescent="0.2">
      <c r="A35" s="192">
        <v>31</v>
      </c>
      <c r="B35" s="3"/>
      <c r="C35" s="58" t="s">
        <v>238</v>
      </c>
      <c r="D35" s="10" t="s">
        <v>374</v>
      </c>
      <c r="E35" s="12">
        <v>14000000</v>
      </c>
      <c r="F35" s="12"/>
      <c r="G35" s="12"/>
      <c r="H35" s="12">
        <f t="shared" si="0"/>
        <v>14000000</v>
      </c>
      <c r="I35" s="12">
        <v>5000000</v>
      </c>
      <c r="J35" s="42"/>
      <c r="K35" s="12"/>
      <c r="L35" s="12"/>
      <c r="M35" s="42">
        <f t="shared" si="22"/>
        <v>0</v>
      </c>
      <c r="N35" s="12">
        <v>900000</v>
      </c>
      <c r="O35" s="255">
        <v>900000</v>
      </c>
      <c r="P35" s="252">
        <f t="shared" si="4"/>
        <v>0</v>
      </c>
      <c r="Q35" s="12">
        <v>900000</v>
      </c>
      <c r="R35" s="255">
        <v>900000</v>
      </c>
      <c r="S35" s="252">
        <f t="shared" si="24"/>
        <v>0</v>
      </c>
      <c r="T35" s="12">
        <v>900000</v>
      </c>
      <c r="U35" s="255">
        <v>900000</v>
      </c>
      <c r="V35" s="252">
        <f t="shared" si="25"/>
        <v>0</v>
      </c>
      <c r="W35" s="12">
        <v>900000</v>
      </c>
      <c r="X35" s="255">
        <v>900000</v>
      </c>
      <c r="Y35" s="252">
        <f t="shared" si="15"/>
        <v>0</v>
      </c>
      <c r="Z35" s="12">
        <v>900000</v>
      </c>
      <c r="AA35" s="255">
        <v>900000</v>
      </c>
      <c r="AB35" s="252">
        <f t="shared" si="16"/>
        <v>0</v>
      </c>
      <c r="AC35" s="12">
        <v>900000</v>
      </c>
      <c r="AD35" s="255">
        <v>900000</v>
      </c>
      <c r="AE35" s="252">
        <f>AC35-AD35</f>
        <v>0</v>
      </c>
      <c r="AF35" s="12">
        <v>900000</v>
      </c>
      <c r="AG35" s="255"/>
      <c r="AH35" s="252">
        <f t="shared" si="18"/>
        <v>900000</v>
      </c>
      <c r="AI35" s="12">
        <v>900000</v>
      </c>
      <c r="AJ35" s="255"/>
      <c r="AK35" s="252">
        <f t="shared" si="19"/>
        <v>900000</v>
      </c>
      <c r="AL35" s="12">
        <v>900000</v>
      </c>
      <c r="AM35" s="255"/>
      <c r="AN35" s="252">
        <f t="shared" si="12"/>
        <v>900000</v>
      </c>
      <c r="AO35" s="12">
        <v>900000</v>
      </c>
      <c r="AP35" s="255"/>
      <c r="AQ35" s="252">
        <f t="shared" si="13"/>
        <v>900000</v>
      </c>
      <c r="AR35" s="12"/>
      <c r="AS35" s="12"/>
      <c r="AT35" s="232">
        <f t="shared" si="2"/>
        <v>0</v>
      </c>
      <c r="AU35" s="12"/>
      <c r="AV35" s="12"/>
      <c r="AW35" s="44"/>
      <c r="AX35" s="12"/>
      <c r="AY35" s="12"/>
      <c r="AZ35" s="12"/>
      <c r="BA35" s="9">
        <f t="shared" si="3"/>
        <v>9000000</v>
      </c>
    </row>
    <row r="36" spans="1:53" x14ac:dyDescent="0.2">
      <c r="A36" s="192">
        <v>32</v>
      </c>
      <c r="B36" s="3"/>
      <c r="C36" s="58" t="s">
        <v>239</v>
      </c>
      <c r="D36" s="10" t="s">
        <v>374</v>
      </c>
      <c r="E36" s="12">
        <v>15200000</v>
      </c>
      <c r="F36" s="12"/>
      <c r="G36" s="12"/>
      <c r="H36" s="12">
        <f t="shared" si="0"/>
        <v>15200000</v>
      </c>
      <c r="I36" s="12">
        <v>5000000</v>
      </c>
      <c r="J36" s="42"/>
      <c r="K36" s="12"/>
      <c r="L36" s="12"/>
      <c r="M36" s="42">
        <f t="shared" si="22"/>
        <v>0</v>
      </c>
      <c r="N36" s="12">
        <v>1020000</v>
      </c>
      <c r="O36" s="255">
        <v>1020000</v>
      </c>
      <c r="P36" s="252">
        <f t="shared" si="4"/>
        <v>0</v>
      </c>
      <c r="Q36" s="12">
        <v>1020000</v>
      </c>
      <c r="R36" s="255">
        <v>1020000</v>
      </c>
      <c r="S36" s="252">
        <f t="shared" si="24"/>
        <v>0</v>
      </c>
      <c r="T36" s="12">
        <v>1020000</v>
      </c>
      <c r="U36" s="255">
        <v>1020000</v>
      </c>
      <c r="V36" s="252">
        <f t="shared" si="25"/>
        <v>0</v>
      </c>
      <c r="W36" s="12">
        <v>1020000</v>
      </c>
      <c r="X36" s="255">
        <v>1020000</v>
      </c>
      <c r="Y36" s="252">
        <f t="shared" si="15"/>
        <v>0</v>
      </c>
      <c r="Z36" s="12">
        <v>1020000</v>
      </c>
      <c r="AA36" s="255">
        <v>1020000</v>
      </c>
      <c r="AB36" s="252">
        <f t="shared" si="16"/>
        <v>0</v>
      </c>
      <c r="AC36" s="12">
        <v>1020000</v>
      </c>
      <c r="AD36" s="255">
        <v>0</v>
      </c>
      <c r="AE36" s="252">
        <f t="shared" si="17"/>
        <v>1020000</v>
      </c>
      <c r="AF36" s="12">
        <v>1020000</v>
      </c>
      <c r="AG36" s="255"/>
      <c r="AH36" s="252">
        <f t="shared" si="18"/>
        <v>1020000</v>
      </c>
      <c r="AI36" s="12">
        <v>1020000</v>
      </c>
      <c r="AJ36" s="255"/>
      <c r="AK36" s="252">
        <f t="shared" si="19"/>
        <v>1020000</v>
      </c>
      <c r="AL36" s="12">
        <v>1020000</v>
      </c>
      <c r="AM36" s="255"/>
      <c r="AN36" s="252">
        <f t="shared" si="12"/>
        <v>1020000</v>
      </c>
      <c r="AO36" s="12">
        <v>1020000</v>
      </c>
      <c r="AP36" s="255"/>
      <c r="AQ36" s="252">
        <f t="shared" si="13"/>
        <v>1020000</v>
      </c>
      <c r="AR36" s="12"/>
      <c r="AS36" s="12"/>
      <c r="AT36" s="232">
        <f t="shared" si="2"/>
        <v>0</v>
      </c>
      <c r="AU36" s="12"/>
      <c r="AV36" s="12"/>
      <c r="AW36" s="44"/>
      <c r="AX36" s="12"/>
      <c r="AY36" s="12"/>
      <c r="AZ36" s="12"/>
      <c r="BA36" s="9">
        <f t="shared" si="3"/>
        <v>10200000</v>
      </c>
    </row>
    <row r="37" spans="1:53" x14ac:dyDescent="0.2">
      <c r="A37" s="192">
        <v>33</v>
      </c>
      <c r="B37" s="3"/>
      <c r="C37" s="58" t="s">
        <v>240</v>
      </c>
      <c r="D37" s="10" t="s">
        <v>375</v>
      </c>
      <c r="E37" s="12">
        <v>13000000</v>
      </c>
      <c r="F37" s="12"/>
      <c r="G37" s="12"/>
      <c r="H37" s="12">
        <f t="shared" si="0"/>
        <v>13000000</v>
      </c>
      <c r="I37" s="12">
        <v>5000000</v>
      </c>
      <c r="J37" s="42"/>
      <c r="K37" s="12"/>
      <c r="L37" s="12"/>
      <c r="M37" s="42">
        <f t="shared" si="22"/>
        <v>0</v>
      </c>
      <c r="N37" s="12">
        <v>800000</v>
      </c>
      <c r="O37" s="255">
        <v>800000</v>
      </c>
      <c r="P37" s="252">
        <f t="shared" si="4"/>
        <v>0</v>
      </c>
      <c r="Q37" s="12">
        <v>800000</v>
      </c>
      <c r="R37" s="255">
        <v>800000</v>
      </c>
      <c r="S37" s="252">
        <f t="shared" si="24"/>
        <v>0</v>
      </c>
      <c r="T37" s="12">
        <v>800000</v>
      </c>
      <c r="U37" s="255">
        <v>800000</v>
      </c>
      <c r="V37" s="252">
        <f t="shared" si="25"/>
        <v>0</v>
      </c>
      <c r="W37" s="12">
        <v>800000</v>
      </c>
      <c r="X37" s="255">
        <v>800000</v>
      </c>
      <c r="Y37" s="252">
        <f t="shared" si="15"/>
        <v>0</v>
      </c>
      <c r="Z37" s="12">
        <v>800000</v>
      </c>
      <c r="AA37" s="255">
        <v>800000</v>
      </c>
      <c r="AB37" s="252">
        <f t="shared" si="16"/>
        <v>0</v>
      </c>
      <c r="AC37" s="12">
        <v>800000</v>
      </c>
      <c r="AD37" s="255">
        <v>800000</v>
      </c>
      <c r="AE37" s="252">
        <f t="shared" si="17"/>
        <v>0</v>
      </c>
      <c r="AF37" s="12">
        <v>800000</v>
      </c>
      <c r="AG37" s="255"/>
      <c r="AH37" s="252">
        <f t="shared" si="18"/>
        <v>800000</v>
      </c>
      <c r="AI37" s="12">
        <v>800000</v>
      </c>
      <c r="AJ37" s="255"/>
      <c r="AK37" s="252">
        <f t="shared" si="19"/>
        <v>800000</v>
      </c>
      <c r="AL37" s="12">
        <v>800000</v>
      </c>
      <c r="AM37" s="255"/>
      <c r="AN37" s="252">
        <f t="shared" si="12"/>
        <v>800000</v>
      </c>
      <c r="AO37" s="12">
        <v>800000</v>
      </c>
      <c r="AP37" s="255"/>
      <c r="AQ37" s="252">
        <f t="shared" si="13"/>
        <v>800000</v>
      </c>
      <c r="AR37" s="12"/>
      <c r="AS37" s="12"/>
      <c r="AT37" s="232">
        <f t="shared" si="2"/>
        <v>0</v>
      </c>
      <c r="AU37" s="12"/>
      <c r="AV37" s="12"/>
      <c r="AW37" s="44"/>
      <c r="AX37" s="12"/>
      <c r="AY37" s="12"/>
      <c r="AZ37" s="12"/>
      <c r="BA37" s="9">
        <f t="shared" si="3"/>
        <v>8000000</v>
      </c>
    </row>
    <row r="38" spans="1:53" x14ac:dyDescent="0.2">
      <c r="A38" s="192">
        <v>34</v>
      </c>
      <c r="B38" s="3"/>
      <c r="C38" s="58" t="s">
        <v>241</v>
      </c>
      <c r="D38" s="10" t="s">
        <v>374</v>
      </c>
      <c r="E38" s="12">
        <v>14000000</v>
      </c>
      <c r="F38" s="12"/>
      <c r="G38" s="12"/>
      <c r="H38" s="12">
        <f t="shared" si="0"/>
        <v>14000000</v>
      </c>
      <c r="I38" s="12">
        <v>5000000</v>
      </c>
      <c r="J38" s="42"/>
      <c r="K38" s="12"/>
      <c r="L38" s="12"/>
      <c r="M38" s="42">
        <f t="shared" si="22"/>
        <v>0</v>
      </c>
      <c r="N38" s="12">
        <v>900000</v>
      </c>
      <c r="O38" s="255">
        <v>900000</v>
      </c>
      <c r="P38" s="252">
        <f t="shared" si="4"/>
        <v>0</v>
      </c>
      <c r="Q38" s="12">
        <v>900000</v>
      </c>
      <c r="R38" s="255">
        <v>900000</v>
      </c>
      <c r="S38" s="252">
        <f t="shared" si="24"/>
        <v>0</v>
      </c>
      <c r="T38" s="12">
        <v>900000</v>
      </c>
      <c r="U38" s="255">
        <v>900000</v>
      </c>
      <c r="V38" s="252">
        <f t="shared" si="25"/>
        <v>0</v>
      </c>
      <c r="W38" s="12">
        <v>900000</v>
      </c>
      <c r="X38" s="255">
        <v>900000</v>
      </c>
      <c r="Y38" s="252">
        <f t="shared" si="15"/>
        <v>0</v>
      </c>
      <c r="Z38" s="12">
        <v>900000</v>
      </c>
      <c r="AA38" s="255">
        <v>900000</v>
      </c>
      <c r="AB38" s="252">
        <f t="shared" si="16"/>
        <v>0</v>
      </c>
      <c r="AC38" s="12">
        <v>900000</v>
      </c>
      <c r="AD38" s="255">
        <v>900000</v>
      </c>
      <c r="AE38" s="252">
        <f t="shared" si="17"/>
        <v>0</v>
      </c>
      <c r="AF38" s="12">
        <v>900000</v>
      </c>
      <c r="AG38" s="255"/>
      <c r="AH38" s="252">
        <f t="shared" si="18"/>
        <v>900000</v>
      </c>
      <c r="AI38" s="12">
        <v>900000</v>
      </c>
      <c r="AJ38" s="255"/>
      <c r="AK38" s="252">
        <f t="shared" si="19"/>
        <v>900000</v>
      </c>
      <c r="AL38" s="12">
        <v>900000</v>
      </c>
      <c r="AM38" s="255"/>
      <c r="AN38" s="252">
        <f t="shared" si="12"/>
        <v>900000</v>
      </c>
      <c r="AO38" s="12">
        <v>900000</v>
      </c>
      <c r="AP38" s="255"/>
      <c r="AQ38" s="252">
        <f t="shared" si="13"/>
        <v>900000</v>
      </c>
      <c r="AR38" s="12"/>
      <c r="AS38" s="12"/>
      <c r="AT38" s="232">
        <f t="shared" si="2"/>
        <v>0</v>
      </c>
      <c r="AU38" s="12"/>
      <c r="AV38" s="12"/>
      <c r="AW38" s="44"/>
      <c r="AX38" s="12"/>
      <c r="AY38" s="12"/>
      <c r="AZ38" s="12"/>
      <c r="BA38" s="9">
        <f t="shared" si="3"/>
        <v>9000000</v>
      </c>
    </row>
    <row r="39" spans="1:53" ht="12" x14ac:dyDescent="0.2">
      <c r="A39" s="192">
        <v>35</v>
      </c>
      <c r="B39" s="3"/>
      <c r="C39" s="373" t="s">
        <v>431</v>
      </c>
      <c r="D39" s="10" t="s">
        <v>375</v>
      </c>
      <c r="E39" s="12">
        <v>12000000</v>
      </c>
      <c r="F39" s="12"/>
      <c r="G39" s="12"/>
      <c r="H39" s="12">
        <f t="shared" si="0"/>
        <v>12000000</v>
      </c>
      <c r="I39" s="12">
        <v>5000000</v>
      </c>
      <c r="J39" s="42"/>
      <c r="K39" s="12"/>
      <c r="L39" s="12"/>
      <c r="M39" s="42">
        <f t="shared" si="22"/>
        <v>0</v>
      </c>
      <c r="N39" s="12">
        <v>584000</v>
      </c>
      <c r="O39" s="255">
        <v>584000</v>
      </c>
      <c r="P39" s="252">
        <f t="shared" si="4"/>
        <v>0</v>
      </c>
      <c r="Q39" s="12">
        <v>584000</v>
      </c>
      <c r="R39" s="255">
        <v>584000</v>
      </c>
      <c r="S39" s="252">
        <f t="shared" si="24"/>
        <v>0</v>
      </c>
      <c r="T39" s="12">
        <v>584000</v>
      </c>
      <c r="U39" s="255">
        <v>584000</v>
      </c>
      <c r="V39" s="252">
        <f t="shared" si="25"/>
        <v>0</v>
      </c>
      <c r="W39" s="12">
        <v>584000</v>
      </c>
      <c r="X39" s="255">
        <v>584000</v>
      </c>
      <c r="Y39" s="252">
        <f t="shared" si="15"/>
        <v>0</v>
      </c>
      <c r="Z39" s="12">
        <v>584000</v>
      </c>
      <c r="AA39" s="255">
        <v>584000</v>
      </c>
      <c r="AB39" s="252">
        <f t="shared" si="16"/>
        <v>0</v>
      </c>
      <c r="AC39" s="12">
        <v>584000</v>
      </c>
      <c r="AD39" s="255">
        <v>584000</v>
      </c>
      <c r="AE39" s="252">
        <f t="shared" si="17"/>
        <v>0</v>
      </c>
      <c r="AF39" s="12">
        <v>584000</v>
      </c>
      <c r="AG39" s="255">
        <v>584000</v>
      </c>
      <c r="AH39" s="252">
        <f t="shared" si="18"/>
        <v>0</v>
      </c>
      <c r="AI39" s="12">
        <v>584000</v>
      </c>
      <c r="AJ39" s="255">
        <f>96000+16000</f>
        <v>112000</v>
      </c>
      <c r="AK39" s="252">
        <f t="shared" si="19"/>
        <v>472000</v>
      </c>
      <c r="AL39" s="12">
        <v>584000</v>
      </c>
      <c r="AM39" s="255"/>
      <c r="AN39" s="252">
        <f t="shared" si="12"/>
        <v>584000</v>
      </c>
      <c r="AO39" s="12">
        <v>584000</v>
      </c>
      <c r="AP39" s="255"/>
      <c r="AQ39" s="252">
        <f t="shared" si="13"/>
        <v>584000</v>
      </c>
      <c r="AR39" s="12">
        <v>584000</v>
      </c>
      <c r="AS39" s="12"/>
      <c r="AT39" s="232">
        <f t="shared" si="2"/>
        <v>584000</v>
      </c>
      <c r="AU39" s="12">
        <v>576000</v>
      </c>
      <c r="AV39" s="12"/>
      <c r="AW39" s="44">
        <f>+AU39-AV39</f>
        <v>576000</v>
      </c>
      <c r="AX39" s="12"/>
      <c r="AY39" s="12"/>
      <c r="AZ39" s="12"/>
      <c r="BA39" s="9">
        <f t="shared" si="3"/>
        <v>7000000</v>
      </c>
    </row>
    <row r="40" spans="1:53" ht="12" x14ac:dyDescent="0.2">
      <c r="A40" s="192">
        <v>36</v>
      </c>
      <c r="B40" s="3"/>
      <c r="C40" s="374" t="s">
        <v>430</v>
      </c>
      <c r="D40" s="10" t="s">
        <v>375</v>
      </c>
      <c r="E40" s="12">
        <v>14500000</v>
      </c>
      <c r="F40" s="12"/>
      <c r="G40" s="12"/>
      <c r="H40" s="12">
        <f t="shared" si="0"/>
        <v>14500000</v>
      </c>
      <c r="I40" s="12">
        <v>5000000</v>
      </c>
      <c r="J40" s="42"/>
      <c r="K40" s="12"/>
      <c r="L40" s="12"/>
      <c r="M40" s="42">
        <f t="shared" si="22"/>
        <v>0</v>
      </c>
      <c r="N40" s="12">
        <v>950000</v>
      </c>
      <c r="O40" s="255">
        <v>950000</v>
      </c>
      <c r="P40" s="252">
        <f t="shared" si="4"/>
        <v>0</v>
      </c>
      <c r="Q40" s="12">
        <v>950000</v>
      </c>
      <c r="R40" s="255">
        <v>950000</v>
      </c>
      <c r="S40" s="252">
        <f t="shared" si="24"/>
        <v>0</v>
      </c>
      <c r="T40" s="12">
        <v>950000</v>
      </c>
      <c r="U40" s="255">
        <v>950000</v>
      </c>
      <c r="V40" s="252">
        <f t="shared" si="25"/>
        <v>0</v>
      </c>
      <c r="W40" s="12">
        <v>950000</v>
      </c>
      <c r="X40" s="255">
        <v>950000</v>
      </c>
      <c r="Y40" s="252">
        <f t="shared" si="15"/>
        <v>0</v>
      </c>
      <c r="Z40" s="12">
        <v>950000</v>
      </c>
      <c r="AA40" s="255">
        <v>950000</v>
      </c>
      <c r="AB40" s="252">
        <f t="shared" si="16"/>
        <v>0</v>
      </c>
      <c r="AC40" s="12">
        <v>950000</v>
      </c>
      <c r="AD40" s="255"/>
      <c r="AE40" s="252">
        <f t="shared" si="17"/>
        <v>950000</v>
      </c>
      <c r="AF40" s="12">
        <v>950000</v>
      </c>
      <c r="AG40" s="255"/>
      <c r="AH40" s="252">
        <f t="shared" si="18"/>
        <v>950000</v>
      </c>
      <c r="AI40" s="12">
        <v>950000</v>
      </c>
      <c r="AJ40" s="255"/>
      <c r="AK40" s="252">
        <f t="shared" si="19"/>
        <v>950000</v>
      </c>
      <c r="AL40" s="12">
        <v>950000</v>
      </c>
      <c r="AM40" s="255"/>
      <c r="AN40" s="252">
        <f t="shared" si="12"/>
        <v>950000</v>
      </c>
      <c r="AO40" s="12">
        <v>950000</v>
      </c>
      <c r="AP40" s="255"/>
      <c r="AQ40" s="252">
        <f t="shared" si="13"/>
        <v>950000</v>
      </c>
      <c r="AR40" s="12"/>
      <c r="AS40" s="12"/>
      <c r="AT40" s="232">
        <f t="shared" si="2"/>
        <v>0</v>
      </c>
      <c r="AU40" s="12"/>
      <c r="AV40" s="12"/>
      <c r="AW40" s="44"/>
      <c r="AX40" s="12"/>
      <c r="AY40" s="12"/>
      <c r="AZ40" s="12"/>
      <c r="BA40" s="9">
        <f t="shared" si="3"/>
        <v>9500000</v>
      </c>
    </row>
    <row r="41" spans="1:53" s="121" customFormat="1" ht="11.25" customHeight="1" x14ac:dyDescent="0.2">
      <c r="A41" s="192">
        <v>37</v>
      </c>
      <c r="B41" s="282"/>
      <c r="C41" s="283" t="s">
        <v>242</v>
      </c>
      <c r="D41" s="284" t="s">
        <v>374</v>
      </c>
      <c r="E41" s="285">
        <v>8000000</v>
      </c>
      <c r="F41" s="285"/>
      <c r="G41" s="285"/>
      <c r="H41" s="285">
        <f t="shared" si="0"/>
        <v>8000000</v>
      </c>
      <c r="I41" s="285">
        <v>8000000</v>
      </c>
      <c r="J41" s="269"/>
      <c r="K41" s="285"/>
      <c r="L41" s="285"/>
      <c r="M41" s="42">
        <f t="shared" si="22"/>
        <v>0</v>
      </c>
      <c r="N41" s="285"/>
      <c r="O41" s="287"/>
      <c r="P41" s="252">
        <f t="shared" si="4"/>
        <v>0</v>
      </c>
      <c r="Q41" s="285"/>
      <c r="R41" s="285"/>
      <c r="S41" s="289"/>
      <c r="T41" s="285"/>
      <c r="U41" s="285"/>
      <c r="V41" s="289"/>
      <c r="W41" s="285"/>
      <c r="X41" s="285"/>
      <c r="Y41" s="289">
        <f t="shared" si="15"/>
        <v>0</v>
      </c>
      <c r="Z41" s="285"/>
      <c r="AA41" s="285"/>
      <c r="AB41" s="289"/>
      <c r="AC41" s="285"/>
      <c r="AD41" s="285"/>
      <c r="AE41" s="289"/>
      <c r="AF41" s="285"/>
      <c r="AG41" s="285"/>
      <c r="AH41" s="289"/>
      <c r="AI41" s="285"/>
      <c r="AJ41" s="285"/>
      <c r="AK41" s="289"/>
      <c r="AL41" s="285"/>
      <c r="AM41" s="285"/>
      <c r="AN41" s="289">
        <f t="shared" si="12"/>
        <v>0</v>
      </c>
      <c r="AO41" s="285"/>
      <c r="AP41" s="285"/>
      <c r="AQ41" s="289">
        <f t="shared" si="13"/>
        <v>0</v>
      </c>
      <c r="AR41" s="285"/>
      <c r="AS41" s="285"/>
      <c r="AT41" s="290">
        <f t="shared" si="2"/>
        <v>0</v>
      </c>
      <c r="AU41" s="285"/>
      <c r="AV41" s="285"/>
      <c r="AW41" s="286"/>
      <c r="AX41" s="285"/>
      <c r="AY41" s="285"/>
      <c r="AZ41" s="285"/>
      <c r="BA41" s="121">
        <f t="shared" si="3"/>
        <v>0</v>
      </c>
    </row>
    <row r="42" spans="1:53" x14ac:dyDescent="0.2">
      <c r="A42" s="192">
        <v>38</v>
      </c>
      <c r="B42" s="3"/>
      <c r="C42" s="58" t="s">
        <v>243</v>
      </c>
      <c r="D42" s="10" t="s">
        <v>374</v>
      </c>
      <c r="E42" s="12">
        <v>14000000</v>
      </c>
      <c r="F42" s="12"/>
      <c r="G42" s="12"/>
      <c r="H42" s="12">
        <f t="shared" si="0"/>
        <v>14000000</v>
      </c>
      <c r="I42" s="12">
        <v>2000000</v>
      </c>
      <c r="J42" s="42"/>
      <c r="K42" s="12">
        <v>3000000</v>
      </c>
      <c r="L42" s="12">
        <v>3000000</v>
      </c>
      <c r="M42" s="42">
        <f t="shared" si="22"/>
        <v>0</v>
      </c>
      <c r="N42" s="12">
        <v>900000</v>
      </c>
      <c r="O42" s="255">
        <v>900000</v>
      </c>
      <c r="P42" s="252">
        <f t="shared" si="4"/>
        <v>0</v>
      </c>
      <c r="Q42" s="12">
        <v>900000</v>
      </c>
      <c r="R42" s="255">
        <v>900000</v>
      </c>
      <c r="S42" s="252">
        <f t="shared" ref="S42:S46" si="26">Q42-R42</f>
        <v>0</v>
      </c>
      <c r="T42" s="12">
        <v>900000</v>
      </c>
      <c r="U42" s="255">
        <v>900000</v>
      </c>
      <c r="V42" s="252">
        <f t="shared" ref="V42:V46" si="27">T42-U42</f>
        <v>0</v>
      </c>
      <c r="W42" s="12">
        <v>900000</v>
      </c>
      <c r="X42" s="255"/>
      <c r="Y42" s="252">
        <f t="shared" si="15"/>
        <v>900000</v>
      </c>
      <c r="Z42" s="12">
        <v>900000</v>
      </c>
      <c r="AA42" s="255"/>
      <c r="AB42" s="252">
        <f t="shared" ref="AB42:AB47" si="28">Z42-AA42</f>
        <v>900000</v>
      </c>
      <c r="AC42" s="12">
        <v>900000</v>
      </c>
      <c r="AD42" s="255"/>
      <c r="AE42" s="252">
        <f t="shared" ref="AE42:AE47" si="29">AC42-AD42</f>
        <v>900000</v>
      </c>
      <c r="AF42" s="12">
        <v>900000</v>
      </c>
      <c r="AG42" s="255"/>
      <c r="AH42" s="252">
        <f t="shared" ref="AH42:AH47" si="30">AF42-AG42</f>
        <v>900000</v>
      </c>
      <c r="AI42" s="12">
        <v>900000</v>
      </c>
      <c r="AJ42" s="255"/>
      <c r="AK42" s="252">
        <f t="shared" ref="AK42:AK47" si="31">AI42-AJ42</f>
        <v>900000</v>
      </c>
      <c r="AL42" s="12">
        <v>900000</v>
      </c>
      <c r="AM42" s="255"/>
      <c r="AN42" s="252">
        <f t="shared" si="12"/>
        <v>900000</v>
      </c>
      <c r="AO42" s="12">
        <v>900000</v>
      </c>
      <c r="AP42" s="255"/>
      <c r="AQ42" s="252">
        <f t="shared" si="13"/>
        <v>900000</v>
      </c>
      <c r="AR42" s="12"/>
      <c r="AS42" s="12"/>
      <c r="AT42" s="232">
        <f t="shared" si="2"/>
        <v>0</v>
      </c>
      <c r="AU42" s="12"/>
      <c r="AV42" s="12"/>
      <c r="AW42" s="44"/>
      <c r="AX42" s="12"/>
      <c r="AY42" s="12"/>
      <c r="AZ42" s="12"/>
      <c r="BA42" s="9">
        <f t="shared" si="3"/>
        <v>12000000</v>
      </c>
    </row>
    <row r="43" spans="1:53" ht="11.25" customHeight="1" x14ac:dyDescent="0.2">
      <c r="A43" s="192">
        <v>39</v>
      </c>
      <c r="B43" s="3"/>
      <c r="C43" s="58" t="s">
        <v>244</v>
      </c>
      <c r="D43" s="10" t="s">
        <v>375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42"/>
      <c r="K43" s="12"/>
      <c r="L43" s="12"/>
      <c r="M43" s="42">
        <f t="shared" si="22"/>
        <v>0</v>
      </c>
      <c r="N43" s="12">
        <v>1000000</v>
      </c>
      <c r="O43" s="255">
        <v>1000000</v>
      </c>
      <c r="P43" s="252">
        <f t="shared" si="4"/>
        <v>0</v>
      </c>
      <c r="Q43" s="12">
        <v>1000000</v>
      </c>
      <c r="R43" s="255">
        <v>1000000</v>
      </c>
      <c r="S43" s="252">
        <f t="shared" si="26"/>
        <v>0</v>
      </c>
      <c r="T43" s="12">
        <v>1000000</v>
      </c>
      <c r="U43" s="255">
        <v>1000000</v>
      </c>
      <c r="V43" s="252">
        <f t="shared" si="27"/>
        <v>0</v>
      </c>
      <c r="W43" s="12">
        <v>1000000</v>
      </c>
      <c r="X43" s="255">
        <v>1000000</v>
      </c>
      <c r="Y43" s="252">
        <f t="shared" si="15"/>
        <v>0</v>
      </c>
      <c r="Z43" s="12">
        <v>1000000</v>
      </c>
      <c r="AA43" s="255">
        <v>1000000</v>
      </c>
      <c r="AB43" s="252">
        <f t="shared" si="28"/>
        <v>0</v>
      </c>
      <c r="AC43" s="12">
        <v>1000000</v>
      </c>
      <c r="AD43" s="255">
        <v>1000000</v>
      </c>
      <c r="AE43" s="252">
        <f t="shared" si="29"/>
        <v>0</v>
      </c>
      <c r="AF43" s="12">
        <v>1000000</v>
      </c>
      <c r="AG43" s="255"/>
      <c r="AH43" s="252">
        <f t="shared" si="30"/>
        <v>1000000</v>
      </c>
      <c r="AI43" s="12">
        <v>1000000</v>
      </c>
      <c r="AJ43" s="255"/>
      <c r="AK43" s="252">
        <f t="shared" si="31"/>
        <v>1000000</v>
      </c>
      <c r="AL43" s="12">
        <v>1000000</v>
      </c>
      <c r="AM43" s="255"/>
      <c r="AN43" s="252">
        <f t="shared" si="12"/>
        <v>1000000</v>
      </c>
      <c r="AO43" s="12">
        <v>1000000</v>
      </c>
      <c r="AP43" s="255"/>
      <c r="AQ43" s="252">
        <f t="shared" si="13"/>
        <v>1000000</v>
      </c>
      <c r="AR43" s="12"/>
      <c r="AS43" s="12"/>
      <c r="AT43" s="232">
        <f t="shared" si="2"/>
        <v>0</v>
      </c>
      <c r="AU43" s="12"/>
      <c r="AV43" s="12"/>
      <c r="AW43" s="44"/>
      <c r="AX43" s="12"/>
      <c r="AY43" s="12"/>
      <c r="AZ43" s="12"/>
      <c r="BA43" s="9">
        <f t="shared" si="3"/>
        <v>10000000</v>
      </c>
    </row>
    <row r="44" spans="1:53" ht="11.25" customHeight="1" x14ac:dyDescent="0.2">
      <c r="A44" s="192">
        <v>40</v>
      </c>
      <c r="B44" s="13"/>
      <c r="C44" s="109" t="s">
        <v>245</v>
      </c>
      <c r="D44" s="10" t="s">
        <v>374</v>
      </c>
      <c r="E44" s="42">
        <v>10850000</v>
      </c>
      <c r="F44" s="42"/>
      <c r="G44" s="42"/>
      <c r="H44" s="42">
        <f t="shared" si="0"/>
        <v>10850000</v>
      </c>
      <c r="I44" s="42">
        <v>5000000</v>
      </c>
      <c r="J44" s="42"/>
      <c r="K44" s="42"/>
      <c r="L44" s="42"/>
      <c r="M44" s="42">
        <f t="shared" si="22"/>
        <v>0</v>
      </c>
      <c r="N44" s="42">
        <v>585000</v>
      </c>
      <c r="O44" s="256">
        <v>585000</v>
      </c>
      <c r="P44" s="252">
        <f t="shared" si="4"/>
        <v>0</v>
      </c>
      <c r="Q44" s="42">
        <v>585000</v>
      </c>
      <c r="R44" s="256">
        <v>585000</v>
      </c>
      <c r="S44" s="252">
        <f t="shared" si="26"/>
        <v>0</v>
      </c>
      <c r="T44" s="42">
        <v>585000</v>
      </c>
      <c r="U44" s="256">
        <v>585000</v>
      </c>
      <c r="V44" s="252">
        <f t="shared" si="27"/>
        <v>0</v>
      </c>
      <c r="W44" s="42">
        <v>585000</v>
      </c>
      <c r="X44" s="256">
        <v>585000</v>
      </c>
      <c r="Y44" s="252">
        <f t="shared" si="15"/>
        <v>0</v>
      </c>
      <c r="Z44" s="42">
        <v>585000</v>
      </c>
      <c r="AA44" s="256">
        <v>585000</v>
      </c>
      <c r="AB44" s="252">
        <f t="shared" si="28"/>
        <v>0</v>
      </c>
      <c r="AC44" s="42">
        <v>585000</v>
      </c>
      <c r="AD44" s="256"/>
      <c r="AE44" s="252">
        <f t="shared" si="29"/>
        <v>585000</v>
      </c>
      <c r="AF44" s="42">
        <v>585000</v>
      </c>
      <c r="AG44" s="256"/>
      <c r="AH44" s="252">
        <f t="shared" si="30"/>
        <v>585000</v>
      </c>
      <c r="AI44" s="42">
        <v>585000</v>
      </c>
      <c r="AJ44" s="256"/>
      <c r="AK44" s="252">
        <f t="shared" si="31"/>
        <v>585000</v>
      </c>
      <c r="AL44" s="42">
        <v>585000</v>
      </c>
      <c r="AM44" s="256"/>
      <c r="AN44" s="252">
        <f t="shared" si="12"/>
        <v>585000</v>
      </c>
      <c r="AO44" s="42">
        <v>585000</v>
      </c>
      <c r="AP44" s="256"/>
      <c r="AQ44" s="252">
        <f t="shared" si="13"/>
        <v>585000</v>
      </c>
      <c r="AR44" s="42"/>
      <c r="AS44" s="42"/>
      <c r="AT44" s="232">
        <f t="shared" si="2"/>
        <v>0</v>
      </c>
      <c r="AU44" s="42"/>
      <c r="AV44" s="42"/>
      <c r="AW44" s="44"/>
      <c r="AX44" s="42"/>
      <c r="AY44" s="42"/>
      <c r="AZ44" s="42"/>
      <c r="BA44" s="9">
        <f t="shared" si="3"/>
        <v>5850000</v>
      </c>
    </row>
    <row r="45" spans="1:53" x14ac:dyDescent="0.2">
      <c r="A45" s="192">
        <v>41</v>
      </c>
      <c r="B45" s="3"/>
      <c r="C45" s="58" t="s">
        <v>246</v>
      </c>
      <c r="D45" s="10" t="s">
        <v>374</v>
      </c>
      <c r="E45" s="12">
        <v>14000000</v>
      </c>
      <c r="F45" s="12"/>
      <c r="G45" s="12"/>
      <c r="H45" s="12">
        <f t="shared" si="0"/>
        <v>14000000</v>
      </c>
      <c r="I45" s="12">
        <v>5000000</v>
      </c>
      <c r="J45" s="42"/>
      <c r="K45" s="12"/>
      <c r="L45" s="12"/>
      <c r="M45" s="42">
        <f t="shared" si="22"/>
        <v>0</v>
      </c>
      <c r="N45" s="12">
        <v>900000</v>
      </c>
      <c r="O45" s="255">
        <v>900000</v>
      </c>
      <c r="P45" s="252">
        <f t="shared" si="4"/>
        <v>0</v>
      </c>
      <c r="Q45" s="12">
        <v>900000</v>
      </c>
      <c r="R45" s="255">
        <v>900000</v>
      </c>
      <c r="S45" s="252">
        <f t="shared" si="26"/>
        <v>0</v>
      </c>
      <c r="T45" s="12">
        <v>900000</v>
      </c>
      <c r="U45" s="255">
        <v>900000</v>
      </c>
      <c r="V45" s="252">
        <f t="shared" si="27"/>
        <v>0</v>
      </c>
      <c r="W45" s="12">
        <v>900000</v>
      </c>
      <c r="X45" s="255"/>
      <c r="Y45" s="252">
        <f t="shared" si="15"/>
        <v>900000</v>
      </c>
      <c r="Z45" s="12">
        <v>900000</v>
      </c>
      <c r="AA45" s="255"/>
      <c r="AB45" s="252">
        <f t="shared" si="28"/>
        <v>900000</v>
      </c>
      <c r="AC45" s="12">
        <v>900000</v>
      </c>
      <c r="AD45" s="255"/>
      <c r="AE45" s="252">
        <f t="shared" si="29"/>
        <v>900000</v>
      </c>
      <c r="AF45" s="12">
        <v>900000</v>
      </c>
      <c r="AG45" s="255"/>
      <c r="AH45" s="252">
        <f t="shared" si="30"/>
        <v>900000</v>
      </c>
      <c r="AI45" s="12">
        <v>900000</v>
      </c>
      <c r="AJ45" s="255"/>
      <c r="AK45" s="252">
        <f t="shared" si="31"/>
        <v>900000</v>
      </c>
      <c r="AL45" s="12">
        <v>900000</v>
      </c>
      <c r="AM45" s="255"/>
      <c r="AN45" s="252">
        <f t="shared" si="12"/>
        <v>900000</v>
      </c>
      <c r="AO45" s="12">
        <v>900000</v>
      </c>
      <c r="AP45" s="255"/>
      <c r="AQ45" s="252">
        <f t="shared" si="13"/>
        <v>900000</v>
      </c>
      <c r="AR45" s="12"/>
      <c r="AS45" s="12"/>
      <c r="AT45" s="232">
        <f t="shared" si="2"/>
        <v>0</v>
      </c>
      <c r="AU45" s="12"/>
      <c r="AV45" s="12"/>
      <c r="AW45" s="44"/>
      <c r="AX45" s="12"/>
      <c r="AY45" s="12"/>
      <c r="AZ45" s="12"/>
      <c r="BA45" s="9">
        <f t="shared" si="3"/>
        <v>9000000</v>
      </c>
    </row>
    <row r="46" spans="1:53" x14ac:dyDescent="0.2">
      <c r="A46" s="192">
        <v>42</v>
      </c>
      <c r="B46" s="3"/>
      <c r="C46" s="58" t="s">
        <v>247</v>
      </c>
      <c r="D46" s="10" t="s">
        <v>375</v>
      </c>
      <c r="E46" s="12">
        <v>15200000</v>
      </c>
      <c r="F46" s="12"/>
      <c r="G46" s="12"/>
      <c r="H46" s="12">
        <f t="shared" si="0"/>
        <v>15200000</v>
      </c>
      <c r="I46" s="12">
        <v>5000000</v>
      </c>
      <c r="J46" s="42"/>
      <c r="K46" s="12"/>
      <c r="L46" s="12"/>
      <c r="M46" s="42">
        <f t="shared" si="22"/>
        <v>0</v>
      </c>
      <c r="N46" s="12">
        <v>1020000</v>
      </c>
      <c r="O46" s="255">
        <v>1020000</v>
      </c>
      <c r="P46" s="252">
        <f t="shared" si="4"/>
        <v>0</v>
      </c>
      <c r="Q46" s="12">
        <v>1020000</v>
      </c>
      <c r="R46" s="255">
        <v>1020000</v>
      </c>
      <c r="S46" s="252">
        <f t="shared" si="26"/>
        <v>0</v>
      </c>
      <c r="T46" s="12">
        <v>1020000</v>
      </c>
      <c r="U46" s="255">
        <v>1020000</v>
      </c>
      <c r="V46" s="252">
        <f t="shared" si="27"/>
        <v>0</v>
      </c>
      <c r="W46" s="12">
        <v>1020000</v>
      </c>
      <c r="X46" s="255">
        <v>1020000</v>
      </c>
      <c r="Y46" s="252">
        <f t="shared" si="15"/>
        <v>0</v>
      </c>
      <c r="Z46" s="12">
        <v>1020000</v>
      </c>
      <c r="AA46" s="255">
        <v>1020000</v>
      </c>
      <c r="AB46" s="252">
        <f t="shared" si="28"/>
        <v>0</v>
      </c>
      <c r="AC46" s="12">
        <v>1020000</v>
      </c>
      <c r="AD46" s="255">
        <v>1020000</v>
      </c>
      <c r="AE46" s="252">
        <f t="shared" si="29"/>
        <v>0</v>
      </c>
      <c r="AF46" s="12">
        <v>1020000</v>
      </c>
      <c r="AG46" s="255"/>
      <c r="AH46" s="252">
        <f t="shared" si="30"/>
        <v>1020000</v>
      </c>
      <c r="AI46" s="12">
        <v>1020000</v>
      </c>
      <c r="AJ46" s="255"/>
      <c r="AK46" s="252">
        <f t="shared" si="31"/>
        <v>1020000</v>
      </c>
      <c r="AL46" s="12">
        <v>1020000</v>
      </c>
      <c r="AM46" s="255"/>
      <c r="AN46" s="252">
        <f t="shared" si="12"/>
        <v>1020000</v>
      </c>
      <c r="AO46" s="12">
        <v>1020000</v>
      </c>
      <c r="AP46" s="255"/>
      <c r="AQ46" s="252">
        <f t="shared" si="13"/>
        <v>1020000</v>
      </c>
      <c r="AR46" s="12"/>
      <c r="AS46" s="12"/>
      <c r="AT46" s="232">
        <f t="shared" si="2"/>
        <v>0</v>
      </c>
      <c r="AU46" s="12"/>
      <c r="AV46" s="12"/>
      <c r="AW46" s="44"/>
      <c r="AX46" s="12"/>
      <c r="AY46" s="12"/>
      <c r="AZ46" s="12"/>
      <c r="BA46" s="9">
        <f t="shared" si="3"/>
        <v>10200000</v>
      </c>
    </row>
    <row r="47" spans="1:53" x14ac:dyDescent="0.2">
      <c r="A47" s="192">
        <v>43</v>
      </c>
      <c r="B47" s="3"/>
      <c r="C47" s="58" t="s">
        <v>348</v>
      </c>
      <c r="D47" s="10" t="s">
        <v>375</v>
      </c>
      <c r="E47" s="12">
        <v>14500000</v>
      </c>
      <c r="F47" s="12"/>
      <c r="G47" s="12"/>
      <c r="H47" s="12">
        <f t="shared" si="0"/>
        <v>14500000</v>
      </c>
      <c r="I47" s="12">
        <v>5000000</v>
      </c>
      <c r="J47" s="42"/>
      <c r="K47" s="12"/>
      <c r="L47" s="12"/>
      <c r="M47" s="42">
        <f t="shared" si="22"/>
        <v>0</v>
      </c>
      <c r="N47" s="12">
        <v>791000</v>
      </c>
      <c r="O47" s="255">
        <v>791000</v>
      </c>
      <c r="P47" s="252">
        <f t="shared" si="4"/>
        <v>0</v>
      </c>
      <c r="Q47" s="12">
        <v>791000</v>
      </c>
      <c r="R47" s="255">
        <v>791000</v>
      </c>
      <c r="S47" s="252">
        <f>Q47-R47</f>
        <v>0</v>
      </c>
      <c r="T47" s="12">
        <v>791000</v>
      </c>
      <c r="U47" s="255">
        <v>791000</v>
      </c>
      <c r="V47" s="252">
        <f>T47-U47</f>
        <v>0</v>
      </c>
      <c r="W47" s="12">
        <v>791000</v>
      </c>
      <c r="X47" s="255">
        <v>791000</v>
      </c>
      <c r="Y47" s="252">
        <f t="shared" si="15"/>
        <v>0</v>
      </c>
      <c r="Z47" s="12">
        <v>791000</v>
      </c>
      <c r="AA47" s="255">
        <v>791000</v>
      </c>
      <c r="AB47" s="252">
        <f t="shared" si="28"/>
        <v>0</v>
      </c>
      <c r="AC47" s="12">
        <v>791000</v>
      </c>
      <c r="AD47" s="255">
        <v>791000</v>
      </c>
      <c r="AE47" s="252">
        <f t="shared" si="29"/>
        <v>0</v>
      </c>
      <c r="AF47" s="12">
        <v>791000</v>
      </c>
      <c r="AG47" s="255">
        <v>54000</v>
      </c>
      <c r="AH47" s="252">
        <f t="shared" si="30"/>
        <v>737000</v>
      </c>
      <c r="AI47" s="12">
        <v>791000</v>
      </c>
      <c r="AJ47" s="255"/>
      <c r="AK47" s="252">
        <f t="shared" si="31"/>
        <v>791000</v>
      </c>
      <c r="AL47" s="12">
        <v>791000</v>
      </c>
      <c r="AM47" s="255"/>
      <c r="AN47" s="252">
        <f t="shared" si="12"/>
        <v>791000</v>
      </c>
      <c r="AO47" s="12">
        <v>791000</v>
      </c>
      <c r="AP47" s="255"/>
      <c r="AQ47" s="252">
        <f t="shared" si="13"/>
        <v>791000</v>
      </c>
      <c r="AR47" s="12">
        <v>791000</v>
      </c>
      <c r="AS47" s="255"/>
      <c r="AT47" s="252">
        <f t="shared" si="2"/>
        <v>791000</v>
      </c>
      <c r="AU47" s="12">
        <v>799000</v>
      </c>
      <c r="AV47" s="12"/>
      <c r="AW47" s="44">
        <f>+AU47-AV47</f>
        <v>799000</v>
      </c>
      <c r="AX47" s="12"/>
      <c r="AY47" s="12"/>
      <c r="AZ47" s="12"/>
      <c r="BA47" s="9">
        <f t="shared" si="3"/>
        <v>9500000</v>
      </c>
    </row>
    <row r="48" spans="1:53" x14ac:dyDescent="0.2">
      <c r="A48" s="192">
        <v>44</v>
      </c>
      <c r="B48" s="145"/>
      <c r="C48" s="138" t="s">
        <v>161</v>
      </c>
      <c r="D48" s="144" t="s">
        <v>374</v>
      </c>
      <c r="E48" s="12">
        <v>12500000</v>
      </c>
      <c r="F48" s="12"/>
      <c r="G48" s="12"/>
      <c r="H48" s="12">
        <f t="shared" si="0"/>
        <v>12500000</v>
      </c>
      <c r="I48" s="12">
        <v>3750000</v>
      </c>
      <c r="J48" s="12">
        <v>0</v>
      </c>
      <c r="K48" s="12">
        <v>1250000</v>
      </c>
      <c r="L48" s="12">
        <v>750000</v>
      </c>
      <c r="M48" s="12">
        <f>+K48-L48</f>
        <v>500000</v>
      </c>
      <c r="N48" s="12">
        <v>750000</v>
      </c>
      <c r="O48" s="12">
        <v>0</v>
      </c>
      <c r="P48" s="12">
        <f>+N48-O48</f>
        <v>750000</v>
      </c>
      <c r="Q48" s="12">
        <v>750000</v>
      </c>
      <c r="R48" s="12">
        <v>0</v>
      </c>
      <c r="S48" s="12">
        <f t="shared" ref="S48:S53" si="32">+Q48-R48</f>
        <v>750000</v>
      </c>
      <c r="T48" s="12">
        <v>750000</v>
      </c>
      <c r="U48" s="12">
        <v>0</v>
      </c>
      <c r="V48" s="12">
        <f t="shared" ref="V48" si="33">+T48-U48</f>
        <v>750000</v>
      </c>
      <c r="W48" s="12">
        <v>750000</v>
      </c>
      <c r="X48" s="12">
        <v>0</v>
      </c>
      <c r="Y48" s="12">
        <f t="shared" ref="Y48" si="34">+W48-X48</f>
        <v>750000</v>
      </c>
      <c r="Z48" s="12">
        <v>750000</v>
      </c>
      <c r="AA48" s="12">
        <v>0</v>
      </c>
      <c r="AB48" s="12">
        <f t="shared" ref="AB48" si="35">+Z48-AA48</f>
        <v>750000</v>
      </c>
      <c r="AC48" s="12">
        <v>750000</v>
      </c>
      <c r="AD48" s="12">
        <v>0</v>
      </c>
      <c r="AE48" s="12">
        <f t="shared" ref="AE48" si="36">+AC48-AD48</f>
        <v>750000</v>
      </c>
      <c r="AF48" s="12">
        <v>750000</v>
      </c>
      <c r="AG48" s="12">
        <v>0</v>
      </c>
      <c r="AH48" s="12">
        <f t="shared" ref="AH48" si="37">+AF48-AG48</f>
        <v>750000</v>
      </c>
      <c r="AI48" s="12">
        <v>750000</v>
      </c>
      <c r="AJ48" s="12">
        <v>0</v>
      </c>
      <c r="AK48" s="12">
        <f t="shared" ref="AK48" si="38">+AI48-AJ48</f>
        <v>750000</v>
      </c>
      <c r="AL48" s="12">
        <v>750000</v>
      </c>
      <c r="AM48" s="12">
        <v>0</v>
      </c>
      <c r="AN48" s="12">
        <f t="shared" ref="AN48" si="39">+AL48-AM48</f>
        <v>750000</v>
      </c>
      <c r="AO48" s="12">
        <v>750000</v>
      </c>
      <c r="AP48" s="12">
        <v>0</v>
      </c>
      <c r="AQ48" s="12">
        <f t="shared" ref="AQ48" si="40">+AO48-AP48</f>
        <v>750000</v>
      </c>
      <c r="AR48" s="12"/>
      <c r="AS48" s="41"/>
      <c r="AT48" s="12"/>
      <c r="AU48" s="12"/>
      <c r="AV48" s="12">
        <f t="shared" ref="AV48" si="41">AT48-AU48</f>
        <v>0</v>
      </c>
      <c r="AW48" s="12"/>
      <c r="AX48" s="12"/>
      <c r="AY48" s="12"/>
      <c r="AZ48" s="12"/>
      <c r="BA48" s="9">
        <f>K48+N48+Q48+T48+W48+Z48+AC48+AF48+AI48+AL48+AO48+AR48+AU48</f>
        <v>8750000</v>
      </c>
    </row>
    <row r="49" spans="1:53" x14ac:dyDescent="0.2">
      <c r="A49" s="192">
        <v>45</v>
      </c>
      <c r="B49" s="3"/>
      <c r="C49" s="58" t="s">
        <v>364</v>
      </c>
      <c r="D49" s="10" t="s">
        <v>375</v>
      </c>
      <c r="E49" s="12">
        <v>15000000</v>
      </c>
      <c r="F49" s="12"/>
      <c r="G49" s="12"/>
      <c r="H49" s="12">
        <f t="shared" si="0"/>
        <v>15000000</v>
      </c>
      <c r="I49" s="12">
        <v>2500000</v>
      </c>
      <c r="J49" s="42"/>
      <c r="K49" s="12">
        <v>2500000</v>
      </c>
      <c r="L49" s="12">
        <v>2500000</v>
      </c>
      <c r="M49" s="42">
        <f t="shared" si="22"/>
        <v>0</v>
      </c>
      <c r="N49" s="12"/>
      <c r="O49" s="255"/>
      <c r="P49" s="252">
        <f t="shared" si="4"/>
        <v>0</v>
      </c>
      <c r="Q49" s="12">
        <v>1000000</v>
      </c>
      <c r="R49" s="12">
        <v>1000000</v>
      </c>
      <c r="S49" s="54">
        <f t="shared" si="32"/>
        <v>0</v>
      </c>
      <c r="T49" s="12">
        <v>1000000</v>
      </c>
      <c r="U49" s="12">
        <v>1000000</v>
      </c>
      <c r="V49" s="54">
        <f t="shared" ref="V49:V53" si="42">+T49-U49</f>
        <v>0</v>
      </c>
      <c r="W49" s="12">
        <v>1000000</v>
      </c>
      <c r="X49" s="12">
        <v>1000000</v>
      </c>
      <c r="Y49" s="54">
        <f t="shared" ref="Y49:Y53" si="43">+W49-X49</f>
        <v>0</v>
      </c>
      <c r="Z49" s="12">
        <v>1000000</v>
      </c>
      <c r="AA49" s="12">
        <v>1000000</v>
      </c>
      <c r="AB49" s="54">
        <f t="shared" ref="AB49:AB53" si="44">+Z49-AA49</f>
        <v>0</v>
      </c>
      <c r="AC49" s="12">
        <v>1000000</v>
      </c>
      <c r="AD49" s="12">
        <v>1000000</v>
      </c>
      <c r="AE49" s="54">
        <f t="shared" ref="AE49:AE53" si="45">+AC49-AD49</f>
        <v>0</v>
      </c>
      <c r="AF49" s="12">
        <v>1000000</v>
      </c>
      <c r="AG49" s="12"/>
      <c r="AH49" s="54">
        <f t="shared" ref="AH49:AH53" si="46">+AF49-AG49</f>
        <v>1000000</v>
      </c>
      <c r="AI49" s="12">
        <v>1000000</v>
      </c>
      <c r="AJ49" s="12"/>
      <c r="AK49" s="54">
        <f t="shared" ref="AK49:AK53" si="47">+AI49-AJ49</f>
        <v>1000000</v>
      </c>
      <c r="AL49" s="12">
        <v>1000000</v>
      </c>
      <c r="AM49" s="12"/>
      <c r="AN49" s="54">
        <f t="shared" ref="AN49:AN53" si="48">+AL49-AM49</f>
        <v>1000000</v>
      </c>
      <c r="AO49" s="12">
        <v>1000000</v>
      </c>
      <c r="AP49" s="12"/>
      <c r="AQ49" s="54">
        <f t="shared" ref="AQ49:AQ53" si="49">+AO49-AP49</f>
        <v>1000000</v>
      </c>
      <c r="AR49" s="12">
        <v>1000000</v>
      </c>
      <c r="AS49" s="12"/>
      <c r="AT49" s="54">
        <f t="shared" ref="AT49:AT53" si="50">+AR49-AS49</f>
        <v>1000000</v>
      </c>
      <c r="AU49" s="12"/>
      <c r="AV49" s="12"/>
      <c r="AW49" s="44"/>
      <c r="AX49" s="12"/>
      <c r="AY49" s="12"/>
      <c r="AZ49" s="12"/>
      <c r="BA49" s="9">
        <f>K49+N49+Q49+T49+W49+Z49+AC49+AF49+AI49+AL49+AO49+AR49+AU49</f>
        <v>12500000</v>
      </c>
    </row>
    <row r="50" spans="1:53" x14ac:dyDescent="0.2">
      <c r="A50" s="192">
        <v>46</v>
      </c>
      <c r="B50" s="3"/>
      <c r="C50" s="58" t="s">
        <v>368</v>
      </c>
      <c r="D50" s="10" t="s">
        <v>375</v>
      </c>
      <c r="E50" s="12">
        <v>15000000</v>
      </c>
      <c r="F50" s="12"/>
      <c r="G50" s="12"/>
      <c r="H50" s="12">
        <f t="shared" si="0"/>
        <v>15000000</v>
      </c>
      <c r="I50" s="12">
        <v>5000000</v>
      </c>
      <c r="J50" s="42"/>
      <c r="K50" s="12"/>
      <c r="L50" s="12"/>
      <c r="M50" s="42">
        <f t="shared" si="22"/>
        <v>0</v>
      </c>
      <c r="N50" s="12"/>
      <c r="O50" s="255"/>
      <c r="P50" s="252">
        <f t="shared" si="4"/>
        <v>0</v>
      </c>
      <c r="Q50" s="12">
        <v>1000000</v>
      </c>
      <c r="R50" s="12">
        <v>1000000</v>
      </c>
      <c r="S50" s="54">
        <f t="shared" si="32"/>
        <v>0</v>
      </c>
      <c r="T50" s="12">
        <v>1000000</v>
      </c>
      <c r="U50" s="12">
        <v>1000000</v>
      </c>
      <c r="V50" s="54">
        <f t="shared" si="42"/>
        <v>0</v>
      </c>
      <c r="W50" s="12">
        <v>1000000</v>
      </c>
      <c r="X50" s="12"/>
      <c r="Y50" s="54">
        <f t="shared" si="43"/>
        <v>1000000</v>
      </c>
      <c r="Z50" s="12">
        <v>1000000</v>
      </c>
      <c r="AA50" s="12"/>
      <c r="AB50" s="54">
        <f t="shared" si="44"/>
        <v>1000000</v>
      </c>
      <c r="AC50" s="12">
        <v>1000000</v>
      </c>
      <c r="AD50" s="12"/>
      <c r="AE50" s="54">
        <f t="shared" si="45"/>
        <v>1000000</v>
      </c>
      <c r="AF50" s="12">
        <v>1000000</v>
      </c>
      <c r="AG50" s="12"/>
      <c r="AH50" s="54">
        <f t="shared" si="46"/>
        <v>1000000</v>
      </c>
      <c r="AI50" s="12">
        <v>1000000</v>
      </c>
      <c r="AJ50" s="12"/>
      <c r="AK50" s="54">
        <f t="shared" si="47"/>
        <v>1000000</v>
      </c>
      <c r="AL50" s="12">
        <v>1000000</v>
      </c>
      <c r="AM50" s="12"/>
      <c r="AN50" s="54">
        <f t="shared" si="48"/>
        <v>1000000</v>
      </c>
      <c r="AO50" s="12">
        <v>1000000</v>
      </c>
      <c r="AP50" s="12"/>
      <c r="AQ50" s="54">
        <f t="shared" si="49"/>
        <v>1000000</v>
      </c>
      <c r="AR50" s="12">
        <v>1000000</v>
      </c>
      <c r="AS50" s="12"/>
      <c r="AT50" s="54">
        <f t="shared" si="50"/>
        <v>1000000</v>
      </c>
      <c r="AU50" s="12"/>
      <c r="AV50" s="12"/>
      <c r="AW50" s="44"/>
      <c r="AX50" s="12"/>
      <c r="AY50" s="12"/>
      <c r="AZ50" s="12"/>
      <c r="BA50" s="9">
        <f t="shared" si="3"/>
        <v>10000000</v>
      </c>
    </row>
    <row r="51" spans="1:53" x14ac:dyDescent="0.2">
      <c r="A51" s="192">
        <v>47</v>
      </c>
      <c r="B51" s="3"/>
      <c r="C51" s="58" t="s">
        <v>373</v>
      </c>
      <c r="D51" s="10" t="s">
        <v>374</v>
      </c>
      <c r="E51" s="12">
        <v>15000000</v>
      </c>
      <c r="F51" s="12"/>
      <c r="G51" s="12"/>
      <c r="H51" s="12">
        <f t="shared" si="0"/>
        <v>15000000</v>
      </c>
      <c r="I51" s="12">
        <v>2000000</v>
      </c>
      <c r="J51" s="42"/>
      <c r="K51" s="12">
        <v>3000000</v>
      </c>
      <c r="L51" s="12"/>
      <c r="M51" s="42">
        <f t="shared" si="22"/>
        <v>3000000</v>
      </c>
      <c r="N51" s="12"/>
      <c r="O51" s="255"/>
      <c r="P51" s="252">
        <f t="shared" si="4"/>
        <v>0</v>
      </c>
      <c r="Q51" s="12">
        <v>1000000</v>
      </c>
      <c r="R51" s="12"/>
      <c r="S51" s="54">
        <f t="shared" si="32"/>
        <v>1000000</v>
      </c>
      <c r="T51" s="12">
        <v>1000000</v>
      </c>
      <c r="U51" s="12"/>
      <c r="V51" s="54">
        <f t="shared" si="42"/>
        <v>1000000</v>
      </c>
      <c r="W51" s="12">
        <v>1000000</v>
      </c>
      <c r="X51" s="12"/>
      <c r="Y51" s="54">
        <f t="shared" si="43"/>
        <v>1000000</v>
      </c>
      <c r="Z51" s="12">
        <v>1000000</v>
      </c>
      <c r="AA51" s="12"/>
      <c r="AB51" s="54">
        <f t="shared" si="44"/>
        <v>1000000</v>
      </c>
      <c r="AC51" s="12">
        <v>1000000</v>
      </c>
      <c r="AD51" s="12"/>
      <c r="AE51" s="54">
        <f t="shared" si="45"/>
        <v>1000000</v>
      </c>
      <c r="AF51" s="12">
        <v>1000000</v>
      </c>
      <c r="AG51" s="12"/>
      <c r="AH51" s="54">
        <f t="shared" si="46"/>
        <v>1000000</v>
      </c>
      <c r="AI51" s="12">
        <v>1000000</v>
      </c>
      <c r="AJ51" s="12"/>
      <c r="AK51" s="54">
        <f t="shared" si="47"/>
        <v>1000000</v>
      </c>
      <c r="AL51" s="12">
        <v>1000000</v>
      </c>
      <c r="AM51" s="12"/>
      <c r="AN51" s="54">
        <f t="shared" si="48"/>
        <v>1000000</v>
      </c>
      <c r="AO51" s="12">
        <v>1000000</v>
      </c>
      <c r="AP51" s="12"/>
      <c r="AQ51" s="54">
        <f t="shared" si="49"/>
        <v>1000000</v>
      </c>
      <c r="AR51" s="12">
        <v>1000000</v>
      </c>
      <c r="AS51" s="12"/>
      <c r="AT51" s="54">
        <f t="shared" si="50"/>
        <v>1000000</v>
      </c>
      <c r="AU51" s="12"/>
      <c r="AV51" s="12"/>
      <c r="AW51" s="44"/>
      <c r="AX51" s="12"/>
      <c r="AY51" s="12"/>
      <c r="AZ51" s="12"/>
      <c r="BA51" s="9">
        <f t="shared" si="3"/>
        <v>13000000</v>
      </c>
    </row>
    <row r="52" spans="1:53" x14ac:dyDescent="0.2">
      <c r="A52" s="192">
        <v>48</v>
      </c>
      <c r="B52" s="3"/>
      <c r="C52" s="58" t="s">
        <v>389</v>
      </c>
      <c r="D52" s="10" t="s">
        <v>375</v>
      </c>
      <c r="E52" s="12">
        <v>15000000</v>
      </c>
      <c r="F52" s="12"/>
      <c r="G52" s="12"/>
      <c r="H52" s="12">
        <f t="shared" si="0"/>
        <v>15000000</v>
      </c>
      <c r="I52" s="12">
        <v>5000000</v>
      </c>
      <c r="J52" s="42"/>
      <c r="K52" s="12"/>
      <c r="L52" s="12"/>
      <c r="M52" s="42">
        <f t="shared" si="22"/>
        <v>0</v>
      </c>
      <c r="N52" s="12"/>
      <c r="O52" s="255"/>
      <c r="P52" s="252">
        <f t="shared" si="4"/>
        <v>0</v>
      </c>
      <c r="Q52" s="12">
        <v>1000000</v>
      </c>
      <c r="R52" s="12">
        <v>1000000</v>
      </c>
      <c r="S52" s="54">
        <f t="shared" si="32"/>
        <v>0</v>
      </c>
      <c r="T52" s="12">
        <v>1000000</v>
      </c>
      <c r="U52" s="12">
        <v>1000000</v>
      </c>
      <c r="V52" s="54">
        <f t="shared" si="42"/>
        <v>0</v>
      </c>
      <c r="W52" s="12">
        <v>1000000</v>
      </c>
      <c r="X52" s="12">
        <v>1000000</v>
      </c>
      <c r="Y52" s="54">
        <f t="shared" si="43"/>
        <v>0</v>
      </c>
      <c r="Z52" s="12">
        <v>1000000</v>
      </c>
      <c r="AA52" s="12">
        <v>1000000</v>
      </c>
      <c r="AB52" s="54">
        <f t="shared" si="44"/>
        <v>0</v>
      </c>
      <c r="AC52" s="12">
        <v>1000000</v>
      </c>
      <c r="AD52" s="12"/>
      <c r="AE52" s="54">
        <f t="shared" si="45"/>
        <v>1000000</v>
      </c>
      <c r="AF52" s="12">
        <v>1000000</v>
      </c>
      <c r="AG52" s="12"/>
      <c r="AH52" s="54">
        <f t="shared" si="46"/>
        <v>1000000</v>
      </c>
      <c r="AI52" s="12">
        <v>1000000</v>
      </c>
      <c r="AJ52" s="12"/>
      <c r="AK52" s="54">
        <f t="shared" si="47"/>
        <v>1000000</v>
      </c>
      <c r="AL52" s="12">
        <v>1000000</v>
      </c>
      <c r="AM52" s="12"/>
      <c r="AN52" s="54">
        <f t="shared" si="48"/>
        <v>1000000</v>
      </c>
      <c r="AO52" s="12">
        <v>1000000</v>
      </c>
      <c r="AP52" s="12"/>
      <c r="AQ52" s="54">
        <f t="shared" si="49"/>
        <v>1000000</v>
      </c>
      <c r="AR52" s="12">
        <v>1000000</v>
      </c>
      <c r="AS52" s="12"/>
      <c r="AT52" s="54">
        <f t="shared" si="50"/>
        <v>1000000</v>
      </c>
      <c r="AU52" s="12"/>
      <c r="AV52" s="12"/>
      <c r="AW52" s="44"/>
      <c r="AX52" s="12"/>
      <c r="AY52" s="12"/>
      <c r="AZ52" s="12"/>
      <c r="BA52" s="9">
        <f t="shared" si="3"/>
        <v>10000000</v>
      </c>
    </row>
    <row r="53" spans="1:53" x14ac:dyDescent="0.2">
      <c r="A53" s="192">
        <v>49</v>
      </c>
      <c r="B53" s="3"/>
      <c r="C53" s="58" t="s">
        <v>390</v>
      </c>
      <c r="D53" s="10" t="s">
        <v>374</v>
      </c>
      <c r="E53" s="12">
        <v>15000000</v>
      </c>
      <c r="F53" s="12"/>
      <c r="G53" s="12"/>
      <c r="H53" s="12">
        <f t="shared" si="0"/>
        <v>15000000</v>
      </c>
      <c r="I53" s="12">
        <v>5000000</v>
      </c>
      <c r="J53" s="42"/>
      <c r="K53" s="12"/>
      <c r="L53" s="12"/>
      <c r="M53" s="42">
        <f t="shared" si="22"/>
        <v>0</v>
      </c>
      <c r="N53" s="12"/>
      <c r="O53" s="255"/>
      <c r="P53" s="252">
        <f t="shared" si="4"/>
        <v>0</v>
      </c>
      <c r="Q53" s="12">
        <v>1000000</v>
      </c>
      <c r="R53" s="12">
        <v>1000000</v>
      </c>
      <c r="S53" s="54">
        <f t="shared" si="32"/>
        <v>0</v>
      </c>
      <c r="T53" s="12">
        <v>1000000</v>
      </c>
      <c r="U53" s="12">
        <v>1000000</v>
      </c>
      <c r="V53" s="54">
        <f t="shared" si="42"/>
        <v>0</v>
      </c>
      <c r="W53" s="12">
        <v>1000000</v>
      </c>
      <c r="X53" s="12">
        <v>950000</v>
      </c>
      <c r="Y53" s="54">
        <f t="shared" si="43"/>
        <v>50000</v>
      </c>
      <c r="Z53" s="12">
        <v>1000000</v>
      </c>
      <c r="AA53" s="12"/>
      <c r="AB53" s="54">
        <f t="shared" si="44"/>
        <v>1000000</v>
      </c>
      <c r="AC53" s="12">
        <v>1000000</v>
      </c>
      <c r="AD53" s="12"/>
      <c r="AE53" s="54">
        <f t="shared" si="45"/>
        <v>1000000</v>
      </c>
      <c r="AF53" s="12">
        <v>1000000</v>
      </c>
      <c r="AG53" s="12"/>
      <c r="AH53" s="54">
        <f t="shared" si="46"/>
        <v>1000000</v>
      </c>
      <c r="AI53" s="12">
        <v>1000000</v>
      </c>
      <c r="AJ53" s="12"/>
      <c r="AK53" s="54">
        <f t="shared" si="47"/>
        <v>1000000</v>
      </c>
      <c r="AL53" s="12">
        <v>1000000</v>
      </c>
      <c r="AM53" s="12"/>
      <c r="AN53" s="54">
        <f t="shared" si="48"/>
        <v>1000000</v>
      </c>
      <c r="AO53" s="12">
        <v>1000000</v>
      </c>
      <c r="AP53" s="12"/>
      <c r="AQ53" s="54">
        <f t="shared" si="49"/>
        <v>1000000</v>
      </c>
      <c r="AR53" s="12">
        <v>1000000</v>
      </c>
      <c r="AS53" s="12"/>
      <c r="AT53" s="54">
        <f t="shared" si="50"/>
        <v>1000000</v>
      </c>
      <c r="AU53" s="12"/>
      <c r="AV53" s="12"/>
      <c r="AW53" s="44"/>
      <c r="AX53" s="12"/>
      <c r="AY53" s="12"/>
      <c r="AZ53" s="12"/>
      <c r="BA53" s="9">
        <f t="shared" si="3"/>
        <v>10000000</v>
      </c>
    </row>
    <row r="54" spans="1:53" s="121" customFormat="1" x14ac:dyDescent="0.2">
      <c r="A54" s="364">
        <v>50</v>
      </c>
      <c r="B54" s="282"/>
      <c r="C54" s="283" t="s">
        <v>391</v>
      </c>
      <c r="D54" s="284" t="s">
        <v>374</v>
      </c>
      <c r="E54" s="285">
        <v>15000000</v>
      </c>
      <c r="F54" s="285">
        <v>1500000</v>
      </c>
      <c r="G54" s="285"/>
      <c r="H54" s="285">
        <f>+E54-F54</f>
        <v>13500000</v>
      </c>
      <c r="I54" s="285">
        <f>+H54</f>
        <v>13500000</v>
      </c>
      <c r="J54" s="269"/>
      <c r="K54" s="285"/>
      <c r="L54" s="285"/>
      <c r="M54" s="269">
        <f t="shared" si="22"/>
        <v>0</v>
      </c>
      <c r="N54" s="285"/>
      <c r="O54" s="287"/>
      <c r="P54" s="288">
        <f t="shared" si="4"/>
        <v>0</v>
      </c>
      <c r="Q54" s="285"/>
      <c r="R54" s="285"/>
      <c r="S54" s="289"/>
      <c r="T54" s="285"/>
      <c r="U54" s="285"/>
      <c r="V54" s="289"/>
      <c r="W54" s="285"/>
      <c r="X54" s="285"/>
      <c r="Y54" s="289"/>
      <c r="Z54" s="285"/>
      <c r="AA54" s="285"/>
      <c r="AB54" s="289"/>
      <c r="AC54" s="285"/>
      <c r="AD54" s="285"/>
      <c r="AE54" s="289"/>
      <c r="AF54" s="285"/>
      <c r="AG54" s="285"/>
      <c r="AH54" s="289"/>
      <c r="AI54" s="285"/>
      <c r="AJ54" s="285"/>
      <c r="AK54" s="289"/>
      <c r="AL54" s="285"/>
      <c r="AM54" s="285"/>
      <c r="AN54" s="289"/>
      <c r="AO54" s="285"/>
      <c r="AP54" s="285"/>
      <c r="AQ54" s="289"/>
      <c r="AR54" s="285"/>
      <c r="AS54" s="285"/>
      <c r="AT54" s="290">
        <f t="shared" si="2"/>
        <v>0</v>
      </c>
      <c r="AU54" s="285"/>
      <c r="AV54" s="285"/>
      <c r="AW54" s="286"/>
      <c r="AX54" s="285"/>
      <c r="AY54" s="285"/>
      <c r="AZ54" s="285"/>
      <c r="BA54" s="121">
        <f t="shared" si="3"/>
        <v>0</v>
      </c>
    </row>
    <row r="55" spans="1:53" x14ac:dyDescent="0.2">
      <c r="A55" s="192">
        <v>51</v>
      </c>
      <c r="B55" s="3"/>
      <c r="C55" s="58" t="s">
        <v>392</v>
      </c>
      <c r="D55" s="10" t="s">
        <v>375</v>
      </c>
      <c r="E55" s="12">
        <v>15000000</v>
      </c>
      <c r="F55" s="12"/>
      <c r="G55" s="12"/>
      <c r="H55" s="12">
        <v>15000000</v>
      </c>
      <c r="I55" s="12">
        <v>3000000</v>
      </c>
      <c r="J55" s="42"/>
      <c r="K55" s="12">
        <v>2000000</v>
      </c>
      <c r="L55" s="12">
        <v>2000000</v>
      </c>
      <c r="M55" s="42">
        <f t="shared" si="22"/>
        <v>0</v>
      </c>
      <c r="N55" s="12"/>
      <c r="O55" s="255"/>
      <c r="P55" s="252">
        <f t="shared" si="4"/>
        <v>0</v>
      </c>
      <c r="Q55" s="12">
        <v>1000000</v>
      </c>
      <c r="R55" s="12">
        <v>400000</v>
      </c>
      <c r="S55" s="54">
        <f>+Q55-R55</f>
        <v>600000</v>
      </c>
      <c r="T55" s="12">
        <v>1000000</v>
      </c>
      <c r="U55" s="12"/>
      <c r="V55" s="54">
        <f t="shared" ref="V55:V58" si="51">+T55-U55</f>
        <v>1000000</v>
      </c>
      <c r="W55" s="12">
        <v>1000000</v>
      </c>
      <c r="X55" s="12"/>
      <c r="Y55" s="54">
        <f t="shared" ref="Y55:Y58" si="52">+W55-X55</f>
        <v>1000000</v>
      </c>
      <c r="Z55" s="12">
        <v>1000000</v>
      </c>
      <c r="AA55" s="12"/>
      <c r="AB55" s="54">
        <f t="shared" ref="AB55:AB58" si="53">+Z55-AA55</f>
        <v>1000000</v>
      </c>
      <c r="AC55" s="12">
        <v>1000000</v>
      </c>
      <c r="AD55" s="12"/>
      <c r="AE55" s="54">
        <f t="shared" ref="AE55:AE58" si="54">+AC55-AD55</f>
        <v>1000000</v>
      </c>
      <c r="AF55" s="12">
        <v>1000000</v>
      </c>
      <c r="AG55" s="12"/>
      <c r="AH55" s="54">
        <f t="shared" ref="AH55:AH58" si="55">+AF55-AG55</f>
        <v>1000000</v>
      </c>
      <c r="AI55" s="12">
        <v>1000000</v>
      </c>
      <c r="AJ55" s="12"/>
      <c r="AK55" s="54">
        <f t="shared" ref="AK55:AK58" si="56">+AI55-AJ55</f>
        <v>1000000</v>
      </c>
      <c r="AL55" s="12">
        <v>1000000</v>
      </c>
      <c r="AM55" s="12"/>
      <c r="AN55" s="54">
        <f t="shared" ref="AN55:AN58" si="57">+AL55-AM55</f>
        <v>1000000</v>
      </c>
      <c r="AO55" s="12">
        <v>1000000</v>
      </c>
      <c r="AP55" s="12"/>
      <c r="AQ55" s="54">
        <f t="shared" ref="AQ55:AQ58" si="58">+AO55-AP55</f>
        <v>1000000</v>
      </c>
      <c r="AR55" s="12">
        <v>1000000</v>
      </c>
      <c r="AS55" s="12"/>
      <c r="AT55" s="54">
        <f t="shared" ref="AT55:AT58" si="59">+AR55-AS55</f>
        <v>1000000</v>
      </c>
      <c r="AU55" s="12"/>
      <c r="AV55" s="12"/>
      <c r="AW55" s="44"/>
      <c r="AX55" s="12"/>
      <c r="AY55" s="12"/>
      <c r="AZ55" s="12"/>
      <c r="BA55" s="9">
        <f t="shared" si="3"/>
        <v>12000000</v>
      </c>
    </row>
    <row r="56" spans="1:53" x14ac:dyDescent="0.2">
      <c r="A56" s="192">
        <v>52</v>
      </c>
      <c r="B56" s="3"/>
      <c r="C56" s="58" t="s">
        <v>393</v>
      </c>
      <c r="D56" s="10" t="s">
        <v>375</v>
      </c>
      <c r="E56" s="12">
        <v>15000000</v>
      </c>
      <c r="F56" s="12"/>
      <c r="G56" s="12"/>
      <c r="H56" s="12">
        <v>15000000</v>
      </c>
      <c r="I56" s="12">
        <v>5000000</v>
      </c>
      <c r="J56" s="42"/>
      <c r="K56" s="12"/>
      <c r="L56" s="12"/>
      <c r="M56" s="42">
        <f t="shared" si="22"/>
        <v>0</v>
      </c>
      <c r="N56" s="12"/>
      <c r="O56" s="255"/>
      <c r="P56" s="252">
        <f t="shared" si="4"/>
        <v>0</v>
      </c>
      <c r="Q56" s="12">
        <v>1000000</v>
      </c>
      <c r="R56" s="12">
        <v>1000000</v>
      </c>
      <c r="S56" s="54">
        <f>+Q56-R56</f>
        <v>0</v>
      </c>
      <c r="T56" s="12">
        <v>1000000</v>
      </c>
      <c r="U56" s="12">
        <v>1000000</v>
      </c>
      <c r="V56" s="54">
        <f t="shared" si="51"/>
        <v>0</v>
      </c>
      <c r="W56" s="12">
        <v>1000000</v>
      </c>
      <c r="X56" s="12">
        <v>1000000</v>
      </c>
      <c r="Y56" s="54">
        <f t="shared" si="52"/>
        <v>0</v>
      </c>
      <c r="Z56" s="12">
        <v>1000000</v>
      </c>
      <c r="AA56" s="12">
        <v>1000000</v>
      </c>
      <c r="AB56" s="54">
        <f t="shared" si="53"/>
        <v>0</v>
      </c>
      <c r="AC56" s="12">
        <v>1000000</v>
      </c>
      <c r="AD56" s="12">
        <v>1000000</v>
      </c>
      <c r="AE56" s="54">
        <f t="shared" si="54"/>
        <v>0</v>
      </c>
      <c r="AF56" s="12">
        <v>1000000</v>
      </c>
      <c r="AG56" s="12"/>
      <c r="AH56" s="54">
        <f t="shared" si="55"/>
        <v>1000000</v>
      </c>
      <c r="AI56" s="12">
        <v>1000000</v>
      </c>
      <c r="AJ56" s="12"/>
      <c r="AK56" s="54">
        <f t="shared" si="56"/>
        <v>1000000</v>
      </c>
      <c r="AL56" s="12">
        <v>1000000</v>
      </c>
      <c r="AM56" s="12"/>
      <c r="AN56" s="54">
        <f t="shared" si="57"/>
        <v>1000000</v>
      </c>
      <c r="AO56" s="12">
        <v>1000000</v>
      </c>
      <c r="AP56" s="12"/>
      <c r="AQ56" s="54">
        <f t="shared" si="58"/>
        <v>1000000</v>
      </c>
      <c r="AR56" s="12">
        <v>1000000</v>
      </c>
      <c r="AS56" s="12"/>
      <c r="AT56" s="54">
        <f t="shared" si="59"/>
        <v>1000000</v>
      </c>
      <c r="AU56" s="12"/>
      <c r="AV56" s="12"/>
      <c r="AW56" s="44"/>
      <c r="AX56" s="12"/>
      <c r="AY56" s="12"/>
      <c r="AZ56" s="12"/>
      <c r="BA56" s="9">
        <f t="shared" si="3"/>
        <v>10000000</v>
      </c>
    </row>
    <row r="57" spans="1:53" x14ac:dyDescent="0.2">
      <c r="A57" s="192">
        <v>53</v>
      </c>
      <c r="B57" s="3"/>
      <c r="C57" s="58" t="s">
        <v>394</v>
      </c>
      <c r="D57" s="10" t="s">
        <v>375</v>
      </c>
      <c r="E57" s="12">
        <v>15000000</v>
      </c>
      <c r="F57" s="12"/>
      <c r="G57" s="12"/>
      <c r="H57" s="12">
        <v>15000000</v>
      </c>
      <c r="I57" s="12">
        <v>5000000</v>
      </c>
      <c r="J57" s="42"/>
      <c r="K57" s="12"/>
      <c r="L57" s="12"/>
      <c r="M57" s="42">
        <f t="shared" si="22"/>
        <v>0</v>
      </c>
      <c r="N57" s="12"/>
      <c r="O57" s="255"/>
      <c r="P57" s="252">
        <f t="shared" si="4"/>
        <v>0</v>
      </c>
      <c r="Q57" s="12">
        <v>1000000</v>
      </c>
      <c r="R57" s="12">
        <v>1000000</v>
      </c>
      <c r="S57" s="54">
        <f>+Q57-R57</f>
        <v>0</v>
      </c>
      <c r="T57" s="12">
        <v>1000000</v>
      </c>
      <c r="U57" s="12">
        <v>1000000</v>
      </c>
      <c r="V57" s="54">
        <f t="shared" si="51"/>
        <v>0</v>
      </c>
      <c r="W57" s="12">
        <v>1000000</v>
      </c>
      <c r="X57" s="12">
        <v>1000000</v>
      </c>
      <c r="Y57" s="54">
        <f t="shared" si="52"/>
        <v>0</v>
      </c>
      <c r="Z57" s="12">
        <v>1000000</v>
      </c>
      <c r="AA57" s="12">
        <v>1000000</v>
      </c>
      <c r="AB57" s="54">
        <f t="shared" si="53"/>
        <v>0</v>
      </c>
      <c r="AC57" s="12">
        <v>1000000</v>
      </c>
      <c r="AD57" s="12"/>
      <c r="AE57" s="54">
        <f t="shared" si="54"/>
        <v>1000000</v>
      </c>
      <c r="AF57" s="12">
        <v>1000000</v>
      </c>
      <c r="AG57" s="12"/>
      <c r="AH57" s="54">
        <f t="shared" si="55"/>
        <v>1000000</v>
      </c>
      <c r="AI57" s="12">
        <v>1000000</v>
      </c>
      <c r="AJ57" s="12"/>
      <c r="AK57" s="54">
        <f t="shared" si="56"/>
        <v>1000000</v>
      </c>
      <c r="AL57" s="12">
        <v>1000000</v>
      </c>
      <c r="AM57" s="12"/>
      <c r="AN57" s="54">
        <f t="shared" si="57"/>
        <v>1000000</v>
      </c>
      <c r="AO57" s="12">
        <v>1000000</v>
      </c>
      <c r="AP57" s="12"/>
      <c r="AQ57" s="54">
        <f t="shared" si="58"/>
        <v>1000000</v>
      </c>
      <c r="AR57" s="12">
        <v>1000000</v>
      </c>
      <c r="AS57" s="12"/>
      <c r="AT57" s="54">
        <f t="shared" si="59"/>
        <v>1000000</v>
      </c>
      <c r="AU57" s="12"/>
      <c r="AV57" s="12"/>
      <c r="AW57" s="44"/>
      <c r="AX57" s="12"/>
      <c r="AY57" s="12"/>
      <c r="AZ57" s="12"/>
      <c r="BA57" s="9">
        <f t="shared" si="3"/>
        <v>10000000</v>
      </c>
    </row>
    <row r="58" spans="1:53" x14ac:dyDescent="0.2">
      <c r="A58" s="192">
        <v>54</v>
      </c>
      <c r="B58" s="3"/>
      <c r="C58" s="58" t="s">
        <v>395</v>
      </c>
      <c r="D58" s="10" t="s">
        <v>374</v>
      </c>
      <c r="E58" s="12">
        <v>15000000</v>
      </c>
      <c r="F58" s="12"/>
      <c r="G58" s="12"/>
      <c r="H58" s="12">
        <v>15000000</v>
      </c>
      <c r="I58" s="12">
        <v>6000000</v>
      </c>
      <c r="J58" s="42"/>
      <c r="K58" s="12"/>
      <c r="L58" s="12"/>
      <c r="M58" s="42">
        <f t="shared" si="22"/>
        <v>0</v>
      </c>
      <c r="N58" s="12"/>
      <c r="O58" s="255"/>
      <c r="P58" s="252">
        <f t="shared" si="4"/>
        <v>0</v>
      </c>
      <c r="Q58" s="12"/>
      <c r="R58" s="12"/>
      <c r="S58" s="54"/>
      <c r="T58" s="12">
        <v>1000000</v>
      </c>
      <c r="U58" s="12">
        <v>1000000</v>
      </c>
      <c r="V58" s="54">
        <f t="shared" si="51"/>
        <v>0</v>
      </c>
      <c r="W58" s="12">
        <v>1000000</v>
      </c>
      <c r="X58" s="12">
        <v>1000000</v>
      </c>
      <c r="Y58" s="54">
        <f t="shared" si="52"/>
        <v>0</v>
      </c>
      <c r="Z58" s="12">
        <v>1000000</v>
      </c>
      <c r="AA58" s="12">
        <v>1000000</v>
      </c>
      <c r="AB58" s="54">
        <f t="shared" si="53"/>
        <v>0</v>
      </c>
      <c r="AC58" s="12">
        <v>1000000</v>
      </c>
      <c r="AD58" s="12">
        <v>1000000</v>
      </c>
      <c r="AE58" s="54">
        <f t="shared" si="54"/>
        <v>0</v>
      </c>
      <c r="AF58" s="12">
        <v>1000000</v>
      </c>
      <c r="AG58" s="12"/>
      <c r="AH58" s="54">
        <f t="shared" si="55"/>
        <v>1000000</v>
      </c>
      <c r="AI58" s="12">
        <v>1000000</v>
      </c>
      <c r="AJ58" s="12"/>
      <c r="AK58" s="54">
        <f t="shared" si="56"/>
        <v>1000000</v>
      </c>
      <c r="AL58" s="12">
        <v>1000000</v>
      </c>
      <c r="AM58" s="12"/>
      <c r="AN58" s="54">
        <f t="shared" si="57"/>
        <v>1000000</v>
      </c>
      <c r="AO58" s="12">
        <v>1000000</v>
      </c>
      <c r="AP58" s="12"/>
      <c r="AQ58" s="54">
        <f t="shared" si="58"/>
        <v>1000000</v>
      </c>
      <c r="AR58" s="12">
        <v>1000000</v>
      </c>
      <c r="AS58" s="12"/>
      <c r="AT58" s="54">
        <f t="shared" si="59"/>
        <v>1000000</v>
      </c>
      <c r="AU58" s="12">
        <v>0</v>
      </c>
      <c r="AV58" s="12"/>
      <c r="AW58" s="54">
        <v>0</v>
      </c>
      <c r="AX58" s="12"/>
      <c r="AY58" s="12"/>
      <c r="AZ58" s="12"/>
      <c r="BA58" s="9">
        <f t="shared" si="3"/>
        <v>9000000</v>
      </c>
    </row>
    <row r="59" spans="1:53" s="121" customFormat="1" x14ac:dyDescent="0.2">
      <c r="A59" s="364">
        <v>55</v>
      </c>
      <c r="B59" s="282"/>
      <c r="C59" s="283" t="s">
        <v>398</v>
      </c>
      <c r="D59" s="284" t="s">
        <v>374</v>
      </c>
      <c r="E59" s="285">
        <v>15000000</v>
      </c>
      <c r="F59" s="285">
        <v>1500000</v>
      </c>
      <c r="G59" s="285"/>
      <c r="H59" s="285">
        <f>+E59-F59</f>
        <v>13500000</v>
      </c>
      <c r="I59" s="285">
        <f>+H59</f>
        <v>13500000</v>
      </c>
      <c r="J59" s="269"/>
      <c r="K59" s="285"/>
      <c r="L59" s="285"/>
      <c r="M59" s="269">
        <f t="shared" si="22"/>
        <v>0</v>
      </c>
      <c r="N59" s="285"/>
      <c r="O59" s="287"/>
      <c r="P59" s="288">
        <f t="shared" si="4"/>
        <v>0</v>
      </c>
      <c r="Q59" s="285"/>
      <c r="R59" s="285"/>
      <c r="S59" s="289"/>
      <c r="T59" s="285"/>
      <c r="U59" s="285"/>
      <c r="V59" s="289"/>
      <c r="W59" s="285"/>
      <c r="X59" s="285"/>
      <c r="Y59" s="289"/>
      <c r="Z59" s="285"/>
      <c r="AA59" s="285"/>
      <c r="AB59" s="289"/>
      <c r="AC59" s="285"/>
      <c r="AD59" s="285"/>
      <c r="AE59" s="289"/>
      <c r="AF59" s="285"/>
      <c r="AG59" s="285"/>
      <c r="AH59" s="289"/>
      <c r="AI59" s="285"/>
      <c r="AJ59" s="285"/>
      <c r="AK59" s="289"/>
      <c r="AL59" s="285"/>
      <c r="AM59" s="285"/>
      <c r="AN59" s="289"/>
      <c r="AO59" s="285"/>
      <c r="AP59" s="285"/>
      <c r="AQ59" s="289"/>
      <c r="AR59" s="285"/>
      <c r="AS59" s="285"/>
      <c r="AT59" s="290">
        <f t="shared" si="2"/>
        <v>0</v>
      </c>
      <c r="AU59" s="285"/>
      <c r="AV59" s="285"/>
      <c r="AW59" s="286"/>
      <c r="AX59" s="285"/>
      <c r="AY59" s="285"/>
      <c r="AZ59" s="285"/>
      <c r="BA59" s="121">
        <f t="shared" si="3"/>
        <v>0</v>
      </c>
    </row>
    <row r="60" spans="1:53" s="121" customFormat="1" x14ac:dyDescent="0.2">
      <c r="A60" s="364">
        <v>56</v>
      </c>
      <c r="B60" s="282"/>
      <c r="C60" s="283" t="s">
        <v>404</v>
      </c>
      <c r="D60" s="284" t="s">
        <v>375</v>
      </c>
      <c r="E60" s="285">
        <v>16500000</v>
      </c>
      <c r="F60" s="285">
        <v>1650000</v>
      </c>
      <c r="G60" s="285"/>
      <c r="H60" s="285">
        <f>+E60-F60</f>
        <v>14850000</v>
      </c>
      <c r="I60" s="285">
        <f>+H60</f>
        <v>14850000</v>
      </c>
      <c r="J60" s="269"/>
      <c r="K60" s="285"/>
      <c r="L60" s="285"/>
      <c r="M60" s="269">
        <f t="shared" si="22"/>
        <v>0</v>
      </c>
      <c r="N60" s="285"/>
      <c r="O60" s="287"/>
      <c r="P60" s="288">
        <f t="shared" si="4"/>
        <v>0</v>
      </c>
      <c r="Q60" s="285"/>
      <c r="R60" s="285"/>
      <c r="S60" s="289"/>
      <c r="T60" s="285"/>
      <c r="U60" s="285"/>
      <c r="V60" s="289"/>
      <c r="W60" s="285"/>
      <c r="X60" s="285"/>
      <c r="Y60" s="289"/>
      <c r="Z60" s="285"/>
      <c r="AA60" s="285"/>
      <c r="AB60" s="289"/>
      <c r="AC60" s="285"/>
      <c r="AD60" s="285"/>
      <c r="AE60" s="289"/>
      <c r="AF60" s="285"/>
      <c r="AG60" s="285"/>
      <c r="AH60" s="289"/>
      <c r="AI60" s="285"/>
      <c r="AJ60" s="285"/>
      <c r="AK60" s="289"/>
      <c r="AL60" s="285"/>
      <c r="AM60" s="285"/>
      <c r="AN60" s="289"/>
      <c r="AO60" s="285"/>
      <c r="AP60" s="285"/>
      <c r="AQ60" s="289"/>
      <c r="AR60" s="285"/>
      <c r="AS60" s="285"/>
      <c r="AT60" s="290">
        <f t="shared" si="2"/>
        <v>0</v>
      </c>
      <c r="AU60" s="285"/>
      <c r="AV60" s="285"/>
      <c r="AW60" s="286"/>
      <c r="AX60" s="285"/>
      <c r="AY60" s="285"/>
      <c r="AZ60" s="285"/>
      <c r="BA60" s="121">
        <f t="shared" si="3"/>
        <v>0</v>
      </c>
    </row>
    <row r="61" spans="1:53" x14ac:dyDescent="0.2">
      <c r="A61" s="192">
        <v>57</v>
      </c>
      <c r="B61" s="3"/>
      <c r="C61" s="58" t="s">
        <v>405</v>
      </c>
      <c r="D61" s="10" t="s">
        <v>375</v>
      </c>
      <c r="E61" s="12">
        <v>16500000</v>
      </c>
      <c r="F61" s="12"/>
      <c r="G61" s="12"/>
      <c r="H61" s="12">
        <f>+E61</f>
        <v>16500000</v>
      </c>
      <c r="I61" s="12">
        <v>2000000</v>
      </c>
      <c r="J61" s="42"/>
      <c r="K61" s="12">
        <v>3000000</v>
      </c>
      <c r="L61" s="12">
        <v>3000000</v>
      </c>
      <c r="M61" s="42">
        <f t="shared" si="22"/>
        <v>0</v>
      </c>
      <c r="N61" s="12"/>
      <c r="O61" s="255"/>
      <c r="P61" s="252">
        <f t="shared" si="4"/>
        <v>0</v>
      </c>
      <c r="Q61" s="12"/>
      <c r="R61" s="12"/>
      <c r="S61" s="54"/>
      <c r="T61" s="12">
        <v>1150000</v>
      </c>
      <c r="U61" s="12">
        <v>1150000</v>
      </c>
      <c r="V61" s="54">
        <f t="shared" ref="V61:V67" si="60">+T61-U61</f>
        <v>0</v>
      </c>
      <c r="W61" s="12">
        <v>1150000</v>
      </c>
      <c r="X61" s="12"/>
      <c r="Y61" s="54">
        <f t="shared" ref="Y61:Y66" si="61">+W61-X61</f>
        <v>1150000</v>
      </c>
      <c r="Z61" s="12">
        <v>1150000</v>
      </c>
      <c r="AA61" s="12"/>
      <c r="AB61" s="54">
        <f t="shared" ref="AB61:AB66" si="62">+Z61-AA61</f>
        <v>1150000</v>
      </c>
      <c r="AC61" s="12">
        <v>1150000</v>
      </c>
      <c r="AD61" s="12"/>
      <c r="AE61" s="54">
        <f t="shared" ref="AE61:AE66" si="63">+AC61-AD61</f>
        <v>1150000</v>
      </c>
      <c r="AF61" s="12">
        <v>1150000</v>
      </c>
      <c r="AG61" s="12"/>
      <c r="AH61" s="54">
        <f t="shared" ref="AH61:AH66" si="64">+AF61-AG61</f>
        <v>1150000</v>
      </c>
      <c r="AI61" s="12">
        <v>1150000</v>
      </c>
      <c r="AJ61" s="12"/>
      <c r="AK61" s="54">
        <f t="shared" ref="AK61:AK66" si="65">+AI61-AJ61</f>
        <v>1150000</v>
      </c>
      <c r="AL61" s="12">
        <v>1150000</v>
      </c>
      <c r="AM61" s="12"/>
      <c r="AN61" s="54">
        <f t="shared" ref="AN61:AN66" si="66">+AL61-AM61</f>
        <v>1150000</v>
      </c>
      <c r="AO61" s="12">
        <v>1150000</v>
      </c>
      <c r="AP61" s="12"/>
      <c r="AQ61" s="54">
        <f t="shared" ref="AQ61:AQ66" si="67">+AO61-AP61</f>
        <v>1150000</v>
      </c>
      <c r="AR61" s="12">
        <v>1150000</v>
      </c>
      <c r="AS61" s="12"/>
      <c r="AT61" s="54">
        <f t="shared" ref="AT61:AT66" si="68">+AR61-AS61</f>
        <v>1150000</v>
      </c>
      <c r="AU61" s="12">
        <v>1150000</v>
      </c>
      <c r="AV61" s="12"/>
      <c r="AW61" s="54">
        <f t="shared" ref="AW61:AW66" si="69">+AU61-AV61</f>
        <v>1150000</v>
      </c>
      <c r="AX61" s="12"/>
      <c r="AY61" s="12"/>
      <c r="AZ61" s="12"/>
      <c r="BA61" s="9">
        <f t="shared" si="3"/>
        <v>14500000</v>
      </c>
    </row>
    <row r="62" spans="1:53" x14ac:dyDescent="0.2">
      <c r="A62" s="192">
        <v>58</v>
      </c>
      <c r="B62" s="3"/>
      <c r="C62" s="58" t="s">
        <v>411</v>
      </c>
      <c r="D62" s="10" t="s">
        <v>374</v>
      </c>
      <c r="E62" s="12">
        <v>16500000</v>
      </c>
      <c r="F62" s="12"/>
      <c r="G62" s="12"/>
      <c r="H62" s="12">
        <f>+E62</f>
        <v>16500000</v>
      </c>
      <c r="I62" s="12">
        <v>2500000</v>
      </c>
      <c r="J62" s="42"/>
      <c r="K62" s="12">
        <v>2500000</v>
      </c>
      <c r="L62" s="12">
        <v>2500000</v>
      </c>
      <c r="M62" s="44">
        <f>+K62-L62</f>
        <v>0</v>
      </c>
      <c r="N62" s="12"/>
      <c r="O62" s="255"/>
      <c r="P62" s="252">
        <f t="shared" si="4"/>
        <v>0</v>
      </c>
      <c r="Q62" s="12"/>
      <c r="R62" s="12"/>
      <c r="S62" s="54"/>
      <c r="T62" s="12">
        <v>1150000</v>
      </c>
      <c r="U62" s="12">
        <v>1150000</v>
      </c>
      <c r="V62" s="54">
        <f t="shared" si="60"/>
        <v>0</v>
      </c>
      <c r="W62" s="12">
        <v>1150000</v>
      </c>
      <c r="X62" s="12">
        <v>1150000</v>
      </c>
      <c r="Y62" s="54">
        <f t="shared" si="61"/>
        <v>0</v>
      </c>
      <c r="Z62" s="12">
        <v>1150000</v>
      </c>
      <c r="AA62" s="12">
        <v>1150000</v>
      </c>
      <c r="AB62" s="54">
        <f t="shared" si="62"/>
        <v>0</v>
      </c>
      <c r="AC62" s="12">
        <v>1150000</v>
      </c>
      <c r="AD62" s="12"/>
      <c r="AE62" s="54">
        <f t="shared" si="63"/>
        <v>1150000</v>
      </c>
      <c r="AF62" s="12">
        <v>1150000</v>
      </c>
      <c r="AG62" s="12"/>
      <c r="AH62" s="54">
        <f t="shared" si="64"/>
        <v>1150000</v>
      </c>
      <c r="AI62" s="12">
        <v>1150000</v>
      </c>
      <c r="AJ62" s="12"/>
      <c r="AK62" s="54">
        <f t="shared" si="65"/>
        <v>1150000</v>
      </c>
      <c r="AL62" s="12">
        <v>1150000</v>
      </c>
      <c r="AM62" s="12"/>
      <c r="AN62" s="54">
        <f t="shared" si="66"/>
        <v>1150000</v>
      </c>
      <c r="AO62" s="12">
        <v>1150000</v>
      </c>
      <c r="AP62" s="12"/>
      <c r="AQ62" s="54">
        <f t="shared" si="67"/>
        <v>1150000</v>
      </c>
      <c r="AR62" s="12">
        <v>1150000</v>
      </c>
      <c r="AS62" s="12"/>
      <c r="AT62" s="54">
        <f t="shared" si="68"/>
        <v>1150000</v>
      </c>
      <c r="AU62" s="12">
        <v>1150000</v>
      </c>
      <c r="AV62" s="12"/>
      <c r="AW62" s="54">
        <f t="shared" si="69"/>
        <v>1150000</v>
      </c>
      <c r="AX62" s="12"/>
      <c r="AY62" s="12"/>
      <c r="AZ62" s="12"/>
      <c r="BA62" s="9">
        <f t="shared" si="3"/>
        <v>14000000</v>
      </c>
    </row>
    <row r="63" spans="1:53" x14ac:dyDescent="0.2">
      <c r="A63" s="192">
        <v>59</v>
      </c>
      <c r="B63" s="3" t="s">
        <v>31</v>
      </c>
      <c r="C63" s="58" t="s">
        <v>413</v>
      </c>
      <c r="D63" s="10" t="s">
        <v>375</v>
      </c>
      <c r="E63" s="12">
        <v>9800000</v>
      </c>
      <c r="F63" s="12"/>
      <c r="G63" s="12"/>
      <c r="H63" s="12">
        <f>+E63</f>
        <v>9800000</v>
      </c>
      <c r="I63" s="12">
        <v>2000000</v>
      </c>
      <c r="J63" s="42"/>
      <c r="K63" s="12"/>
      <c r="L63" s="12"/>
      <c r="M63" s="44"/>
      <c r="N63" s="12"/>
      <c r="O63" s="255"/>
      <c r="P63" s="252">
        <f t="shared" si="4"/>
        <v>0</v>
      </c>
      <c r="Q63" s="12"/>
      <c r="R63" s="12"/>
      <c r="S63" s="54"/>
      <c r="T63" s="12">
        <v>650000</v>
      </c>
      <c r="U63" s="12">
        <v>650000</v>
      </c>
      <c r="V63" s="54">
        <f t="shared" si="60"/>
        <v>0</v>
      </c>
      <c r="W63" s="12">
        <v>650000</v>
      </c>
      <c r="X63" s="12">
        <v>650000</v>
      </c>
      <c r="Y63" s="54">
        <f t="shared" si="61"/>
        <v>0</v>
      </c>
      <c r="Z63" s="12">
        <v>650000</v>
      </c>
      <c r="AA63" s="12">
        <v>650000</v>
      </c>
      <c r="AB63" s="54">
        <f t="shared" si="62"/>
        <v>0</v>
      </c>
      <c r="AC63" s="12">
        <v>650000</v>
      </c>
      <c r="AD63" s="12"/>
      <c r="AE63" s="54">
        <f t="shared" si="63"/>
        <v>650000</v>
      </c>
      <c r="AF63" s="12">
        <v>650000</v>
      </c>
      <c r="AG63" s="12"/>
      <c r="AH63" s="54">
        <f t="shared" si="64"/>
        <v>650000</v>
      </c>
      <c r="AI63" s="12">
        <v>650000</v>
      </c>
      <c r="AJ63" s="12"/>
      <c r="AK63" s="54">
        <f t="shared" si="65"/>
        <v>650000</v>
      </c>
      <c r="AL63" s="12">
        <v>650000</v>
      </c>
      <c r="AM63" s="12"/>
      <c r="AN63" s="54">
        <f t="shared" si="66"/>
        <v>650000</v>
      </c>
      <c r="AO63" s="12">
        <v>650000</v>
      </c>
      <c r="AP63" s="12"/>
      <c r="AQ63" s="54">
        <f t="shared" si="67"/>
        <v>650000</v>
      </c>
      <c r="AR63" s="12">
        <v>650000</v>
      </c>
      <c r="AS63" s="12"/>
      <c r="AT63" s="54">
        <f t="shared" si="68"/>
        <v>650000</v>
      </c>
      <c r="AU63" s="12">
        <v>1950000</v>
      </c>
      <c r="AV63" s="12"/>
      <c r="AW63" s="54">
        <f t="shared" si="69"/>
        <v>1950000</v>
      </c>
      <c r="AX63" s="12"/>
      <c r="AY63" s="12"/>
      <c r="AZ63" s="12"/>
      <c r="BA63" s="9">
        <f t="shared" si="3"/>
        <v>7800000</v>
      </c>
    </row>
    <row r="64" spans="1:53" x14ac:dyDescent="0.2">
      <c r="A64" s="192">
        <v>60</v>
      </c>
      <c r="B64" s="3"/>
      <c r="C64" s="58" t="s">
        <v>414</v>
      </c>
      <c r="D64" s="10" t="s">
        <v>374</v>
      </c>
      <c r="E64" s="12">
        <v>16500000</v>
      </c>
      <c r="F64" s="12"/>
      <c r="G64" s="12"/>
      <c r="H64" s="12">
        <v>16500000</v>
      </c>
      <c r="I64" s="12">
        <v>5000000</v>
      </c>
      <c r="J64" s="42"/>
      <c r="K64" s="12"/>
      <c r="L64" s="12"/>
      <c r="M64" s="44"/>
      <c r="N64" s="12"/>
      <c r="O64" s="255"/>
      <c r="P64" s="252">
        <f t="shared" si="4"/>
        <v>0</v>
      </c>
      <c r="Q64" s="12"/>
      <c r="R64" s="12"/>
      <c r="S64" s="54"/>
      <c r="T64" s="12">
        <v>1150000</v>
      </c>
      <c r="U64" s="12">
        <v>1150000</v>
      </c>
      <c r="V64" s="54">
        <f t="shared" si="60"/>
        <v>0</v>
      </c>
      <c r="W64" s="12">
        <v>1150000</v>
      </c>
      <c r="X64" s="12">
        <v>1150000</v>
      </c>
      <c r="Y64" s="54">
        <f t="shared" si="61"/>
        <v>0</v>
      </c>
      <c r="Z64" s="12">
        <v>1150000</v>
      </c>
      <c r="AA64" s="12">
        <v>900000</v>
      </c>
      <c r="AB64" s="54">
        <f t="shared" si="62"/>
        <v>250000</v>
      </c>
      <c r="AC64" s="12">
        <v>1150000</v>
      </c>
      <c r="AD64" s="12"/>
      <c r="AE64" s="54">
        <f t="shared" si="63"/>
        <v>1150000</v>
      </c>
      <c r="AF64" s="12">
        <v>1150000</v>
      </c>
      <c r="AG64" s="12"/>
      <c r="AH64" s="54">
        <f t="shared" si="64"/>
        <v>1150000</v>
      </c>
      <c r="AI64" s="12">
        <v>1150000</v>
      </c>
      <c r="AJ64" s="12"/>
      <c r="AK64" s="54">
        <f t="shared" si="65"/>
        <v>1150000</v>
      </c>
      <c r="AL64" s="12">
        <v>1150000</v>
      </c>
      <c r="AM64" s="12"/>
      <c r="AN64" s="54">
        <f t="shared" si="66"/>
        <v>1150000</v>
      </c>
      <c r="AO64" s="12">
        <v>1150000</v>
      </c>
      <c r="AP64" s="12"/>
      <c r="AQ64" s="54">
        <f t="shared" si="67"/>
        <v>1150000</v>
      </c>
      <c r="AR64" s="12">
        <v>1150000</v>
      </c>
      <c r="AS64" s="12"/>
      <c r="AT64" s="54">
        <f t="shared" si="68"/>
        <v>1150000</v>
      </c>
      <c r="AU64" s="12">
        <v>1150000</v>
      </c>
      <c r="AV64" s="12"/>
      <c r="AW64" s="54">
        <f t="shared" si="69"/>
        <v>1150000</v>
      </c>
      <c r="AX64" s="12"/>
      <c r="AY64" s="12"/>
      <c r="AZ64" s="12"/>
      <c r="BA64" s="9">
        <f t="shared" si="3"/>
        <v>11500000</v>
      </c>
    </row>
    <row r="65" spans="1:53" x14ac:dyDescent="0.2">
      <c r="A65" s="192">
        <v>61</v>
      </c>
      <c r="B65" s="3"/>
      <c r="C65" s="58" t="s">
        <v>417</v>
      </c>
      <c r="D65" s="10" t="s">
        <v>374</v>
      </c>
      <c r="E65" s="12">
        <v>16500000</v>
      </c>
      <c r="F65" s="12"/>
      <c r="G65" s="12"/>
      <c r="H65" s="12">
        <f>+E65</f>
        <v>16500000</v>
      </c>
      <c r="I65" s="12">
        <v>2500000</v>
      </c>
      <c r="J65" s="42"/>
      <c r="K65" s="12"/>
      <c r="L65" s="12"/>
      <c r="M65" s="44"/>
      <c r="N65" s="12"/>
      <c r="O65" s="255"/>
      <c r="P65" s="252">
        <f t="shared" si="4"/>
        <v>0</v>
      </c>
      <c r="Q65" s="12"/>
      <c r="R65" s="12"/>
      <c r="S65" s="54"/>
      <c r="T65" s="12">
        <v>3650000</v>
      </c>
      <c r="U65" s="12">
        <v>1000000</v>
      </c>
      <c r="V65" s="54">
        <f t="shared" si="60"/>
        <v>2650000</v>
      </c>
      <c r="W65" s="12">
        <v>1150000</v>
      </c>
      <c r="X65" s="12"/>
      <c r="Y65" s="54">
        <f t="shared" si="61"/>
        <v>1150000</v>
      </c>
      <c r="Z65" s="12">
        <v>1150000</v>
      </c>
      <c r="AA65" s="12"/>
      <c r="AB65" s="54">
        <f t="shared" si="62"/>
        <v>1150000</v>
      </c>
      <c r="AC65" s="12">
        <v>1150000</v>
      </c>
      <c r="AD65" s="12"/>
      <c r="AE65" s="54">
        <f t="shared" si="63"/>
        <v>1150000</v>
      </c>
      <c r="AF65" s="12">
        <v>1150000</v>
      </c>
      <c r="AG65" s="12"/>
      <c r="AH65" s="54">
        <f t="shared" si="64"/>
        <v>1150000</v>
      </c>
      <c r="AI65" s="12">
        <v>1150000</v>
      </c>
      <c r="AJ65" s="12"/>
      <c r="AK65" s="54">
        <f t="shared" si="65"/>
        <v>1150000</v>
      </c>
      <c r="AL65" s="12">
        <v>1150000</v>
      </c>
      <c r="AM65" s="12"/>
      <c r="AN65" s="54">
        <f t="shared" si="66"/>
        <v>1150000</v>
      </c>
      <c r="AO65" s="12">
        <v>1150000</v>
      </c>
      <c r="AP65" s="12"/>
      <c r="AQ65" s="54">
        <f t="shared" si="67"/>
        <v>1150000</v>
      </c>
      <c r="AR65" s="12">
        <v>1150000</v>
      </c>
      <c r="AS65" s="12"/>
      <c r="AT65" s="54">
        <f t="shared" si="68"/>
        <v>1150000</v>
      </c>
      <c r="AU65" s="12">
        <v>1150000</v>
      </c>
      <c r="AV65" s="12"/>
      <c r="AW65" s="54">
        <f t="shared" si="69"/>
        <v>1150000</v>
      </c>
      <c r="AX65" s="12"/>
      <c r="AY65" s="12"/>
      <c r="AZ65" s="12"/>
      <c r="BA65" s="9">
        <f t="shared" si="3"/>
        <v>14000000</v>
      </c>
    </row>
    <row r="66" spans="1:53" x14ac:dyDescent="0.2">
      <c r="A66" s="192"/>
      <c r="B66" s="3"/>
      <c r="C66" s="58" t="s">
        <v>437</v>
      </c>
      <c r="D66" s="10" t="s">
        <v>374</v>
      </c>
      <c r="E66" s="12">
        <v>16500000</v>
      </c>
      <c r="F66" s="12"/>
      <c r="G66" s="12"/>
      <c r="H66" s="12">
        <f>+E66</f>
        <v>16500000</v>
      </c>
      <c r="I66" s="12">
        <v>5000000</v>
      </c>
      <c r="J66" s="42"/>
      <c r="K66" s="12"/>
      <c r="L66" s="12"/>
      <c r="M66" s="44"/>
      <c r="N66" s="12"/>
      <c r="O66" s="255"/>
      <c r="P66" s="252">
        <f t="shared" si="4"/>
        <v>0</v>
      </c>
      <c r="Q66" s="12">
        <v>0</v>
      </c>
      <c r="R66" s="12"/>
      <c r="S66" s="54">
        <f>+Q66-R66</f>
        <v>0</v>
      </c>
      <c r="T66" s="12">
        <v>1150000</v>
      </c>
      <c r="U66" s="12">
        <v>1150000</v>
      </c>
      <c r="V66" s="54">
        <f t="shared" si="60"/>
        <v>0</v>
      </c>
      <c r="W66" s="12">
        <v>1150000</v>
      </c>
      <c r="X66" s="12">
        <v>1150000</v>
      </c>
      <c r="Y66" s="54">
        <f t="shared" si="61"/>
        <v>0</v>
      </c>
      <c r="Z66" s="12">
        <v>1150000</v>
      </c>
      <c r="AA66" s="12">
        <v>400000</v>
      </c>
      <c r="AB66" s="54">
        <f t="shared" si="62"/>
        <v>750000</v>
      </c>
      <c r="AC66" s="12">
        <v>1150000</v>
      </c>
      <c r="AD66" s="12"/>
      <c r="AE66" s="54">
        <f t="shared" si="63"/>
        <v>1150000</v>
      </c>
      <c r="AF66" s="12">
        <v>1150000</v>
      </c>
      <c r="AG66" s="12"/>
      <c r="AH66" s="54">
        <f t="shared" si="64"/>
        <v>1150000</v>
      </c>
      <c r="AI66" s="12">
        <v>1150000</v>
      </c>
      <c r="AJ66" s="12"/>
      <c r="AK66" s="54">
        <f t="shared" si="65"/>
        <v>1150000</v>
      </c>
      <c r="AL66" s="12">
        <v>1150000</v>
      </c>
      <c r="AM66" s="12"/>
      <c r="AN66" s="54">
        <f t="shared" si="66"/>
        <v>1150000</v>
      </c>
      <c r="AO66" s="12">
        <v>1150000</v>
      </c>
      <c r="AP66" s="12"/>
      <c r="AQ66" s="54">
        <f t="shared" si="67"/>
        <v>1150000</v>
      </c>
      <c r="AR66" s="12">
        <v>1150000</v>
      </c>
      <c r="AS66" s="12"/>
      <c r="AT66" s="54">
        <f t="shared" si="68"/>
        <v>1150000</v>
      </c>
      <c r="AU66" s="12">
        <v>1150000</v>
      </c>
      <c r="AV66" s="12"/>
      <c r="AW66" s="54">
        <f t="shared" si="69"/>
        <v>1150000</v>
      </c>
      <c r="AX66" s="12"/>
      <c r="AY66" s="12"/>
      <c r="AZ66" s="12"/>
      <c r="BA66" s="9">
        <f t="shared" si="3"/>
        <v>11500000</v>
      </c>
    </row>
    <row r="67" spans="1:53" x14ac:dyDescent="0.2">
      <c r="A67" s="192"/>
      <c r="B67" s="5"/>
      <c r="C67" s="58" t="s">
        <v>440</v>
      </c>
      <c r="D67" s="10" t="s">
        <v>374</v>
      </c>
      <c r="E67" s="12">
        <v>8250000</v>
      </c>
      <c r="F67" s="12"/>
      <c r="G67" s="12"/>
      <c r="H67" s="12">
        <f>+E67</f>
        <v>8250000</v>
      </c>
      <c r="I67" s="12">
        <v>2000000</v>
      </c>
      <c r="J67" s="42"/>
      <c r="K67" s="12"/>
      <c r="L67" s="12"/>
      <c r="M67" s="44">
        <f>+K67-L67</f>
        <v>0</v>
      </c>
      <c r="N67" s="12"/>
      <c r="O67" s="255"/>
      <c r="P67" s="252">
        <f t="shared" si="4"/>
        <v>0</v>
      </c>
      <c r="Q67" s="12"/>
      <c r="R67" s="12"/>
      <c r="S67" s="54"/>
      <c r="T67" s="12">
        <v>625000</v>
      </c>
      <c r="U67" s="12">
        <v>625000</v>
      </c>
      <c r="V67" s="54">
        <f t="shared" si="60"/>
        <v>0</v>
      </c>
      <c r="W67" s="12">
        <v>625000</v>
      </c>
      <c r="X67" s="12">
        <v>625000</v>
      </c>
      <c r="Y67" s="54">
        <f t="shared" ref="Y67" si="70">+W67-X67</f>
        <v>0</v>
      </c>
      <c r="Z67" s="12">
        <v>625000</v>
      </c>
      <c r="AA67" s="12"/>
      <c r="AB67" s="54">
        <f t="shared" ref="AB67" si="71">+Z67-AA67</f>
        <v>625000</v>
      </c>
      <c r="AC67" s="12">
        <v>625000</v>
      </c>
      <c r="AD67" s="12"/>
      <c r="AE67" s="54">
        <f t="shared" ref="AE67" si="72">+AC67-AD67</f>
        <v>625000</v>
      </c>
      <c r="AF67" s="12">
        <v>625000</v>
      </c>
      <c r="AG67" s="12"/>
      <c r="AH67" s="54">
        <f t="shared" ref="AH67" si="73">+AF67-AG67</f>
        <v>625000</v>
      </c>
      <c r="AI67" s="12">
        <v>625000</v>
      </c>
      <c r="AJ67" s="12"/>
      <c r="AK67" s="54">
        <f t="shared" ref="AK67" si="74">+AI67-AJ67</f>
        <v>625000</v>
      </c>
      <c r="AL67" s="12">
        <v>625000</v>
      </c>
      <c r="AM67" s="12"/>
      <c r="AN67" s="54">
        <f t="shared" ref="AN67" si="75">+AL67-AM67</f>
        <v>625000</v>
      </c>
      <c r="AO67" s="12">
        <v>625000</v>
      </c>
      <c r="AP67" s="12"/>
      <c r="AQ67" s="54">
        <f t="shared" ref="AQ67" si="76">+AO67-AP67</f>
        <v>625000</v>
      </c>
      <c r="AR67" s="12">
        <v>625000</v>
      </c>
      <c r="AS67" s="12"/>
      <c r="AT67" s="54">
        <f t="shared" ref="AT67" si="77">+AR67-AS67</f>
        <v>625000</v>
      </c>
      <c r="AU67" s="12">
        <v>625000</v>
      </c>
      <c r="AV67" s="12"/>
      <c r="AW67" s="54">
        <f t="shared" ref="AW67" si="78">+AU67-AV67</f>
        <v>625000</v>
      </c>
      <c r="AX67" s="12"/>
      <c r="AY67" s="12"/>
      <c r="AZ67" s="12"/>
      <c r="BA67" s="9">
        <f t="shared" si="3"/>
        <v>6250000</v>
      </c>
    </row>
    <row r="68" spans="1:53" x14ac:dyDescent="0.2">
      <c r="A68" s="192"/>
      <c r="B68" s="3"/>
      <c r="C68" s="58"/>
      <c r="D68" s="10"/>
      <c r="E68" s="12"/>
      <c r="F68" s="12"/>
      <c r="G68" s="12"/>
      <c r="H68" s="12"/>
      <c r="I68" s="12"/>
      <c r="J68" s="42"/>
      <c r="K68" s="12"/>
      <c r="L68" s="12"/>
      <c r="M68" s="44"/>
      <c r="N68" s="12"/>
      <c r="O68" s="255"/>
      <c r="P68" s="252"/>
      <c r="Q68" s="12"/>
      <c r="R68" s="12"/>
      <c r="S68" s="54"/>
      <c r="T68" s="12"/>
      <c r="U68" s="12"/>
      <c r="V68" s="54"/>
      <c r="W68" s="12"/>
      <c r="X68" s="12"/>
      <c r="Y68" s="54"/>
      <c r="Z68" s="12"/>
      <c r="AA68" s="12"/>
      <c r="AB68" s="54"/>
      <c r="AC68" s="12"/>
      <c r="AD68" s="12"/>
      <c r="AE68" s="54"/>
      <c r="AF68" s="12"/>
      <c r="AG68" s="12"/>
      <c r="AH68" s="54"/>
      <c r="AI68" s="12"/>
      <c r="AJ68" s="12"/>
      <c r="AK68" s="54"/>
      <c r="AL68" s="12"/>
      <c r="AM68" s="12"/>
      <c r="AN68" s="54"/>
      <c r="AO68" s="12"/>
      <c r="AP68" s="12"/>
      <c r="AQ68" s="54"/>
      <c r="AR68" s="12"/>
      <c r="AS68" s="12"/>
      <c r="AT68" s="232">
        <f t="shared" si="2"/>
        <v>0</v>
      </c>
      <c r="AU68" s="12"/>
      <c r="AV68" s="12"/>
      <c r="AW68" s="44"/>
      <c r="AX68" s="12"/>
      <c r="AY68" s="12"/>
      <c r="AZ68" s="12"/>
      <c r="BA68" s="9">
        <f t="shared" si="3"/>
        <v>0</v>
      </c>
    </row>
    <row r="69" spans="1:53" x14ac:dyDescent="0.2">
      <c r="A69" s="192"/>
      <c r="B69" s="3"/>
      <c r="C69" s="58"/>
      <c r="D69" s="10"/>
      <c r="E69" s="12"/>
      <c r="F69" s="12"/>
      <c r="G69" s="12"/>
      <c r="H69" s="12"/>
      <c r="I69" s="12"/>
      <c r="J69" s="42"/>
      <c r="K69" s="12"/>
      <c r="L69" s="12"/>
      <c r="M69" s="44"/>
      <c r="N69" s="12"/>
      <c r="O69" s="255"/>
      <c r="P69" s="252"/>
      <c r="Q69" s="12"/>
      <c r="R69" s="12"/>
      <c r="S69" s="54"/>
      <c r="T69" s="12"/>
      <c r="U69" s="12"/>
      <c r="V69" s="54"/>
      <c r="W69" s="12"/>
      <c r="X69" s="12"/>
      <c r="Y69" s="54"/>
      <c r="Z69" s="12"/>
      <c r="AA69" s="12"/>
      <c r="AB69" s="54"/>
      <c r="AC69" s="12"/>
      <c r="AD69" s="12"/>
      <c r="AE69" s="54"/>
      <c r="AF69" s="12"/>
      <c r="AG69" s="12"/>
      <c r="AH69" s="54"/>
      <c r="AI69" s="12"/>
      <c r="AJ69" s="12"/>
      <c r="AK69" s="54"/>
      <c r="AL69" s="12"/>
      <c r="AM69" s="12"/>
      <c r="AN69" s="54"/>
      <c r="AO69" s="12"/>
      <c r="AP69" s="12"/>
      <c r="AQ69" s="54"/>
      <c r="AR69" s="12"/>
      <c r="AS69" s="12"/>
      <c r="AT69" s="232">
        <f t="shared" ref="AT69:AT80" si="79">AR69-AS69</f>
        <v>0</v>
      </c>
      <c r="AU69" s="12"/>
      <c r="AV69" s="12"/>
      <c r="AW69" s="44"/>
      <c r="AX69" s="12"/>
      <c r="AY69" s="12"/>
      <c r="AZ69" s="12"/>
      <c r="BA69" s="9">
        <f t="shared" ref="BA69:BA72" si="80">K69+N69+Q69+T69+W69+Z69+AC69+AF69+AI69+AL69+AO69+AR69+AU69</f>
        <v>0</v>
      </c>
    </row>
    <row r="70" spans="1:53" x14ac:dyDescent="0.2">
      <c r="A70" s="192"/>
      <c r="B70" s="3"/>
      <c r="C70" s="58"/>
      <c r="D70" s="10"/>
      <c r="E70" s="12"/>
      <c r="F70" s="12"/>
      <c r="G70" s="12"/>
      <c r="H70" s="12"/>
      <c r="I70" s="12"/>
      <c r="J70" s="42"/>
      <c r="K70" s="12"/>
      <c r="L70" s="12"/>
      <c r="M70" s="44"/>
      <c r="N70" s="12"/>
      <c r="O70" s="255"/>
      <c r="P70" s="252"/>
      <c r="Q70" s="12"/>
      <c r="R70" s="12"/>
      <c r="S70" s="54"/>
      <c r="T70" s="12"/>
      <c r="U70" s="12"/>
      <c r="V70" s="54"/>
      <c r="W70" s="12"/>
      <c r="X70" s="12"/>
      <c r="Y70" s="54"/>
      <c r="Z70" s="12"/>
      <c r="AA70" s="12"/>
      <c r="AB70" s="54"/>
      <c r="AC70" s="12"/>
      <c r="AD70" s="12"/>
      <c r="AE70" s="54"/>
      <c r="AF70" s="12"/>
      <c r="AG70" s="12"/>
      <c r="AH70" s="54"/>
      <c r="AI70" s="12"/>
      <c r="AJ70" s="12"/>
      <c r="AK70" s="54"/>
      <c r="AL70" s="12"/>
      <c r="AM70" s="12"/>
      <c r="AN70" s="54"/>
      <c r="AO70" s="12"/>
      <c r="AP70" s="12"/>
      <c r="AQ70" s="54"/>
      <c r="AR70" s="12"/>
      <c r="AS70" s="12"/>
      <c r="AT70" s="232">
        <f t="shared" si="79"/>
        <v>0</v>
      </c>
      <c r="AU70" s="12"/>
      <c r="AV70" s="12"/>
      <c r="AW70" s="44"/>
      <c r="AX70" s="12"/>
      <c r="AY70" s="12"/>
      <c r="AZ70" s="12"/>
      <c r="BA70" s="9">
        <f t="shared" si="80"/>
        <v>0</v>
      </c>
    </row>
    <row r="71" spans="1:53" x14ac:dyDescent="0.2">
      <c r="A71" s="192"/>
      <c r="B71" s="3"/>
      <c r="C71" s="58"/>
      <c r="D71" s="10"/>
      <c r="E71" s="12"/>
      <c r="F71" s="12"/>
      <c r="G71" s="12"/>
      <c r="H71" s="12"/>
      <c r="I71" s="12"/>
      <c r="J71" s="42"/>
      <c r="K71" s="12"/>
      <c r="L71" s="12"/>
      <c r="M71" s="44"/>
      <c r="N71" s="12"/>
      <c r="O71" s="255"/>
      <c r="P71" s="252"/>
      <c r="Q71" s="12"/>
      <c r="R71" s="12"/>
      <c r="S71" s="54"/>
      <c r="T71" s="12"/>
      <c r="U71" s="12"/>
      <c r="V71" s="54"/>
      <c r="W71" s="12"/>
      <c r="X71" s="12"/>
      <c r="Y71" s="54"/>
      <c r="Z71" s="12"/>
      <c r="AA71" s="12"/>
      <c r="AB71" s="54"/>
      <c r="AC71" s="12"/>
      <c r="AD71" s="12"/>
      <c r="AE71" s="54"/>
      <c r="AF71" s="12"/>
      <c r="AG71" s="12"/>
      <c r="AH71" s="54"/>
      <c r="AI71" s="12"/>
      <c r="AJ71" s="12"/>
      <c r="AK71" s="54"/>
      <c r="AL71" s="12"/>
      <c r="AM71" s="12"/>
      <c r="AN71" s="54"/>
      <c r="AO71" s="12"/>
      <c r="AP71" s="12"/>
      <c r="AQ71" s="54"/>
      <c r="AR71" s="12"/>
      <c r="AS71" s="12"/>
      <c r="AT71" s="232">
        <f t="shared" si="79"/>
        <v>0</v>
      </c>
      <c r="AU71" s="12"/>
      <c r="AV71" s="12"/>
      <c r="AW71" s="44"/>
      <c r="AX71" s="12"/>
      <c r="AY71" s="12"/>
      <c r="AZ71" s="12"/>
      <c r="BA71" s="9">
        <f t="shared" si="80"/>
        <v>0</v>
      </c>
    </row>
    <row r="72" spans="1:53" x14ac:dyDescent="0.2">
      <c r="A72" s="192"/>
      <c r="B72" s="3"/>
      <c r="C72" s="58"/>
      <c r="D72" s="10"/>
      <c r="E72" s="12"/>
      <c r="F72" s="12"/>
      <c r="G72" s="12"/>
      <c r="H72" s="12"/>
      <c r="I72" s="12"/>
      <c r="J72" s="42"/>
      <c r="K72" s="12"/>
      <c r="L72" s="12"/>
      <c r="M72" s="44"/>
      <c r="N72" s="12"/>
      <c r="O72" s="255"/>
      <c r="P72" s="252"/>
      <c r="Q72" s="12"/>
      <c r="R72" s="12"/>
      <c r="S72" s="54"/>
      <c r="T72" s="12"/>
      <c r="U72" s="12"/>
      <c r="V72" s="54"/>
      <c r="W72" s="12"/>
      <c r="X72" s="12"/>
      <c r="Y72" s="54"/>
      <c r="Z72" s="12"/>
      <c r="AA72" s="12"/>
      <c r="AB72" s="54"/>
      <c r="AC72" s="12"/>
      <c r="AD72" s="12"/>
      <c r="AE72" s="54"/>
      <c r="AF72" s="12"/>
      <c r="AG72" s="12"/>
      <c r="AH72" s="54"/>
      <c r="AI72" s="12"/>
      <c r="AJ72" s="12"/>
      <c r="AK72" s="54"/>
      <c r="AL72" s="12"/>
      <c r="AM72" s="12"/>
      <c r="AN72" s="54"/>
      <c r="AO72" s="12"/>
      <c r="AP72" s="12"/>
      <c r="AQ72" s="54"/>
      <c r="AR72" s="12"/>
      <c r="AS72" s="12"/>
      <c r="AT72" s="232">
        <f t="shared" si="79"/>
        <v>0</v>
      </c>
      <c r="AU72" s="12"/>
      <c r="AV72" s="12"/>
      <c r="AW72" s="44"/>
      <c r="AX72" s="12"/>
      <c r="AY72" s="12"/>
      <c r="AZ72" s="12"/>
      <c r="BA72" s="9">
        <f t="shared" si="80"/>
        <v>0</v>
      </c>
    </row>
    <row r="73" spans="1:53" x14ac:dyDescent="0.2">
      <c r="A73" s="192"/>
      <c r="B73" s="3"/>
      <c r="C73" s="58"/>
      <c r="D73" s="10"/>
      <c r="E73" s="12"/>
      <c r="F73" s="12"/>
      <c r="G73" s="12"/>
      <c r="H73" s="12"/>
      <c r="I73" s="12"/>
      <c r="J73" s="42"/>
      <c r="K73" s="12"/>
      <c r="L73" s="12"/>
      <c r="M73" s="44"/>
      <c r="N73" s="12"/>
      <c r="O73" s="255"/>
      <c r="P73" s="252"/>
      <c r="Q73" s="12"/>
      <c r="R73" s="12"/>
      <c r="S73" s="54"/>
      <c r="T73" s="12"/>
      <c r="U73" s="12"/>
      <c r="V73" s="54"/>
      <c r="W73" s="12"/>
      <c r="X73" s="12"/>
      <c r="Y73" s="54"/>
      <c r="Z73" s="12"/>
      <c r="AA73" s="12"/>
      <c r="AB73" s="54"/>
      <c r="AC73" s="12"/>
      <c r="AD73" s="12"/>
      <c r="AE73" s="54"/>
      <c r="AF73" s="12"/>
      <c r="AG73" s="12"/>
      <c r="AH73" s="54"/>
      <c r="AI73" s="12"/>
      <c r="AJ73" s="12"/>
      <c r="AK73" s="54"/>
      <c r="AL73" s="12"/>
      <c r="AM73" s="12"/>
      <c r="AN73" s="54"/>
      <c r="AO73" s="12"/>
      <c r="AP73" s="12"/>
      <c r="AQ73" s="54"/>
      <c r="AR73" s="12"/>
      <c r="AS73" s="12"/>
      <c r="AT73" s="232">
        <f t="shared" si="79"/>
        <v>0</v>
      </c>
      <c r="AU73" s="12"/>
      <c r="AV73" s="12"/>
      <c r="AW73" s="44"/>
      <c r="AX73" s="12"/>
      <c r="AY73" s="12"/>
      <c r="AZ73" s="12"/>
    </row>
    <row r="74" spans="1:53" x14ac:dyDescent="0.2">
      <c r="A74" s="192"/>
      <c r="B74" s="3"/>
      <c r="C74" s="58"/>
      <c r="D74" s="10"/>
      <c r="E74" s="12"/>
      <c r="F74" s="12"/>
      <c r="G74" s="12"/>
      <c r="H74" s="12"/>
      <c r="I74" s="12"/>
      <c r="J74" s="42"/>
      <c r="K74" s="12"/>
      <c r="L74" s="12"/>
      <c r="M74" s="44"/>
      <c r="N74" s="12"/>
      <c r="O74" s="255"/>
      <c r="P74" s="252"/>
      <c r="Q74" s="12"/>
      <c r="R74" s="12"/>
      <c r="S74" s="54"/>
      <c r="T74" s="12"/>
      <c r="U74" s="12"/>
      <c r="V74" s="54"/>
      <c r="W74" s="12"/>
      <c r="X74" s="12"/>
      <c r="Y74" s="54"/>
      <c r="Z74" s="12"/>
      <c r="AA74" s="12"/>
      <c r="AB74" s="54"/>
      <c r="AC74" s="12"/>
      <c r="AD74" s="12"/>
      <c r="AE74" s="54"/>
      <c r="AF74" s="12"/>
      <c r="AG74" s="12"/>
      <c r="AH74" s="54"/>
      <c r="AI74" s="12"/>
      <c r="AJ74" s="12"/>
      <c r="AK74" s="54"/>
      <c r="AL74" s="12"/>
      <c r="AM74" s="12"/>
      <c r="AN74" s="54"/>
      <c r="AO74" s="12"/>
      <c r="AP74" s="12"/>
      <c r="AQ74" s="54"/>
      <c r="AR74" s="12"/>
      <c r="AS74" s="12"/>
      <c r="AT74" s="232">
        <f t="shared" si="79"/>
        <v>0</v>
      </c>
      <c r="AU74" s="12"/>
      <c r="AV74" s="12"/>
      <c r="AW74" s="44"/>
      <c r="AX74" s="12"/>
      <c r="AY74" s="12"/>
      <c r="AZ74" s="12"/>
    </row>
    <row r="75" spans="1:53" x14ac:dyDescent="0.2">
      <c r="A75" s="192"/>
      <c r="B75" s="3"/>
      <c r="C75" s="58"/>
      <c r="D75" s="10"/>
      <c r="E75" s="12"/>
      <c r="F75" s="12"/>
      <c r="G75" s="12"/>
      <c r="H75" s="12"/>
      <c r="I75" s="12"/>
      <c r="J75" s="42"/>
      <c r="K75" s="12"/>
      <c r="L75" s="12"/>
      <c r="M75" s="44"/>
      <c r="N75" s="12"/>
      <c r="O75" s="255"/>
      <c r="P75" s="252"/>
      <c r="Q75" s="12"/>
      <c r="R75" s="12"/>
      <c r="S75" s="54"/>
      <c r="T75" s="12"/>
      <c r="U75" s="12"/>
      <c r="V75" s="54"/>
      <c r="W75" s="12"/>
      <c r="X75" s="12"/>
      <c r="Y75" s="54"/>
      <c r="Z75" s="12"/>
      <c r="AA75" s="12"/>
      <c r="AB75" s="54"/>
      <c r="AC75" s="12"/>
      <c r="AD75" s="12"/>
      <c r="AE75" s="54"/>
      <c r="AF75" s="12"/>
      <c r="AG75" s="12"/>
      <c r="AH75" s="54"/>
      <c r="AI75" s="12"/>
      <c r="AJ75" s="12"/>
      <c r="AK75" s="54"/>
      <c r="AL75" s="12"/>
      <c r="AM75" s="12"/>
      <c r="AN75" s="54"/>
      <c r="AO75" s="12"/>
      <c r="AP75" s="12"/>
      <c r="AQ75" s="54"/>
      <c r="AR75" s="12"/>
      <c r="AS75" s="12"/>
      <c r="AT75" s="232">
        <f t="shared" si="79"/>
        <v>0</v>
      </c>
      <c r="AU75" s="12"/>
      <c r="AV75" s="12"/>
      <c r="AW75" s="44"/>
      <c r="AX75" s="12"/>
      <c r="AY75" s="12"/>
      <c r="AZ75" s="12"/>
    </row>
    <row r="76" spans="1:53" x14ac:dyDescent="0.2">
      <c r="A76" s="192"/>
      <c r="B76" s="3"/>
      <c r="C76" s="58"/>
      <c r="D76" s="10"/>
      <c r="E76" s="12"/>
      <c r="F76" s="12"/>
      <c r="G76" s="12"/>
      <c r="H76" s="12"/>
      <c r="I76" s="12"/>
      <c r="J76" s="42"/>
      <c r="K76" s="12"/>
      <c r="L76" s="12"/>
      <c r="M76" s="44"/>
      <c r="N76" s="12"/>
      <c r="O76" s="255"/>
      <c r="P76" s="252"/>
      <c r="Q76" s="12"/>
      <c r="R76" s="12"/>
      <c r="S76" s="54"/>
      <c r="T76" s="12"/>
      <c r="U76" s="12"/>
      <c r="V76" s="54"/>
      <c r="W76" s="12"/>
      <c r="X76" s="12"/>
      <c r="Y76" s="54"/>
      <c r="Z76" s="12"/>
      <c r="AA76" s="12"/>
      <c r="AB76" s="54"/>
      <c r="AC76" s="12"/>
      <c r="AD76" s="12"/>
      <c r="AE76" s="54"/>
      <c r="AF76" s="12"/>
      <c r="AG76" s="12"/>
      <c r="AH76" s="54"/>
      <c r="AI76" s="12"/>
      <c r="AJ76" s="12"/>
      <c r="AK76" s="54"/>
      <c r="AL76" s="12"/>
      <c r="AM76" s="12"/>
      <c r="AN76" s="54"/>
      <c r="AO76" s="12"/>
      <c r="AP76" s="12"/>
      <c r="AQ76" s="54"/>
      <c r="AR76" s="12"/>
      <c r="AS76" s="12"/>
      <c r="AT76" s="232">
        <f t="shared" si="79"/>
        <v>0</v>
      </c>
      <c r="AU76" s="12"/>
      <c r="AV76" s="12"/>
      <c r="AW76" s="44"/>
      <c r="AX76" s="12"/>
      <c r="AY76" s="12"/>
      <c r="AZ76" s="12"/>
    </row>
    <row r="77" spans="1:53" x14ac:dyDescent="0.2">
      <c r="A77" s="192"/>
      <c r="B77" s="3"/>
      <c r="C77" s="58"/>
      <c r="D77" s="10"/>
      <c r="E77" s="12"/>
      <c r="F77" s="12"/>
      <c r="G77" s="12"/>
      <c r="H77" s="12"/>
      <c r="I77" s="12"/>
      <c r="J77" s="42"/>
      <c r="K77" s="12"/>
      <c r="L77" s="12"/>
      <c r="M77" s="44"/>
      <c r="N77" s="12"/>
      <c r="O77" s="255"/>
      <c r="P77" s="252"/>
      <c r="Q77" s="12"/>
      <c r="R77" s="12"/>
      <c r="S77" s="54"/>
      <c r="T77" s="12"/>
      <c r="U77" s="12"/>
      <c r="V77" s="54"/>
      <c r="W77" s="12"/>
      <c r="X77" s="12"/>
      <c r="Y77" s="54"/>
      <c r="Z77" s="12"/>
      <c r="AA77" s="12"/>
      <c r="AB77" s="54"/>
      <c r="AC77" s="12"/>
      <c r="AD77" s="12"/>
      <c r="AE77" s="54"/>
      <c r="AF77" s="12"/>
      <c r="AG77" s="12"/>
      <c r="AH77" s="54"/>
      <c r="AI77" s="12"/>
      <c r="AJ77" s="12"/>
      <c r="AK77" s="54"/>
      <c r="AL77" s="12"/>
      <c r="AM77" s="12"/>
      <c r="AN77" s="54"/>
      <c r="AO77" s="12"/>
      <c r="AP77" s="12"/>
      <c r="AQ77" s="54"/>
      <c r="AR77" s="12"/>
      <c r="AS77" s="12"/>
      <c r="AT77" s="232">
        <f t="shared" si="79"/>
        <v>0</v>
      </c>
      <c r="AU77" s="12"/>
      <c r="AV77" s="12"/>
      <c r="AW77" s="44"/>
      <c r="AX77" s="12"/>
      <c r="AY77" s="12"/>
      <c r="AZ77" s="12"/>
    </row>
    <row r="78" spans="1:53" x14ac:dyDescent="0.2">
      <c r="A78" s="192"/>
      <c r="B78" s="3"/>
      <c r="C78" s="58"/>
      <c r="D78" s="10"/>
      <c r="E78" s="12"/>
      <c r="F78" s="12"/>
      <c r="G78" s="12"/>
      <c r="H78" s="12"/>
      <c r="I78" s="12"/>
      <c r="J78" s="42"/>
      <c r="K78" s="12"/>
      <c r="L78" s="12"/>
      <c r="M78" s="44"/>
      <c r="N78" s="12"/>
      <c r="O78" s="255"/>
      <c r="P78" s="252"/>
      <c r="Q78" s="12"/>
      <c r="R78" s="12"/>
      <c r="S78" s="54"/>
      <c r="T78" s="12"/>
      <c r="U78" s="12"/>
      <c r="V78" s="54"/>
      <c r="W78" s="12"/>
      <c r="X78" s="12"/>
      <c r="Y78" s="54"/>
      <c r="Z78" s="12"/>
      <c r="AA78" s="12"/>
      <c r="AB78" s="54"/>
      <c r="AC78" s="12"/>
      <c r="AD78" s="12"/>
      <c r="AE78" s="54"/>
      <c r="AF78" s="12"/>
      <c r="AG78" s="12"/>
      <c r="AH78" s="54"/>
      <c r="AI78" s="12"/>
      <c r="AJ78" s="12"/>
      <c r="AK78" s="54"/>
      <c r="AL78" s="12"/>
      <c r="AM78" s="12"/>
      <c r="AN78" s="54"/>
      <c r="AO78" s="12"/>
      <c r="AP78" s="12"/>
      <c r="AQ78" s="54"/>
      <c r="AR78" s="12"/>
      <c r="AS78" s="12"/>
      <c r="AT78" s="232">
        <f t="shared" si="79"/>
        <v>0</v>
      </c>
      <c r="AU78" s="12"/>
      <c r="AV78" s="12"/>
      <c r="AW78" s="44"/>
      <c r="AX78" s="12"/>
      <c r="AY78" s="12"/>
      <c r="AZ78" s="12"/>
    </row>
    <row r="79" spans="1:53" x14ac:dyDescent="0.2">
      <c r="A79" s="192"/>
      <c r="B79" s="3"/>
      <c r="C79" s="58"/>
      <c r="D79" s="10"/>
      <c r="E79" s="12"/>
      <c r="F79" s="12"/>
      <c r="G79" s="12"/>
      <c r="H79" s="12"/>
      <c r="I79" s="12"/>
      <c r="J79" s="42"/>
      <c r="K79" s="12"/>
      <c r="L79" s="12"/>
      <c r="M79" s="44"/>
      <c r="N79" s="12"/>
      <c r="O79" s="255"/>
      <c r="P79" s="252"/>
      <c r="Q79" s="12"/>
      <c r="R79" s="12"/>
      <c r="S79" s="54"/>
      <c r="T79" s="12"/>
      <c r="U79" s="12"/>
      <c r="V79" s="54"/>
      <c r="W79" s="12"/>
      <c r="X79" s="12"/>
      <c r="Y79" s="54"/>
      <c r="Z79" s="12"/>
      <c r="AA79" s="12"/>
      <c r="AB79" s="54"/>
      <c r="AC79" s="12"/>
      <c r="AD79" s="12"/>
      <c r="AE79" s="54"/>
      <c r="AF79" s="12"/>
      <c r="AG79" s="12"/>
      <c r="AH79" s="54"/>
      <c r="AI79" s="12"/>
      <c r="AJ79" s="12"/>
      <c r="AK79" s="54"/>
      <c r="AL79" s="12"/>
      <c r="AM79" s="12"/>
      <c r="AN79" s="54"/>
      <c r="AO79" s="12"/>
      <c r="AP79" s="12"/>
      <c r="AQ79" s="54"/>
      <c r="AR79" s="12"/>
      <c r="AS79" s="12"/>
      <c r="AT79" s="232">
        <f t="shared" si="79"/>
        <v>0</v>
      </c>
      <c r="AU79" s="12"/>
      <c r="AV79" s="12"/>
      <c r="AW79" s="44"/>
      <c r="AX79" s="12"/>
      <c r="AY79" s="12"/>
      <c r="AZ79" s="12"/>
    </row>
    <row r="80" spans="1:53" x14ac:dyDescent="0.2">
      <c r="A80" s="192"/>
      <c r="B80" s="3"/>
      <c r="C80" s="58"/>
      <c r="D80" s="10"/>
      <c r="E80" s="12"/>
      <c r="F80" s="12"/>
      <c r="G80" s="12"/>
      <c r="H80" s="12"/>
      <c r="I80" s="12"/>
      <c r="J80" s="42"/>
      <c r="K80" s="12"/>
      <c r="L80" s="12"/>
      <c r="M80" s="44"/>
      <c r="N80" s="12"/>
      <c r="O80" s="255"/>
      <c r="P80" s="252"/>
      <c r="Q80" s="12"/>
      <c r="R80" s="12"/>
      <c r="S80" s="54"/>
      <c r="T80" s="12"/>
      <c r="U80" s="12"/>
      <c r="V80" s="54"/>
      <c r="W80" s="12"/>
      <c r="X80" s="12"/>
      <c r="Y80" s="54"/>
      <c r="Z80" s="12"/>
      <c r="AA80" s="12"/>
      <c r="AB80" s="54"/>
      <c r="AC80" s="12"/>
      <c r="AD80" s="12"/>
      <c r="AE80" s="54"/>
      <c r="AF80" s="12"/>
      <c r="AG80" s="12"/>
      <c r="AH80" s="54"/>
      <c r="AI80" s="12"/>
      <c r="AJ80" s="12"/>
      <c r="AK80" s="54"/>
      <c r="AL80" s="12"/>
      <c r="AM80" s="12"/>
      <c r="AN80" s="54"/>
      <c r="AO80" s="12"/>
      <c r="AP80" s="12"/>
      <c r="AQ80" s="54"/>
      <c r="AR80" s="12"/>
      <c r="AS80" s="12"/>
      <c r="AT80" s="232">
        <f t="shared" si="79"/>
        <v>0</v>
      </c>
      <c r="AU80" s="12"/>
      <c r="AV80" s="12"/>
      <c r="AW80" s="44"/>
      <c r="AX80" s="12"/>
      <c r="AY80" s="12"/>
      <c r="AZ80" s="12"/>
    </row>
    <row r="81" spans="1:55" ht="12" thickBot="1" x14ac:dyDescent="0.25">
      <c r="A81" s="192"/>
      <c r="B81" s="3"/>
      <c r="C81" s="58"/>
      <c r="D81" s="10"/>
      <c r="E81" s="12"/>
      <c r="F81" s="12"/>
      <c r="G81" s="12"/>
      <c r="H81" s="12"/>
      <c r="I81" s="12"/>
      <c r="J81" s="42"/>
      <c r="K81" s="12"/>
      <c r="L81" s="12"/>
      <c r="M81" s="44"/>
      <c r="N81" s="12"/>
      <c r="O81" s="255"/>
      <c r="P81" s="230"/>
      <c r="Q81" s="12"/>
      <c r="R81" s="12"/>
      <c r="S81" s="41"/>
      <c r="T81" s="12"/>
      <c r="U81" s="12"/>
      <c r="V81" s="54"/>
      <c r="W81" s="12"/>
      <c r="X81" s="12"/>
      <c r="Y81" s="54"/>
      <c r="Z81" s="12"/>
      <c r="AA81" s="12"/>
      <c r="AB81" s="54"/>
      <c r="AC81" s="12"/>
      <c r="AD81" s="12"/>
      <c r="AE81" s="54"/>
      <c r="AF81" s="12"/>
      <c r="AG81" s="12"/>
      <c r="AH81" s="54"/>
      <c r="AI81" s="12"/>
      <c r="AJ81" s="12"/>
      <c r="AK81" s="54"/>
      <c r="AL81" s="12"/>
      <c r="AM81" s="12"/>
      <c r="AN81" s="54"/>
      <c r="AO81" s="12"/>
      <c r="AP81" s="12"/>
      <c r="AQ81" s="54"/>
      <c r="AR81" s="12"/>
      <c r="AS81" s="12"/>
      <c r="AT81" s="232"/>
      <c r="AU81" s="12"/>
      <c r="AV81" s="12"/>
      <c r="AW81" s="44"/>
      <c r="AX81" s="12"/>
      <c r="AY81" s="12"/>
      <c r="AZ81" s="12"/>
    </row>
    <row r="82" spans="1:55" s="86" customFormat="1" ht="18" customHeight="1" thickBot="1" x14ac:dyDescent="0.3">
      <c r="A82" s="428"/>
      <c r="B82" s="429"/>
      <c r="C82" s="429"/>
      <c r="D82" s="430"/>
      <c r="E82" s="193">
        <f>SUM(E7:E81)</f>
        <v>864400000</v>
      </c>
      <c r="F82" s="193">
        <f t="shared" ref="F82:AZ82" si="81">SUM(F7:F81)</f>
        <v>6150000</v>
      </c>
      <c r="G82" s="193">
        <f t="shared" si="81"/>
        <v>11200000</v>
      </c>
      <c r="H82" s="193">
        <f t="shared" si="81"/>
        <v>847050000</v>
      </c>
      <c r="I82" s="193">
        <f t="shared" si="81"/>
        <v>296300000</v>
      </c>
      <c r="J82" s="193">
        <f t="shared" si="81"/>
        <v>0</v>
      </c>
      <c r="K82" s="193">
        <f t="shared" si="81"/>
        <v>37600000</v>
      </c>
      <c r="L82" s="193">
        <f t="shared" si="81"/>
        <v>30100000</v>
      </c>
      <c r="M82" s="193">
        <f t="shared" si="81"/>
        <v>7500000</v>
      </c>
      <c r="N82" s="193">
        <f t="shared" si="81"/>
        <v>32390000</v>
      </c>
      <c r="O82" s="193">
        <f t="shared" si="81"/>
        <v>30740000</v>
      </c>
      <c r="P82" s="193">
        <f t="shared" si="81"/>
        <v>1650000</v>
      </c>
      <c r="Q82" s="193">
        <f t="shared" si="81"/>
        <v>41720000</v>
      </c>
      <c r="R82" s="193">
        <f t="shared" si="81"/>
        <v>37620000</v>
      </c>
      <c r="S82" s="193">
        <f t="shared" si="81"/>
        <v>4100000</v>
      </c>
      <c r="T82" s="193">
        <f t="shared" si="81"/>
        <v>57245000</v>
      </c>
      <c r="U82" s="193">
        <f t="shared" si="81"/>
        <v>49795000</v>
      </c>
      <c r="V82" s="193">
        <f t="shared" si="81"/>
        <v>7450000</v>
      </c>
      <c r="W82" s="193">
        <f t="shared" si="81"/>
        <v>49745000</v>
      </c>
      <c r="X82" s="193">
        <f t="shared" si="81"/>
        <v>37295000</v>
      </c>
      <c r="Y82" s="193">
        <f t="shared" si="81"/>
        <v>12450000</v>
      </c>
      <c r="Z82" s="193">
        <f t="shared" si="81"/>
        <v>49745000</v>
      </c>
      <c r="AA82" s="193">
        <f t="shared" si="81"/>
        <v>32970000</v>
      </c>
      <c r="AB82" s="193">
        <f t="shared" si="81"/>
        <v>16775000</v>
      </c>
      <c r="AC82" s="193">
        <f t="shared" si="81"/>
        <v>54245000</v>
      </c>
      <c r="AD82" s="193">
        <f t="shared" si="81"/>
        <v>18545000</v>
      </c>
      <c r="AE82" s="193">
        <f t="shared" si="81"/>
        <v>35700000</v>
      </c>
      <c r="AF82" s="193">
        <f t="shared" si="81"/>
        <v>49745000</v>
      </c>
      <c r="AG82" s="193">
        <f t="shared" si="81"/>
        <v>3568000</v>
      </c>
      <c r="AH82" s="193">
        <f t="shared" si="81"/>
        <v>46177000</v>
      </c>
      <c r="AI82" s="193">
        <f t="shared" si="81"/>
        <v>49745000</v>
      </c>
      <c r="AJ82" s="193">
        <f t="shared" si="81"/>
        <v>1562000</v>
      </c>
      <c r="AK82" s="193">
        <f t="shared" si="81"/>
        <v>48183000</v>
      </c>
      <c r="AL82" s="193">
        <f t="shared" si="81"/>
        <v>49745000</v>
      </c>
      <c r="AM82" s="193">
        <f t="shared" si="81"/>
        <v>750000</v>
      </c>
      <c r="AN82" s="193">
        <f t="shared" si="81"/>
        <v>48995000</v>
      </c>
      <c r="AO82" s="193">
        <f t="shared" si="81"/>
        <v>48895000</v>
      </c>
      <c r="AP82" s="193">
        <f t="shared" si="81"/>
        <v>500000</v>
      </c>
      <c r="AQ82" s="193">
        <f t="shared" si="81"/>
        <v>48395000</v>
      </c>
      <c r="AR82" s="193">
        <f t="shared" si="81"/>
        <v>19480000</v>
      </c>
      <c r="AS82" s="193">
        <f t="shared" si="81"/>
        <v>0</v>
      </c>
      <c r="AT82" s="193">
        <f t="shared" si="81"/>
        <v>19480000</v>
      </c>
      <c r="AU82" s="193">
        <f t="shared" si="81"/>
        <v>10450000</v>
      </c>
      <c r="AV82" s="193">
        <f t="shared" si="81"/>
        <v>0</v>
      </c>
      <c r="AW82" s="193">
        <f t="shared" si="81"/>
        <v>10450000</v>
      </c>
      <c r="AX82" s="193">
        <f t="shared" si="81"/>
        <v>0</v>
      </c>
      <c r="AY82" s="193">
        <f t="shared" si="81"/>
        <v>0</v>
      </c>
      <c r="AZ82" s="193">
        <f t="shared" si="81"/>
        <v>0</v>
      </c>
      <c r="BA82" s="193"/>
      <c r="BB82" s="194"/>
      <c r="BC82" s="194"/>
    </row>
    <row r="83" spans="1:55" x14ac:dyDescent="0.2">
      <c r="A83" s="379" t="s">
        <v>125</v>
      </c>
      <c r="B83" s="379"/>
      <c r="C83" s="379"/>
      <c r="D83" s="112" t="s">
        <v>46</v>
      </c>
      <c r="E83" s="112"/>
    </row>
    <row r="84" spans="1:55" ht="22.5" x14ac:dyDescent="0.2">
      <c r="A84" s="93" t="s">
        <v>95</v>
      </c>
      <c r="B84" s="93" t="s">
        <v>2</v>
      </c>
      <c r="C84" s="93" t="s">
        <v>96</v>
      </c>
      <c r="D84" s="93" t="s">
        <v>97</v>
      </c>
      <c r="E84" s="97" t="s">
        <v>98</v>
      </c>
    </row>
    <row r="85" spans="1:55" x14ac:dyDescent="0.2">
      <c r="A85" s="93">
        <v>1</v>
      </c>
      <c r="B85" s="118"/>
      <c r="C85" s="118" t="str">
        <f t="shared" ref="C85:D94" si="82">+C7</f>
        <v>Mahbub Ahmad Hudaibi</v>
      </c>
      <c r="D85" s="118" t="str">
        <f t="shared" si="82"/>
        <v>B</v>
      </c>
      <c r="E85" s="366">
        <f t="shared" ref="E85:E94" si="83">+M7+P7+S7+V7+Y7+AB7+AE7+AH7+AK7+AN7+AQ7+AT7+AW7+AZ7</f>
        <v>3000000</v>
      </c>
    </row>
    <row r="86" spans="1:55" x14ac:dyDescent="0.2">
      <c r="A86" s="93">
        <v>2</v>
      </c>
      <c r="B86" s="93"/>
      <c r="C86" s="118" t="str">
        <f t="shared" si="82"/>
        <v>Fikri Nur Wahid</v>
      </c>
      <c r="D86" s="118" t="str">
        <f t="shared" si="82"/>
        <v>B</v>
      </c>
      <c r="E86" s="366">
        <f t="shared" si="83"/>
        <v>4250000</v>
      </c>
    </row>
    <row r="87" spans="1:55" x14ac:dyDescent="0.2">
      <c r="A87" s="93">
        <v>3</v>
      </c>
      <c r="B87" s="104"/>
      <c r="C87" s="118" t="str">
        <f t="shared" si="82"/>
        <v>Dadan Nurzaman</v>
      </c>
      <c r="D87" s="118" t="str">
        <f t="shared" si="82"/>
        <v>B</v>
      </c>
      <c r="E87" s="366">
        <f t="shared" si="83"/>
        <v>6800000</v>
      </c>
    </row>
    <row r="88" spans="1:55" x14ac:dyDescent="0.2">
      <c r="A88" s="93">
        <v>4</v>
      </c>
      <c r="B88" s="42"/>
      <c r="C88" s="118" t="str">
        <f t="shared" si="82"/>
        <v>Sopyan Sauri</v>
      </c>
      <c r="D88" s="118" t="str">
        <f t="shared" si="82"/>
        <v>A</v>
      </c>
      <c r="E88" s="366">
        <f t="shared" si="83"/>
        <v>2400000</v>
      </c>
    </row>
    <row r="89" spans="1:55" x14ac:dyDescent="0.2">
      <c r="A89" s="93">
        <v>5</v>
      </c>
      <c r="B89" s="42"/>
      <c r="C89" s="118" t="str">
        <f t="shared" si="82"/>
        <v>Rohiman</v>
      </c>
      <c r="D89" s="118" t="str">
        <f t="shared" si="82"/>
        <v>B</v>
      </c>
      <c r="E89" s="366">
        <f t="shared" si="83"/>
        <v>0</v>
      </c>
    </row>
    <row r="90" spans="1:55" x14ac:dyDescent="0.2">
      <c r="A90" s="93">
        <v>6</v>
      </c>
      <c r="B90" s="42"/>
      <c r="C90" s="118" t="str">
        <f t="shared" si="82"/>
        <v>Fahmi Hijaz Fauzi</v>
      </c>
      <c r="D90" s="118" t="str">
        <f t="shared" si="82"/>
        <v>B</v>
      </c>
      <c r="E90" s="366">
        <f t="shared" si="83"/>
        <v>4500000</v>
      </c>
    </row>
    <row r="91" spans="1:55" x14ac:dyDescent="0.2">
      <c r="A91" s="93">
        <v>7</v>
      </c>
      <c r="B91" s="42"/>
      <c r="C91" s="118" t="str">
        <f t="shared" si="82"/>
        <v>Drajat Indra Sakti</v>
      </c>
      <c r="D91" s="118" t="str">
        <f t="shared" si="82"/>
        <v>B</v>
      </c>
      <c r="E91" s="366">
        <f t="shared" si="83"/>
        <v>3500000</v>
      </c>
    </row>
    <row r="92" spans="1:55" x14ac:dyDescent="0.2">
      <c r="A92" s="93">
        <v>8</v>
      </c>
      <c r="B92" s="42"/>
      <c r="C92" s="118" t="str">
        <f t="shared" si="82"/>
        <v>Ari Rinaldy</v>
      </c>
      <c r="D92" s="118" t="str">
        <f t="shared" si="82"/>
        <v>B</v>
      </c>
      <c r="E92" s="366">
        <f t="shared" si="83"/>
        <v>4750000</v>
      </c>
    </row>
    <row r="93" spans="1:55" x14ac:dyDescent="0.2">
      <c r="A93" s="93">
        <v>9</v>
      </c>
      <c r="B93" s="42"/>
      <c r="C93" s="118" t="str">
        <f t="shared" si="82"/>
        <v xml:space="preserve">Dadan Ramdhan </v>
      </c>
      <c r="D93" s="118" t="str">
        <f t="shared" si="82"/>
        <v>A</v>
      </c>
      <c r="E93" s="366">
        <f t="shared" si="83"/>
        <v>4000000</v>
      </c>
    </row>
    <row r="94" spans="1:55" x14ac:dyDescent="0.2">
      <c r="A94" s="93">
        <v>10</v>
      </c>
      <c r="B94" s="42"/>
      <c r="C94" s="118" t="str">
        <f t="shared" si="82"/>
        <v>Fauzi Qodaruhman</v>
      </c>
      <c r="D94" s="118" t="str">
        <f t="shared" si="82"/>
        <v>A</v>
      </c>
      <c r="E94" s="366">
        <f t="shared" si="83"/>
        <v>2400000</v>
      </c>
    </row>
    <row r="95" spans="1:55" x14ac:dyDescent="0.2">
      <c r="A95" s="93">
        <v>12</v>
      </c>
      <c r="B95" s="42"/>
      <c r="C95" s="118" t="str">
        <f t="shared" ref="C95:D111" si="84">+C17</f>
        <v>M Iqbal</v>
      </c>
      <c r="D95" s="118" t="str">
        <f t="shared" si="84"/>
        <v>A</v>
      </c>
      <c r="E95" s="366">
        <f t="shared" ref="E95:E111" si="85">+M17+P17+S17+V17+Y17+AB17+AE17+AH17+AK17+AN17+AQ17+AT17+AW17+AZ17</f>
        <v>0</v>
      </c>
    </row>
    <row r="96" spans="1:55" x14ac:dyDescent="0.2">
      <c r="A96" s="93">
        <v>13</v>
      </c>
      <c r="B96" s="42"/>
      <c r="C96" s="118" t="str">
        <f t="shared" si="84"/>
        <v>Syaeful Budimana</v>
      </c>
      <c r="D96" s="118" t="str">
        <f t="shared" si="84"/>
        <v>B</v>
      </c>
      <c r="E96" s="366">
        <f t="shared" si="85"/>
        <v>5700000</v>
      </c>
    </row>
    <row r="97" spans="1:5" x14ac:dyDescent="0.2">
      <c r="A97" s="93">
        <v>14</v>
      </c>
      <c r="B97" s="42"/>
      <c r="C97" s="118" t="str">
        <f t="shared" si="84"/>
        <v>Triswanto</v>
      </c>
      <c r="D97" s="118" t="str">
        <f t="shared" si="84"/>
        <v>B</v>
      </c>
      <c r="E97" s="366">
        <f t="shared" si="85"/>
        <v>1650000</v>
      </c>
    </row>
    <row r="98" spans="1:5" x14ac:dyDescent="0.2">
      <c r="A98" s="93">
        <v>15</v>
      </c>
      <c r="B98" s="42"/>
      <c r="C98" s="118" t="str">
        <f t="shared" si="84"/>
        <v>Acef Ibnu Azis</v>
      </c>
      <c r="D98" s="118" t="str">
        <f t="shared" si="84"/>
        <v>A</v>
      </c>
      <c r="E98" s="366">
        <f t="shared" si="85"/>
        <v>5100000</v>
      </c>
    </row>
    <row r="99" spans="1:5" x14ac:dyDescent="0.2">
      <c r="A99" s="93">
        <v>16</v>
      </c>
      <c r="B99" s="42"/>
      <c r="C99" s="118" t="str">
        <f t="shared" si="84"/>
        <v>Acep Ridwan Fauzi</v>
      </c>
      <c r="D99" s="118" t="str">
        <f t="shared" si="84"/>
        <v>B</v>
      </c>
      <c r="E99" s="366">
        <f t="shared" si="85"/>
        <v>5000000</v>
      </c>
    </row>
    <row r="100" spans="1:5" x14ac:dyDescent="0.2">
      <c r="A100" s="93">
        <v>17</v>
      </c>
      <c r="B100" s="42"/>
      <c r="C100" s="118" t="str">
        <f t="shared" si="84"/>
        <v>Adhie Rahmat</v>
      </c>
      <c r="D100" s="118" t="str">
        <f t="shared" si="84"/>
        <v>A</v>
      </c>
      <c r="E100" s="366">
        <f t="shared" si="85"/>
        <v>6600000</v>
      </c>
    </row>
    <row r="101" spans="1:5" x14ac:dyDescent="0.2">
      <c r="A101" s="93">
        <v>18</v>
      </c>
      <c r="B101" s="42"/>
      <c r="C101" s="118" t="str">
        <f t="shared" si="84"/>
        <v>Agus Riyanto</v>
      </c>
      <c r="D101" s="118" t="str">
        <f t="shared" si="84"/>
        <v>B</v>
      </c>
      <c r="E101" s="366">
        <f t="shared" si="85"/>
        <v>4000000</v>
      </c>
    </row>
    <row r="102" spans="1:5" x14ac:dyDescent="0.2">
      <c r="A102" s="93">
        <v>19</v>
      </c>
      <c r="B102" s="42"/>
      <c r="C102" s="118" t="str">
        <f t="shared" si="84"/>
        <v>Aldi Heksa Febriana</v>
      </c>
      <c r="D102" s="118" t="str">
        <f t="shared" si="84"/>
        <v>B</v>
      </c>
      <c r="E102" s="366">
        <f t="shared" si="85"/>
        <v>4500000</v>
      </c>
    </row>
    <row r="103" spans="1:5" x14ac:dyDescent="0.2">
      <c r="A103" s="93">
        <v>20</v>
      </c>
      <c r="B103" s="42"/>
      <c r="C103" s="118" t="str">
        <f t="shared" si="84"/>
        <v>Akmal Syarif</v>
      </c>
      <c r="D103" s="118" t="str">
        <f t="shared" si="84"/>
        <v>A</v>
      </c>
      <c r="E103" s="366">
        <f t="shared" si="85"/>
        <v>5000000</v>
      </c>
    </row>
    <row r="104" spans="1:5" x14ac:dyDescent="0.2">
      <c r="A104" s="93">
        <v>21</v>
      </c>
      <c r="B104" s="42"/>
      <c r="C104" s="118" t="str">
        <f t="shared" si="84"/>
        <v>Amalia Khoerunnisa</v>
      </c>
      <c r="D104" s="118" t="str">
        <f t="shared" si="84"/>
        <v>B</v>
      </c>
      <c r="E104" s="366">
        <f t="shared" si="85"/>
        <v>2500000</v>
      </c>
    </row>
    <row r="105" spans="1:5" x14ac:dyDescent="0.2">
      <c r="A105" s="93">
        <v>22</v>
      </c>
      <c r="B105" s="42"/>
      <c r="C105" s="118" t="str">
        <f t="shared" si="84"/>
        <v>Andi Ganda wijaya</v>
      </c>
      <c r="D105" s="118" t="str">
        <f t="shared" si="84"/>
        <v>A</v>
      </c>
      <c r="E105" s="366">
        <f t="shared" si="85"/>
        <v>4750000</v>
      </c>
    </row>
    <row r="106" spans="1:5" x14ac:dyDescent="0.2">
      <c r="A106" s="93">
        <v>23</v>
      </c>
      <c r="B106" s="42"/>
      <c r="C106" s="118" t="str">
        <f t="shared" si="84"/>
        <v>Aris Sunandar</v>
      </c>
      <c r="D106" s="118" t="str">
        <f t="shared" si="84"/>
        <v>A</v>
      </c>
      <c r="E106" s="366">
        <f t="shared" si="85"/>
        <v>7000000</v>
      </c>
    </row>
    <row r="107" spans="1:5" x14ac:dyDescent="0.2">
      <c r="A107" s="93">
        <v>24</v>
      </c>
      <c r="B107" s="42"/>
      <c r="C107" s="118" t="str">
        <f t="shared" si="84"/>
        <v>Dendi Setiadi</v>
      </c>
      <c r="D107" s="118" t="str">
        <f t="shared" si="84"/>
        <v>A</v>
      </c>
      <c r="E107" s="366">
        <f t="shared" si="85"/>
        <v>4500000</v>
      </c>
    </row>
    <row r="108" spans="1:5" x14ac:dyDescent="0.2">
      <c r="A108" s="93">
        <v>25</v>
      </c>
      <c r="B108" s="42"/>
      <c r="C108" s="118" t="str">
        <f t="shared" si="84"/>
        <v>Depri Nursamsi</v>
      </c>
      <c r="D108" s="118" t="str">
        <f t="shared" si="84"/>
        <v>B</v>
      </c>
      <c r="E108" s="366">
        <f t="shared" si="85"/>
        <v>6300000</v>
      </c>
    </row>
    <row r="109" spans="1:5" x14ac:dyDescent="0.2">
      <c r="A109" s="93">
        <v>26</v>
      </c>
      <c r="B109" s="42"/>
      <c r="C109" s="118" t="str">
        <f t="shared" si="84"/>
        <v>Ega Prayoga</v>
      </c>
      <c r="D109" s="118" t="str">
        <f t="shared" si="84"/>
        <v>A</v>
      </c>
      <c r="E109" s="366">
        <f t="shared" si="85"/>
        <v>3200000</v>
      </c>
    </row>
    <row r="110" spans="1:5" x14ac:dyDescent="0.2">
      <c r="A110" s="93">
        <v>27</v>
      </c>
      <c r="B110" s="42"/>
      <c r="C110" s="118" t="str">
        <f t="shared" si="84"/>
        <v>Faizal Subhan</v>
      </c>
      <c r="D110" s="118" t="str">
        <f t="shared" si="84"/>
        <v>A</v>
      </c>
      <c r="E110" s="366">
        <f t="shared" si="85"/>
        <v>4800000</v>
      </c>
    </row>
    <row r="111" spans="1:5" x14ac:dyDescent="0.2">
      <c r="A111" s="93">
        <v>28</v>
      </c>
      <c r="B111" s="42"/>
      <c r="C111" s="118" t="str">
        <f t="shared" si="84"/>
        <v>Ferlina Nurul Utami</v>
      </c>
      <c r="D111" s="118" t="str">
        <f t="shared" si="84"/>
        <v>B</v>
      </c>
      <c r="E111" s="366">
        <f t="shared" si="85"/>
        <v>13000000</v>
      </c>
    </row>
    <row r="112" spans="1:5" x14ac:dyDescent="0.2">
      <c r="A112" s="93">
        <v>30</v>
      </c>
      <c r="B112" s="42"/>
      <c r="C112" s="118" t="str">
        <f t="shared" ref="C112:D139" si="86">+C34</f>
        <v>Fikri Ridwanul Haq</v>
      </c>
      <c r="D112" s="118" t="str">
        <f t="shared" si="86"/>
        <v>A</v>
      </c>
      <c r="E112" s="366">
        <f t="shared" ref="E112:E143" si="87">+M34+P34+S34+V34+Y34+AB34+AE34+AH34+AK34+AN34+AQ34+AT34+AW34+AZ34</f>
        <v>4750000</v>
      </c>
    </row>
    <row r="113" spans="1:46" x14ac:dyDescent="0.2">
      <c r="A113" s="93">
        <v>31</v>
      </c>
      <c r="B113" s="42"/>
      <c r="C113" s="118" t="str">
        <f t="shared" si="86"/>
        <v>Hari Nurjamal</v>
      </c>
      <c r="D113" s="118" t="str">
        <f t="shared" si="86"/>
        <v>A</v>
      </c>
      <c r="E113" s="366">
        <f t="shared" si="87"/>
        <v>3600000</v>
      </c>
    </row>
    <row r="114" spans="1:46" x14ac:dyDescent="0.2">
      <c r="A114" s="93">
        <v>32</v>
      </c>
      <c r="B114" s="42"/>
      <c r="C114" s="118" t="str">
        <f t="shared" si="86"/>
        <v>Hilmy Restu F</v>
      </c>
      <c r="D114" s="118" t="str">
        <f t="shared" si="86"/>
        <v>A</v>
      </c>
      <c r="E114" s="366">
        <f t="shared" si="87"/>
        <v>5100000</v>
      </c>
    </row>
    <row r="115" spans="1:46" s="47" customFormat="1" x14ac:dyDescent="0.2">
      <c r="A115" s="93">
        <v>33</v>
      </c>
      <c r="B115" s="105"/>
      <c r="C115" s="118" t="str">
        <f t="shared" si="86"/>
        <v>Husni Mubaroq</v>
      </c>
      <c r="D115" s="118" t="str">
        <f t="shared" si="86"/>
        <v>B</v>
      </c>
      <c r="E115" s="366">
        <f t="shared" si="87"/>
        <v>3200000</v>
      </c>
      <c r="O115" s="253"/>
      <c r="P115" s="231"/>
      <c r="AT115" s="231"/>
    </row>
    <row r="116" spans="1:46" x14ac:dyDescent="0.2">
      <c r="A116" s="93">
        <v>34</v>
      </c>
      <c r="B116" s="42"/>
      <c r="C116" s="118" t="str">
        <f t="shared" si="86"/>
        <v>Jejen Jenal Hak</v>
      </c>
      <c r="D116" s="118" t="str">
        <f t="shared" si="86"/>
        <v>A</v>
      </c>
      <c r="E116" s="366">
        <f t="shared" si="87"/>
        <v>3600000</v>
      </c>
    </row>
    <row r="117" spans="1:46" x14ac:dyDescent="0.2">
      <c r="A117" s="93">
        <v>35</v>
      </c>
      <c r="B117" s="42"/>
      <c r="C117" s="118" t="str">
        <f t="shared" si="86"/>
        <v>Muhammad Mugi Rahman</v>
      </c>
      <c r="D117" s="118" t="str">
        <f t="shared" si="86"/>
        <v>B</v>
      </c>
      <c r="E117" s="366">
        <f t="shared" si="87"/>
        <v>2800000</v>
      </c>
    </row>
    <row r="118" spans="1:46" x14ac:dyDescent="0.2">
      <c r="A118" s="93">
        <v>36</v>
      </c>
      <c r="B118" s="42"/>
      <c r="C118" s="118" t="str">
        <f t="shared" si="86"/>
        <v>Muhammad Firdaus Syahbani</v>
      </c>
      <c r="D118" s="118" t="str">
        <f t="shared" si="86"/>
        <v>B</v>
      </c>
      <c r="E118" s="366">
        <f t="shared" si="87"/>
        <v>4750000</v>
      </c>
    </row>
    <row r="119" spans="1:46" x14ac:dyDescent="0.2">
      <c r="A119" s="93">
        <v>37</v>
      </c>
      <c r="B119" s="42"/>
      <c r="C119" s="118" t="str">
        <f t="shared" si="86"/>
        <v>Prilia Lisnawati</v>
      </c>
      <c r="D119" s="118" t="str">
        <f t="shared" si="86"/>
        <v>A</v>
      </c>
      <c r="E119" s="366">
        <f t="shared" si="87"/>
        <v>0</v>
      </c>
    </row>
    <row r="120" spans="1:46" x14ac:dyDescent="0.2">
      <c r="A120" s="93">
        <v>38</v>
      </c>
      <c r="B120" s="42"/>
      <c r="C120" s="118" t="str">
        <f t="shared" si="86"/>
        <v>Riza Fachrul A</v>
      </c>
      <c r="D120" s="118" t="str">
        <f t="shared" si="86"/>
        <v>A</v>
      </c>
      <c r="E120" s="366">
        <f t="shared" si="87"/>
        <v>6300000</v>
      </c>
    </row>
    <row r="121" spans="1:46" x14ac:dyDescent="0.2">
      <c r="A121" s="93">
        <v>39</v>
      </c>
      <c r="B121" s="42"/>
      <c r="C121" s="118" t="str">
        <f t="shared" si="86"/>
        <v>Raden M Irsyad T</v>
      </c>
      <c r="D121" s="118" t="str">
        <f t="shared" si="86"/>
        <v>B</v>
      </c>
      <c r="E121" s="366">
        <f t="shared" si="87"/>
        <v>4000000</v>
      </c>
    </row>
    <row r="122" spans="1:46" x14ac:dyDescent="0.2">
      <c r="A122" s="93">
        <v>40</v>
      </c>
      <c r="B122" s="42"/>
      <c r="C122" s="118" t="str">
        <f t="shared" si="86"/>
        <v>Yosep Husada</v>
      </c>
      <c r="D122" s="118" t="str">
        <f t="shared" si="86"/>
        <v>A</v>
      </c>
      <c r="E122" s="366">
        <f t="shared" si="87"/>
        <v>2925000</v>
      </c>
    </row>
    <row r="123" spans="1:46" x14ac:dyDescent="0.2">
      <c r="A123" s="93">
        <v>41</v>
      </c>
      <c r="B123" s="42"/>
      <c r="C123" s="118" t="str">
        <f t="shared" si="86"/>
        <v>Yunita Galda Y</v>
      </c>
      <c r="D123" s="118" t="str">
        <f t="shared" si="86"/>
        <v>A</v>
      </c>
      <c r="E123" s="366">
        <f t="shared" si="87"/>
        <v>6300000</v>
      </c>
    </row>
    <row r="124" spans="1:46" x14ac:dyDescent="0.2">
      <c r="A124" s="93">
        <v>42</v>
      </c>
      <c r="B124" s="42"/>
      <c r="C124" s="118" t="str">
        <f t="shared" si="86"/>
        <v>Zahran Fattah R</v>
      </c>
      <c r="D124" s="118" t="str">
        <f t="shared" si="86"/>
        <v>B</v>
      </c>
      <c r="E124" s="366">
        <f t="shared" si="87"/>
        <v>4080000</v>
      </c>
    </row>
    <row r="125" spans="1:46" x14ac:dyDescent="0.2">
      <c r="A125" s="93">
        <v>43</v>
      </c>
      <c r="B125" s="42"/>
      <c r="C125" s="118" t="str">
        <f t="shared" si="86"/>
        <v xml:space="preserve">Dirga Alfian </v>
      </c>
      <c r="D125" s="118" t="str">
        <f t="shared" si="86"/>
        <v>B</v>
      </c>
      <c r="E125" s="366">
        <f t="shared" si="87"/>
        <v>4700000</v>
      </c>
    </row>
    <row r="126" spans="1:46" x14ac:dyDescent="0.2">
      <c r="A126" s="93">
        <v>44</v>
      </c>
      <c r="B126" s="42"/>
      <c r="C126" s="118" t="str">
        <f t="shared" si="86"/>
        <v>Lerian Febriana</v>
      </c>
      <c r="D126" s="118" t="str">
        <f t="shared" si="86"/>
        <v>A</v>
      </c>
      <c r="E126" s="366">
        <f t="shared" si="87"/>
        <v>8000000</v>
      </c>
    </row>
    <row r="127" spans="1:46" x14ac:dyDescent="0.2">
      <c r="A127" s="93">
        <v>45</v>
      </c>
      <c r="B127" s="42"/>
      <c r="C127" s="118" t="str">
        <f t="shared" si="86"/>
        <v>Dede Redi</v>
      </c>
      <c r="D127" s="118" t="str">
        <f t="shared" si="86"/>
        <v>B</v>
      </c>
      <c r="E127" s="366">
        <f t="shared" si="87"/>
        <v>5000000</v>
      </c>
    </row>
    <row r="128" spans="1:46" x14ac:dyDescent="0.2">
      <c r="A128" s="93">
        <v>46</v>
      </c>
      <c r="B128" s="42"/>
      <c r="C128" s="118" t="str">
        <f t="shared" si="86"/>
        <v>Salman Ali Nurdin</v>
      </c>
      <c r="D128" s="118" t="str">
        <f t="shared" si="86"/>
        <v>B</v>
      </c>
      <c r="E128" s="366">
        <f t="shared" si="87"/>
        <v>8000000</v>
      </c>
    </row>
    <row r="129" spans="1:46" x14ac:dyDescent="0.2">
      <c r="A129" s="93">
        <v>47</v>
      </c>
      <c r="B129" s="42"/>
      <c r="C129" s="118" t="str">
        <f t="shared" si="86"/>
        <v>Muhamad Prasetyo</v>
      </c>
      <c r="D129" s="118" t="str">
        <f t="shared" si="86"/>
        <v>A</v>
      </c>
      <c r="E129" s="366">
        <f t="shared" si="87"/>
        <v>13000000</v>
      </c>
    </row>
    <row r="130" spans="1:46" x14ac:dyDescent="0.2">
      <c r="A130" s="93">
        <v>48</v>
      </c>
      <c r="B130" s="42"/>
      <c r="C130" s="118" t="str">
        <f t="shared" si="86"/>
        <v>Risnandi Hamdhani</v>
      </c>
      <c r="D130" s="118" t="str">
        <f t="shared" si="86"/>
        <v>B</v>
      </c>
      <c r="E130" s="366">
        <f t="shared" si="87"/>
        <v>6000000</v>
      </c>
    </row>
    <row r="131" spans="1:46" x14ac:dyDescent="0.2">
      <c r="A131" s="93">
        <v>49</v>
      </c>
      <c r="B131" s="42"/>
      <c r="C131" s="118" t="str">
        <f t="shared" si="86"/>
        <v>Hilmi Syaiful</v>
      </c>
      <c r="D131" s="118" t="str">
        <f t="shared" si="86"/>
        <v>A</v>
      </c>
      <c r="E131" s="366">
        <f t="shared" si="87"/>
        <v>7050000</v>
      </c>
    </row>
    <row r="132" spans="1:46" x14ac:dyDescent="0.2">
      <c r="A132" s="93">
        <v>50</v>
      </c>
      <c r="B132" s="42"/>
      <c r="C132" s="118" t="str">
        <f t="shared" si="86"/>
        <v>Moch Camal Ecmal</v>
      </c>
      <c r="D132" s="118" t="str">
        <f t="shared" si="86"/>
        <v>A</v>
      </c>
      <c r="E132" s="366">
        <f t="shared" si="87"/>
        <v>0</v>
      </c>
    </row>
    <row r="133" spans="1:46" x14ac:dyDescent="0.2">
      <c r="A133" s="93">
        <v>51</v>
      </c>
      <c r="B133" s="42"/>
      <c r="C133" s="118" t="str">
        <f t="shared" si="86"/>
        <v>Nurul Fadilah</v>
      </c>
      <c r="D133" s="118" t="str">
        <f t="shared" si="86"/>
        <v>B</v>
      </c>
      <c r="E133" s="366">
        <f t="shared" si="87"/>
        <v>9600000</v>
      </c>
    </row>
    <row r="134" spans="1:46" x14ac:dyDescent="0.2">
      <c r="A134" s="93">
        <v>52</v>
      </c>
      <c r="B134" s="42"/>
      <c r="C134" s="118" t="str">
        <f t="shared" si="86"/>
        <v>Arif Rahman</v>
      </c>
      <c r="D134" s="118" t="str">
        <f t="shared" si="86"/>
        <v>B</v>
      </c>
      <c r="E134" s="366">
        <f t="shared" si="87"/>
        <v>5000000</v>
      </c>
    </row>
    <row r="135" spans="1:46" x14ac:dyDescent="0.2">
      <c r="A135" s="93">
        <v>53</v>
      </c>
      <c r="B135" s="42"/>
      <c r="C135" s="118" t="str">
        <f t="shared" si="86"/>
        <v>Yudistira</v>
      </c>
      <c r="D135" s="118" t="str">
        <f t="shared" si="86"/>
        <v>B</v>
      </c>
      <c r="E135" s="366">
        <f t="shared" si="87"/>
        <v>6000000</v>
      </c>
    </row>
    <row r="136" spans="1:46" x14ac:dyDescent="0.2">
      <c r="A136" s="93">
        <v>54</v>
      </c>
      <c r="B136" s="42"/>
      <c r="C136" s="118" t="str">
        <f t="shared" si="86"/>
        <v>Azis Fajar Jati</v>
      </c>
      <c r="D136" s="118" t="str">
        <f t="shared" si="86"/>
        <v>A</v>
      </c>
      <c r="E136" s="366">
        <f t="shared" si="87"/>
        <v>5000000</v>
      </c>
    </row>
    <row r="137" spans="1:46" x14ac:dyDescent="0.2">
      <c r="A137" s="93">
        <v>55</v>
      </c>
      <c r="B137" s="42"/>
      <c r="C137" s="118" t="str">
        <f t="shared" si="86"/>
        <v>Alief Sirojotholibin</v>
      </c>
      <c r="D137" s="118" t="str">
        <f t="shared" si="86"/>
        <v>A</v>
      </c>
      <c r="E137" s="118">
        <f t="shared" si="87"/>
        <v>0</v>
      </c>
    </row>
    <row r="138" spans="1:46" x14ac:dyDescent="0.2">
      <c r="A138" s="93">
        <v>56</v>
      </c>
      <c r="B138" s="42"/>
      <c r="C138" s="118" t="str">
        <f t="shared" si="86"/>
        <v>Adiat Palahudin</v>
      </c>
      <c r="D138" s="118" t="str">
        <f t="shared" si="86"/>
        <v>B</v>
      </c>
      <c r="E138" s="366">
        <f t="shared" si="87"/>
        <v>0</v>
      </c>
    </row>
    <row r="139" spans="1:46" x14ac:dyDescent="0.2">
      <c r="A139" s="93">
        <v>57</v>
      </c>
      <c r="B139" s="42"/>
      <c r="C139" s="118" t="str">
        <f t="shared" si="86"/>
        <v>Muhaimin Ali N</v>
      </c>
      <c r="D139" s="118" t="str">
        <f t="shared" si="86"/>
        <v>B</v>
      </c>
      <c r="E139" s="366">
        <f t="shared" si="87"/>
        <v>10350000</v>
      </c>
    </row>
    <row r="140" spans="1:46" s="47" customFormat="1" x14ac:dyDescent="0.2">
      <c r="A140" s="93">
        <v>58</v>
      </c>
      <c r="B140" s="42"/>
      <c r="C140" s="118" t="str">
        <f>+C62</f>
        <v>Faisal Sidiq</v>
      </c>
      <c r="D140" s="118" t="str">
        <f t="shared" ref="D140" si="88">+D62</f>
        <v>A</v>
      </c>
      <c r="E140" s="118">
        <f t="shared" si="87"/>
        <v>8050000</v>
      </c>
      <c r="O140" s="253"/>
      <c r="P140" s="231"/>
      <c r="AT140" s="231"/>
    </row>
    <row r="141" spans="1:46" x14ac:dyDescent="0.2">
      <c r="A141" s="93">
        <v>59</v>
      </c>
      <c r="B141" s="42"/>
      <c r="C141" s="118" t="str">
        <f>+C63</f>
        <v>Andre Octavian</v>
      </c>
      <c r="D141" s="118" t="str">
        <f t="shared" ref="D141" si="89">+D63</f>
        <v>B</v>
      </c>
      <c r="E141" s="118">
        <f t="shared" si="87"/>
        <v>5850000</v>
      </c>
    </row>
    <row r="142" spans="1:46" x14ac:dyDescent="0.2">
      <c r="A142" s="93">
        <v>60</v>
      </c>
      <c r="B142" s="42"/>
      <c r="C142" s="118" t="str">
        <f>+C64</f>
        <v>Ryan Awaludin</v>
      </c>
      <c r="D142" s="118" t="str">
        <f t="shared" ref="D142" si="90">+D64</f>
        <v>A</v>
      </c>
      <c r="E142" s="118">
        <f t="shared" si="87"/>
        <v>8300000</v>
      </c>
    </row>
    <row r="143" spans="1:46" x14ac:dyDescent="0.2">
      <c r="A143" s="93">
        <v>61</v>
      </c>
      <c r="B143" s="42"/>
      <c r="C143" s="118" t="str">
        <f>+C65</f>
        <v>Budi Mulya</v>
      </c>
      <c r="D143" s="118" t="str">
        <f t="shared" ref="D143" si="91">+D65</f>
        <v>A</v>
      </c>
      <c r="E143" s="118">
        <f t="shared" si="87"/>
        <v>13000000</v>
      </c>
    </row>
    <row r="144" spans="1:46" x14ac:dyDescent="0.2">
      <c r="A144" s="42"/>
      <c r="B144" s="42"/>
      <c r="C144" s="118"/>
      <c r="D144" s="42"/>
      <c r="E144" s="42"/>
    </row>
    <row r="145" spans="1:5" x14ac:dyDescent="0.2">
      <c r="A145" s="42"/>
      <c r="B145" s="42"/>
      <c r="C145" s="118" t="str">
        <f t="shared" ref="C145" si="92">+C66</f>
        <v>Kurnia Sandi</v>
      </c>
      <c r="D145" s="42"/>
      <c r="E145" s="42"/>
    </row>
    <row r="146" spans="1:5" x14ac:dyDescent="0.2">
      <c r="A146" s="42"/>
      <c r="B146" s="42"/>
      <c r="C146" s="118" t="str">
        <f t="shared" ref="C146" si="93">+C67</f>
        <v>Iman Nuryadin</v>
      </c>
      <c r="D146" s="42"/>
      <c r="E146" s="42"/>
    </row>
    <row r="147" spans="1:5" x14ac:dyDescent="0.2">
      <c r="A147" s="42"/>
      <c r="B147" s="42"/>
      <c r="C147" s="118">
        <f t="shared" ref="C147" si="94">+C68</f>
        <v>0</v>
      </c>
      <c r="D147" s="42"/>
      <c r="E147" s="42">
        <f>+SUM(E85:E144)</f>
        <v>293505000</v>
      </c>
    </row>
    <row r="148" spans="1:5" x14ac:dyDescent="0.2">
      <c r="A148" s="9"/>
      <c r="B148" s="9"/>
      <c r="C148" s="365">
        <f t="shared" ref="C148" si="95">+C69</f>
        <v>0</v>
      </c>
      <c r="D148" s="9"/>
    </row>
    <row r="149" spans="1:5" x14ac:dyDescent="0.2">
      <c r="A149" s="9"/>
      <c r="B149" s="9"/>
      <c r="D149" s="9"/>
    </row>
    <row r="150" spans="1:5" x14ac:dyDescent="0.2">
      <c r="A150" s="9"/>
      <c r="B150" s="9"/>
      <c r="D150" s="9" t="s">
        <v>374</v>
      </c>
      <c r="E150" s="9">
        <f>+E88+E93+E94+E95+E98+E103+E100+E105+E106+E107+E109+E110+E112+E113+E114+E116+E119+E120+E122+E123+E126+E129+E131+E132+E136+E137+E140+E142+E143</f>
        <v>144725000</v>
      </c>
    </row>
    <row r="151" spans="1:5" x14ac:dyDescent="0.2">
      <c r="A151" s="9"/>
      <c r="B151" s="9"/>
      <c r="D151" s="9" t="s">
        <v>375</v>
      </c>
      <c r="E151" s="9">
        <f>+E85+E86+E87+E89+E90+E92+E91+E96+E97+E99+E101+E102+E104+E108+E111+E115+E117+E118+E121+E124+E125+E127+E128+E130+E133+E134+E135+E138+E139+E141</f>
        <v>148780000</v>
      </c>
    </row>
    <row r="152" spans="1:5" x14ac:dyDescent="0.2">
      <c r="A152" s="9"/>
      <c r="B152" s="9"/>
      <c r="D152" s="9"/>
    </row>
    <row r="153" spans="1:5" x14ac:dyDescent="0.2">
      <c r="A153" s="9"/>
      <c r="B153" s="9"/>
      <c r="D153" s="9"/>
    </row>
    <row r="154" spans="1:5" x14ac:dyDescent="0.2">
      <c r="A154" s="9"/>
      <c r="B154" s="9"/>
      <c r="D154" s="9"/>
    </row>
    <row r="155" spans="1:5" x14ac:dyDescent="0.2">
      <c r="A155" s="9"/>
      <c r="B155" s="9"/>
      <c r="D155" s="9"/>
    </row>
    <row r="156" spans="1:5" x14ac:dyDescent="0.2">
      <c r="A156" s="9"/>
      <c r="B156" s="9"/>
      <c r="D156" s="9"/>
    </row>
    <row r="157" spans="1:5" x14ac:dyDescent="0.2">
      <c r="A157" s="9"/>
      <c r="B157" s="9"/>
      <c r="D157" s="9"/>
    </row>
    <row r="158" spans="1:5" x14ac:dyDescent="0.2">
      <c r="A158" s="9"/>
      <c r="B158" s="9"/>
      <c r="D158" s="9"/>
    </row>
    <row r="159" spans="1:5" x14ac:dyDescent="0.2">
      <c r="A159" s="9"/>
      <c r="B159" s="9"/>
      <c r="D159" s="9"/>
    </row>
    <row r="160" spans="1:5" x14ac:dyDescent="0.2">
      <c r="A160" s="9"/>
      <c r="B160" s="9"/>
      <c r="D160" s="9"/>
    </row>
    <row r="161" spans="1:46" x14ac:dyDescent="0.2">
      <c r="A161" s="9"/>
      <c r="B161" s="9"/>
      <c r="D161" s="9"/>
    </row>
    <row r="162" spans="1:46" x14ac:dyDescent="0.2">
      <c r="A162" s="9"/>
      <c r="B162" s="9"/>
      <c r="D162" s="9"/>
    </row>
    <row r="163" spans="1:46" x14ac:dyDescent="0.2">
      <c r="A163" s="47"/>
      <c r="B163" s="47"/>
      <c r="D163" s="9"/>
    </row>
    <row r="164" spans="1:46" x14ac:dyDescent="0.2">
      <c r="A164" s="9"/>
      <c r="B164" s="9"/>
      <c r="D164" s="9"/>
    </row>
    <row r="165" spans="1:46" x14ac:dyDescent="0.2">
      <c r="A165" s="9"/>
      <c r="B165" s="9"/>
      <c r="D165" s="9"/>
    </row>
    <row r="166" spans="1:46" x14ac:dyDescent="0.2">
      <c r="A166" s="47"/>
      <c r="B166" s="47"/>
      <c r="D166" s="9"/>
    </row>
    <row r="167" spans="1:46" x14ac:dyDescent="0.2">
      <c r="A167" s="9"/>
      <c r="B167" s="9"/>
      <c r="D167" s="9"/>
    </row>
    <row r="168" spans="1:46" s="47" customFormat="1" x14ac:dyDescent="0.2">
      <c r="A168" s="9"/>
      <c r="B168" s="9"/>
      <c r="O168" s="253"/>
      <c r="P168" s="231"/>
      <c r="AT168" s="231"/>
    </row>
    <row r="169" spans="1:46" x14ac:dyDescent="0.2">
      <c r="A169" s="9"/>
      <c r="B169" s="9"/>
      <c r="D169" s="9"/>
    </row>
    <row r="170" spans="1:46" x14ac:dyDescent="0.2">
      <c r="A170" s="9"/>
      <c r="B170" s="9"/>
      <c r="D170" s="9"/>
    </row>
    <row r="171" spans="1:46" s="47" customFormat="1" x14ac:dyDescent="0.2">
      <c r="A171" s="9"/>
      <c r="B171" s="9"/>
      <c r="O171" s="253"/>
      <c r="P171" s="231"/>
      <c r="AT171" s="231"/>
    </row>
    <row r="172" spans="1:46" x14ac:dyDescent="0.2">
      <c r="A172" s="9"/>
      <c r="B172" s="9"/>
      <c r="D172" s="9"/>
    </row>
    <row r="173" spans="1:46" x14ac:dyDescent="0.2">
      <c r="A173" s="9"/>
      <c r="B173" s="9"/>
      <c r="D173" s="9"/>
    </row>
    <row r="174" spans="1:46" x14ac:dyDescent="0.2">
      <c r="A174" s="9"/>
      <c r="B174" s="9"/>
      <c r="D174" s="9"/>
    </row>
    <row r="175" spans="1:46" x14ac:dyDescent="0.2">
      <c r="A175" s="9"/>
      <c r="B175" s="9"/>
      <c r="D175" s="9"/>
    </row>
    <row r="176" spans="1:46" x14ac:dyDescent="0.2">
      <c r="A176" s="9"/>
      <c r="B176" s="9"/>
      <c r="D176" s="9"/>
    </row>
    <row r="177" spans="1:4" x14ac:dyDescent="0.2">
      <c r="A177" s="9"/>
      <c r="B177" s="9"/>
      <c r="D177" s="9"/>
    </row>
    <row r="178" spans="1:4" x14ac:dyDescent="0.2">
      <c r="A178" s="9"/>
      <c r="B178" s="9"/>
      <c r="D178" s="9"/>
    </row>
    <row r="179" spans="1:4" x14ac:dyDescent="0.2">
      <c r="A179" s="9"/>
      <c r="B179" s="9"/>
      <c r="D179" s="9"/>
    </row>
    <row r="180" spans="1:4" x14ac:dyDescent="0.2">
      <c r="A180" s="9"/>
      <c r="B180" s="9"/>
      <c r="D180" s="9"/>
    </row>
    <row r="181" spans="1:4" x14ac:dyDescent="0.2">
      <c r="A181" s="9"/>
      <c r="B181" s="9"/>
      <c r="D181" s="9"/>
    </row>
    <row r="182" spans="1:4" x14ac:dyDescent="0.2">
      <c r="A182" s="9"/>
      <c r="B182" s="9"/>
      <c r="D182" s="9"/>
    </row>
    <row r="183" spans="1:4" x14ac:dyDescent="0.2">
      <c r="A183" s="9"/>
      <c r="B183" s="9"/>
      <c r="D183" s="9"/>
    </row>
    <row r="184" spans="1:4" x14ac:dyDescent="0.2">
      <c r="A184" s="9"/>
      <c r="B184" s="9"/>
      <c r="D184" s="9"/>
    </row>
    <row r="185" spans="1:4" x14ac:dyDescent="0.2">
      <c r="A185" s="9"/>
      <c r="B185" s="9"/>
      <c r="D185" s="9"/>
    </row>
    <row r="186" spans="1:4" x14ac:dyDescent="0.2">
      <c r="A186" s="9"/>
      <c r="B186" s="9"/>
      <c r="D186" s="9"/>
    </row>
    <row r="187" spans="1:4" x14ac:dyDescent="0.2">
      <c r="A187" s="9"/>
      <c r="B187" s="9"/>
      <c r="D187" s="9"/>
    </row>
    <row r="188" spans="1:4" x14ac:dyDescent="0.2">
      <c r="A188" s="9"/>
      <c r="B188" s="9"/>
      <c r="D188" s="9"/>
    </row>
    <row r="189" spans="1:4" x14ac:dyDescent="0.2">
      <c r="A189" s="9"/>
      <c r="B189" s="9"/>
      <c r="D189" s="9"/>
    </row>
    <row r="190" spans="1:4" x14ac:dyDescent="0.2">
      <c r="A190" s="9"/>
      <c r="B190" s="9"/>
      <c r="D190" s="9"/>
    </row>
    <row r="191" spans="1:4" x14ac:dyDescent="0.2">
      <c r="A191" s="9"/>
      <c r="B191" s="9"/>
      <c r="D191" s="9"/>
    </row>
    <row r="192" spans="1:4" x14ac:dyDescent="0.2">
      <c r="A192" s="9"/>
      <c r="B192" s="9"/>
      <c r="D192" s="9"/>
    </row>
    <row r="193" spans="1:4" x14ac:dyDescent="0.2">
      <c r="A193" s="9">
        <v>114</v>
      </c>
      <c r="B193" s="9"/>
      <c r="D193" s="9"/>
    </row>
    <row r="194" spans="1:4" x14ac:dyDescent="0.2">
      <c r="A194" s="16">
        <v>115</v>
      </c>
      <c r="B194" s="9"/>
      <c r="D194" s="9"/>
    </row>
    <row r="195" spans="1:4" x14ac:dyDescent="0.2">
      <c r="A195" s="9">
        <v>116</v>
      </c>
      <c r="B195" s="9"/>
      <c r="D195" s="9"/>
    </row>
    <row r="196" spans="1:4" x14ac:dyDescent="0.2">
      <c r="A196" s="16">
        <v>117</v>
      </c>
      <c r="B196" s="9"/>
      <c r="D196" s="9"/>
    </row>
    <row r="197" spans="1:4" x14ac:dyDescent="0.2">
      <c r="A197" s="9">
        <v>118</v>
      </c>
      <c r="B197" s="9"/>
      <c r="D197" s="9"/>
    </row>
    <row r="198" spans="1:4" x14ac:dyDescent="0.2">
      <c r="A198" s="16">
        <v>119</v>
      </c>
      <c r="B198" s="9"/>
      <c r="D198" s="9"/>
    </row>
    <row r="199" spans="1:4" x14ac:dyDescent="0.2">
      <c r="A199" s="9">
        <v>120</v>
      </c>
      <c r="B199" s="9"/>
      <c r="D199" s="9"/>
    </row>
    <row r="200" spans="1:4" x14ac:dyDescent="0.2">
      <c r="A200" s="16">
        <v>121</v>
      </c>
      <c r="B200" s="9"/>
      <c r="D200" s="9"/>
    </row>
    <row r="201" spans="1:4" x14ac:dyDescent="0.2">
      <c r="A201" s="9">
        <v>122</v>
      </c>
      <c r="B201" s="9"/>
      <c r="D201" s="9"/>
    </row>
    <row r="202" spans="1:4" x14ac:dyDescent="0.2">
      <c r="A202" s="16">
        <v>123</v>
      </c>
      <c r="B202" s="9"/>
      <c r="D202" s="9"/>
    </row>
    <row r="203" spans="1:4" x14ac:dyDescent="0.2">
      <c r="A203" s="9">
        <v>124</v>
      </c>
      <c r="B203" s="9"/>
      <c r="D203" s="9"/>
    </row>
    <row r="204" spans="1:4" x14ac:dyDescent="0.2">
      <c r="A204" s="16">
        <v>125</v>
      </c>
      <c r="B204" s="9"/>
      <c r="D204" s="9"/>
    </row>
    <row r="205" spans="1:4" x14ac:dyDescent="0.2">
      <c r="A205" s="9">
        <v>126</v>
      </c>
      <c r="B205" s="9"/>
      <c r="D205" s="9"/>
    </row>
    <row r="206" spans="1:4" x14ac:dyDescent="0.2">
      <c r="A206" s="16">
        <v>127</v>
      </c>
      <c r="B206" s="9"/>
      <c r="D206" s="9"/>
    </row>
    <row r="207" spans="1:4" x14ac:dyDescent="0.2">
      <c r="A207" s="9">
        <v>128</v>
      </c>
      <c r="B207" s="9"/>
      <c r="D207" s="9"/>
    </row>
    <row r="208" spans="1:4" x14ac:dyDescent="0.2">
      <c r="A208" s="16">
        <v>129</v>
      </c>
      <c r="B208" s="9"/>
      <c r="D208" s="9"/>
    </row>
    <row r="209" spans="1:4" x14ac:dyDescent="0.2">
      <c r="A209" s="9">
        <v>130</v>
      </c>
      <c r="B209" s="9"/>
      <c r="D209" s="9"/>
    </row>
    <row r="210" spans="1:4" x14ac:dyDescent="0.2">
      <c r="A210" s="16">
        <v>131</v>
      </c>
      <c r="B210" s="9"/>
      <c r="D210" s="9"/>
    </row>
    <row r="211" spans="1:4" x14ac:dyDescent="0.2">
      <c r="A211" s="9">
        <v>132</v>
      </c>
      <c r="B211" s="9"/>
      <c r="D211" s="9"/>
    </row>
    <row r="212" spans="1:4" x14ac:dyDescent="0.2">
      <c r="A212" s="9"/>
      <c r="B212" s="9"/>
      <c r="D212" s="9"/>
    </row>
    <row r="213" spans="1:4" x14ac:dyDescent="0.2">
      <c r="A213" s="9"/>
      <c r="B213" s="9"/>
      <c r="D213" s="9"/>
    </row>
    <row r="214" spans="1:4" x14ac:dyDescent="0.2">
      <c r="A214" s="9"/>
      <c r="B214" s="9"/>
      <c r="D214" s="9"/>
    </row>
    <row r="215" spans="1:4" x14ac:dyDescent="0.2">
      <c r="A215" s="9"/>
      <c r="B215" s="9"/>
      <c r="D215" s="9"/>
    </row>
    <row r="216" spans="1:4" x14ac:dyDescent="0.2">
      <c r="A216" s="9"/>
      <c r="B216" s="9"/>
      <c r="D216" s="9"/>
    </row>
    <row r="217" spans="1:4" x14ac:dyDescent="0.2">
      <c r="A217" s="9"/>
      <c r="B217" s="9"/>
      <c r="D217" s="9"/>
    </row>
    <row r="218" spans="1:4" x14ac:dyDescent="0.2">
      <c r="A218" s="9"/>
      <c r="B218" s="9"/>
      <c r="D218" s="9"/>
    </row>
    <row r="219" spans="1:4" x14ac:dyDescent="0.2">
      <c r="A219" s="9"/>
      <c r="B219" s="9"/>
      <c r="D219" s="9"/>
    </row>
    <row r="220" spans="1:4" x14ac:dyDescent="0.2">
      <c r="A220" s="9"/>
      <c r="B220" s="9"/>
      <c r="D220" s="9"/>
    </row>
    <row r="221" spans="1:4" x14ac:dyDescent="0.2">
      <c r="A221" s="9"/>
      <c r="B221" s="9"/>
      <c r="D221" s="9"/>
    </row>
    <row r="222" spans="1:4" x14ac:dyDescent="0.2">
      <c r="A222" s="9"/>
      <c r="B222" s="9"/>
      <c r="D222" s="9"/>
    </row>
    <row r="223" spans="1:4" x14ac:dyDescent="0.2">
      <c r="A223" s="9"/>
      <c r="B223" s="9"/>
      <c r="D223" s="9"/>
    </row>
    <row r="224" spans="1:4" x14ac:dyDescent="0.2">
      <c r="A224" s="9"/>
      <c r="B224" s="9"/>
      <c r="D224" s="9"/>
    </row>
    <row r="225" spans="1:4" x14ac:dyDescent="0.2">
      <c r="A225" s="9"/>
      <c r="B225" s="9"/>
      <c r="D225" s="9"/>
    </row>
    <row r="226" spans="1:4" x14ac:dyDescent="0.2">
      <c r="A226" s="9"/>
      <c r="B226" s="9"/>
      <c r="D226" s="9"/>
    </row>
    <row r="227" spans="1:4" x14ac:dyDescent="0.2">
      <c r="A227" s="9"/>
      <c r="B227" s="9"/>
      <c r="D227" s="9"/>
    </row>
    <row r="228" spans="1:4" x14ac:dyDescent="0.2">
      <c r="A228" s="9"/>
      <c r="B228" s="9"/>
      <c r="D228" s="9"/>
    </row>
    <row r="229" spans="1:4" x14ac:dyDescent="0.2">
      <c r="A229" s="9"/>
      <c r="B229" s="9"/>
      <c r="D229" s="9"/>
    </row>
    <row r="230" spans="1:4" x14ac:dyDescent="0.2">
      <c r="A230" s="9"/>
      <c r="B230" s="9"/>
      <c r="D230" s="9"/>
    </row>
    <row r="231" spans="1:4" x14ac:dyDescent="0.2">
      <c r="A231" s="9"/>
      <c r="B231" s="9"/>
      <c r="D231" s="9"/>
    </row>
    <row r="232" spans="1:4" x14ac:dyDescent="0.2">
      <c r="A232" s="9"/>
      <c r="B232" s="9"/>
      <c r="D232" s="9"/>
    </row>
    <row r="233" spans="1:4" x14ac:dyDescent="0.2">
      <c r="A233" s="9"/>
      <c r="B233" s="9"/>
      <c r="D233" s="9"/>
    </row>
    <row r="234" spans="1:4" x14ac:dyDescent="0.2">
      <c r="A234" s="9"/>
      <c r="B234" s="9"/>
      <c r="D234" s="9"/>
    </row>
    <row r="235" spans="1:4" x14ac:dyDescent="0.2">
      <c r="A235" s="9"/>
      <c r="B235" s="9"/>
      <c r="D235" s="9"/>
    </row>
    <row r="236" spans="1:4" x14ac:dyDescent="0.2">
      <c r="A236" s="9"/>
      <c r="B236" s="9"/>
      <c r="D236" s="9"/>
    </row>
    <row r="237" spans="1:4" x14ac:dyDescent="0.2">
      <c r="A237" s="9"/>
      <c r="B237" s="9"/>
      <c r="D237" s="9"/>
    </row>
    <row r="238" spans="1:4" x14ac:dyDescent="0.2">
      <c r="A238" s="9"/>
      <c r="B238" s="9"/>
      <c r="D238" s="9"/>
    </row>
    <row r="239" spans="1:4" x14ac:dyDescent="0.2">
      <c r="A239" s="9"/>
      <c r="B239" s="9"/>
      <c r="D239" s="9"/>
    </row>
    <row r="240" spans="1:4" x14ac:dyDescent="0.2">
      <c r="A240" s="9"/>
      <c r="B240" s="9"/>
      <c r="D240" s="9"/>
    </row>
    <row r="241" spans="1:4" x14ac:dyDescent="0.2">
      <c r="A241" s="9"/>
      <c r="B241" s="9"/>
      <c r="D241" s="9"/>
    </row>
    <row r="242" spans="1:4" x14ac:dyDescent="0.2">
      <c r="A242" s="9"/>
      <c r="B242" s="9"/>
      <c r="D242" s="9"/>
    </row>
    <row r="243" spans="1:4" x14ac:dyDescent="0.2">
      <c r="A243" s="9"/>
      <c r="B243" s="9"/>
      <c r="D243" s="9"/>
    </row>
    <row r="244" spans="1:4" x14ac:dyDescent="0.2">
      <c r="A244" s="9"/>
      <c r="B244" s="9"/>
      <c r="D244" s="9"/>
    </row>
    <row r="245" spans="1:4" x14ac:dyDescent="0.2">
      <c r="A245" s="9"/>
      <c r="B245" s="9"/>
      <c r="D245" s="9"/>
    </row>
    <row r="246" spans="1:4" x14ac:dyDescent="0.2">
      <c r="A246" s="9"/>
      <c r="B246" s="9"/>
      <c r="D246" s="9"/>
    </row>
    <row r="247" spans="1:4" x14ac:dyDescent="0.2">
      <c r="A247" s="9"/>
      <c r="B247" s="9"/>
      <c r="D247" s="9"/>
    </row>
    <row r="248" spans="1:4" x14ac:dyDescent="0.2">
      <c r="A248" s="9"/>
      <c r="B248" s="9"/>
      <c r="D248" s="9"/>
    </row>
    <row r="249" spans="1:4" x14ac:dyDescent="0.2">
      <c r="A249" s="9"/>
      <c r="B249" s="9"/>
      <c r="D249" s="9"/>
    </row>
    <row r="250" spans="1:4" x14ac:dyDescent="0.2">
      <c r="A250" s="9"/>
      <c r="B250" s="9"/>
      <c r="D250" s="9"/>
    </row>
    <row r="251" spans="1:4" x14ac:dyDescent="0.2">
      <c r="A251" s="9"/>
      <c r="B251" s="9"/>
      <c r="D251" s="9"/>
    </row>
    <row r="252" spans="1:4" x14ac:dyDescent="0.2">
      <c r="A252" s="9"/>
      <c r="B252" s="9"/>
      <c r="D252" s="9"/>
    </row>
    <row r="253" spans="1:4" x14ac:dyDescent="0.2">
      <c r="A253" s="9"/>
      <c r="B253" s="9"/>
      <c r="D253" s="9"/>
    </row>
    <row r="254" spans="1:4" x14ac:dyDescent="0.2">
      <c r="A254" s="9"/>
      <c r="B254" s="9"/>
      <c r="D254" s="9"/>
    </row>
    <row r="255" spans="1:4" x14ac:dyDescent="0.2">
      <c r="A255" s="9"/>
      <c r="B255" s="9"/>
      <c r="D255" s="9"/>
    </row>
    <row r="256" spans="1:4" x14ac:dyDescent="0.2">
      <c r="A256" s="9"/>
      <c r="B256" s="9"/>
      <c r="D256" s="9"/>
    </row>
    <row r="257" spans="1:4" x14ac:dyDescent="0.2">
      <c r="A257" s="9"/>
      <c r="B257" s="9"/>
      <c r="D257" s="9"/>
    </row>
    <row r="258" spans="1:4" x14ac:dyDescent="0.2">
      <c r="A258" s="9"/>
      <c r="B258" s="9"/>
      <c r="D258" s="9"/>
    </row>
    <row r="259" spans="1:4" x14ac:dyDescent="0.2">
      <c r="A259" s="9"/>
      <c r="B259" s="9"/>
      <c r="D259" s="9"/>
    </row>
    <row r="260" spans="1:4" x14ac:dyDescent="0.2">
      <c r="A260" s="9"/>
      <c r="B260" s="9"/>
      <c r="D260" s="9"/>
    </row>
    <row r="261" spans="1:4" x14ac:dyDescent="0.2">
      <c r="A261" s="9"/>
      <c r="B261" s="9"/>
      <c r="D261" s="9"/>
    </row>
    <row r="262" spans="1:4" x14ac:dyDescent="0.2">
      <c r="A262" s="9"/>
      <c r="B262" s="9"/>
      <c r="D262" s="9"/>
    </row>
    <row r="263" spans="1:4" x14ac:dyDescent="0.2">
      <c r="A263" s="9"/>
      <c r="B263" s="9"/>
      <c r="D263" s="9"/>
    </row>
    <row r="264" spans="1:4" x14ac:dyDescent="0.2">
      <c r="A264" s="9"/>
      <c r="B264" s="9"/>
      <c r="D264" s="9"/>
    </row>
    <row r="265" spans="1:4" x14ac:dyDescent="0.2">
      <c r="A265" s="9"/>
      <c r="B265" s="9"/>
      <c r="D265" s="9"/>
    </row>
    <row r="266" spans="1:4" x14ac:dyDescent="0.2">
      <c r="A266" s="9"/>
      <c r="B266" s="9"/>
      <c r="D266" s="9"/>
    </row>
    <row r="267" spans="1:4" x14ac:dyDescent="0.2">
      <c r="A267" s="9"/>
      <c r="B267" s="9"/>
      <c r="D267" s="9"/>
    </row>
    <row r="268" spans="1:4" x14ac:dyDescent="0.2">
      <c r="A268" s="9"/>
      <c r="B268" s="9"/>
      <c r="D268" s="9"/>
    </row>
    <row r="269" spans="1:4" x14ac:dyDescent="0.2">
      <c r="A269" s="9"/>
      <c r="B269" s="9"/>
      <c r="D269" s="9"/>
    </row>
    <row r="270" spans="1:4" x14ac:dyDescent="0.2">
      <c r="A270" s="9"/>
      <c r="B270" s="9"/>
      <c r="D270" s="9"/>
    </row>
    <row r="271" spans="1:4" x14ac:dyDescent="0.2">
      <c r="A271" s="9"/>
      <c r="B271" s="9"/>
      <c r="D271" s="9"/>
    </row>
    <row r="272" spans="1:4" x14ac:dyDescent="0.2">
      <c r="A272" s="9"/>
      <c r="B272" s="9"/>
      <c r="D272" s="9"/>
    </row>
    <row r="273" spans="1:4" x14ac:dyDescent="0.2">
      <c r="A273" s="9"/>
      <c r="B273" s="9"/>
      <c r="D273" s="9"/>
    </row>
    <row r="274" spans="1:4" x14ac:dyDescent="0.2">
      <c r="A274" s="9"/>
      <c r="B274" s="9"/>
      <c r="D274" s="9"/>
    </row>
    <row r="275" spans="1:4" x14ac:dyDescent="0.2">
      <c r="A275" s="9"/>
      <c r="B275" s="9"/>
      <c r="D275" s="9"/>
    </row>
    <row r="276" spans="1:4" x14ac:dyDescent="0.2">
      <c r="A276" s="9"/>
      <c r="B276" s="9"/>
      <c r="D276" s="9"/>
    </row>
    <row r="277" spans="1:4" x14ac:dyDescent="0.2">
      <c r="A277" s="9"/>
      <c r="B277" s="9"/>
      <c r="D277" s="9"/>
    </row>
    <row r="278" spans="1:4" x14ac:dyDescent="0.2">
      <c r="A278" s="9"/>
      <c r="B278" s="9"/>
      <c r="D278" s="9"/>
    </row>
    <row r="279" spans="1:4" x14ac:dyDescent="0.2">
      <c r="A279" s="9"/>
      <c r="B279" s="9"/>
      <c r="D279" s="9"/>
    </row>
    <row r="280" spans="1:4" x14ac:dyDescent="0.2">
      <c r="A280" s="9"/>
      <c r="B280" s="9"/>
      <c r="D280" s="9"/>
    </row>
    <row r="281" spans="1:4" x14ac:dyDescent="0.2">
      <c r="A281" s="9"/>
      <c r="B281" s="9"/>
      <c r="D281" s="9"/>
    </row>
    <row r="282" spans="1:4" x14ac:dyDescent="0.2">
      <c r="A282" s="9"/>
      <c r="B282" s="9"/>
      <c r="D282" s="9"/>
    </row>
    <row r="283" spans="1:4" x14ac:dyDescent="0.2">
      <c r="A283" s="9"/>
      <c r="B283" s="9"/>
      <c r="D283" s="9"/>
    </row>
    <row r="284" spans="1:4" x14ac:dyDescent="0.2">
      <c r="A284" s="9"/>
      <c r="B284" s="9"/>
      <c r="D284" s="9"/>
    </row>
    <row r="285" spans="1:4" x14ac:dyDescent="0.2">
      <c r="A285" s="9"/>
      <c r="B285" s="9"/>
      <c r="D285" s="9"/>
    </row>
    <row r="286" spans="1:4" x14ac:dyDescent="0.2">
      <c r="A286" s="9"/>
      <c r="B286" s="9"/>
      <c r="D286" s="9"/>
    </row>
    <row r="287" spans="1:4" x14ac:dyDescent="0.2">
      <c r="A287" s="9"/>
      <c r="B287" s="9"/>
      <c r="D287" s="9"/>
    </row>
    <row r="288" spans="1:4" x14ac:dyDescent="0.2">
      <c r="A288" s="9"/>
      <c r="B288" s="9"/>
      <c r="D288" s="9"/>
    </row>
    <row r="289" spans="1:4" x14ac:dyDescent="0.2">
      <c r="A289" s="9"/>
      <c r="B289" s="9"/>
      <c r="D289" s="9"/>
    </row>
    <row r="290" spans="1:4" x14ac:dyDescent="0.2">
      <c r="A290" s="9"/>
      <c r="B290" s="9"/>
      <c r="D290" s="9"/>
    </row>
    <row r="291" spans="1:4" x14ac:dyDescent="0.2">
      <c r="A291" s="9"/>
      <c r="B291" s="9"/>
      <c r="D291" s="9"/>
    </row>
    <row r="292" spans="1:4" x14ac:dyDescent="0.2">
      <c r="A292" s="9"/>
      <c r="B292" s="9"/>
      <c r="D292" s="9"/>
    </row>
    <row r="293" spans="1:4" x14ac:dyDescent="0.2">
      <c r="A293" s="9"/>
      <c r="B293" s="9"/>
      <c r="D293" s="9"/>
    </row>
    <row r="294" spans="1:4" x14ac:dyDescent="0.2">
      <c r="A294" s="9"/>
      <c r="B294" s="9"/>
      <c r="D294" s="9"/>
    </row>
    <row r="295" spans="1:4" x14ac:dyDescent="0.2">
      <c r="A295" s="9"/>
      <c r="B295" s="9"/>
      <c r="D295" s="9"/>
    </row>
    <row r="296" spans="1:4" x14ac:dyDescent="0.2">
      <c r="A296" s="9"/>
      <c r="B296" s="9"/>
      <c r="D296" s="9"/>
    </row>
    <row r="297" spans="1:4" x14ac:dyDescent="0.2">
      <c r="A297" s="9"/>
      <c r="B297" s="9"/>
      <c r="D297" s="9"/>
    </row>
    <row r="298" spans="1:4" x14ac:dyDescent="0.2">
      <c r="A298" s="9"/>
      <c r="B298" s="9"/>
      <c r="D298" s="9"/>
    </row>
    <row r="299" spans="1:4" x14ac:dyDescent="0.2">
      <c r="A299" s="9"/>
      <c r="B299" s="9"/>
      <c r="D299" s="9"/>
    </row>
    <row r="300" spans="1:4" x14ac:dyDescent="0.2">
      <c r="A300" s="9"/>
      <c r="B300" s="9"/>
      <c r="D300" s="9"/>
    </row>
    <row r="301" spans="1:4" x14ac:dyDescent="0.2">
      <c r="A301" s="9"/>
      <c r="B301" s="9"/>
      <c r="D301" s="9"/>
    </row>
    <row r="302" spans="1:4" x14ac:dyDescent="0.2">
      <c r="A302" s="9"/>
      <c r="B302" s="9"/>
      <c r="D302" s="9"/>
    </row>
    <row r="303" spans="1:4" x14ac:dyDescent="0.2">
      <c r="A303" s="9"/>
      <c r="B303" s="9"/>
      <c r="D303" s="9"/>
    </row>
    <row r="304" spans="1:4" x14ac:dyDescent="0.2">
      <c r="A304" s="9"/>
      <c r="B304" s="9"/>
      <c r="D304" s="9"/>
    </row>
    <row r="305" spans="1:4" x14ac:dyDescent="0.2">
      <c r="A305" s="9"/>
      <c r="B305" s="9"/>
      <c r="D305" s="9"/>
    </row>
    <row r="306" spans="1:4" x14ac:dyDescent="0.2">
      <c r="A306" s="9"/>
      <c r="B306" s="9"/>
      <c r="D306" s="9"/>
    </row>
    <row r="307" spans="1:4" x14ac:dyDescent="0.2">
      <c r="A307" s="9"/>
      <c r="B307" s="9"/>
      <c r="D307" s="9"/>
    </row>
    <row r="308" spans="1:4" x14ac:dyDescent="0.2">
      <c r="A308" s="9"/>
      <c r="B308" s="9"/>
      <c r="D308" s="9"/>
    </row>
    <row r="309" spans="1:4" x14ac:dyDescent="0.2">
      <c r="A309" s="9"/>
      <c r="B309" s="9"/>
      <c r="D309" s="9"/>
    </row>
    <row r="310" spans="1:4" x14ac:dyDescent="0.2">
      <c r="A310" s="9"/>
      <c r="B310" s="9"/>
      <c r="D310" s="9"/>
    </row>
    <row r="311" spans="1:4" x14ac:dyDescent="0.2">
      <c r="A311" s="9"/>
      <c r="B311" s="9"/>
      <c r="D311" s="9"/>
    </row>
    <row r="312" spans="1:4" x14ac:dyDescent="0.2">
      <c r="A312" s="9"/>
      <c r="B312" s="9"/>
      <c r="D312" s="9"/>
    </row>
    <row r="313" spans="1:4" x14ac:dyDescent="0.2">
      <c r="A313" s="9"/>
      <c r="B313" s="9"/>
      <c r="D313" s="9"/>
    </row>
    <row r="314" spans="1:4" x14ac:dyDescent="0.2">
      <c r="A314" s="9"/>
      <c r="B314" s="9"/>
      <c r="D314" s="9"/>
    </row>
    <row r="315" spans="1:4" x14ac:dyDescent="0.2">
      <c r="A315" s="9"/>
      <c r="B315" s="9"/>
      <c r="D315" s="9"/>
    </row>
    <row r="316" spans="1:4" x14ac:dyDescent="0.2">
      <c r="A316" s="9"/>
      <c r="B316" s="9"/>
      <c r="D316" s="9"/>
    </row>
    <row r="317" spans="1:4" x14ac:dyDescent="0.2">
      <c r="A317" s="9"/>
      <c r="B317" s="9"/>
      <c r="D317" s="9"/>
    </row>
    <row r="318" spans="1:4" x14ac:dyDescent="0.2">
      <c r="A318" s="9"/>
      <c r="B318" s="9"/>
      <c r="D318" s="9"/>
    </row>
    <row r="319" spans="1:4" x14ac:dyDescent="0.2">
      <c r="A319" s="9"/>
      <c r="B319" s="9"/>
      <c r="D319" s="9"/>
    </row>
    <row r="320" spans="1:4" x14ac:dyDescent="0.2">
      <c r="A320" s="9"/>
      <c r="B320" s="9"/>
      <c r="D320" s="9"/>
    </row>
    <row r="321" spans="1:4" x14ac:dyDescent="0.2">
      <c r="A321" s="9"/>
      <c r="B321" s="9"/>
      <c r="D321" s="9"/>
    </row>
    <row r="322" spans="1:4" x14ac:dyDescent="0.2">
      <c r="A322" s="9"/>
      <c r="B322" s="9"/>
      <c r="D322" s="9"/>
    </row>
    <row r="323" spans="1:4" x14ac:dyDescent="0.2">
      <c r="A323" s="9"/>
      <c r="B323" s="9"/>
      <c r="D323" s="9"/>
    </row>
    <row r="324" spans="1:4" x14ac:dyDescent="0.2">
      <c r="A324" s="9"/>
      <c r="B324" s="9"/>
      <c r="D324" s="9"/>
    </row>
    <row r="325" spans="1:4" x14ac:dyDescent="0.2">
      <c r="A325" s="9"/>
      <c r="B325" s="9"/>
      <c r="D325" s="9"/>
    </row>
    <row r="326" spans="1:4" x14ac:dyDescent="0.2">
      <c r="A326" s="9"/>
      <c r="B326" s="9"/>
      <c r="D326" s="9"/>
    </row>
    <row r="327" spans="1:4" x14ac:dyDescent="0.2">
      <c r="A327" s="9"/>
      <c r="B327" s="9"/>
      <c r="D327" s="9"/>
    </row>
    <row r="328" spans="1:4" x14ac:dyDescent="0.2">
      <c r="A328" s="9"/>
      <c r="B328" s="9"/>
      <c r="D328" s="9"/>
    </row>
    <row r="329" spans="1:4" x14ac:dyDescent="0.2">
      <c r="A329" s="9"/>
      <c r="B329" s="9"/>
      <c r="D329" s="9"/>
    </row>
    <row r="330" spans="1:4" x14ac:dyDescent="0.2">
      <c r="A330" s="9"/>
      <c r="B330" s="9"/>
      <c r="D330" s="9"/>
    </row>
    <row r="331" spans="1:4" x14ac:dyDescent="0.2">
      <c r="A331" s="9"/>
      <c r="B331" s="9"/>
      <c r="D331" s="9"/>
    </row>
    <row r="332" spans="1:4" x14ac:dyDescent="0.2">
      <c r="A332" s="9"/>
      <c r="B332" s="9"/>
      <c r="D332" s="9"/>
    </row>
    <row r="333" spans="1:4" x14ac:dyDescent="0.2">
      <c r="A333" s="9"/>
      <c r="B333" s="9"/>
      <c r="D333" s="9"/>
    </row>
    <row r="334" spans="1:4" x14ac:dyDescent="0.2">
      <c r="A334" s="9"/>
      <c r="B334" s="9"/>
      <c r="D334" s="9"/>
    </row>
    <row r="335" spans="1:4" x14ac:dyDescent="0.2">
      <c r="A335" s="9"/>
      <c r="B335" s="9"/>
      <c r="D335" s="9"/>
    </row>
    <row r="336" spans="1:4" x14ac:dyDescent="0.2">
      <c r="A336" s="9"/>
      <c r="B336" s="9"/>
      <c r="D336" s="9"/>
    </row>
    <row r="337" spans="1:4" x14ac:dyDescent="0.2">
      <c r="A337" s="9"/>
      <c r="B337" s="9"/>
      <c r="D337" s="9"/>
    </row>
    <row r="338" spans="1:4" x14ac:dyDescent="0.2">
      <c r="A338" s="9"/>
      <c r="B338" s="9"/>
      <c r="D338" s="9"/>
    </row>
    <row r="339" spans="1:4" x14ac:dyDescent="0.2">
      <c r="A339" s="9"/>
      <c r="B339" s="9"/>
      <c r="D339" s="9"/>
    </row>
    <row r="340" spans="1:4" x14ac:dyDescent="0.2">
      <c r="A340" s="9"/>
      <c r="B340" s="9"/>
      <c r="D340" s="9"/>
    </row>
    <row r="341" spans="1:4" x14ac:dyDescent="0.2">
      <c r="A341" s="9"/>
      <c r="B341" s="9"/>
      <c r="D341" s="9"/>
    </row>
    <row r="342" spans="1:4" x14ac:dyDescent="0.2">
      <c r="A342" s="9"/>
      <c r="B342" s="9"/>
      <c r="D342" s="9"/>
    </row>
    <row r="343" spans="1:4" x14ac:dyDescent="0.2">
      <c r="A343" s="9"/>
      <c r="B343" s="9"/>
      <c r="D343" s="9"/>
    </row>
    <row r="344" spans="1:4" x14ac:dyDescent="0.2">
      <c r="A344" s="9"/>
      <c r="B344" s="9"/>
      <c r="D344" s="9"/>
    </row>
    <row r="345" spans="1:4" x14ac:dyDescent="0.2">
      <c r="A345" s="9"/>
      <c r="B345" s="9"/>
      <c r="D345" s="9"/>
    </row>
    <row r="346" spans="1:4" x14ac:dyDescent="0.2">
      <c r="A346" s="9"/>
      <c r="B346" s="9"/>
      <c r="D346" s="9"/>
    </row>
    <row r="347" spans="1:4" x14ac:dyDescent="0.2">
      <c r="A347" s="9"/>
      <c r="B347" s="9"/>
      <c r="D347" s="9"/>
    </row>
    <row r="348" spans="1:4" x14ac:dyDescent="0.2">
      <c r="A348" s="9"/>
      <c r="B348" s="9"/>
      <c r="D348" s="9"/>
    </row>
    <row r="349" spans="1:4" x14ac:dyDescent="0.2">
      <c r="A349" s="9"/>
      <c r="B349" s="9"/>
      <c r="D349" s="9"/>
    </row>
    <row r="350" spans="1:4" x14ac:dyDescent="0.2">
      <c r="A350" s="9"/>
      <c r="B350" s="9"/>
      <c r="D350" s="9"/>
    </row>
    <row r="351" spans="1:4" x14ac:dyDescent="0.2">
      <c r="A351" s="9"/>
      <c r="B351" s="9"/>
      <c r="D351" s="9"/>
    </row>
    <row r="352" spans="1:4" x14ac:dyDescent="0.2">
      <c r="A352" s="9"/>
      <c r="B352" s="9"/>
      <c r="D352" s="9"/>
    </row>
    <row r="353" spans="1:4" x14ac:dyDescent="0.2">
      <c r="A353" s="9"/>
      <c r="B353" s="9"/>
      <c r="D353" s="9"/>
    </row>
    <row r="354" spans="1:4" x14ac:dyDescent="0.2">
      <c r="A354" s="9"/>
      <c r="B354" s="9"/>
      <c r="D354" s="9"/>
    </row>
    <row r="355" spans="1:4" x14ac:dyDescent="0.2">
      <c r="A355" s="9"/>
      <c r="B355" s="9"/>
      <c r="D355" s="9"/>
    </row>
    <row r="356" spans="1:4" x14ac:dyDescent="0.2">
      <c r="A356" s="9"/>
      <c r="B356" s="9"/>
      <c r="D356" s="9"/>
    </row>
    <row r="357" spans="1:4" x14ac:dyDescent="0.2">
      <c r="A357" s="9"/>
      <c r="B357" s="9"/>
      <c r="D357" s="9"/>
    </row>
    <row r="358" spans="1:4" x14ac:dyDescent="0.2">
      <c r="A358" s="9"/>
      <c r="B358" s="9"/>
      <c r="D358" s="9"/>
    </row>
    <row r="359" spans="1:4" x14ac:dyDescent="0.2">
      <c r="A359" s="9"/>
      <c r="B359" s="9"/>
      <c r="D359" s="9"/>
    </row>
    <row r="360" spans="1:4" x14ac:dyDescent="0.2">
      <c r="A360" s="9"/>
      <c r="B360" s="9"/>
      <c r="D360" s="9"/>
    </row>
    <row r="361" spans="1:4" x14ac:dyDescent="0.2">
      <c r="A361" s="9"/>
      <c r="B361" s="9"/>
      <c r="D361" s="9"/>
    </row>
    <row r="362" spans="1:4" x14ac:dyDescent="0.2">
      <c r="A362" s="9"/>
      <c r="B362" s="9"/>
      <c r="D362" s="9"/>
    </row>
    <row r="363" spans="1:4" x14ac:dyDescent="0.2">
      <c r="A363" s="9"/>
      <c r="B363" s="9"/>
      <c r="D363" s="9"/>
    </row>
    <row r="364" spans="1:4" x14ac:dyDescent="0.2">
      <c r="A364" s="9"/>
      <c r="B364" s="9"/>
      <c r="D364" s="9"/>
    </row>
    <row r="365" spans="1:4" x14ac:dyDescent="0.2">
      <c r="A365" s="9"/>
      <c r="B365" s="9"/>
      <c r="D365" s="9"/>
    </row>
    <row r="366" spans="1:4" x14ac:dyDescent="0.2">
      <c r="A366" s="9"/>
      <c r="B366" s="9"/>
      <c r="D366" s="9"/>
    </row>
    <row r="367" spans="1:4" x14ac:dyDescent="0.2">
      <c r="A367" s="9"/>
      <c r="B367" s="9"/>
      <c r="D367" s="9"/>
    </row>
    <row r="368" spans="1:4" x14ac:dyDescent="0.2">
      <c r="A368" s="9"/>
      <c r="B368" s="9"/>
      <c r="D368" s="9"/>
    </row>
    <row r="369" spans="1:4" x14ac:dyDescent="0.2">
      <c r="A369" s="9"/>
      <c r="B369" s="9"/>
      <c r="D369" s="9"/>
    </row>
    <row r="370" spans="1:4" x14ac:dyDescent="0.2">
      <c r="A370" s="9"/>
      <c r="B370" s="9"/>
      <c r="D370" s="9"/>
    </row>
    <row r="371" spans="1:4" x14ac:dyDescent="0.2">
      <c r="A371" s="9"/>
      <c r="B371" s="9"/>
      <c r="D371" s="9"/>
    </row>
    <row r="372" spans="1:4" x14ac:dyDescent="0.2">
      <c r="A372" s="9"/>
      <c r="B372" s="9"/>
      <c r="D372" s="9"/>
    </row>
    <row r="373" spans="1:4" x14ac:dyDescent="0.2">
      <c r="A373" s="9"/>
      <c r="B373" s="9"/>
      <c r="D373" s="9"/>
    </row>
    <row r="374" spans="1:4" x14ac:dyDescent="0.2">
      <c r="A374" s="9"/>
      <c r="B374" s="9"/>
      <c r="D374" s="9"/>
    </row>
    <row r="375" spans="1:4" x14ac:dyDescent="0.2">
      <c r="A375" s="9"/>
      <c r="B375" s="9"/>
      <c r="D375" s="9"/>
    </row>
    <row r="376" spans="1:4" x14ac:dyDescent="0.2">
      <c r="A376" s="9"/>
      <c r="B376" s="9"/>
      <c r="D376" s="9"/>
    </row>
    <row r="377" spans="1:4" x14ac:dyDescent="0.2">
      <c r="A377" s="9"/>
      <c r="B377" s="9"/>
      <c r="D377" s="9"/>
    </row>
    <row r="378" spans="1:4" x14ac:dyDescent="0.2">
      <c r="A378" s="9"/>
      <c r="B378" s="9"/>
      <c r="D378" s="9"/>
    </row>
    <row r="379" spans="1:4" x14ac:dyDescent="0.2">
      <c r="A379" s="9"/>
      <c r="B379" s="9"/>
      <c r="D379" s="9"/>
    </row>
    <row r="380" spans="1:4" x14ac:dyDescent="0.2">
      <c r="A380" s="9"/>
      <c r="B380" s="9"/>
      <c r="D380" s="9"/>
    </row>
    <row r="381" spans="1:4" x14ac:dyDescent="0.2">
      <c r="A381" s="9"/>
      <c r="B381" s="9"/>
      <c r="D381" s="9"/>
    </row>
    <row r="382" spans="1:4" x14ac:dyDescent="0.2">
      <c r="A382" s="9"/>
      <c r="B382" s="9"/>
      <c r="D382" s="9"/>
    </row>
    <row r="383" spans="1:4" x14ac:dyDescent="0.2">
      <c r="A383" s="9"/>
      <c r="B383" s="9"/>
      <c r="D383" s="9"/>
    </row>
    <row r="384" spans="1:4" x14ac:dyDescent="0.2">
      <c r="A384" s="9"/>
      <c r="B384" s="9"/>
      <c r="D384" s="9"/>
    </row>
    <row r="385" spans="1:4" x14ac:dyDescent="0.2">
      <c r="A385" s="9"/>
      <c r="B385" s="9"/>
      <c r="D385" s="9"/>
    </row>
    <row r="386" spans="1:4" x14ac:dyDescent="0.2">
      <c r="A386" s="9"/>
      <c r="B386" s="9"/>
      <c r="D386" s="9"/>
    </row>
    <row r="387" spans="1:4" x14ac:dyDescent="0.2">
      <c r="A387" s="9"/>
      <c r="B387" s="9"/>
      <c r="D387" s="9"/>
    </row>
    <row r="388" spans="1:4" x14ac:dyDescent="0.2">
      <c r="A388" s="9"/>
      <c r="B388" s="9"/>
      <c r="D388" s="9"/>
    </row>
    <row r="389" spans="1:4" x14ac:dyDescent="0.2">
      <c r="A389" s="9"/>
      <c r="B389" s="9"/>
      <c r="D389" s="9"/>
    </row>
    <row r="390" spans="1:4" x14ac:dyDescent="0.2">
      <c r="A390" s="9"/>
      <c r="B390" s="9"/>
      <c r="D390" s="9"/>
    </row>
    <row r="391" spans="1:4" x14ac:dyDescent="0.2">
      <c r="A391" s="9"/>
      <c r="B391" s="9"/>
      <c r="D391" s="9"/>
    </row>
    <row r="392" spans="1:4" x14ac:dyDescent="0.2">
      <c r="A392" s="9"/>
      <c r="B392" s="9"/>
      <c r="D392" s="9"/>
    </row>
    <row r="393" spans="1:4" x14ac:dyDescent="0.2">
      <c r="A393" s="9"/>
      <c r="B393" s="9"/>
      <c r="D393" s="9"/>
    </row>
    <row r="394" spans="1:4" x14ac:dyDescent="0.2">
      <c r="A394" s="9"/>
      <c r="B394" s="9"/>
      <c r="D394" s="9"/>
    </row>
    <row r="395" spans="1:4" x14ac:dyDescent="0.2">
      <c r="A395" s="9"/>
      <c r="B395" s="9"/>
      <c r="D395" s="9"/>
    </row>
    <row r="396" spans="1:4" x14ac:dyDescent="0.2">
      <c r="A396" s="9"/>
      <c r="B396" s="9"/>
      <c r="D396" s="9"/>
    </row>
    <row r="397" spans="1:4" x14ac:dyDescent="0.2">
      <c r="A397" s="9"/>
      <c r="B397" s="9"/>
      <c r="D397" s="9"/>
    </row>
    <row r="398" spans="1:4" x14ac:dyDescent="0.2">
      <c r="A398" s="9"/>
      <c r="B398" s="9"/>
      <c r="D398" s="9"/>
    </row>
    <row r="399" spans="1:4" x14ac:dyDescent="0.2">
      <c r="A399" s="9"/>
      <c r="B399" s="9"/>
      <c r="D399" s="9"/>
    </row>
    <row r="400" spans="1:4" x14ac:dyDescent="0.2">
      <c r="A400" s="9"/>
      <c r="B400" s="9"/>
      <c r="D400" s="9"/>
    </row>
    <row r="401" spans="1:4" x14ac:dyDescent="0.2">
      <c r="A401" s="9"/>
      <c r="B401" s="9"/>
      <c r="D401" s="9"/>
    </row>
    <row r="402" spans="1:4" x14ac:dyDescent="0.2">
      <c r="A402" s="9"/>
      <c r="B402" s="9"/>
      <c r="D402" s="9"/>
    </row>
    <row r="403" spans="1:4" x14ac:dyDescent="0.2">
      <c r="A403" s="9"/>
      <c r="B403" s="9"/>
      <c r="D403" s="9"/>
    </row>
    <row r="404" spans="1:4" x14ac:dyDescent="0.2">
      <c r="A404" s="9"/>
      <c r="B404" s="9"/>
      <c r="D404" s="9"/>
    </row>
    <row r="405" spans="1:4" x14ac:dyDescent="0.2">
      <c r="A405" s="9"/>
      <c r="B405" s="9"/>
      <c r="D405" s="9"/>
    </row>
    <row r="406" spans="1:4" x14ac:dyDescent="0.2">
      <c r="A406" s="9"/>
      <c r="B406" s="9"/>
      <c r="D406" s="9"/>
    </row>
    <row r="407" spans="1:4" x14ac:dyDescent="0.2">
      <c r="A407" s="9"/>
      <c r="B407" s="9"/>
      <c r="D407" s="9"/>
    </row>
    <row r="408" spans="1:4" x14ac:dyDescent="0.2">
      <c r="A408" s="9"/>
      <c r="B408" s="9"/>
      <c r="D408" s="9"/>
    </row>
    <row r="409" spans="1:4" x14ac:dyDescent="0.2">
      <c r="A409" s="9"/>
      <c r="B409" s="9"/>
      <c r="D409" s="9"/>
    </row>
    <row r="410" spans="1:4" x14ac:dyDescent="0.2">
      <c r="A410" s="9"/>
      <c r="B410" s="9"/>
      <c r="D410" s="9"/>
    </row>
    <row r="411" spans="1:4" x14ac:dyDescent="0.2">
      <c r="A411" s="9"/>
      <c r="B411" s="9"/>
      <c r="D411" s="9"/>
    </row>
    <row r="412" spans="1:4" x14ac:dyDescent="0.2">
      <c r="A412" s="9"/>
      <c r="B412" s="9"/>
      <c r="D412" s="9"/>
    </row>
    <row r="413" spans="1:4" x14ac:dyDescent="0.2">
      <c r="A413" s="9"/>
      <c r="B413" s="9"/>
      <c r="D413" s="9"/>
    </row>
    <row r="414" spans="1:4" x14ac:dyDescent="0.2">
      <c r="A414" s="9"/>
      <c r="B414" s="9"/>
      <c r="D414" s="9"/>
    </row>
    <row r="415" spans="1:4" x14ac:dyDescent="0.2">
      <c r="A415" s="9"/>
      <c r="B415" s="9"/>
      <c r="D415" s="9"/>
    </row>
    <row r="416" spans="1:4" x14ac:dyDescent="0.2">
      <c r="A416" s="9"/>
      <c r="B416" s="9"/>
      <c r="D416" s="9"/>
    </row>
    <row r="417" spans="1:4" x14ac:dyDescent="0.2">
      <c r="A417" s="9"/>
      <c r="B417" s="9"/>
      <c r="D417" s="9"/>
    </row>
    <row r="418" spans="1:4" x14ac:dyDescent="0.2">
      <c r="A418" s="9"/>
      <c r="B418" s="9"/>
      <c r="D418" s="9"/>
    </row>
    <row r="419" spans="1:4" x14ac:dyDescent="0.2">
      <c r="A419" s="9"/>
      <c r="B419" s="9"/>
      <c r="D419" s="9"/>
    </row>
    <row r="420" spans="1:4" x14ac:dyDescent="0.2">
      <c r="A420" s="9"/>
      <c r="B420" s="9"/>
      <c r="D420" s="9"/>
    </row>
    <row r="421" spans="1:4" x14ac:dyDescent="0.2">
      <c r="A421" s="9"/>
      <c r="B421" s="9"/>
      <c r="D421" s="9"/>
    </row>
    <row r="422" spans="1:4" x14ac:dyDescent="0.2">
      <c r="A422" s="9"/>
      <c r="B422" s="9"/>
      <c r="D422" s="9"/>
    </row>
    <row r="423" spans="1:4" x14ac:dyDescent="0.2">
      <c r="A423" s="9"/>
      <c r="B423" s="9"/>
      <c r="D423" s="9"/>
    </row>
    <row r="424" spans="1:4" x14ac:dyDescent="0.2">
      <c r="A424" s="9"/>
      <c r="B424" s="9"/>
      <c r="D424" s="9"/>
    </row>
    <row r="425" spans="1:4" x14ac:dyDescent="0.2">
      <c r="A425" s="9"/>
      <c r="B425" s="9"/>
      <c r="D425" s="9"/>
    </row>
    <row r="426" spans="1:4" x14ac:dyDescent="0.2">
      <c r="A426" s="9"/>
      <c r="B426" s="9"/>
      <c r="D426" s="9"/>
    </row>
    <row r="427" spans="1:4" x14ac:dyDescent="0.2">
      <c r="A427" s="9"/>
      <c r="B427" s="9"/>
      <c r="D427" s="9"/>
    </row>
    <row r="428" spans="1:4" x14ac:dyDescent="0.2">
      <c r="A428" s="9"/>
      <c r="B428" s="9"/>
      <c r="D428" s="9"/>
    </row>
    <row r="429" spans="1:4" x14ac:dyDescent="0.2">
      <c r="A429" s="9"/>
      <c r="B429" s="9"/>
      <c r="D429" s="9"/>
    </row>
    <row r="430" spans="1:4" x14ac:dyDescent="0.2">
      <c r="A430" s="9"/>
      <c r="B430" s="9"/>
      <c r="D430" s="9"/>
    </row>
    <row r="431" spans="1:4" x14ac:dyDescent="0.2">
      <c r="A431" s="9"/>
      <c r="B431" s="9"/>
      <c r="D431" s="9"/>
    </row>
    <row r="432" spans="1:4" x14ac:dyDescent="0.2">
      <c r="A432" s="9"/>
      <c r="B432" s="9"/>
      <c r="D432" s="9"/>
    </row>
    <row r="433" spans="1:4" x14ac:dyDescent="0.2">
      <c r="A433" s="9"/>
      <c r="B433" s="9"/>
      <c r="D433" s="9"/>
    </row>
    <row r="434" spans="1:4" x14ac:dyDescent="0.2">
      <c r="A434" s="9"/>
      <c r="B434" s="9"/>
      <c r="D434" s="9"/>
    </row>
    <row r="435" spans="1:4" x14ac:dyDescent="0.2">
      <c r="A435" s="9"/>
      <c r="B435" s="9"/>
      <c r="D435" s="9"/>
    </row>
    <row r="436" spans="1:4" x14ac:dyDescent="0.2">
      <c r="A436" s="9"/>
      <c r="B436" s="9"/>
      <c r="D436" s="9"/>
    </row>
    <row r="437" spans="1:4" x14ac:dyDescent="0.2">
      <c r="A437" s="9"/>
      <c r="B437" s="9"/>
      <c r="D437" s="9"/>
    </row>
    <row r="438" spans="1:4" x14ac:dyDescent="0.2">
      <c r="A438" s="9"/>
      <c r="B438" s="9"/>
      <c r="D438" s="9"/>
    </row>
    <row r="439" spans="1:4" x14ac:dyDescent="0.2">
      <c r="A439" s="9"/>
      <c r="B439" s="9"/>
      <c r="D439" s="9"/>
    </row>
    <row r="440" spans="1:4" x14ac:dyDescent="0.2">
      <c r="D440" s="9"/>
    </row>
    <row r="441" spans="1:4" x14ac:dyDescent="0.2">
      <c r="D441" s="9"/>
    </row>
    <row r="442" spans="1:4" x14ac:dyDescent="0.2">
      <c r="D442" s="9"/>
    </row>
    <row r="443" spans="1:4" x14ac:dyDescent="0.2">
      <c r="D443" s="9"/>
    </row>
    <row r="444" spans="1:4" x14ac:dyDescent="0.2">
      <c r="D444" s="9"/>
    </row>
  </sheetData>
  <autoFilter ref="A84:E143"/>
  <mergeCells count="25">
    <mergeCell ref="C5:C6"/>
    <mergeCell ref="K5:M5"/>
    <mergeCell ref="N5:P5"/>
    <mergeCell ref="Q5:S5"/>
    <mergeCell ref="D5:D6"/>
    <mergeCell ref="E5:E6"/>
    <mergeCell ref="F5:G5"/>
    <mergeCell ref="H5:H6"/>
    <mergeCell ref="I5:I6"/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opLeftCell="H1" workbookViewId="0">
      <pane ySplit="6" topLeftCell="A12" activePane="bottomLeft" state="frozen"/>
      <selection pane="bottomLeft" activeCell="U25" sqref="U25"/>
    </sheetView>
  </sheetViews>
  <sheetFormatPr defaultRowHeight="11.25" x14ac:dyDescent="0.2"/>
  <cols>
    <col min="1" max="1" width="6" style="16" customWidth="1"/>
    <col min="2" max="2" width="8.85546875" style="15" customWidth="1"/>
    <col min="3" max="3" width="21.7109375" style="60" customWidth="1"/>
    <col min="4" max="4" width="9.7109375" style="16" customWidth="1"/>
    <col min="5" max="5" width="14.7109375" style="9" bestFit="1" customWidth="1"/>
    <col min="6" max="7" width="11.28515625" style="9" customWidth="1"/>
    <col min="8" max="8" width="14" style="9" customWidth="1"/>
    <col min="9" max="11" width="12.42578125" style="9" customWidth="1"/>
    <col min="12" max="12" width="12.42578125" style="47" customWidth="1"/>
    <col min="13" max="13" width="13.7109375" style="9" customWidth="1"/>
    <col min="14" max="14" width="12.42578125" style="9" customWidth="1"/>
    <col min="15" max="15" width="11.85546875" style="223" customWidth="1"/>
    <col min="16" max="16" width="12.5703125" style="9" customWidth="1"/>
    <col min="17" max="17" width="12.7109375" style="9" bestFit="1" customWidth="1"/>
    <col min="18" max="18" width="11.7109375" style="47" customWidth="1"/>
    <col min="19" max="20" width="12" style="9" customWidth="1"/>
    <col min="21" max="21" width="11.85546875" style="47" customWidth="1"/>
    <col min="22" max="22" width="12.140625" style="9" customWidth="1"/>
    <col min="23" max="23" width="12.28515625" style="9" customWidth="1"/>
    <col min="24" max="24" width="12.28515625" style="47" customWidth="1"/>
    <col min="25" max="25" width="12.5703125" style="9" customWidth="1"/>
    <col min="26" max="26" width="12.28515625" style="9" customWidth="1"/>
    <col min="27" max="27" width="12.140625" style="47" customWidth="1"/>
    <col min="28" max="28" width="12.5703125" style="9" customWidth="1"/>
    <col min="29" max="29" width="12.140625" style="9" customWidth="1"/>
    <col min="30" max="30" width="12.140625" style="47" customWidth="1"/>
    <col min="31" max="31" width="12.5703125" style="9" customWidth="1"/>
    <col min="32" max="32" width="12.85546875" style="9" customWidth="1"/>
    <col min="33" max="33" width="12.7109375" style="47" customWidth="1"/>
    <col min="34" max="34" width="13.140625" style="9" customWidth="1"/>
    <col min="35" max="35" width="12.85546875" style="9" customWidth="1"/>
    <col min="36" max="36" width="13.42578125" style="47" customWidth="1"/>
    <col min="37" max="37" width="13.28515625" style="9" customWidth="1"/>
    <col min="38" max="38" width="13" style="9" customWidth="1"/>
    <col min="39" max="39" width="12.7109375" style="47" customWidth="1"/>
    <col min="40" max="40" width="14.140625" style="9" customWidth="1"/>
    <col min="41" max="41" width="13" style="9" customWidth="1"/>
    <col min="42" max="42" width="13.140625" style="47" customWidth="1"/>
    <col min="43" max="43" width="13" style="9" customWidth="1"/>
    <col min="44" max="44" width="13.42578125" style="9" customWidth="1"/>
    <col min="45" max="45" width="12.7109375" style="47" customWidth="1"/>
    <col min="46" max="46" width="12.7109375" style="9" customWidth="1"/>
    <col min="47" max="47" width="13.7109375" style="9" customWidth="1"/>
    <col min="48" max="48" width="13" style="9" customWidth="1"/>
    <col min="49" max="49" width="12" style="9" customWidth="1"/>
    <col min="50" max="50" width="12.85546875" style="9" customWidth="1"/>
    <col min="51" max="51" width="13.28515625" style="9" customWidth="1"/>
    <col min="52" max="52" width="14" style="9" bestFit="1" customWidth="1"/>
    <col min="53" max="53" width="9.85546875" style="9" bestFit="1" customWidth="1"/>
    <col min="54" max="16384" width="9.140625" style="9"/>
  </cols>
  <sheetData>
    <row r="1" spans="1:52" x14ac:dyDescent="0.2">
      <c r="C1" s="59" t="s">
        <v>0</v>
      </c>
      <c r="D1" s="40"/>
      <c r="E1" s="39"/>
      <c r="F1" s="39"/>
    </row>
    <row r="2" spans="1:52" x14ac:dyDescent="0.2">
      <c r="C2" s="59" t="s">
        <v>154</v>
      </c>
      <c r="D2" s="40"/>
      <c r="E2" s="39"/>
      <c r="F2" s="39"/>
    </row>
    <row r="3" spans="1:52" x14ac:dyDescent="0.2">
      <c r="C3" s="60" t="s">
        <v>84</v>
      </c>
    </row>
    <row r="4" spans="1:52" ht="12" thickBot="1" x14ac:dyDescent="0.25"/>
    <row r="5" spans="1:52" s="274" customFormat="1" ht="15.75" customHeight="1" thickTop="1" x14ac:dyDescent="0.25">
      <c r="A5" s="451" t="s">
        <v>1</v>
      </c>
      <c r="B5" s="453" t="s">
        <v>2</v>
      </c>
      <c r="C5" s="455" t="s">
        <v>3</v>
      </c>
      <c r="D5" s="457" t="s">
        <v>4</v>
      </c>
      <c r="E5" s="457" t="s">
        <v>5</v>
      </c>
      <c r="F5" s="460" t="s">
        <v>6</v>
      </c>
      <c r="G5" s="460"/>
      <c r="H5" s="457" t="s">
        <v>10</v>
      </c>
      <c r="I5" s="457" t="s">
        <v>27</v>
      </c>
      <c r="J5" s="462" t="s">
        <v>26</v>
      </c>
      <c r="K5" s="463"/>
      <c r="L5" s="464"/>
      <c r="M5" s="450" t="s">
        <v>9</v>
      </c>
      <c r="N5" s="450"/>
      <c r="O5" s="459"/>
      <c r="P5" s="450" t="s">
        <v>14</v>
      </c>
      <c r="Q5" s="450"/>
      <c r="R5" s="450"/>
      <c r="S5" s="450" t="s">
        <v>15</v>
      </c>
      <c r="T5" s="450"/>
      <c r="U5" s="450"/>
      <c r="V5" s="450" t="s">
        <v>16</v>
      </c>
      <c r="W5" s="450"/>
      <c r="X5" s="450"/>
      <c r="Y5" s="450" t="s">
        <v>17</v>
      </c>
      <c r="Z5" s="450"/>
      <c r="AA5" s="450"/>
      <c r="AB5" s="450" t="s">
        <v>18</v>
      </c>
      <c r="AC5" s="450"/>
      <c r="AD5" s="450"/>
      <c r="AE5" s="450" t="s">
        <v>19</v>
      </c>
      <c r="AF5" s="450"/>
      <c r="AG5" s="450"/>
      <c r="AH5" s="450" t="s">
        <v>20</v>
      </c>
      <c r="AI5" s="450"/>
      <c r="AJ5" s="450"/>
      <c r="AK5" s="450" t="s">
        <v>21</v>
      </c>
      <c r="AL5" s="450"/>
      <c r="AM5" s="450"/>
      <c r="AN5" s="450" t="s">
        <v>22</v>
      </c>
      <c r="AO5" s="450"/>
      <c r="AP5" s="450"/>
      <c r="AQ5" s="450" t="s">
        <v>23</v>
      </c>
      <c r="AR5" s="450"/>
      <c r="AS5" s="450"/>
      <c r="AT5" s="450" t="s">
        <v>49</v>
      </c>
      <c r="AU5" s="450"/>
      <c r="AV5" s="450"/>
      <c r="AW5" s="465" t="s">
        <v>25</v>
      </c>
      <c r="AX5" s="466"/>
      <c r="AY5" s="467"/>
      <c r="AZ5" s="273" t="s">
        <v>62</v>
      </c>
    </row>
    <row r="6" spans="1:52" s="217" customFormat="1" ht="12" thickBot="1" x14ac:dyDescent="0.25">
      <c r="A6" s="452"/>
      <c r="B6" s="454"/>
      <c r="C6" s="456"/>
      <c r="D6" s="458"/>
      <c r="E6" s="458"/>
      <c r="F6" s="213" t="s">
        <v>7</v>
      </c>
      <c r="G6" s="214" t="s">
        <v>8</v>
      </c>
      <c r="H6" s="461"/>
      <c r="I6" s="458"/>
      <c r="J6" s="215" t="s">
        <v>11</v>
      </c>
      <c r="K6" s="215" t="s">
        <v>12</v>
      </c>
      <c r="L6" s="216" t="s">
        <v>13</v>
      </c>
      <c r="M6" s="215" t="s">
        <v>11</v>
      </c>
      <c r="N6" s="215" t="s">
        <v>12</v>
      </c>
      <c r="O6" s="229" t="s">
        <v>13</v>
      </c>
      <c r="P6" s="215" t="s">
        <v>11</v>
      </c>
      <c r="Q6" s="215" t="s">
        <v>12</v>
      </c>
      <c r="R6" s="216" t="s">
        <v>13</v>
      </c>
      <c r="S6" s="215" t="s">
        <v>11</v>
      </c>
      <c r="T6" s="215" t="s">
        <v>12</v>
      </c>
      <c r="U6" s="216" t="s">
        <v>13</v>
      </c>
      <c r="V6" s="215" t="s">
        <v>11</v>
      </c>
      <c r="W6" s="215" t="s">
        <v>12</v>
      </c>
      <c r="X6" s="216" t="s">
        <v>13</v>
      </c>
      <c r="Y6" s="215" t="s">
        <v>11</v>
      </c>
      <c r="Z6" s="215" t="s">
        <v>12</v>
      </c>
      <c r="AA6" s="216" t="s">
        <v>13</v>
      </c>
      <c r="AB6" s="215" t="s">
        <v>11</v>
      </c>
      <c r="AC6" s="215" t="s">
        <v>12</v>
      </c>
      <c r="AD6" s="216" t="s">
        <v>13</v>
      </c>
      <c r="AE6" s="215" t="s">
        <v>11</v>
      </c>
      <c r="AF6" s="215" t="s">
        <v>12</v>
      </c>
      <c r="AG6" s="216" t="s">
        <v>13</v>
      </c>
      <c r="AH6" s="215" t="s">
        <v>11</v>
      </c>
      <c r="AI6" s="215" t="s">
        <v>12</v>
      </c>
      <c r="AJ6" s="216" t="s">
        <v>13</v>
      </c>
      <c r="AK6" s="215" t="s">
        <v>11</v>
      </c>
      <c r="AL6" s="215" t="s">
        <v>12</v>
      </c>
      <c r="AM6" s="216" t="s">
        <v>13</v>
      </c>
      <c r="AN6" s="215" t="s">
        <v>11</v>
      </c>
      <c r="AO6" s="215" t="s">
        <v>12</v>
      </c>
      <c r="AP6" s="216" t="s">
        <v>13</v>
      </c>
      <c r="AQ6" s="215" t="s">
        <v>11</v>
      </c>
      <c r="AR6" s="215" t="s">
        <v>12</v>
      </c>
      <c r="AS6" s="216" t="s">
        <v>13</v>
      </c>
      <c r="AT6" s="215" t="s">
        <v>11</v>
      </c>
      <c r="AU6" s="215" t="s">
        <v>12</v>
      </c>
      <c r="AV6" s="215" t="s">
        <v>13</v>
      </c>
      <c r="AW6" s="215" t="s">
        <v>11</v>
      </c>
      <c r="AX6" s="215" t="s">
        <v>12</v>
      </c>
      <c r="AY6" s="215" t="s">
        <v>13</v>
      </c>
      <c r="AZ6" s="215" t="s">
        <v>11</v>
      </c>
    </row>
    <row r="7" spans="1:52" ht="12" thickTop="1" x14ac:dyDescent="0.2">
      <c r="A7" s="192">
        <v>1</v>
      </c>
      <c r="B7" s="275"/>
      <c r="C7" s="276" t="s">
        <v>169</v>
      </c>
      <c r="D7" s="103" t="s">
        <v>375</v>
      </c>
      <c r="E7" s="12">
        <v>13500000</v>
      </c>
      <c r="F7" s="12"/>
      <c r="G7" s="12"/>
      <c r="H7" s="12">
        <f t="shared" ref="H7:H51" si="0">E7-F7-G7</f>
        <v>13500000</v>
      </c>
      <c r="I7" s="12">
        <v>5000000</v>
      </c>
      <c r="J7" s="12"/>
      <c r="K7" s="12"/>
      <c r="L7" s="41">
        <f t="shared" ref="L7:L61" si="1">J7-K7</f>
        <v>0</v>
      </c>
      <c r="M7" s="12">
        <v>850000</v>
      </c>
      <c r="N7" s="12"/>
      <c r="O7" s="230">
        <f>M7-N7</f>
        <v>850000</v>
      </c>
      <c r="P7" s="12">
        <v>850000</v>
      </c>
      <c r="Q7" s="12"/>
      <c r="R7" s="41">
        <f t="shared" ref="R7" si="2">P7-Q7</f>
        <v>850000</v>
      </c>
      <c r="S7" s="12">
        <v>850000</v>
      </c>
      <c r="T7" s="12"/>
      <c r="U7" s="41">
        <f>S7-T7</f>
        <v>850000</v>
      </c>
      <c r="V7" s="12">
        <v>850000</v>
      </c>
      <c r="W7" s="12"/>
      <c r="X7" s="41">
        <f>V7-W7</f>
        <v>850000</v>
      </c>
      <c r="Y7" s="12">
        <v>850000</v>
      </c>
      <c r="Z7" s="12"/>
      <c r="AA7" s="41">
        <f>Y7-Z7</f>
        <v>850000</v>
      </c>
      <c r="AB7" s="12">
        <v>850000</v>
      </c>
      <c r="AC7" s="12"/>
      <c r="AD7" s="41">
        <f>AB7-AC7</f>
        <v>850000</v>
      </c>
      <c r="AE7" s="12">
        <v>850000</v>
      </c>
      <c r="AF7" s="12"/>
      <c r="AG7" s="41">
        <f>AE7-AF7</f>
        <v>850000</v>
      </c>
      <c r="AH7" s="12">
        <v>850000</v>
      </c>
      <c r="AI7" s="12"/>
      <c r="AJ7" s="41">
        <f>AH7-AI7</f>
        <v>850000</v>
      </c>
      <c r="AK7" s="12">
        <v>850000</v>
      </c>
      <c r="AL7" s="12"/>
      <c r="AM7" s="41">
        <f>AK7-AL7</f>
        <v>850000</v>
      </c>
      <c r="AN7" s="12">
        <v>850000</v>
      </c>
      <c r="AO7" s="12"/>
      <c r="AP7" s="41">
        <f>AN7-AO7</f>
        <v>850000</v>
      </c>
      <c r="AQ7" s="12"/>
      <c r="AR7" s="12"/>
      <c r="AS7" s="41">
        <f t="shared" ref="AS7:AS67" si="3">AQ7-AR7</f>
        <v>0</v>
      </c>
      <c r="AT7" s="12"/>
      <c r="AU7" s="12"/>
      <c r="AV7" s="12"/>
      <c r="AW7" s="12"/>
      <c r="AX7" s="12"/>
      <c r="AY7" s="12"/>
      <c r="AZ7" s="32">
        <f t="shared" ref="AZ7:AZ65" si="4">+J7+M7+P7+S7+V7+Y7+AB7+AE7+AH7+AK7+AN7+AQ7+AT7+AW7</f>
        <v>8500000</v>
      </c>
    </row>
    <row r="8" spans="1:52" s="121" customFormat="1" x14ac:dyDescent="0.2">
      <c r="A8" s="364">
        <v>2</v>
      </c>
      <c r="B8" s="303"/>
      <c r="C8" s="377" t="s">
        <v>171</v>
      </c>
      <c r="D8" s="267" t="s">
        <v>374</v>
      </c>
      <c r="E8" s="285">
        <v>14000000</v>
      </c>
      <c r="F8" s="285"/>
      <c r="G8" s="285"/>
      <c r="H8" s="285">
        <f t="shared" si="0"/>
        <v>14000000</v>
      </c>
      <c r="I8" s="285">
        <v>3000000</v>
      </c>
      <c r="J8" s="285">
        <v>2000000</v>
      </c>
      <c r="K8" s="285">
        <v>2000000</v>
      </c>
      <c r="L8" s="305">
        <f t="shared" si="1"/>
        <v>0</v>
      </c>
      <c r="M8" s="285">
        <v>900000</v>
      </c>
      <c r="N8" s="285">
        <v>900000</v>
      </c>
      <c r="O8" s="306">
        <f t="shared" ref="O8:O19" si="5">M8-N8</f>
        <v>0</v>
      </c>
      <c r="P8" s="285">
        <v>900000</v>
      </c>
      <c r="Q8" s="285">
        <v>900000</v>
      </c>
      <c r="R8" s="305">
        <f t="shared" ref="R8:R67" si="6">P8-Q8</f>
        <v>0</v>
      </c>
      <c r="S8" s="285">
        <v>900000</v>
      </c>
      <c r="T8" s="285">
        <v>900000</v>
      </c>
      <c r="U8" s="305">
        <f t="shared" ref="U8:U21" si="7">S8-T8</f>
        <v>0</v>
      </c>
      <c r="V8" s="285">
        <v>900000</v>
      </c>
      <c r="W8" s="285">
        <v>900000</v>
      </c>
      <c r="X8" s="305">
        <f t="shared" ref="X8:X21" si="8">V8-W8</f>
        <v>0</v>
      </c>
      <c r="Y8" s="285">
        <v>900000</v>
      </c>
      <c r="Z8" s="285">
        <v>900000</v>
      </c>
      <c r="AA8" s="305">
        <f t="shared" ref="AA8:AA21" si="9">Y8-Z8</f>
        <v>0</v>
      </c>
      <c r="AB8" s="285">
        <v>900000</v>
      </c>
      <c r="AC8" s="285">
        <v>900000</v>
      </c>
      <c r="AD8" s="305">
        <f t="shared" ref="AD8:AD21" si="10">AB8-AC8</f>
        <v>0</v>
      </c>
      <c r="AE8" s="285">
        <v>900000</v>
      </c>
      <c r="AF8" s="285">
        <v>900000</v>
      </c>
      <c r="AG8" s="305">
        <f t="shared" ref="AG8:AG21" si="11">AE8-AF8</f>
        <v>0</v>
      </c>
      <c r="AH8" s="285">
        <v>900000</v>
      </c>
      <c r="AI8" s="285">
        <v>900000</v>
      </c>
      <c r="AJ8" s="305">
        <f t="shared" ref="AJ8:AJ21" si="12">AH8-AI8</f>
        <v>0</v>
      </c>
      <c r="AK8" s="285">
        <v>900000</v>
      </c>
      <c r="AL8" s="285">
        <v>900000</v>
      </c>
      <c r="AM8" s="305">
        <f t="shared" ref="AM8:AM21" si="13">AK8-AL8</f>
        <v>0</v>
      </c>
      <c r="AN8" s="285">
        <v>900000</v>
      </c>
      <c r="AO8" s="285">
        <v>900000</v>
      </c>
      <c r="AP8" s="305">
        <f t="shared" ref="AP8:AP21" si="14">AN8-AO8</f>
        <v>0</v>
      </c>
      <c r="AQ8" s="285"/>
      <c r="AR8" s="285"/>
      <c r="AS8" s="305">
        <f t="shared" si="3"/>
        <v>0</v>
      </c>
      <c r="AT8" s="285"/>
      <c r="AU8" s="285"/>
      <c r="AV8" s="285"/>
      <c r="AW8" s="285"/>
      <c r="AX8" s="285"/>
      <c r="AY8" s="285"/>
      <c r="AZ8" s="120">
        <f t="shared" si="4"/>
        <v>11000000</v>
      </c>
    </row>
    <row r="9" spans="1:52" x14ac:dyDescent="0.2">
      <c r="A9" s="192">
        <v>3</v>
      </c>
      <c r="B9" s="275"/>
      <c r="C9" s="276" t="s">
        <v>172</v>
      </c>
      <c r="D9" s="103" t="s">
        <v>375</v>
      </c>
      <c r="E9" s="12">
        <v>14000000</v>
      </c>
      <c r="F9" s="12"/>
      <c r="G9" s="12"/>
      <c r="H9" s="12">
        <f t="shared" si="0"/>
        <v>14000000</v>
      </c>
      <c r="I9" s="12">
        <v>5000000</v>
      </c>
      <c r="J9" s="12"/>
      <c r="K9" s="12"/>
      <c r="L9" s="41">
        <f t="shared" si="1"/>
        <v>0</v>
      </c>
      <c r="M9" s="12">
        <v>900000</v>
      </c>
      <c r="N9" s="12">
        <v>900000</v>
      </c>
      <c r="O9" s="230">
        <f t="shared" ref="O9" si="15">M9-N9</f>
        <v>0</v>
      </c>
      <c r="P9" s="12">
        <v>900000</v>
      </c>
      <c r="Q9" s="12">
        <v>900000</v>
      </c>
      <c r="R9" s="41">
        <f t="shared" ref="R9:R10" si="16">P9-Q9</f>
        <v>0</v>
      </c>
      <c r="S9" s="12">
        <v>900000</v>
      </c>
      <c r="T9" s="12">
        <v>900000</v>
      </c>
      <c r="U9" s="41">
        <f t="shared" ref="U9:U10" si="17">S9-T9</f>
        <v>0</v>
      </c>
      <c r="V9" s="12">
        <v>900000</v>
      </c>
      <c r="W9" s="12">
        <v>900000</v>
      </c>
      <c r="X9" s="41">
        <f t="shared" ref="X9:X10" si="18">V9-W9</f>
        <v>0</v>
      </c>
      <c r="Y9" s="12">
        <v>900000</v>
      </c>
      <c r="Z9" s="12">
        <v>900000</v>
      </c>
      <c r="AA9" s="41">
        <f t="shared" ref="AA9:AA10" si="19">Y9-Z9</f>
        <v>0</v>
      </c>
      <c r="AB9" s="12">
        <v>900000</v>
      </c>
      <c r="AC9" s="12">
        <v>900000</v>
      </c>
      <c r="AD9" s="41">
        <f t="shared" ref="AD9:AD10" si="20">AB9-AC9</f>
        <v>0</v>
      </c>
      <c r="AE9" s="12">
        <v>900000</v>
      </c>
      <c r="AF9" s="12"/>
      <c r="AG9" s="41">
        <f t="shared" ref="AG9:AG10" si="21">AE9-AF9</f>
        <v>900000</v>
      </c>
      <c r="AH9" s="12">
        <v>900000</v>
      </c>
      <c r="AI9" s="12"/>
      <c r="AJ9" s="41">
        <f t="shared" ref="AJ9:AJ10" si="22">AH9-AI9</f>
        <v>900000</v>
      </c>
      <c r="AK9" s="12">
        <v>900000</v>
      </c>
      <c r="AL9" s="12"/>
      <c r="AM9" s="41">
        <f t="shared" ref="AM9:AM10" si="23">AK9-AL9</f>
        <v>900000</v>
      </c>
      <c r="AN9" s="12">
        <v>900000</v>
      </c>
      <c r="AO9" s="12"/>
      <c r="AP9" s="41">
        <f t="shared" ref="AP9:AP10" si="24">AN9-AO9</f>
        <v>900000</v>
      </c>
      <c r="AQ9" s="12"/>
      <c r="AR9" s="12"/>
      <c r="AS9" s="41">
        <f t="shared" si="3"/>
        <v>0</v>
      </c>
      <c r="AT9" s="12"/>
      <c r="AU9" s="12"/>
      <c r="AV9" s="12">
        <f t="shared" ref="AV9:AV20" si="25">AT9-AU9</f>
        <v>0</v>
      </c>
      <c r="AW9" s="12"/>
      <c r="AX9" s="12"/>
      <c r="AY9" s="12"/>
      <c r="AZ9" s="32">
        <f t="shared" si="4"/>
        <v>9000000</v>
      </c>
    </row>
    <row r="10" spans="1:52" x14ac:dyDescent="0.2">
      <c r="A10" s="192">
        <v>4</v>
      </c>
      <c r="B10" s="275"/>
      <c r="C10" s="276" t="s">
        <v>191</v>
      </c>
      <c r="D10" s="103" t="s">
        <v>375</v>
      </c>
      <c r="E10" s="12">
        <v>12500000</v>
      </c>
      <c r="F10" s="12"/>
      <c r="G10" s="12"/>
      <c r="H10" s="12">
        <f t="shared" si="0"/>
        <v>12500000</v>
      </c>
      <c r="I10" s="12">
        <v>0</v>
      </c>
      <c r="J10" s="12">
        <v>5000000</v>
      </c>
      <c r="K10" s="12">
        <v>3000000</v>
      </c>
      <c r="L10" s="41">
        <f t="shared" si="1"/>
        <v>2000000</v>
      </c>
      <c r="M10" s="12">
        <v>750000</v>
      </c>
      <c r="N10" s="12"/>
      <c r="O10" s="230">
        <f t="shared" si="5"/>
        <v>750000</v>
      </c>
      <c r="P10" s="12">
        <v>750000</v>
      </c>
      <c r="Q10" s="12"/>
      <c r="R10" s="230">
        <f t="shared" si="16"/>
        <v>750000</v>
      </c>
      <c r="S10" s="12">
        <v>750000</v>
      </c>
      <c r="T10" s="12"/>
      <c r="U10" s="230">
        <f t="shared" si="17"/>
        <v>750000</v>
      </c>
      <c r="V10" s="12">
        <v>750000</v>
      </c>
      <c r="W10" s="12"/>
      <c r="X10" s="230">
        <f t="shared" si="18"/>
        <v>750000</v>
      </c>
      <c r="Y10" s="12">
        <v>750000</v>
      </c>
      <c r="Z10" s="12"/>
      <c r="AA10" s="230">
        <f t="shared" si="19"/>
        <v>750000</v>
      </c>
      <c r="AB10" s="12">
        <v>750000</v>
      </c>
      <c r="AC10" s="12"/>
      <c r="AD10" s="230">
        <f t="shared" si="20"/>
        <v>750000</v>
      </c>
      <c r="AE10" s="12">
        <v>750000</v>
      </c>
      <c r="AF10" s="12"/>
      <c r="AG10" s="230">
        <f t="shared" si="21"/>
        <v>750000</v>
      </c>
      <c r="AH10" s="12">
        <v>750000</v>
      </c>
      <c r="AI10" s="12"/>
      <c r="AJ10" s="230">
        <f t="shared" si="22"/>
        <v>750000</v>
      </c>
      <c r="AK10" s="12">
        <v>750000</v>
      </c>
      <c r="AL10" s="12"/>
      <c r="AM10" s="230">
        <f t="shared" si="23"/>
        <v>750000</v>
      </c>
      <c r="AN10" s="12">
        <v>750000</v>
      </c>
      <c r="AO10" s="12"/>
      <c r="AP10" s="230">
        <f t="shared" si="24"/>
        <v>750000</v>
      </c>
      <c r="AQ10" s="12"/>
      <c r="AR10" s="12"/>
      <c r="AS10" s="41">
        <f t="shared" si="3"/>
        <v>0</v>
      </c>
      <c r="AT10" s="12"/>
      <c r="AU10" s="12"/>
      <c r="AV10" s="12">
        <f t="shared" si="25"/>
        <v>0</v>
      </c>
      <c r="AW10" s="12"/>
      <c r="AX10" s="12"/>
      <c r="AY10" s="12"/>
      <c r="AZ10" s="32">
        <f t="shared" si="4"/>
        <v>12500000</v>
      </c>
    </row>
    <row r="11" spans="1:52" x14ac:dyDescent="0.2">
      <c r="A11" s="192">
        <v>5</v>
      </c>
      <c r="B11" s="275"/>
      <c r="C11" s="276" t="s">
        <v>200</v>
      </c>
      <c r="D11" s="103" t="s">
        <v>374</v>
      </c>
      <c r="E11" s="12">
        <v>14500000</v>
      </c>
      <c r="F11" s="12">
        <v>1450000</v>
      </c>
      <c r="G11" s="12"/>
      <c r="H11" s="12">
        <f t="shared" si="0"/>
        <v>13050000</v>
      </c>
      <c r="I11" s="12">
        <v>13050000</v>
      </c>
      <c r="J11" s="12"/>
      <c r="K11" s="12"/>
      <c r="L11" s="41">
        <f t="shared" si="1"/>
        <v>0</v>
      </c>
      <c r="M11" s="12"/>
      <c r="N11" s="12"/>
      <c r="O11" s="230">
        <f t="shared" si="5"/>
        <v>0</v>
      </c>
      <c r="P11" s="12"/>
      <c r="Q11" s="12"/>
      <c r="R11" s="41">
        <f t="shared" si="6"/>
        <v>0</v>
      </c>
      <c r="S11" s="12"/>
      <c r="T11" s="12"/>
      <c r="U11" s="41">
        <f t="shared" si="7"/>
        <v>0</v>
      </c>
      <c r="V11" s="12"/>
      <c r="W11" s="12"/>
      <c r="X11" s="41">
        <f t="shared" si="8"/>
        <v>0</v>
      </c>
      <c r="Y11" s="12"/>
      <c r="Z11" s="12"/>
      <c r="AA11" s="41">
        <f t="shared" si="9"/>
        <v>0</v>
      </c>
      <c r="AB11" s="12"/>
      <c r="AC11" s="12"/>
      <c r="AD11" s="41">
        <f t="shared" si="10"/>
        <v>0</v>
      </c>
      <c r="AE11" s="12"/>
      <c r="AF11" s="12"/>
      <c r="AG11" s="41">
        <f t="shared" si="11"/>
        <v>0</v>
      </c>
      <c r="AH11" s="12"/>
      <c r="AI11" s="12"/>
      <c r="AJ11" s="41">
        <f t="shared" si="12"/>
        <v>0</v>
      </c>
      <c r="AK11" s="12"/>
      <c r="AL11" s="12"/>
      <c r="AM11" s="41">
        <f t="shared" si="13"/>
        <v>0</v>
      </c>
      <c r="AN11" s="12"/>
      <c r="AO11" s="12"/>
      <c r="AP11" s="41">
        <f t="shared" si="14"/>
        <v>0</v>
      </c>
      <c r="AQ11" s="12"/>
      <c r="AR11" s="12"/>
      <c r="AS11" s="41">
        <f t="shared" si="3"/>
        <v>0</v>
      </c>
      <c r="AT11" s="12"/>
      <c r="AU11" s="12"/>
      <c r="AV11" s="12">
        <f t="shared" si="25"/>
        <v>0</v>
      </c>
      <c r="AW11" s="12"/>
      <c r="AX11" s="12"/>
      <c r="AY11" s="12"/>
      <c r="AZ11" s="32">
        <f t="shared" si="4"/>
        <v>0</v>
      </c>
    </row>
    <row r="12" spans="1:52" ht="12" x14ac:dyDescent="0.2">
      <c r="A12" s="192">
        <v>6</v>
      </c>
      <c r="B12" s="275"/>
      <c r="C12" s="276" t="s">
        <v>201</v>
      </c>
      <c r="D12" s="103" t="s">
        <v>375</v>
      </c>
      <c r="E12" s="218">
        <v>14000000</v>
      </c>
      <c r="F12" s="12"/>
      <c r="G12" s="12"/>
      <c r="H12" s="12">
        <f t="shared" si="0"/>
        <v>14000000</v>
      </c>
      <c r="I12" s="12">
        <v>2000000</v>
      </c>
      <c r="J12" s="12">
        <v>3000000</v>
      </c>
      <c r="K12" s="12">
        <v>3000000</v>
      </c>
      <c r="L12" s="41">
        <f t="shared" si="1"/>
        <v>0</v>
      </c>
      <c r="M12" s="12">
        <v>900000</v>
      </c>
      <c r="N12" s="12">
        <v>900000</v>
      </c>
      <c r="O12" s="230">
        <f t="shared" si="5"/>
        <v>0</v>
      </c>
      <c r="P12" s="12">
        <v>900000</v>
      </c>
      <c r="Q12" s="12">
        <v>900000</v>
      </c>
      <c r="R12" s="230">
        <f t="shared" si="6"/>
        <v>0</v>
      </c>
      <c r="S12" s="12">
        <v>900000</v>
      </c>
      <c r="T12" s="12">
        <v>900000</v>
      </c>
      <c r="U12" s="230">
        <f t="shared" si="7"/>
        <v>0</v>
      </c>
      <c r="V12" s="12">
        <v>900000</v>
      </c>
      <c r="W12" s="12">
        <v>900000</v>
      </c>
      <c r="X12" s="230">
        <f t="shared" si="8"/>
        <v>0</v>
      </c>
      <c r="Y12" s="12">
        <v>900000</v>
      </c>
      <c r="Z12" s="12">
        <v>900000</v>
      </c>
      <c r="AA12" s="230">
        <f t="shared" si="9"/>
        <v>0</v>
      </c>
      <c r="AB12" s="12">
        <v>900000</v>
      </c>
      <c r="AC12" s="12">
        <v>900000</v>
      </c>
      <c r="AD12" s="230">
        <f t="shared" si="10"/>
        <v>0</v>
      </c>
      <c r="AE12" s="12">
        <v>900000</v>
      </c>
      <c r="AF12" s="12"/>
      <c r="AG12" s="230">
        <f t="shared" si="11"/>
        <v>900000</v>
      </c>
      <c r="AH12" s="12">
        <v>900000</v>
      </c>
      <c r="AI12" s="12"/>
      <c r="AJ12" s="230">
        <f t="shared" si="12"/>
        <v>900000</v>
      </c>
      <c r="AK12" s="12">
        <v>900000</v>
      </c>
      <c r="AL12" s="12"/>
      <c r="AM12" s="230">
        <f t="shared" si="13"/>
        <v>900000</v>
      </c>
      <c r="AN12" s="12">
        <v>900000</v>
      </c>
      <c r="AO12" s="12"/>
      <c r="AP12" s="230">
        <f t="shared" si="14"/>
        <v>900000</v>
      </c>
      <c r="AQ12" s="12"/>
      <c r="AR12" s="12"/>
      <c r="AS12" s="41">
        <f t="shared" si="3"/>
        <v>0</v>
      </c>
      <c r="AT12" s="12"/>
      <c r="AU12" s="12"/>
      <c r="AV12" s="12">
        <f t="shared" si="25"/>
        <v>0</v>
      </c>
      <c r="AW12" s="12"/>
      <c r="AX12" s="12"/>
      <c r="AY12" s="12"/>
      <c r="AZ12" s="32">
        <f t="shared" si="4"/>
        <v>12000000</v>
      </c>
    </row>
    <row r="13" spans="1:52" x14ac:dyDescent="0.2">
      <c r="A13" s="192">
        <v>7</v>
      </c>
      <c r="B13" s="275"/>
      <c r="C13" s="63" t="s">
        <v>219</v>
      </c>
      <c r="D13" s="103" t="s">
        <v>375</v>
      </c>
      <c r="E13" s="12">
        <v>15200000</v>
      </c>
      <c r="F13" s="12">
        <v>1520000</v>
      </c>
      <c r="G13" s="12"/>
      <c r="H13" s="12">
        <f t="shared" si="0"/>
        <v>13680000</v>
      </c>
      <c r="I13" s="9">
        <v>13680000</v>
      </c>
      <c r="J13" s="12"/>
      <c r="K13" s="12"/>
      <c r="L13" s="41">
        <f t="shared" si="1"/>
        <v>0</v>
      </c>
      <c r="M13" s="12"/>
      <c r="N13" s="12"/>
      <c r="O13" s="230">
        <f t="shared" si="5"/>
        <v>0</v>
      </c>
      <c r="P13" s="12"/>
      <c r="Q13" s="12"/>
      <c r="R13" s="41">
        <f t="shared" si="6"/>
        <v>0</v>
      </c>
      <c r="S13" s="12"/>
      <c r="T13" s="12"/>
      <c r="U13" s="41">
        <f t="shared" si="7"/>
        <v>0</v>
      </c>
      <c r="V13" s="12"/>
      <c r="W13" s="12"/>
      <c r="X13" s="41">
        <f t="shared" si="8"/>
        <v>0</v>
      </c>
      <c r="Y13" s="12"/>
      <c r="Z13" s="12"/>
      <c r="AA13" s="41">
        <f t="shared" si="9"/>
        <v>0</v>
      </c>
      <c r="AB13" s="12"/>
      <c r="AC13" s="12"/>
      <c r="AD13" s="41">
        <f t="shared" si="10"/>
        <v>0</v>
      </c>
      <c r="AE13" s="12"/>
      <c r="AF13" s="12"/>
      <c r="AG13" s="41">
        <f t="shared" si="11"/>
        <v>0</v>
      </c>
      <c r="AH13" s="12"/>
      <c r="AI13" s="12"/>
      <c r="AJ13" s="41">
        <f t="shared" si="12"/>
        <v>0</v>
      </c>
      <c r="AK13" s="12"/>
      <c r="AL13" s="12"/>
      <c r="AM13" s="41">
        <f t="shared" si="13"/>
        <v>0</v>
      </c>
      <c r="AN13" s="12"/>
      <c r="AO13" s="12"/>
      <c r="AP13" s="41">
        <f t="shared" si="14"/>
        <v>0</v>
      </c>
      <c r="AQ13" s="12"/>
      <c r="AR13" s="12"/>
      <c r="AS13" s="41">
        <f t="shared" si="3"/>
        <v>0</v>
      </c>
      <c r="AT13" s="12"/>
      <c r="AU13" s="12"/>
      <c r="AV13" s="12">
        <f t="shared" si="25"/>
        <v>0</v>
      </c>
      <c r="AW13" s="12"/>
      <c r="AX13" s="12"/>
      <c r="AY13" s="12"/>
      <c r="AZ13" s="32">
        <f t="shared" si="4"/>
        <v>0</v>
      </c>
    </row>
    <row r="14" spans="1:52" x14ac:dyDescent="0.2">
      <c r="A14" s="192">
        <v>8</v>
      </c>
      <c r="B14" s="275"/>
      <c r="C14" s="276" t="s">
        <v>220</v>
      </c>
      <c r="D14" s="103" t="s">
        <v>375</v>
      </c>
      <c r="E14" s="12">
        <v>15000000</v>
      </c>
      <c r="F14" s="12"/>
      <c r="G14" s="12"/>
      <c r="H14" s="12">
        <f t="shared" si="0"/>
        <v>15000000</v>
      </c>
      <c r="I14" s="12">
        <v>2000000</v>
      </c>
      <c r="J14" s="12">
        <v>3000000</v>
      </c>
      <c r="K14" s="12">
        <v>3000000</v>
      </c>
      <c r="L14" s="41">
        <f t="shared" si="1"/>
        <v>0</v>
      </c>
      <c r="M14" s="12">
        <v>1000000</v>
      </c>
      <c r="N14" s="12">
        <v>1000000</v>
      </c>
      <c r="O14" s="230">
        <f t="shared" ref="O14" si="26">M14-N14</f>
        <v>0</v>
      </c>
      <c r="P14" s="12">
        <v>1000000</v>
      </c>
      <c r="Q14" s="12">
        <v>1000000</v>
      </c>
      <c r="R14" s="230">
        <f t="shared" si="6"/>
        <v>0</v>
      </c>
      <c r="S14" s="12">
        <v>1000000</v>
      </c>
      <c r="T14" s="12">
        <v>1000000</v>
      </c>
      <c r="U14" s="230">
        <f t="shared" si="7"/>
        <v>0</v>
      </c>
      <c r="V14" s="12">
        <v>1000000</v>
      </c>
      <c r="W14" s="12">
        <v>1000000</v>
      </c>
      <c r="X14" s="230">
        <f t="shared" si="8"/>
        <v>0</v>
      </c>
      <c r="Y14" s="12">
        <v>1000000</v>
      </c>
      <c r="Z14" s="12">
        <v>1000000</v>
      </c>
      <c r="AA14" s="230">
        <f t="shared" si="9"/>
        <v>0</v>
      </c>
      <c r="AB14" s="12">
        <v>1000000</v>
      </c>
      <c r="AC14" s="12"/>
      <c r="AD14" s="230">
        <f t="shared" si="10"/>
        <v>1000000</v>
      </c>
      <c r="AE14" s="12">
        <v>1000000</v>
      </c>
      <c r="AF14" s="12"/>
      <c r="AG14" s="230">
        <f t="shared" si="11"/>
        <v>1000000</v>
      </c>
      <c r="AH14" s="12">
        <v>1000000</v>
      </c>
      <c r="AI14" s="12"/>
      <c r="AJ14" s="230">
        <f t="shared" si="12"/>
        <v>1000000</v>
      </c>
      <c r="AK14" s="12">
        <v>1000000</v>
      </c>
      <c r="AL14" s="12"/>
      <c r="AM14" s="230">
        <f t="shared" si="13"/>
        <v>1000000</v>
      </c>
      <c r="AN14" s="12">
        <v>1000000</v>
      </c>
      <c r="AO14" s="12"/>
      <c r="AP14" s="230">
        <f t="shared" si="14"/>
        <v>1000000</v>
      </c>
      <c r="AQ14" s="12"/>
      <c r="AR14" s="12"/>
      <c r="AS14" s="41">
        <f t="shared" si="3"/>
        <v>0</v>
      </c>
      <c r="AT14" s="12"/>
      <c r="AU14" s="12"/>
      <c r="AV14" s="12">
        <f t="shared" si="25"/>
        <v>0</v>
      </c>
      <c r="AW14" s="12"/>
      <c r="AX14" s="12"/>
      <c r="AY14" s="12"/>
      <c r="AZ14" s="32">
        <f t="shared" si="4"/>
        <v>13000000</v>
      </c>
    </row>
    <row r="15" spans="1:52" x14ac:dyDescent="0.2">
      <c r="A15" s="192">
        <v>9</v>
      </c>
      <c r="B15" s="275"/>
      <c r="C15" s="276" t="s">
        <v>221</v>
      </c>
      <c r="D15" s="103" t="s">
        <v>374</v>
      </c>
      <c r="E15" s="12">
        <v>15500000</v>
      </c>
      <c r="F15" s="12"/>
      <c r="G15" s="12"/>
      <c r="H15" s="12">
        <f t="shared" si="0"/>
        <v>15500000</v>
      </c>
      <c r="I15" s="12">
        <v>5000000</v>
      </c>
      <c r="J15" s="12"/>
      <c r="K15" s="12"/>
      <c r="L15" s="41">
        <f t="shared" si="1"/>
        <v>0</v>
      </c>
      <c r="M15" s="12">
        <v>1050000</v>
      </c>
      <c r="N15" s="12">
        <v>1050000</v>
      </c>
      <c r="O15" s="230">
        <f t="shared" ref="O15" si="27">M15-N15</f>
        <v>0</v>
      </c>
      <c r="P15" s="12">
        <v>1050000</v>
      </c>
      <c r="Q15" s="12">
        <v>1050000</v>
      </c>
      <c r="R15" s="230">
        <f t="shared" si="6"/>
        <v>0</v>
      </c>
      <c r="S15" s="12">
        <v>1050000</v>
      </c>
      <c r="T15" s="12">
        <v>1050000</v>
      </c>
      <c r="U15" s="230">
        <f t="shared" si="7"/>
        <v>0</v>
      </c>
      <c r="V15" s="12">
        <v>1050000</v>
      </c>
      <c r="W15" s="12"/>
      <c r="X15" s="230">
        <f t="shared" si="8"/>
        <v>1050000</v>
      </c>
      <c r="Y15" s="12">
        <v>1050000</v>
      </c>
      <c r="Z15" s="12"/>
      <c r="AA15" s="230">
        <f t="shared" si="9"/>
        <v>1050000</v>
      </c>
      <c r="AB15" s="12">
        <v>1050000</v>
      </c>
      <c r="AC15" s="12"/>
      <c r="AD15" s="230">
        <f t="shared" si="10"/>
        <v>1050000</v>
      </c>
      <c r="AE15" s="12">
        <v>1050000</v>
      </c>
      <c r="AF15" s="12"/>
      <c r="AG15" s="230">
        <f t="shared" si="11"/>
        <v>1050000</v>
      </c>
      <c r="AH15" s="12">
        <v>1050000</v>
      </c>
      <c r="AI15" s="12"/>
      <c r="AJ15" s="230">
        <f t="shared" si="12"/>
        <v>1050000</v>
      </c>
      <c r="AK15" s="12">
        <v>1050000</v>
      </c>
      <c r="AL15" s="12"/>
      <c r="AM15" s="230">
        <f t="shared" si="13"/>
        <v>1050000</v>
      </c>
      <c r="AN15" s="12">
        <v>1050000</v>
      </c>
      <c r="AO15" s="12"/>
      <c r="AP15" s="230">
        <f t="shared" si="14"/>
        <v>1050000</v>
      </c>
      <c r="AQ15" s="12"/>
      <c r="AR15" s="12"/>
      <c r="AS15" s="41">
        <f t="shared" si="3"/>
        <v>0</v>
      </c>
      <c r="AT15" s="12"/>
      <c r="AU15" s="12"/>
      <c r="AV15" s="12">
        <f t="shared" si="25"/>
        <v>0</v>
      </c>
      <c r="AW15" s="12"/>
      <c r="AX15" s="12"/>
      <c r="AY15" s="12"/>
      <c r="AZ15" s="32">
        <f t="shared" si="4"/>
        <v>10500000</v>
      </c>
    </row>
    <row r="16" spans="1:52" x14ac:dyDescent="0.2">
      <c r="A16" s="192">
        <v>10</v>
      </c>
      <c r="B16" s="275"/>
      <c r="C16" s="276" t="s">
        <v>222</v>
      </c>
      <c r="D16" s="103" t="s">
        <v>374</v>
      </c>
      <c r="E16" s="12">
        <v>14500000</v>
      </c>
      <c r="F16" s="12"/>
      <c r="G16" s="12"/>
      <c r="H16" s="12">
        <f t="shared" si="0"/>
        <v>14500000</v>
      </c>
      <c r="I16" s="12">
        <v>5000000</v>
      </c>
      <c r="J16" s="12"/>
      <c r="K16" s="12"/>
      <c r="L16" s="41">
        <f t="shared" si="1"/>
        <v>0</v>
      </c>
      <c r="M16" s="12">
        <v>950000</v>
      </c>
      <c r="N16" s="12">
        <v>950000</v>
      </c>
      <c r="O16" s="230">
        <f t="shared" ref="O16:O17" si="28">M16-N16</f>
        <v>0</v>
      </c>
      <c r="P16" s="12">
        <v>950000</v>
      </c>
      <c r="Q16" s="12">
        <v>950000</v>
      </c>
      <c r="R16" s="230">
        <f t="shared" si="6"/>
        <v>0</v>
      </c>
      <c r="S16" s="12">
        <v>950000</v>
      </c>
      <c r="T16" s="12">
        <v>950000</v>
      </c>
      <c r="U16" s="230">
        <f t="shared" si="7"/>
        <v>0</v>
      </c>
      <c r="V16" s="12">
        <v>950000</v>
      </c>
      <c r="W16" s="12">
        <v>950000</v>
      </c>
      <c r="X16" s="230">
        <f t="shared" si="8"/>
        <v>0</v>
      </c>
      <c r="Y16" s="12">
        <v>950000</v>
      </c>
      <c r="Z16" s="12">
        <v>950000</v>
      </c>
      <c r="AA16" s="230">
        <f t="shared" si="9"/>
        <v>0</v>
      </c>
      <c r="AB16" s="12">
        <v>950000</v>
      </c>
      <c r="AC16" s="12">
        <v>250000</v>
      </c>
      <c r="AD16" s="230">
        <f t="shared" si="10"/>
        <v>700000</v>
      </c>
      <c r="AE16" s="12">
        <v>950000</v>
      </c>
      <c r="AF16" s="12"/>
      <c r="AG16" s="230">
        <f t="shared" si="11"/>
        <v>950000</v>
      </c>
      <c r="AH16" s="12">
        <v>950000</v>
      </c>
      <c r="AI16" s="12"/>
      <c r="AJ16" s="230">
        <f t="shared" si="12"/>
        <v>950000</v>
      </c>
      <c r="AK16" s="12">
        <v>950000</v>
      </c>
      <c r="AL16" s="12"/>
      <c r="AM16" s="230">
        <f t="shared" si="13"/>
        <v>950000</v>
      </c>
      <c r="AN16" s="12">
        <v>950000</v>
      </c>
      <c r="AO16" s="12"/>
      <c r="AP16" s="230">
        <f t="shared" si="14"/>
        <v>950000</v>
      </c>
      <c r="AQ16" s="12"/>
      <c r="AR16" s="12"/>
      <c r="AS16" s="41">
        <f t="shared" si="3"/>
        <v>0</v>
      </c>
      <c r="AT16" s="12"/>
      <c r="AU16" s="12"/>
      <c r="AV16" s="12">
        <f t="shared" si="25"/>
        <v>0</v>
      </c>
      <c r="AW16" s="12"/>
      <c r="AX16" s="12"/>
      <c r="AY16" s="12"/>
      <c r="AZ16" s="32">
        <f t="shared" si="4"/>
        <v>9500000</v>
      </c>
    </row>
    <row r="17" spans="1:52" x14ac:dyDescent="0.2">
      <c r="A17" s="192">
        <v>11</v>
      </c>
      <c r="B17" s="277"/>
      <c r="C17" s="278" t="s">
        <v>223</v>
      </c>
      <c r="D17" s="103" t="s">
        <v>374</v>
      </c>
      <c r="E17" s="42">
        <v>15000000</v>
      </c>
      <c r="F17" s="42"/>
      <c r="G17" s="42"/>
      <c r="H17" s="42">
        <f t="shared" si="0"/>
        <v>15000000</v>
      </c>
      <c r="I17" s="42">
        <v>5000000</v>
      </c>
      <c r="J17" s="42"/>
      <c r="K17" s="42"/>
      <c r="L17" s="228">
        <f t="shared" si="1"/>
        <v>0</v>
      </c>
      <c r="M17" s="42">
        <v>1000000</v>
      </c>
      <c r="N17" s="42">
        <v>1000000</v>
      </c>
      <c r="O17" s="228">
        <f t="shared" si="28"/>
        <v>0</v>
      </c>
      <c r="P17" s="42">
        <v>1000000</v>
      </c>
      <c r="Q17" s="42">
        <v>1000000</v>
      </c>
      <c r="R17" s="228">
        <f t="shared" si="6"/>
        <v>0</v>
      </c>
      <c r="S17" s="42">
        <v>1000000</v>
      </c>
      <c r="T17" s="42">
        <v>1000000</v>
      </c>
      <c r="U17" s="228">
        <f t="shared" si="7"/>
        <v>0</v>
      </c>
      <c r="V17" s="42">
        <v>1000000</v>
      </c>
      <c r="W17" s="42">
        <v>1000000</v>
      </c>
      <c r="X17" s="228">
        <f t="shared" si="8"/>
        <v>0</v>
      </c>
      <c r="Y17" s="42">
        <v>1000000</v>
      </c>
      <c r="Z17" s="42">
        <v>1000000</v>
      </c>
      <c r="AA17" s="228">
        <f t="shared" si="9"/>
        <v>0</v>
      </c>
      <c r="AB17" s="42">
        <v>1000000</v>
      </c>
      <c r="AC17" s="42">
        <v>1000000</v>
      </c>
      <c r="AD17" s="228">
        <f t="shared" si="10"/>
        <v>0</v>
      </c>
      <c r="AE17" s="42">
        <v>1000000</v>
      </c>
      <c r="AF17" s="42"/>
      <c r="AG17" s="228">
        <f t="shared" si="11"/>
        <v>1000000</v>
      </c>
      <c r="AH17" s="42">
        <v>1000000</v>
      </c>
      <c r="AI17" s="42"/>
      <c r="AJ17" s="228">
        <f t="shared" si="12"/>
        <v>1000000</v>
      </c>
      <c r="AK17" s="42">
        <v>1000000</v>
      </c>
      <c r="AL17" s="42"/>
      <c r="AM17" s="228">
        <f t="shared" si="13"/>
        <v>1000000</v>
      </c>
      <c r="AN17" s="42">
        <v>1000000</v>
      </c>
      <c r="AO17" s="42"/>
      <c r="AP17" s="228">
        <f t="shared" si="14"/>
        <v>1000000</v>
      </c>
      <c r="AQ17" s="42"/>
      <c r="AR17" s="42"/>
      <c r="AS17" s="41">
        <f t="shared" si="3"/>
        <v>0</v>
      </c>
      <c r="AT17" s="42"/>
      <c r="AU17" s="42"/>
      <c r="AV17" s="42">
        <f t="shared" si="25"/>
        <v>0</v>
      </c>
      <c r="AW17" s="42"/>
      <c r="AX17" s="42"/>
      <c r="AY17" s="42">
        <f t="shared" ref="AY17" si="29">AW17-AX17</f>
        <v>0</v>
      </c>
      <c r="AZ17" s="32">
        <f t="shared" si="4"/>
        <v>10000000</v>
      </c>
    </row>
    <row r="18" spans="1:52" x14ac:dyDescent="0.2">
      <c r="A18" s="192">
        <v>12</v>
      </c>
      <c r="B18" s="275"/>
      <c r="C18" s="63" t="s">
        <v>288</v>
      </c>
      <c r="D18" s="103" t="s">
        <v>374</v>
      </c>
      <c r="E18" s="12">
        <v>10000000</v>
      </c>
      <c r="F18" s="12"/>
      <c r="G18" s="12"/>
      <c r="H18" s="12">
        <f t="shared" si="0"/>
        <v>10000000</v>
      </c>
      <c r="I18" s="12">
        <v>1500000</v>
      </c>
      <c r="J18" s="12">
        <v>1500000</v>
      </c>
      <c r="K18" s="12">
        <v>1500000</v>
      </c>
      <c r="L18" s="41">
        <f t="shared" si="1"/>
        <v>0</v>
      </c>
      <c r="M18" s="12">
        <v>584000</v>
      </c>
      <c r="N18" s="12">
        <v>584000</v>
      </c>
      <c r="O18" s="230">
        <f t="shared" si="5"/>
        <v>0</v>
      </c>
      <c r="P18" s="12">
        <v>584000</v>
      </c>
      <c r="Q18" s="12">
        <v>584000</v>
      </c>
      <c r="R18" s="230">
        <f t="shared" si="6"/>
        <v>0</v>
      </c>
      <c r="S18" s="12">
        <v>584000</v>
      </c>
      <c r="T18" s="12">
        <v>584000</v>
      </c>
      <c r="U18" s="230">
        <f t="shared" si="7"/>
        <v>0</v>
      </c>
      <c r="V18" s="12">
        <v>584000</v>
      </c>
      <c r="W18" s="12">
        <v>584000</v>
      </c>
      <c r="X18" s="230">
        <f t="shared" si="8"/>
        <v>0</v>
      </c>
      <c r="Y18" s="12">
        <v>584000</v>
      </c>
      <c r="Z18" s="12">
        <v>584000</v>
      </c>
      <c r="AA18" s="230">
        <f t="shared" si="9"/>
        <v>0</v>
      </c>
      <c r="AB18" s="12">
        <v>584000</v>
      </c>
      <c r="AC18" s="12">
        <v>584000</v>
      </c>
      <c r="AD18" s="230">
        <f t="shared" si="10"/>
        <v>0</v>
      </c>
      <c r="AE18" s="12">
        <v>584000</v>
      </c>
      <c r="AF18" s="12">
        <f>560000-4000</f>
        <v>556000</v>
      </c>
      <c r="AG18" s="230">
        <f t="shared" si="11"/>
        <v>28000</v>
      </c>
      <c r="AH18" s="12">
        <v>584000</v>
      </c>
      <c r="AI18" s="12"/>
      <c r="AJ18" s="230">
        <f t="shared" si="12"/>
        <v>584000</v>
      </c>
      <c r="AK18" s="12">
        <v>584000</v>
      </c>
      <c r="AL18" s="12"/>
      <c r="AM18" s="230">
        <f t="shared" si="13"/>
        <v>584000</v>
      </c>
      <c r="AN18" s="12">
        <v>584000</v>
      </c>
      <c r="AO18" s="12"/>
      <c r="AP18" s="230">
        <f t="shared" si="14"/>
        <v>584000</v>
      </c>
      <c r="AQ18" s="12">
        <v>584000</v>
      </c>
      <c r="AR18" s="12"/>
      <c r="AS18" s="230">
        <f t="shared" si="3"/>
        <v>584000</v>
      </c>
      <c r="AT18" s="12">
        <v>576000</v>
      </c>
      <c r="AU18" s="12"/>
      <c r="AV18" s="12">
        <f t="shared" si="25"/>
        <v>576000</v>
      </c>
      <c r="AW18" s="12"/>
      <c r="AX18" s="12"/>
      <c r="AY18" s="12"/>
      <c r="AZ18" s="32">
        <f t="shared" si="4"/>
        <v>8500000</v>
      </c>
    </row>
    <row r="19" spans="1:52" x14ac:dyDescent="0.2">
      <c r="A19" s="192">
        <v>13</v>
      </c>
      <c r="B19" s="275"/>
      <c r="C19" s="219" t="s">
        <v>289</v>
      </c>
      <c r="D19" s="103" t="s">
        <v>375</v>
      </c>
      <c r="E19" s="12">
        <v>13000000</v>
      </c>
      <c r="F19" s="12"/>
      <c r="G19" s="12"/>
      <c r="H19" s="12">
        <f t="shared" si="0"/>
        <v>13000000</v>
      </c>
      <c r="I19" s="12">
        <v>1000000</v>
      </c>
      <c r="J19" s="12">
        <v>4000000</v>
      </c>
      <c r="K19" s="12">
        <v>4000000</v>
      </c>
      <c r="L19" s="41">
        <f t="shared" si="1"/>
        <v>0</v>
      </c>
      <c r="M19" s="12">
        <v>800000</v>
      </c>
      <c r="N19" s="12">
        <v>800000</v>
      </c>
      <c r="O19" s="230">
        <f t="shared" si="5"/>
        <v>0</v>
      </c>
      <c r="P19" s="12">
        <v>800000</v>
      </c>
      <c r="Q19" s="12">
        <v>800000</v>
      </c>
      <c r="R19" s="230">
        <f t="shared" si="6"/>
        <v>0</v>
      </c>
      <c r="S19" s="12">
        <v>800000</v>
      </c>
      <c r="T19" s="12">
        <v>800000</v>
      </c>
      <c r="U19" s="230">
        <f t="shared" si="7"/>
        <v>0</v>
      </c>
      <c r="V19" s="12">
        <v>800000</v>
      </c>
      <c r="W19" s="12">
        <v>800000</v>
      </c>
      <c r="X19" s="230">
        <f t="shared" si="8"/>
        <v>0</v>
      </c>
      <c r="Y19" s="12">
        <v>800000</v>
      </c>
      <c r="Z19" s="12">
        <v>800000</v>
      </c>
      <c r="AA19" s="230">
        <f t="shared" si="9"/>
        <v>0</v>
      </c>
      <c r="AB19" s="12">
        <v>800000</v>
      </c>
      <c r="AC19" s="12">
        <v>800000</v>
      </c>
      <c r="AD19" s="230">
        <f t="shared" si="10"/>
        <v>0</v>
      </c>
      <c r="AE19" s="12">
        <v>800000</v>
      </c>
      <c r="AF19" s="12">
        <v>800000</v>
      </c>
      <c r="AG19" s="230">
        <f t="shared" si="11"/>
        <v>0</v>
      </c>
      <c r="AH19" s="12">
        <v>800000</v>
      </c>
      <c r="AI19" s="12"/>
      <c r="AJ19" s="230">
        <f t="shared" si="12"/>
        <v>800000</v>
      </c>
      <c r="AK19" s="12">
        <v>800000</v>
      </c>
      <c r="AL19" s="12"/>
      <c r="AM19" s="230">
        <f t="shared" si="13"/>
        <v>800000</v>
      </c>
      <c r="AN19" s="12">
        <v>800000</v>
      </c>
      <c r="AO19" s="12"/>
      <c r="AP19" s="230">
        <f t="shared" si="14"/>
        <v>800000</v>
      </c>
      <c r="AQ19" s="12"/>
      <c r="AR19" s="12"/>
      <c r="AS19" s="41">
        <f t="shared" si="3"/>
        <v>0</v>
      </c>
      <c r="AT19" s="12"/>
      <c r="AU19" s="12"/>
      <c r="AV19" s="12">
        <f t="shared" si="25"/>
        <v>0</v>
      </c>
      <c r="AW19" s="12"/>
      <c r="AX19" s="12"/>
      <c r="AY19" s="12"/>
      <c r="AZ19" s="32">
        <f t="shared" si="4"/>
        <v>12000000</v>
      </c>
    </row>
    <row r="20" spans="1:52" s="121" customFormat="1" x14ac:dyDescent="0.2">
      <c r="A20" s="364">
        <v>14</v>
      </c>
      <c r="B20" s="303"/>
      <c r="C20" s="304" t="s">
        <v>290</v>
      </c>
      <c r="D20" s="267" t="s">
        <v>374</v>
      </c>
      <c r="E20" s="285">
        <v>14000000</v>
      </c>
      <c r="F20" s="285"/>
      <c r="G20" s="285"/>
      <c r="H20" s="285">
        <f t="shared" si="0"/>
        <v>14000000</v>
      </c>
      <c r="I20" s="285">
        <v>2000000</v>
      </c>
      <c r="J20" s="285">
        <v>3000000</v>
      </c>
      <c r="K20" s="285">
        <v>3000000</v>
      </c>
      <c r="L20" s="305">
        <f t="shared" si="1"/>
        <v>0</v>
      </c>
      <c r="M20" s="285">
        <v>900000</v>
      </c>
      <c r="N20" s="285">
        <v>900000</v>
      </c>
      <c r="O20" s="306">
        <f t="shared" ref="O20" si="30">M20-N20</f>
        <v>0</v>
      </c>
      <c r="P20" s="285">
        <v>900000</v>
      </c>
      <c r="Q20" s="285">
        <v>900000</v>
      </c>
      <c r="R20" s="306">
        <f t="shared" si="6"/>
        <v>0</v>
      </c>
      <c r="S20" s="285">
        <v>900000</v>
      </c>
      <c r="T20" s="285">
        <v>900000</v>
      </c>
      <c r="U20" s="306">
        <f t="shared" si="7"/>
        <v>0</v>
      </c>
      <c r="V20" s="285">
        <v>900000</v>
      </c>
      <c r="W20" s="285">
        <v>900000</v>
      </c>
      <c r="X20" s="306">
        <f t="shared" si="8"/>
        <v>0</v>
      </c>
      <c r="Y20" s="285">
        <v>900000</v>
      </c>
      <c r="Z20" s="285">
        <v>900000</v>
      </c>
      <c r="AA20" s="306">
        <f t="shared" si="9"/>
        <v>0</v>
      </c>
      <c r="AB20" s="285">
        <v>900000</v>
      </c>
      <c r="AC20" s="285">
        <v>900000</v>
      </c>
      <c r="AD20" s="306">
        <f t="shared" si="10"/>
        <v>0</v>
      </c>
      <c r="AE20" s="285">
        <v>900000</v>
      </c>
      <c r="AF20" s="285">
        <v>900000</v>
      </c>
      <c r="AG20" s="306">
        <f t="shared" si="11"/>
        <v>0</v>
      </c>
      <c r="AH20" s="285">
        <v>900000</v>
      </c>
      <c r="AI20" s="285">
        <v>900000</v>
      </c>
      <c r="AJ20" s="306">
        <f t="shared" si="12"/>
        <v>0</v>
      </c>
      <c r="AK20" s="285">
        <v>900000</v>
      </c>
      <c r="AL20" s="285">
        <v>900000</v>
      </c>
      <c r="AM20" s="306">
        <f t="shared" si="13"/>
        <v>0</v>
      </c>
      <c r="AN20" s="285">
        <v>900000</v>
      </c>
      <c r="AO20" s="285">
        <v>900000</v>
      </c>
      <c r="AP20" s="306">
        <f t="shared" si="14"/>
        <v>0</v>
      </c>
      <c r="AQ20" s="285"/>
      <c r="AR20" s="285"/>
      <c r="AS20" s="305">
        <f t="shared" si="3"/>
        <v>0</v>
      </c>
      <c r="AT20" s="285"/>
      <c r="AU20" s="285"/>
      <c r="AV20" s="285">
        <f t="shared" si="25"/>
        <v>0</v>
      </c>
      <c r="AW20" s="285"/>
      <c r="AX20" s="285"/>
      <c r="AY20" s="285"/>
      <c r="AZ20" s="120">
        <f t="shared" si="4"/>
        <v>12000000</v>
      </c>
    </row>
    <row r="21" spans="1:52" x14ac:dyDescent="0.2">
      <c r="A21" s="192">
        <v>15</v>
      </c>
      <c r="B21" s="275"/>
      <c r="C21" s="63" t="s">
        <v>434</v>
      </c>
      <c r="D21" s="103" t="s">
        <v>375</v>
      </c>
      <c r="E21" s="12">
        <v>13000000</v>
      </c>
      <c r="F21" s="12"/>
      <c r="G21" s="12"/>
      <c r="H21" s="12">
        <f t="shared" si="0"/>
        <v>13000000</v>
      </c>
      <c r="I21" s="12">
        <v>1000000</v>
      </c>
      <c r="J21" s="12">
        <v>4000000</v>
      </c>
      <c r="K21" s="12">
        <v>4000000</v>
      </c>
      <c r="L21" s="41">
        <f t="shared" si="1"/>
        <v>0</v>
      </c>
      <c r="M21" s="12">
        <v>800000</v>
      </c>
      <c r="N21" s="12">
        <v>800000</v>
      </c>
      <c r="O21" s="230">
        <f t="shared" ref="O21" si="31">M21-N21</f>
        <v>0</v>
      </c>
      <c r="P21" s="12">
        <v>800000</v>
      </c>
      <c r="Q21" s="12">
        <v>800000</v>
      </c>
      <c r="R21" s="230">
        <f t="shared" si="6"/>
        <v>0</v>
      </c>
      <c r="S21" s="12">
        <v>800000</v>
      </c>
      <c r="T21" s="12">
        <v>400000</v>
      </c>
      <c r="U21" s="230">
        <f t="shared" si="7"/>
        <v>400000</v>
      </c>
      <c r="V21" s="12">
        <v>800000</v>
      </c>
      <c r="W21" s="12"/>
      <c r="X21" s="230">
        <f t="shared" si="8"/>
        <v>800000</v>
      </c>
      <c r="Y21" s="12">
        <v>800000</v>
      </c>
      <c r="Z21" s="12"/>
      <c r="AA21" s="230">
        <f t="shared" si="9"/>
        <v>800000</v>
      </c>
      <c r="AB21" s="12">
        <v>800000</v>
      </c>
      <c r="AC21" s="12"/>
      <c r="AD21" s="230">
        <f t="shared" si="10"/>
        <v>800000</v>
      </c>
      <c r="AE21" s="12">
        <v>800000</v>
      </c>
      <c r="AF21" s="12"/>
      <c r="AG21" s="230">
        <f t="shared" si="11"/>
        <v>800000</v>
      </c>
      <c r="AH21" s="12">
        <v>800000</v>
      </c>
      <c r="AI21" s="12"/>
      <c r="AJ21" s="230">
        <f t="shared" si="12"/>
        <v>800000</v>
      </c>
      <c r="AK21" s="12">
        <v>800000</v>
      </c>
      <c r="AL21" s="12"/>
      <c r="AM21" s="230">
        <f t="shared" si="13"/>
        <v>800000</v>
      </c>
      <c r="AN21" s="12">
        <v>800000</v>
      </c>
      <c r="AO21" s="12"/>
      <c r="AP21" s="230">
        <f t="shared" si="14"/>
        <v>800000</v>
      </c>
      <c r="AQ21" s="12"/>
      <c r="AR21" s="12"/>
      <c r="AS21" s="41">
        <f t="shared" si="3"/>
        <v>0</v>
      </c>
      <c r="AT21" s="12"/>
      <c r="AU21" s="12"/>
      <c r="AV21" s="12"/>
      <c r="AW21" s="12"/>
      <c r="AX21" s="12"/>
      <c r="AY21" s="12"/>
      <c r="AZ21" s="32">
        <f t="shared" si="4"/>
        <v>12000000</v>
      </c>
    </row>
    <row r="22" spans="1:52" x14ac:dyDescent="0.2">
      <c r="A22" s="192">
        <v>161</v>
      </c>
      <c r="B22" s="275"/>
      <c r="C22" s="276" t="s">
        <v>291</v>
      </c>
      <c r="D22" s="103" t="s">
        <v>375</v>
      </c>
      <c r="E22" s="12">
        <v>14500000</v>
      </c>
      <c r="F22" s="12"/>
      <c r="G22" s="12"/>
      <c r="H22" s="12">
        <f t="shared" si="0"/>
        <v>14500000</v>
      </c>
      <c r="I22" s="12">
        <v>1000000</v>
      </c>
      <c r="J22" s="12">
        <v>4000000</v>
      </c>
      <c r="K22" s="12">
        <v>4000000</v>
      </c>
      <c r="L22" s="41">
        <f t="shared" si="1"/>
        <v>0</v>
      </c>
      <c r="M22" s="12">
        <v>2375000</v>
      </c>
      <c r="N22" s="12">
        <v>2375000</v>
      </c>
      <c r="O22" s="230">
        <f t="shared" ref="O22" si="32">M22-N22</f>
        <v>0</v>
      </c>
      <c r="P22" s="12"/>
      <c r="Q22" s="12"/>
      <c r="R22" s="41">
        <f t="shared" si="6"/>
        <v>0</v>
      </c>
      <c r="S22" s="12">
        <v>2375000</v>
      </c>
      <c r="T22" s="12">
        <v>2375000</v>
      </c>
      <c r="U22" s="41">
        <f t="shared" ref="U22:U25" si="33">S22-T22</f>
        <v>0</v>
      </c>
      <c r="V22" s="12"/>
      <c r="W22" s="12"/>
      <c r="X22" s="41">
        <f t="shared" ref="X22:X25" si="34">V22-W22</f>
        <v>0</v>
      </c>
      <c r="Y22" s="12"/>
      <c r="Z22" s="12"/>
      <c r="AA22" s="41">
        <f t="shared" ref="AA22:AA25" si="35">Y22-Z22</f>
        <v>0</v>
      </c>
      <c r="AB22" s="12">
        <v>2375000</v>
      </c>
      <c r="AC22" s="12">
        <v>2375000</v>
      </c>
      <c r="AD22" s="41">
        <f t="shared" ref="AD22:AD25" si="36">AB22-AC22</f>
        <v>0</v>
      </c>
      <c r="AE22" s="12"/>
      <c r="AF22" s="12"/>
      <c r="AG22" s="41">
        <f t="shared" ref="AG22:AG25" si="37">AE22-AF22</f>
        <v>0</v>
      </c>
      <c r="AH22" s="12"/>
      <c r="AI22" s="12"/>
      <c r="AJ22" s="41">
        <f t="shared" ref="AJ22:AJ25" si="38">AH22-AI22</f>
        <v>0</v>
      </c>
      <c r="AK22" s="12">
        <v>2375000</v>
      </c>
      <c r="AL22" s="12"/>
      <c r="AM22" s="41">
        <f t="shared" ref="AM22:AM25" si="39">AK22-AL22</f>
        <v>2375000</v>
      </c>
      <c r="AN22" s="12"/>
      <c r="AO22" s="12"/>
      <c r="AP22" s="41">
        <f t="shared" ref="AP22:AP25" si="40">AN22-AO22</f>
        <v>0</v>
      </c>
      <c r="AQ22" s="12"/>
      <c r="AR22" s="12"/>
      <c r="AS22" s="41">
        <f t="shared" si="3"/>
        <v>0</v>
      </c>
      <c r="AT22" s="12"/>
      <c r="AU22" s="12"/>
      <c r="AV22" s="12">
        <f t="shared" ref="AV22:AV36" si="41">AT22-AU22</f>
        <v>0</v>
      </c>
      <c r="AW22" s="12"/>
      <c r="AX22" s="12"/>
      <c r="AY22" s="12"/>
      <c r="AZ22" s="32">
        <f t="shared" si="4"/>
        <v>13500000</v>
      </c>
    </row>
    <row r="23" spans="1:52" x14ac:dyDescent="0.2">
      <c r="A23" s="192">
        <v>17</v>
      </c>
      <c r="B23" s="275"/>
      <c r="C23" s="276" t="s">
        <v>292</v>
      </c>
      <c r="D23" s="103" t="s">
        <v>375</v>
      </c>
      <c r="E23" s="12">
        <v>14000000</v>
      </c>
      <c r="F23" s="12"/>
      <c r="G23" s="12"/>
      <c r="H23" s="12">
        <f t="shared" si="0"/>
        <v>14000000</v>
      </c>
      <c r="I23" s="12">
        <v>5000000</v>
      </c>
      <c r="J23" s="12"/>
      <c r="K23" s="12"/>
      <c r="L23" s="41">
        <f t="shared" si="1"/>
        <v>0</v>
      </c>
      <c r="M23" s="12">
        <v>900000</v>
      </c>
      <c r="N23" s="12">
        <v>900000</v>
      </c>
      <c r="O23" s="230">
        <f t="shared" ref="O23" si="42">M23-N23</f>
        <v>0</v>
      </c>
      <c r="P23" s="12">
        <v>900000</v>
      </c>
      <c r="Q23" s="12">
        <v>900000</v>
      </c>
      <c r="R23" s="230">
        <f t="shared" si="6"/>
        <v>0</v>
      </c>
      <c r="S23" s="12">
        <v>900000</v>
      </c>
      <c r="T23" s="12">
        <v>900000</v>
      </c>
      <c r="U23" s="230">
        <f t="shared" si="33"/>
        <v>0</v>
      </c>
      <c r="V23" s="12">
        <v>900000</v>
      </c>
      <c r="W23" s="12">
        <v>900000</v>
      </c>
      <c r="X23" s="230">
        <f t="shared" si="34"/>
        <v>0</v>
      </c>
      <c r="Y23" s="12">
        <v>900000</v>
      </c>
      <c r="Z23" s="12">
        <v>900000</v>
      </c>
      <c r="AA23" s="230">
        <f t="shared" si="35"/>
        <v>0</v>
      </c>
      <c r="AB23" s="12">
        <v>900000</v>
      </c>
      <c r="AC23" s="12"/>
      <c r="AD23" s="230">
        <f t="shared" si="36"/>
        <v>900000</v>
      </c>
      <c r="AE23" s="12">
        <v>900000</v>
      </c>
      <c r="AF23" s="12"/>
      <c r="AG23" s="230">
        <f t="shared" si="37"/>
        <v>900000</v>
      </c>
      <c r="AH23" s="12">
        <v>900000</v>
      </c>
      <c r="AI23" s="12"/>
      <c r="AJ23" s="230">
        <f t="shared" si="38"/>
        <v>900000</v>
      </c>
      <c r="AK23" s="12">
        <v>900000</v>
      </c>
      <c r="AL23" s="12"/>
      <c r="AM23" s="230">
        <f t="shared" si="39"/>
        <v>900000</v>
      </c>
      <c r="AN23" s="12">
        <v>900000</v>
      </c>
      <c r="AO23" s="12"/>
      <c r="AP23" s="230">
        <f t="shared" si="40"/>
        <v>900000</v>
      </c>
      <c r="AQ23" s="12"/>
      <c r="AR23" s="12"/>
      <c r="AS23" s="41">
        <f t="shared" si="3"/>
        <v>0</v>
      </c>
      <c r="AT23" s="12"/>
      <c r="AU23" s="12"/>
      <c r="AV23" s="12">
        <f t="shared" si="41"/>
        <v>0</v>
      </c>
      <c r="AW23" s="12"/>
      <c r="AX23" s="12"/>
      <c r="AY23" s="12"/>
      <c r="AZ23" s="32">
        <f t="shared" si="4"/>
        <v>9000000</v>
      </c>
    </row>
    <row r="24" spans="1:52" x14ac:dyDescent="0.2">
      <c r="A24" s="192">
        <v>18</v>
      </c>
      <c r="B24" s="275" t="s">
        <v>294</v>
      </c>
      <c r="C24" s="276" t="s">
        <v>293</v>
      </c>
      <c r="D24" s="103" t="s">
        <v>374</v>
      </c>
      <c r="E24" s="12">
        <v>18000000</v>
      </c>
      <c r="F24" s="12">
        <v>9000000</v>
      </c>
      <c r="G24" s="12"/>
      <c r="H24" s="12">
        <f t="shared" si="0"/>
        <v>9000000</v>
      </c>
      <c r="I24" s="12">
        <v>2000000</v>
      </c>
      <c r="J24" s="12"/>
      <c r="K24" s="12"/>
      <c r="L24" s="41">
        <f t="shared" si="1"/>
        <v>0</v>
      </c>
      <c r="M24" s="12">
        <v>700000</v>
      </c>
      <c r="N24" s="12">
        <v>700000</v>
      </c>
      <c r="O24" s="230">
        <f t="shared" ref="O24:O54" si="43">M24-N24</f>
        <v>0</v>
      </c>
      <c r="P24" s="12">
        <v>700000</v>
      </c>
      <c r="Q24" s="12">
        <v>700000</v>
      </c>
      <c r="R24" s="230">
        <f t="shared" si="6"/>
        <v>0</v>
      </c>
      <c r="S24" s="12">
        <v>700000</v>
      </c>
      <c r="T24" s="12">
        <v>700000</v>
      </c>
      <c r="U24" s="230">
        <f t="shared" si="33"/>
        <v>0</v>
      </c>
      <c r="V24" s="12">
        <v>700000</v>
      </c>
      <c r="W24" s="12">
        <v>700000</v>
      </c>
      <c r="X24" s="230">
        <f t="shared" si="34"/>
        <v>0</v>
      </c>
      <c r="Y24" s="12">
        <v>700000</v>
      </c>
      <c r="Z24" s="12">
        <v>700000</v>
      </c>
      <c r="AA24" s="230">
        <f t="shared" si="35"/>
        <v>0</v>
      </c>
      <c r="AB24" s="12">
        <v>700000</v>
      </c>
      <c r="AC24" s="12">
        <v>700000</v>
      </c>
      <c r="AD24" s="230">
        <f t="shared" si="36"/>
        <v>0</v>
      </c>
      <c r="AE24" s="12">
        <v>700000</v>
      </c>
      <c r="AF24" s="12"/>
      <c r="AG24" s="230">
        <f t="shared" si="37"/>
        <v>700000</v>
      </c>
      <c r="AH24" s="12">
        <v>700000</v>
      </c>
      <c r="AI24" s="12"/>
      <c r="AJ24" s="230">
        <f t="shared" si="38"/>
        <v>700000</v>
      </c>
      <c r="AK24" s="12">
        <v>700000</v>
      </c>
      <c r="AL24" s="12"/>
      <c r="AM24" s="230">
        <f t="shared" si="39"/>
        <v>700000</v>
      </c>
      <c r="AN24" s="12">
        <v>700000</v>
      </c>
      <c r="AO24" s="12"/>
      <c r="AP24" s="230">
        <f t="shared" si="40"/>
        <v>700000</v>
      </c>
      <c r="AQ24" s="12"/>
      <c r="AR24" s="12"/>
      <c r="AS24" s="41">
        <f t="shared" si="3"/>
        <v>0</v>
      </c>
      <c r="AT24" s="12"/>
      <c r="AU24" s="12"/>
      <c r="AV24" s="12">
        <f t="shared" si="41"/>
        <v>0</v>
      </c>
      <c r="AW24" s="12"/>
      <c r="AX24" s="12"/>
      <c r="AY24" s="12"/>
      <c r="AZ24" s="32">
        <f t="shared" si="4"/>
        <v>7000000</v>
      </c>
    </row>
    <row r="25" spans="1:52" x14ac:dyDescent="0.2">
      <c r="A25" s="192">
        <v>19</v>
      </c>
      <c r="B25" s="275"/>
      <c r="C25" s="276" t="s">
        <v>295</v>
      </c>
      <c r="D25" s="103" t="s">
        <v>374</v>
      </c>
      <c r="E25" s="12">
        <v>14500000</v>
      </c>
      <c r="F25" s="12"/>
      <c r="G25" s="12"/>
      <c r="H25" s="12">
        <f t="shared" si="0"/>
        <v>14500000</v>
      </c>
      <c r="I25" s="12">
        <v>5000000</v>
      </c>
      <c r="J25" s="12"/>
      <c r="K25" s="12"/>
      <c r="L25" s="41">
        <f t="shared" si="1"/>
        <v>0</v>
      </c>
      <c r="M25" s="12">
        <v>950000</v>
      </c>
      <c r="N25" s="12">
        <v>950000</v>
      </c>
      <c r="O25" s="230">
        <f t="shared" si="43"/>
        <v>0</v>
      </c>
      <c r="P25" s="12">
        <v>950000</v>
      </c>
      <c r="Q25" s="12">
        <v>950000</v>
      </c>
      <c r="R25" s="230">
        <f t="shared" si="6"/>
        <v>0</v>
      </c>
      <c r="S25" s="12">
        <v>950000</v>
      </c>
      <c r="T25" s="12">
        <v>900000</v>
      </c>
      <c r="U25" s="230">
        <f t="shared" si="33"/>
        <v>50000</v>
      </c>
      <c r="V25" s="12">
        <v>950000</v>
      </c>
      <c r="W25" s="12"/>
      <c r="X25" s="230">
        <f t="shared" si="34"/>
        <v>950000</v>
      </c>
      <c r="Y25" s="12">
        <v>950000</v>
      </c>
      <c r="Z25" s="12"/>
      <c r="AA25" s="230">
        <f t="shared" si="35"/>
        <v>950000</v>
      </c>
      <c r="AB25" s="12">
        <v>950000</v>
      </c>
      <c r="AC25" s="12"/>
      <c r="AD25" s="230">
        <f t="shared" si="36"/>
        <v>950000</v>
      </c>
      <c r="AE25" s="12">
        <v>950000</v>
      </c>
      <c r="AF25" s="12"/>
      <c r="AG25" s="230">
        <f t="shared" si="37"/>
        <v>950000</v>
      </c>
      <c r="AH25" s="12">
        <v>950000</v>
      </c>
      <c r="AI25" s="12"/>
      <c r="AJ25" s="230">
        <f t="shared" si="38"/>
        <v>950000</v>
      </c>
      <c r="AK25" s="12">
        <v>950000</v>
      </c>
      <c r="AL25" s="12"/>
      <c r="AM25" s="230">
        <f t="shared" si="39"/>
        <v>950000</v>
      </c>
      <c r="AN25" s="12">
        <v>950000</v>
      </c>
      <c r="AO25" s="12"/>
      <c r="AP25" s="230">
        <f t="shared" si="40"/>
        <v>950000</v>
      </c>
      <c r="AQ25" s="12"/>
      <c r="AR25" s="12"/>
      <c r="AS25" s="41">
        <f t="shared" si="3"/>
        <v>0</v>
      </c>
      <c r="AT25" s="12"/>
      <c r="AU25" s="12"/>
      <c r="AV25" s="12">
        <f t="shared" si="41"/>
        <v>0</v>
      </c>
      <c r="AW25" s="12"/>
      <c r="AX25" s="12"/>
      <c r="AY25" s="12"/>
      <c r="AZ25" s="32">
        <f t="shared" si="4"/>
        <v>9500000</v>
      </c>
    </row>
    <row r="26" spans="1:52" x14ac:dyDescent="0.2">
      <c r="A26" s="192">
        <v>20</v>
      </c>
      <c r="B26" s="275"/>
      <c r="C26" s="48" t="s">
        <v>298</v>
      </c>
      <c r="D26" s="103" t="s">
        <v>375</v>
      </c>
      <c r="E26" s="42">
        <v>12600000</v>
      </c>
      <c r="F26" s="42"/>
      <c r="G26" s="42"/>
      <c r="H26" s="44">
        <f>E26-F26-G26</f>
        <v>12600000</v>
      </c>
      <c r="I26" s="42">
        <v>5000000</v>
      </c>
      <c r="J26" s="42"/>
      <c r="K26" s="42"/>
      <c r="L26" s="222">
        <f>J26-K26</f>
        <v>0</v>
      </c>
      <c r="M26" s="42">
        <v>760000</v>
      </c>
      <c r="N26" s="42">
        <v>760000</v>
      </c>
      <c r="O26" s="54">
        <f>M26-N26</f>
        <v>0</v>
      </c>
      <c r="P26" s="42">
        <v>760000</v>
      </c>
      <c r="Q26" s="42">
        <v>760000</v>
      </c>
      <c r="R26" s="54">
        <f>P26-Q26</f>
        <v>0</v>
      </c>
      <c r="S26" s="42">
        <v>760000</v>
      </c>
      <c r="T26" s="42">
        <v>760000</v>
      </c>
      <c r="U26" s="54">
        <f>S26-T26</f>
        <v>0</v>
      </c>
      <c r="V26" s="42">
        <v>760000</v>
      </c>
      <c r="W26" s="42">
        <v>760000</v>
      </c>
      <c r="X26" s="54">
        <f>V26-W26</f>
        <v>0</v>
      </c>
      <c r="Y26" s="42">
        <v>760000</v>
      </c>
      <c r="Z26" s="42">
        <v>760000</v>
      </c>
      <c r="AA26" s="54">
        <f>Y26-Z26</f>
        <v>0</v>
      </c>
      <c r="AB26" s="42">
        <v>760000</v>
      </c>
      <c r="AC26" s="42">
        <v>760000</v>
      </c>
      <c r="AD26" s="54">
        <f>AB26-AC26</f>
        <v>0</v>
      </c>
      <c r="AE26" s="42">
        <v>760000</v>
      </c>
      <c r="AF26" s="42"/>
      <c r="AG26" s="54">
        <f>AE26-AF26</f>
        <v>760000</v>
      </c>
      <c r="AH26" s="42">
        <v>760000</v>
      </c>
      <c r="AI26" s="42"/>
      <c r="AJ26" s="54">
        <f>AH26-AI26</f>
        <v>760000</v>
      </c>
      <c r="AK26" s="42">
        <v>760000</v>
      </c>
      <c r="AL26" s="42"/>
      <c r="AM26" s="54">
        <f>AK26-AL26</f>
        <v>760000</v>
      </c>
      <c r="AN26" s="42">
        <v>760000</v>
      </c>
      <c r="AO26" s="42"/>
      <c r="AP26" s="54">
        <f>AN26-AO26</f>
        <v>760000</v>
      </c>
      <c r="AQ26" s="12"/>
      <c r="AR26" s="12"/>
      <c r="AS26" s="41">
        <f t="shared" si="3"/>
        <v>0</v>
      </c>
      <c r="AT26" s="12"/>
      <c r="AU26" s="12"/>
      <c r="AV26" s="12">
        <f t="shared" si="41"/>
        <v>0</v>
      </c>
      <c r="AW26" s="12"/>
      <c r="AX26" s="12"/>
      <c r="AY26" s="12"/>
      <c r="AZ26" s="32">
        <f t="shared" si="4"/>
        <v>7600000</v>
      </c>
    </row>
    <row r="27" spans="1:52" x14ac:dyDescent="0.2">
      <c r="A27" s="192">
        <v>21</v>
      </c>
      <c r="B27" s="275"/>
      <c r="C27" s="48" t="s">
        <v>299</v>
      </c>
      <c r="D27" s="103" t="s">
        <v>374</v>
      </c>
      <c r="E27" s="42">
        <v>13000000</v>
      </c>
      <c r="F27" s="42"/>
      <c r="G27" s="42"/>
      <c r="H27" s="44">
        <f>E27-F27-G27</f>
        <v>13000000</v>
      </c>
      <c r="I27" s="42">
        <v>1000000</v>
      </c>
      <c r="J27" s="42">
        <v>4000000</v>
      </c>
      <c r="K27" s="42">
        <v>4000000</v>
      </c>
      <c r="L27" s="222">
        <f>J27-K27</f>
        <v>0</v>
      </c>
      <c r="M27" s="42">
        <v>3000000</v>
      </c>
      <c r="N27" s="42">
        <v>3000000</v>
      </c>
      <c r="O27" s="54">
        <f>M27-N27</f>
        <v>0</v>
      </c>
      <c r="P27" s="42"/>
      <c r="Q27" s="42"/>
      <c r="R27" s="54">
        <f>P27-Q27</f>
        <v>0</v>
      </c>
      <c r="S27" s="42"/>
      <c r="T27" s="42"/>
      <c r="U27" s="54">
        <f>S27-T27</f>
        <v>0</v>
      </c>
      <c r="V27" s="42">
        <v>3000000</v>
      </c>
      <c r="W27" s="42">
        <v>3000000</v>
      </c>
      <c r="X27" s="54">
        <f>V27-W27</f>
        <v>0</v>
      </c>
      <c r="Y27" s="42"/>
      <c r="Z27" s="42"/>
      <c r="AA27" s="54">
        <f>Y27-Z27</f>
        <v>0</v>
      </c>
      <c r="AB27" s="42"/>
      <c r="AC27" s="42"/>
      <c r="AD27" s="54">
        <f>AB27-AC27</f>
        <v>0</v>
      </c>
      <c r="AE27" s="42">
        <v>2000000</v>
      </c>
      <c r="AF27" s="42"/>
      <c r="AG27" s="54">
        <f>AE27-AF27</f>
        <v>2000000</v>
      </c>
      <c r="AH27" s="42"/>
      <c r="AI27" s="42"/>
      <c r="AJ27" s="54">
        <f>AH27-AI27</f>
        <v>0</v>
      </c>
      <c r="AK27" s="42"/>
      <c r="AL27" s="42"/>
      <c r="AM27" s="54">
        <f>AK27-AL27</f>
        <v>0</v>
      </c>
      <c r="AN27" s="42"/>
      <c r="AO27" s="42"/>
      <c r="AP27" s="54">
        <f>AN27-AO27</f>
        <v>0</v>
      </c>
      <c r="AQ27" s="12"/>
      <c r="AR27" s="12"/>
      <c r="AS27" s="41">
        <f t="shared" si="3"/>
        <v>0</v>
      </c>
      <c r="AT27" s="12"/>
      <c r="AU27" s="12"/>
      <c r="AV27" s="12">
        <f t="shared" si="41"/>
        <v>0</v>
      </c>
      <c r="AW27" s="12"/>
      <c r="AX27" s="12"/>
      <c r="AY27" s="12"/>
      <c r="AZ27" s="32">
        <f t="shared" si="4"/>
        <v>12000000</v>
      </c>
    </row>
    <row r="28" spans="1:52" x14ac:dyDescent="0.2">
      <c r="A28" s="192">
        <v>22</v>
      </c>
      <c r="B28" s="275"/>
      <c r="C28" s="48" t="s">
        <v>300</v>
      </c>
      <c r="D28" s="103" t="s">
        <v>375</v>
      </c>
      <c r="E28" s="42">
        <v>13000000</v>
      </c>
      <c r="F28" s="42"/>
      <c r="G28" s="42"/>
      <c r="H28" s="44">
        <f>E28-F28-G28</f>
        <v>13000000</v>
      </c>
      <c r="I28" s="42">
        <v>5000000</v>
      </c>
      <c r="J28" s="42"/>
      <c r="K28" s="42"/>
      <c r="L28" s="222">
        <f>J28-K28</f>
        <v>0</v>
      </c>
      <c r="M28" s="42">
        <v>800000</v>
      </c>
      <c r="N28" s="42">
        <v>800000</v>
      </c>
      <c r="O28" s="54">
        <f>M28-N28</f>
        <v>0</v>
      </c>
      <c r="P28" s="42">
        <v>800000</v>
      </c>
      <c r="Q28" s="42">
        <v>800000</v>
      </c>
      <c r="R28" s="54">
        <f>P28-Q28</f>
        <v>0</v>
      </c>
      <c r="S28" s="42">
        <v>800000</v>
      </c>
      <c r="T28" s="42">
        <v>800000</v>
      </c>
      <c r="U28" s="54">
        <f>S28-T28</f>
        <v>0</v>
      </c>
      <c r="V28" s="42">
        <v>800000</v>
      </c>
      <c r="W28" s="42">
        <v>800000</v>
      </c>
      <c r="X28" s="54">
        <f>V28-W28</f>
        <v>0</v>
      </c>
      <c r="Y28" s="42">
        <v>800000</v>
      </c>
      <c r="Z28" s="42">
        <v>800000</v>
      </c>
      <c r="AA28" s="54">
        <f>Y28-Z28</f>
        <v>0</v>
      </c>
      <c r="AB28" s="42">
        <v>800000</v>
      </c>
      <c r="AC28" s="42">
        <v>800000</v>
      </c>
      <c r="AD28" s="54">
        <f>AB28-AC28</f>
        <v>0</v>
      </c>
      <c r="AE28" s="42">
        <v>800000</v>
      </c>
      <c r="AF28" s="42">
        <v>700000</v>
      </c>
      <c r="AG28" s="54">
        <f>AE28-AF28</f>
        <v>100000</v>
      </c>
      <c r="AH28" s="42">
        <v>800000</v>
      </c>
      <c r="AI28" s="42"/>
      <c r="AJ28" s="54">
        <f>AH28-AI28</f>
        <v>800000</v>
      </c>
      <c r="AK28" s="42">
        <v>800000</v>
      </c>
      <c r="AL28" s="42"/>
      <c r="AM28" s="54">
        <f>AK28-AL28</f>
        <v>800000</v>
      </c>
      <c r="AN28" s="42">
        <v>800000</v>
      </c>
      <c r="AO28" s="42"/>
      <c r="AP28" s="54">
        <f>AN28-AO28</f>
        <v>800000</v>
      </c>
      <c r="AQ28" s="12"/>
      <c r="AR28" s="12"/>
      <c r="AS28" s="41">
        <f t="shared" si="3"/>
        <v>0</v>
      </c>
      <c r="AT28" s="12"/>
      <c r="AU28" s="12"/>
      <c r="AV28" s="12">
        <f t="shared" si="41"/>
        <v>0</v>
      </c>
      <c r="AW28" s="12"/>
      <c r="AX28" s="12"/>
      <c r="AY28" s="12"/>
      <c r="AZ28" s="32">
        <f t="shared" si="4"/>
        <v>8000000</v>
      </c>
    </row>
    <row r="29" spans="1:52" x14ac:dyDescent="0.2">
      <c r="A29" s="192">
        <v>23</v>
      </c>
      <c r="B29" s="275"/>
      <c r="C29" s="48" t="s">
        <v>301</v>
      </c>
      <c r="D29" s="103" t="s">
        <v>374</v>
      </c>
      <c r="E29" s="42">
        <v>13500000</v>
      </c>
      <c r="F29" s="42"/>
      <c r="G29" s="42"/>
      <c r="H29" s="44">
        <f>E29-F29-G29</f>
        <v>13500000</v>
      </c>
      <c r="I29" s="42">
        <v>5000000</v>
      </c>
      <c r="J29" s="42"/>
      <c r="K29" s="42"/>
      <c r="L29" s="222">
        <f>J29-K29</f>
        <v>0</v>
      </c>
      <c r="M29" s="42">
        <v>850000</v>
      </c>
      <c r="N29" s="42">
        <v>850000</v>
      </c>
      <c r="O29" s="54">
        <f>M29-N29</f>
        <v>0</v>
      </c>
      <c r="P29" s="42">
        <v>850000</v>
      </c>
      <c r="Q29" s="42">
        <v>850000</v>
      </c>
      <c r="R29" s="54">
        <f>P29-Q29</f>
        <v>0</v>
      </c>
      <c r="S29" s="42">
        <v>850000</v>
      </c>
      <c r="T29" s="42">
        <v>850000</v>
      </c>
      <c r="U29" s="54">
        <f>S29-T29</f>
        <v>0</v>
      </c>
      <c r="V29" s="42">
        <v>850000</v>
      </c>
      <c r="W29" s="42">
        <v>850000</v>
      </c>
      <c r="X29" s="54">
        <f>V29-W29</f>
        <v>0</v>
      </c>
      <c r="Y29" s="42">
        <v>850000</v>
      </c>
      <c r="Z29" s="42">
        <v>850000</v>
      </c>
      <c r="AA29" s="54">
        <f>Y29-Z29</f>
        <v>0</v>
      </c>
      <c r="AB29" s="42">
        <v>850000</v>
      </c>
      <c r="AC29" s="42">
        <v>850000</v>
      </c>
      <c r="AD29" s="54">
        <f>AB29-AC29</f>
        <v>0</v>
      </c>
      <c r="AE29" s="42">
        <v>850000</v>
      </c>
      <c r="AF29" s="42">
        <v>850000</v>
      </c>
      <c r="AG29" s="54">
        <f>AE29-AF29</f>
        <v>0</v>
      </c>
      <c r="AH29" s="42">
        <v>850000</v>
      </c>
      <c r="AI29" s="42">
        <v>850000</v>
      </c>
      <c r="AJ29" s="54">
        <f>AH29-AI29</f>
        <v>0</v>
      </c>
      <c r="AK29" s="42">
        <v>850000</v>
      </c>
      <c r="AL29" s="42"/>
      <c r="AM29" s="54">
        <f>AK29-AL29</f>
        <v>850000</v>
      </c>
      <c r="AN29" s="42">
        <v>850000</v>
      </c>
      <c r="AO29" s="42"/>
      <c r="AP29" s="54">
        <f>AN29-AO29</f>
        <v>850000</v>
      </c>
      <c r="AQ29" s="12"/>
      <c r="AR29" s="12"/>
      <c r="AS29" s="41">
        <f t="shared" si="3"/>
        <v>0</v>
      </c>
      <c r="AT29" s="12"/>
      <c r="AU29" s="12"/>
      <c r="AV29" s="12">
        <f t="shared" si="41"/>
        <v>0</v>
      </c>
      <c r="AW29" s="12"/>
      <c r="AX29" s="12"/>
      <c r="AY29" s="12"/>
      <c r="AZ29" s="32">
        <f t="shared" si="4"/>
        <v>8500000</v>
      </c>
    </row>
    <row r="30" spans="1:52" ht="12" x14ac:dyDescent="0.2">
      <c r="A30" s="192">
        <v>24</v>
      </c>
      <c r="B30" s="275"/>
      <c r="C30" s="374" t="s">
        <v>433</v>
      </c>
      <c r="D30" s="103" t="s">
        <v>375</v>
      </c>
      <c r="E30" s="42">
        <v>14000000</v>
      </c>
      <c r="F30" s="42"/>
      <c r="G30" s="42"/>
      <c r="H30" s="44">
        <f>E30-F30-G30</f>
        <v>14000000</v>
      </c>
      <c r="I30" s="42">
        <v>2500000</v>
      </c>
      <c r="J30" s="42">
        <v>2500000</v>
      </c>
      <c r="K30" s="42">
        <v>2500000</v>
      </c>
      <c r="L30" s="222">
        <f>J30-K30</f>
        <v>0</v>
      </c>
      <c r="M30" s="42">
        <v>750000</v>
      </c>
      <c r="N30" s="42">
        <v>750000</v>
      </c>
      <c r="O30" s="54">
        <f>M30-N30</f>
        <v>0</v>
      </c>
      <c r="P30" s="42">
        <v>750000</v>
      </c>
      <c r="Q30" s="42">
        <v>750000</v>
      </c>
      <c r="R30" s="54">
        <f t="shared" ref="R30:R39" si="44">P30-Q30</f>
        <v>0</v>
      </c>
      <c r="S30" s="42">
        <v>750000</v>
      </c>
      <c r="T30" s="42">
        <v>750000</v>
      </c>
      <c r="U30" s="54">
        <f t="shared" ref="U30:U47" si="45">S30-T30</f>
        <v>0</v>
      </c>
      <c r="V30" s="42">
        <v>750000</v>
      </c>
      <c r="W30" s="42">
        <v>750000</v>
      </c>
      <c r="X30" s="54">
        <f t="shared" ref="X30:X50" si="46">V30-W30</f>
        <v>0</v>
      </c>
      <c r="Y30" s="42">
        <v>750000</v>
      </c>
      <c r="Z30" s="42">
        <v>750000</v>
      </c>
      <c r="AA30" s="54">
        <f t="shared" ref="AA30:AA50" si="47">Y30-Z30</f>
        <v>0</v>
      </c>
      <c r="AB30" s="42">
        <v>750000</v>
      </c>
      <c r="AC30" s="42">
        <v>750000</v>
      </c>
      <c r="AD30" s="54">
        <f t="shared" ref="AD30:AD50" si="48">AB30-AC30</f>
        <v>0</v>
      </c>
      <c r="AE30" s="42">
        <v>750000</v>
      </c>
      <c r="AF30" s="42">
        <v>750000</v>
      </c>
      <c r="AG30" s="54">
        <f t="shared" ref="AG30:AG50" si="49">AE30-AF30</f>
        <v>0</v>
      </c>
      <c r="AH30" s="42">
        <v>750000</v>
      </c>
      <c r="AI30" s="42">
        <v>750000</v>
      </c>
      <c r="AJ30" s="54">
        <f t="shared" ref="AJ30:AJ50" si="50">AH30-AI30</f>
        <v>0</v>
      </c>
      <c r="AK30" s="42">
        <v>750000</v>
      </c>
      <c r="AL30" s="42"/>
      <c r="AM30" s="54">
        <f t="shared" ref="AM30:AM50" si="51">AK30-AL30</f>
        <v>750000</v>
      </c>
      <c r="AN30" s="42">
        <v>750000</v>
      </c>
      <c r="AO30" s="42"/>
      <c r="AP30" s="54">
        <f t="shared" ref="AP30:AP50" si="52">AN30-AO30</f>
        <v>750000</v>
      </c>
      <c r="AQ30" s="42">
        <v>750000</v>
      </c>
      <c r="AR30" s="42"/>
      <c r="AS30" s="54">
        <f t="shared" si="3"/>
        <v>750000</v>
      </c>
      <c r="AT30" s="42">
        <v>750000</v>
      </c>
      <c r="AU30" s="42"/>
      <c r="AV30" s="54">
        <f t="shared" si="41"/>
        <v>750000</v>
      </c>
      <c r="AW30" s="12"/>
      <c r="AX30" s="12"/>
      <c r="AY30" s="12"/>
      <c r="AZ30" s="32">
        <f t="shared" si="4"/>
        <v>11500000</v>
      </c>
    </row>
    <row r="31" spans="1:52" x14ac:dyDescent="0.2">
      <c r="A31" s="192">
        <v>25</v>
      </c>
      <c r="B31" s="275" t="s">
        <v>303</v>
      </c>
      <c r="C31" s="276" t="s">
        <v>302</v>
      </c>
      <c r="D31" s="103" t="s">
        <v>375</v>
      </c>
      <c r="E31" s="12">
        <v>15500000</v>
      </c>
      <c r="F31" s="12">
        <v>3100000</v>
      </c>
      <c r="G31" s="12"/>
      <c r="H31" s="12">
        <f t="shared" si="0"/>
        <v>12400000</v>
      </c>
      <c r="I31" s="12">
        <v>2500000</v>
      </c>
      <c r="J31" s="12">
        <v>2500000</v>
      </c>
      <c r="K31" s="12">
        <v>2500000</v>
      </c>
      <c r="L31" s="41">
        <f t="shared" si="1"/>
        <v>0</v>
      </c>
      <c r="M31" s="12">
        <v>740000</v>
      </c>
      <c r="N31" s="12">
        <v>740000</v>
      </c>
      <c r="O31" s="230">
        <f t="shared" si="43"/>
        <v>0</v>
      </c>
      <c r="P31" s="12">
        <v>740000</v>
      </c>
      <c r="Q31" s="12">
        <v>740000</v>
      </c>
      <c r="R31" s="230">
        <f t="shared" si="44"/>
        <v>0</v>
      </c>
      <c r="S31" s="12">
        <v>740000</v>
      </c>
      <c r="T31" s="12">
        <v>740000</v>
      </c>
      <c r="U31" s="230">
        <f t="shared" si="45"/>
        <v>0</v>
      </c>
      <c r="V31" s="12">
        <v>740000</v>
      </c>
      <c r="W31" s="12">
        <v>740000</v>
      </c>
      <c r="X31" s="230">
        <f t="shared" si="46"/>
        <v>0</v>
      </c>
      <c r="Y31" s="12">
        <v>740000</v>
      </c>
      <c r="Z31" s="12">
        <v>360000</v>
      </c>
      <c r="AA31" s="230">
        <f t="shared" si="47"/>
        <v>380000</v>
      </c>
      <c r="AB31" s="12">
        <v>740000</v>
      </c>
      <c r="AC31" s="12"/>
      <c r="AD31" s="230">
        <f t="shared" si="48"/>
        <v>740000</v>
      </c>
      <c r="AE31" s="12">
        <v>740000</v>
      </c>
      <c r="AF31" s="12"/>
      <c r="AG31" s="230">
        <f t="shared" si="49"/>
        <v>740000</v>
      </c>
      <c r="AH31" s="12">
        <v>740000</v>
      </c>
      <c r="AI31" s="12"/>
      <c r="AJ31" s="230">
        <f t="shared" si="50"/>
        <v>740000</v>
      </c>
      <c r="AK31" s="12">
        <v>740000</v>
      </c>
      <c r="AL31" s="12"/>
      <c r="AM31" s="230">
        <f t="shared" si="51"/>
        <v>740000</v>
      </c>
      <c r="AN31" s="12">
        <v>740000</v>
      </c>
      <c r="AO31" s="12"/>
      <c r="AP31" s="230">
        <f t="shared" si="52"/>
        <v>740000</v>
      </c>
      <c r="AQ31" s="12"/>
      <c r="AR31" s="12"/>
      <c r="AS31" s="41">
        <f t="shared" si="3"/>
        <v>0</v>
      </c>
      <c r="AT31" s="12"/>
      <c r="AU31" s="12"/>
      <c r="AV31" s="12"/>
      <c r="AW31" s="12"/>
      <c r="AX31" s="12"/>
      <c r="AY31" s="12"/>
      <c r="AZ31" s="32">
        <f t="shared" si="4"/>
        <v>9900000</v>
      </c>
    </row>
    <row r="32" spans="1:52" x14ac:dyDescent="0.2">
      <c r="A32" s="192">
        <v>26</v>
      </c>
      <c r="B32" s="275"/>
      <c r="C32" s="276" t="s">
        <v>304</v>
      </c>
      <c r="D32" s="103" t="s">
        <v>374</v>
      </c>
      <c r="E32" s="12">
        <v>13000000</v>
      </c>
      <c r="F32" s="12"/>
      <c r="G32" s="12"/>
      <c r="H32" s="12">
        <f t="shared" si="0"/>
        <v>13000000</v>
      </c>
      <c r="I32" s="12">
        <v>1000000</v>
      </c>
      <c r="J32" s="12">
        <v>4000000</v>
      </c>
      <c r="K32" s="12"/>
      <c r="L32" s="41">
        <f t="shared" si="1"/>
        <v>4000000</v>
      </c>
      <c r="M32" s="12">
        <v>800000</v>
      </c>
      <c r="N32" s="12"/>
      <c r="O32" s="230">
        <f t="shared" si="43"/>
        <v>800000</v>
      </c>
      <c r="P32" s="12">
        <v>800000</v>
      </c>
      <c r="Q32" s="12"/>
      <c r="R32" s="230">
        <f t="shared" si="44"/>
        <v>800000</v>
      </c>
      <c r="S32" s="12">
        <v>800000</v>
      </c>
      <c r="T32" s="12"/>
      <c r="U32" s="230">
        <f t="shared" si="45"/>
        <v>800000</v>
      </c>
      <c r="V32" s="12">
        <v>800000</v>
      </c>
      <c r="W32" s="12"/>
      <c r="X32" s="230">
        <f t="shared" si="46"/>
        <v>800000</v>
      </c>
      <c r="Y32" s="12">
        <v>800000</v>
      </c>
      <c r="Z32" s="12"/>
      <c r="AA32" s="230">
        <f t="shared" si="47"/>
        <v>800000</v>
      </c>
      <c r="AB32" s="12">
        <v>800000</v>
      </c>
      <c r="AC32" s="12"/>
      <c r="AD32" s="230">
        <f t="shared" si="48"/>
        <v>800000</v>
      </c>
      <c r="AE32" s="12">
        <v>800000</v>
      </c>
      <c r="AF32" s="12"/>
      <c r="AG32" s="230">
        <f t="shared" si="49"/>
        <v>800000</v>
      </c>
      <c r="AH32" s="12">
        <v>800000</v>
      </c>
      <c r="AI32" s="12"/>
      <c r="AJ32" s="230">
        <f t="shared" si="50"/>
        <v>800000</v>
      </c>
      <c r="AK32" s="12">
        <v>800000</v>
      </c>
      <c r="AL32" s="12"/>
      <c r="AM32" s="230">
        <f t="shared" si="51"/>
        <v>800000</v>
      </c>
      <c r="AN32" s="12">
        <v>800000</v>
      </c>
      <c r="AO32" s="12"/>
      <c r="AP32" s="230">
        <f t="shared" si="52"/>
        <v>800000</v>
      </c>
      <c r="AQ32" s="12"/>
      <c r="AR32" s="12"/>
      <c r="AS32" s="41">
        <f t="shared" si="3"/>
        <v>0</v>
      </c>
      <c r="AT32" s="12"/>
      <c r="AU32" s="12"/>
      <c r="AV32" s="12">
        <f t="shared" si="41"/>
        <v>0</v>
      </c>
      <c r="AW32" s="12"/>
      <c r="AX32" s="12"/>
      <c r="AY32" s="12"/>
      <c r="AZ32" s="32">
        <f t="shared" si="4"/>
        <v>12000000</v>
      </c>
    </row>
    <row r="33" spans="1:52" x14ac:dyDescent="0.2">
      <c r="A33" s="192">
        <v>27</v>
      </c>
      <c r="B33" s="275"/>
      <c r="C33" s="276" t="s">
        <v>305</v>
      </c>
      <c r="D33" s="103" t="s">
        <v>374</v>
      </c>
      <c r="E33" s="12">
        <v>13000000</v>
      </c>
      <c r="F33" s="12"/>
      <c r="G33" s="12"/>
      <c r="H33" s="12">
        <f t="shared" si="0"/>
        <v>13000000</v>
      </c>
      <c r="I33" s="12">
        <v>1000000</v>
      </c>
      <c r="J33" s="12">
        <v>4000000</v>
      </c>
      <c r="K33" s="12">
        <v>4000000</v>
      </c>
      <c r="L33" s="41">
        <f t="shared" si="1"/>
        <v>0</v>
      </c>
      <c r="M33" s="12">
        <v>800000</v>
      </c>
      <c r="N33" s="12">
        <v>800000</v>
      </c>
      <c r="O33" s="230">
        <f t="shared" si="43"/>
        <v>0</v>
      </c>
      <c r="P33" s="12">
        <v>800000</v>
      </c>
      <c r="Q33" s="12">
        <v>800000</v>
      </c>
      <c r="R33" s="230">
        <f t="shared" si="44"/>
        <v>0</v>
      </c>
      <c r="S33" s="12">
        <v>800000</v>
      </c>
      <c r="T33" s="12">
        <v>800000</v>
      </c>
      <c r="U33" s="230">
        <f t="shared" si="45"/>
        <v>0</v>
      </c>
      <c r="V33" s="12">
        <v>800000</v>
      </c>
      <c r="W33" s="12">
        <v>800000</v>
      </c>
      <c r="X33" s="230">
        <f t="shared" si="46"/>
        <v>0</v>
      </c>
      <c r="Y33" s="12">
        <v>800000</v>
      </c>
      <c r="Z33" s="12">
        <v>800000</v>
      </c>
      <c r="AA33" s="230">
        <f t="shared" si="47"/>
        <v>0</v>
      </c>
      <c r="AB33" s="12">
        <v>800000</v>
      </c>
      <c r="AC33" s="12">
        <v>800000</v>
      </c>
      <c r="AD33" s="230">
        <f t="shared" si="48"/>
        <v>0</v>
      </c>
      <c r="AE33" s="12">
        <v>800000</v>
      </c>
      <c r="AF33" s="12"/>
      <c r="AG33" s="230">
        <f t="shared" si="49"/>
        <v>800000</v>
      </c>
      <c r="AH33" s="12">
        <v>800000</v>
      </c>
      <c r="AI33" s="12"/>
      <c r="AJ33" s="230">
        <f t="shared" si="50"/>
        <v>800000</v>
      </c>
      <c r="AK33" s="12">
        <v>800000</v>
      </c>
      <c r="AL33" s="12"/>
      <c r="AM33" s="230">
        <f t="shared" si="51"/>
        <v>800000</v>
      </c>
      <c r="AN33" s="12">
        <v>800000</v>
      </c>
      <c r="AO33" s="12"/>
      <c r="AP33" s="230">
        <f t="shared" si="52"/>
        <v>800000</v>
      </c>
      <c r="AQ33" s="12"/>
      <c r="AR33" s="12"/>
      <c r="AS33" s="41">
        <f t="shared" si="3"/>
        <v>0</v>
      </c>
      <c r="AT33" s="12"/>
      <c r="AU33" s="12"/>
      <c r="AV33" s="12">
        <f t="shared" si="41"/>
        <v>0</v>
      </c>
      <c r="AW33" s="12"/>
      <c r="AX33" s="12"/>
      <c r="AY33" s="12"/>
      <c r="AZ33" s="32">
        <f t="shared" si="4"/>
        <v>12000000</v>
      </c>
    </row>
    <row r="34" spans="1:52" x14ac:dyDescent="0.2">
      <c r="A34" s="192">
        <v>28</v>
      </c>
      <c r="B34" s="275"/>
      <c r="C34" s="276" t="s">
        <v>306</v>
      </c>
      <c r="D34" s="103" t="s">
        <v>375</v>
      </c>
      <c r="E34" s="12">
        <v>14500000</v>
      </c>
      <c r="F34" s="12"/>
      <c r="G34" s="12"/>
      <c r="H34" s="12">
        <f t="shared" si="0"/>
        <v>14500000</v>
      </c>
      <c r="I34" s="12">
        <v>3000000</v>
      </c>
      <c r="J34" s="12">
        <v>2000000</v>
      </c>
      <c r="K34" s="12">
        <v>2000000</v>
      </c>
      <c r="L34" s="41">
        <f t="shared" si="1"/>
        <v>0</v>
      </c>
      <c r="M34" s="12">
        <v>950000</v>
      </c>
      <c r="N34" s="12">
        <v>950000</v>
      </c>
      <c r="O34" s="230">
        <f t="shared" si="43"/>
        <v>0</v>
      </c>
      <c r="P34" s="12">
        <v>950000</v>
      </c>
      <c r="Q34" s="12">
        <v>950000</v>
      </c>
      <c r="R34" s="230">
        <f t="shared" si="44"/>
        <v>0</v>
      </c>
      <c r="S34" s="12">
        <v>950000</v>
      </c>
      <c r="T34" s="12">
        <v>950000</v>
      </c>
      <c r="U34" s="230">
        <f t="shared" si="45"/>
        <v>0</v>
      </c>
      <c r="V34" s="12">
        <v>950000</v>
      </c>
      <c r="W34" s="12">
        <v>150000</v>
      </c>
      <c r="X34" s="230">
        <f t="shared" si="46"/>
        <v>800000</v>
      </c>
      <c r="Y34" s="12">
        <v>950000</v>
      </c>
      <c r="Z34" s="12"/>
      <c r="AA34" s="230">
        <f t="shared" si="47"/>
        <v>950000</v>
      </c>
      <c r="AB34" s="12">
        <v>950000</v>
      </c>
      <c r="AC34" s="12"/>
      <c r="AD34" s="230">
        <f t="shared" si="48"/>
        <v>950000</v>
      </c>
      <c r="AE34" s="12">
        <v>950000</v>
      </c>
      <c r="AF34" s="12"/>
      <c r="AG34" s="230">
        <f t="shared" si="49"/>
        <v>950000</v>
      </c>
      <c r="AH34" s="12">
        <v>950000</v>
      </c>
      <c r="AI34" s="12"/>
      <c r="AJ34" s="230">
        <f t="shared" si="50"/>
        <v>950000</v>
      </c>
      <c r="AK34" s="12">
        <v>950000</v>
      </c>
      <c r="AL34" s="12"/>
      <c r="AM34" s="230">
        <f t="shared" si="51"/>
        <v>950000</v>
      </c>
      <c r="AN34" s="12">
        <v>950000</v>
      </c>
      <c r="AO34" s="12"/>
      <c r="AP34" s="230">
        <f t="shared" si="52"/>
        <v>950000</v>
      </c>
      <c r="AQ34" s="12"/>
      <c r="AR34" s="12"/>
      <c r="AS34" s="41">
        <f t="shared" si="3"/>
        <v>0</v>
      </c>
      <c r="AT34" s="12"/>
      <c r="AU34" s="12"/>
      <c r="AV34" s="12">
        <f t="shared" si="41"/>
        <v>0</v>
      </c>
      <c r="AW34" s="12"/>
      <c r="AX34" s="12"/>
      <c r="AY34" s="12"/>
      <c r="AZ34" s="32">
        <f t="shared" si="4"/>
        <v>11500000</v>
      </c>
    </row>
    <row r="35" spans="1:52" x14ac:dyDescent="0.2">
      <c r="A35" s="192">
        <v>29</v>
      </c>
      <c r="B35" s="275"/>
      <c r="C35" s="63" t="s">
        <v>307</v>
      </c>
      <c r="D35" s="103" t="s">
        <v>375</v>
      </c>
      <c r="E35" s="12">
        <v>13000000</v>
      </c>
      <c r="F35" s="12"/>
      <c r="G35" s="12"/>
      <c r="H35" s="12">
        <f t="shared" si="0"/>
        <v>13000000</v>
      </c>
      <c r="I35" s="12">
        <v>2000000</v>
      </c>
      <c r="J35" s="12">
        <v>3000000</v>
      </c>
      <c r="K35" s="12">
        <v>3000000</v>
      </c>
      <c r="L35" s="41">
        <f t="shared" si="1"/>
        <v>0</v>
      </c>
      <c r="M35" s="12">
        <v>800000</v>
      </c>
      <c r="N35" s="12">
        <v>800000</v>
      </c>
      <c r="O35" s="230">
        <f t="shared" si="43"/>
        <v>0</v>
      </c>
      <c r="P35" s="12">
        <v>800000</v>
      </c>
      <c r="Q35" s="12">
        <v>800000</v>
      </c>
      <c r="R35" s="230">
        <f t="shared" si="44"/>
        <v>0</v>
      </c>
      <c r="S35" s="12">
        <v>800000</v>
      </c>
      <c r="T35" s="12">
        <v>400000</v>
      </c>
      <c r="U35" s="230">
        <f t="shared" si="45"/>
        <v>400000</v>
      </c>
      <c r="V35" s="12">
        <v>800000</v>
      </c>
      <c r="W35" s="12"/>
      <c r="X35" s="230">
        <f t="shared" si="46"/>
        <v>800000</v>
      </c>
      <c r="Y35" s="12">
        <v>800000</v>
      </c>
      <c r="Z35" s="12"/>
      <c r="AA35" s="230">
        <f t="shared" si="47"/>
        <v>800000</v>
      </c>
      <c r="AB35" s="12">
        <v>800000</v>
      </c>
      <c r="AC35" s="12"/>
      <c r="AD35" s="230">
        <f t="shared" si="48"/>
        <v>800000</v>
      </c>
      <c r="AE35" s="12">
        <v>800000</v>
      </c>
      <c r="AF35" s="12"/>
      <c r="AG35" s="230">
        <f t="shared" si="49"/>
        <v>800000</v>
      </c>
      <c r="AH35" s="12">
        <v>800000</v>
      </c>
      <c r="AI35" s="12"/>
      <c r="AJ35" s="230">
        <f t="shared" si="50"/>
        <v>800000</v>
      </c>
      <c r="AK35" s="12">
        <v>800000</v>
      </c>
      <c r="AL35" s="12"/>
      <c r="AM35" s="230">
        <f t="shared" si="51"/>
        <v>800000</v>
      </c>
      <c r="AN35" s="12">
        <v>800000</v>
      </c>
      <c r="AO35" s="12"/>
      <c r="AP35" s="230">
        <f t="shared" si="52"/>
        <v>800000</v>
      </c>
      <c r="AQ35" s="12"/>
      <c r="AR35" s="12"/>
      <c r="AS35" s="41">
        <f t="shared" si="3"/>
        <v>0</v>
      </c>
      <c r="AT35" s="12"/>
      <c r="AU35" s="12"/>
      <c r="AV35" s="12">
        <f t="shared" si="41"/>
        <v>0</v>
      </c>
      <c r="AW35" s="12"/>
      <c r="AX35" s="12"/>
      <c r="AY35" s="12"/>
      <c r="AZ35" s="32">
        <f t="shared" si="4"/>
        <v>11000000</v>
      </c>
    </row>
    <row r="36" spans="1:52" x14ac:dyDescent="0.2">
      <c r="A36" s="192">
        <v>30</v>
      </c>
      <c r="B36" s="275"/>
      <c r="C36" s="276" t="s">
        <v>308</v>
      </c>
      <c r="D36" s="103" t="s">
        <v>374</v>
      </c>
      <c r="E36" s="12">
        <v>14000000</v>
      </c>
      <c r="F36" s="12"/>
      <c r="G36" s="12"/>
      <c r="H36" s="12">
        <f t="shared" si="0"/>
        <v>14000000</v>
      </c>
      <c r="I36" s="12">
        <v>5000000</v>
      </c>
      <c r="J36" s="12"/>
      <c r="K36" s="12"/>
      <c r="L36" s="41">
        <f t="shared" si="1"/>
        <v>0</v>
      </c>
      <c r="M36" s="12">
        <v>900000</v>
      </c>
      <c r="N36" s="12">
        <v>900000</v>
      </c>
      <c r="O36" s="230">
        <f t="shared" si="43"/>
        <v>0</v>
      </c>
      <c r="P36" s="12">
        <v>900000</v>
      </c>
      <c r="Q36" s="12">
        <v>900000</v>
      </c>
      <c r="R36" s="230">
        <f t="shared" si="44"/>
        <v>0</v>
      </c>
      <c r="S36" s="12">
        <v>900000</v>
      </c>
      <c r="T36" s="12"/>
      <c r="U36" s="230">
        <f t="shared" si="45"/>
        <v>900000</v>
      </c>
      <c r="V36" s="12">
        <v>900000</v>
      </c>
      <c r="W36" s="12"/>
      <c r="X36" s="230">
        <f t="shared" si="46"/>
        <v>900000</v>
      </c>
      <c r="Y36" s="12">
        <v>900000</v>
      </c>
      <c r="Z36" s="12"/>
      <c r="AA36" s="230">
        <f t="shared" si="47"/>
        <v>900000</v>
      </c>
      <c r="AB36" s="12">
        <v>900000</v>
      </c>
      <c r="AC36" s="12"/>
      <c r="AD36" s="230">
        <f t="shared" si="48"/>
        <v>900000</v>
      </c>
      <c r="AE36" s="12">
        <v>900000</v>
      </c>
      <c r="AF36" s="12"/>
      <c r="AG36" s="230">
        <f t="shared" si="49"/>
        <v>900000</v>
      </c>
      <c r="AH36" s="12">
        <v>900000</v>
      </c>
      <c r="AI36" s="12"/>
      <c r="AJ36" s="230">
        <f t="shared" si="50"/>
        <v>900000</v>
      </c>
      <c r="AK36" s="12">
        <v>900000</v>
      </c>
      <c r="AL36" s="12"/>
      <c r="AM36" s="230">
        <f t="shared" si="51"/>
        <v>900000</v>
      </c>
      <c r="AN36" s="12">
        <v>900000</v>
      </c>
      <c r="AO36" s="12"/>
      <c r="AP36" s="230">
        <f t="shared" si="52"/>
        <v>900000</v>
      </c>
      <c r="AQ36" s="12"/>
      <c r="AR36" s="12"/>
      <c r="AS36" s="41">
        <f t="shared" si="3"/>
        <v>0</v>
      </c>
      <c r="AT36" s="12"/>
      <c r="AU36" s="12"/>
      <c r="AV36" s="12">
        <f t="shared" si="41"/>
        <v>0</v>
      </c>
      <c r="AW36" s="12"/>
      <c r="AX36" s="12"/>
      <c r="AY36" s="12"/>
      <c r="AZ36" s="32">
        <f t="shared" si="4"/>
        <v>9000000</v>
      </c>
    </row>
    <row r="37" spans="1:52" x14ac:dyDescent="0.2">
      <c r="A37" s="192">
        <v>31</v>
      </c>
      <c r="B37" s="275"/>
      <c r="C37" s="276" t="s">
        <v>309</v>
      </c>
      <c r="D37" s="103" t="s">
        <v>374</v>
      </c>
      <c r="E37" s="12">
        <v>14000000</v>
      </c>
      <c r="F37" s="12"/>
      <c r="G37" s="12"/>
      <c r="H37" s="12">
        <f t="shared" si="0"/>
        <v>14000000</v>
      </c>
      <c r="I37" s="12">
        <v>2000000</v>
      </c>
      <c r="J37" s="12">
        <v>3000000</v>
      </c>
      <c r="K37" s="12">
        <v>3000000</v>
      </c>
      <c r="L37" s="41">
        <f t="shared" si="1"/>
        <v>0</v>
      </c>
      <c r="M37" s="12">
        <v>900000</v>
      </c>
      <c r="N37" s="12">
        <v>900000</v>
      </c>
      <c r="O37" s="230">
        <f t="shared" si="43"/>
        <v>0</v>
      </c>
      <c r="P37" s="12">
        <v>900000</v>
      </c>
      <c r="Q37" s="12">
        <v>900000</v>
      </c>
      <c r="R37" s="230">
        <f t="shared" si="44"/>
        <v>0</v>
      </c>
      <c r="S37" s="12">
        <v>900000</v>
      </c>
      <c r="T37" s="12">
        <v>900000</v>
      </c>
      <c r="U37" s="230">
        <f t="shared" si="45"/>
        <v>0</v>
      </c>
      <c r="V37" s="12">
        <v>900000</v>
      </c>
      <c r="W37" s="12">
        <v>900000</v>
      </c>
      <c r="X37" s="230">
        <f t="shared" si="46"/>
        <v>0</v>
      </c>
      <c r="Y37" s="12">
        <v>900000</v>
      </c>
      <c r="Z37" s="12">
        <v>900000</v>
      </c>
      <c r="AA37" s="230">
        <f t="shared" si="47"/>
        <v>0</v>
      </c>
      <c r="AB37" s="12">
        <v>900000</v>
      </c>
      <c r="AC37" s="12"/>
      <c r="AD37" s="230">
        <f t="shared" si="48"/>
        <v>900000</v>
      </c>
      <c r="AE37" s="12">
        <v>900000</v>
      </c>
      <c r="AF37" s="12"/>
      <c r="AG37" s="230">
        <f t="shared" si="49"/>
        <v>900000</v>
      </c>
      <c r="AH37" s="12">
        <v>900000</v>
      </c>
      <c r="AI37" s="12"/>
      <c r="AJ37" s="230">
        <f t="shared" si="50"/>
        <v>900000</v>
      </c>
      <c r="AK37" s="12">
        <v>900000</v>
      </c>
      <c r="AL37" s="12"/>
      <c r="AM37" s="230">
        <f t="shared" si="51"/>
        <v>900000</v>
      </c>
      <c r="AN37" s="12">
        <v>900000</v>
      </c>
      <c r="AO37" s="12"/>
      <c r="AP37" s="230">
        <f t="shared" si="52"/>
        <v>900000</v>
      </c>
      <c r="AQ37" s="12"/>
      <c r="AR37" s="12"/>
      <c r="AS37" s="41">
        <f t="shared" si="3"/>
        <v>0</v>
      </c>
      <c r="AT37" s="12"/>
      <c r="AU37" s="12"/>
      <c r="AV37" s="12"/>
      <c r="AW37" s="12"/>
      <c r="AX37" s="12"/>
      <c r="AY37" s="12"/>
      <c r="AZ37" s="32">
        <f t="shared" si="4"/>
        <v>12000000</v>
      </c>
    </row>
    <row r="38" spans="1:52" x14ac:dyDescent="0.2">
      <c r="A38" s="192">
        <v>32</v>
      </c>
      <c r="B38" s="275"/>
      <c r="C38" s="63" t="s">
        <v>351</v>
      </c>
      <c r="D38" s="103" t="s">
        <v>374</v>
      </c>
      <c r="E38" s="12">
        <v>15000000</v>
      </c>
      <c r="F38" s="12"/>
      <c r="G38" s="12"/>
      <c r="H38" s="12">
        <f t="shared" si="0"/>
        <v>15000000</v>
      </c>
      <c r="I38" s="12">
        <v>5000000</v>
      </c>
      <c r="J38" s="12"/>
      <c r="K38" s="12"/>
      <c r="L38" s="41">
        <f t="shared" si="1"/>
        <v>0</v>
      </c>
      <c r="M38" s="12">
        <v>1000000</v>
      </c>
      <c r="N38" s="12">
        <v>1000000</v>
      </c>
      <c r="O38" s="230">
        <f t="shared" si="43"/>
        <v>0</v>
      </c>
      <c r="P38" s="12">
        <v>1000000</v>
      </c>
      <c r="Q38" s="12">
        <v>1000000</v>
      </c>
      <c r="R38" s="230">
        <f t="shared" si="44"/>
        <v>0</v>
      </c>
      <c r="S38" s="12">
        <v>1000000</v>
      </c>
      <c r="T38" s="12">
        <v>1000000</v>
      </c>
      <c r="U38" s="230">
        <f t="shared" si="45"/>
        <v>0</v>
      </c>
      <c r="V38" s="12">
        <v>1000000</v>
      </c>
      <c r="W38" s="12">
        <v>1000000</v>
      </c>
      <c r="X38" s="230">
        <f t="shared" si="46"/>
        <v>0</v>
      </c>
      <c r="Y38" s="12">
        <v>1000000</v>
      </c>
      <c r="Z38" s="12">
        <v>1000000</v>
      </c>
      <c r="AA38" s="230">
        <f t="shared" si="47"/>
        <v>0</v>
      </c>
      <c r="AB38" s="12">
        <v>1000000</v>
      </c>
      <c r="AC38" s="12">
        <v>1000000</v>
      </c>
      <c r="AD38" s="230">
        <f t="shared" si="48"/>
        <v>0</v>
      </c>
      <c r="AE38" s="12">
        <v>1000000</v>
      </c>
      <c r="AF38" s="12"/>
      <c r="AG38" s="230">
        <f t="shared" si="49"/>
        <v>1000000</v>
      </c>
      <c r="AH38" s="12">
        <v>1000000</v>
      </c>
      <c r="AI38" s="12"/>
      <c r="AJ38" s="230">
        <f t="shared" si="50"/>
        <v>1000000</v>
      </c>
      <c r="AK38" s="12">
        <v>1000000</v>
      </c>
      <c r="AL38" s="12"/>
      <c r="AM38" s="230">
        <f t="shared" si="51"/>
        <v>1000000</v>
      </c>
      <c r="AN38" s="12">
        <v>1000000</v>
      </c>
      <c r="AO38" s="12"/>
      <c r="AP38" s="230">
        <f t="shared" si="52"/>
        <v>1000000</v>
      </c>
      <c r="AQ38" s="12"/>
      <c r="AR38" s="12"/>
      <c r="AS38" s="41">
        <f t="shared" si="3"/>
        <v>0</v>
      </c>
      <c r="AT38" s="12"/>
      <c r="AU38" s="12"/>
      <c r="AV38" s="12">
        <f>AT38-AU38</f>
        <v>0</v>
      </c>
      <c r="AW38" s="12"/>
      <c r="AX38" s="12"/>
      <c r="AY38" s="12"/>
      <c r="AZ38" s="32">
        <f t="shared" si="4"/>
        <v>10000000</v>
      </c>
    </row>
    <row r="39" spans="1:52" x14ac:dyDescent="0.2">
      <c r="A39" s="192">
        <v>33</v>
      </c>
      <c r="B39" s="275"/>
      <c r="C39" s="63" t="s">
        <v>353</v>
      </c>
      <c r="D39" s="103" t="s">
        <v>375</v>
      </c>
      <c r="E39" s="12">
        <v>14500000</v>
      </c>
      <c r="F39" s="12"/>
      <c r="G39" s="12"/>
      <c r="H39" s="12">
        <f t="shared" si="0"/>
        <v>14500000</v>
      </c>
      <c r="I39" s="12">
        <v>5000000</v>
      </c>
      <c r="J39" s="12"/>
      <c r="K39" s="12"/>
      <c r="L39" s="41">
        <f t="shared" si="1"/>
        <v>0</v>
      </c>
      <c r="M39" s="12">
        <v>950000</v>
      </c>
      <c r="N39" s="12">
        <v>950000</v>
      </c>
      <c r="O39" s="230">
        <f t="shared" si="43"/>
        <v>0</v>
      </c>
      <c r="P39" s="12">
        <v>950000</v>
      </c>
      <c r="Q39" s="12">
        <v>950000</v>
      </c>
      <c r="R39" s="230">
        <f t="shared" si="44"/>
        <v>0</v>
      </c>
      <c r="S39" s="12">
        <v>950000</v>
      </c>
      <c r="T39" s="12">
        <v>950000</v>
      </c>
      <c r="U39" s="230">
        <f t="shared" si="45"/>
        <v>0</v>
      </c>
      <c r="V39" s="12">
        <v>950000</v>
      </c>
      <c r="W39" s="12">
        <v>950000</v>
      </c>
      <c r="X39" s="230">
        <f t="shared" si="46"/>
        <v>0</v>
      </c>
      <c r="Y39" s="12">
        <v>950000</v>
      </c>
      <c r="Z39" s="12">
        <v>950000</v>
      </c>
      <c r="AA39" s="230">
        <f t="shared" si="47"/>
        <v>0</v>
      </c>
      <c r="AB39" s="12">
        <v>950000</v>
      </c>
      <c r="AC39" s="12"/>
      <c r="AD39" s="230">
        <f t="shared" si="48"/>
        <v>950000</v>
      </c>
      <c r="AE39" s="12">
        <v>950000</v>
      </c>
      <c r="AF39" s="12"/>
      <c r="AG39" s="230">
        <f t="shared" si="49"/>
        <v>950000</v>
      </c>
      <c r="AH39" s="12">
        <v>950000</v>
      </c>
      <c r="AI39" s="12"/>
      <c r="AJ39" s="230">
        <f t="shared" si="50"/>
        <v>950000</v>
      </c>
      <c r="AK39" s="12">
        <v>950000</v>
      </c>
      <c r="AL39" s="12"/>
      <c r="AM39" s="230">
        <f t="shared" si="51"/>
        <v>950000</v>
      </c>
      <c r="AN39" s="12">
        <v>950000</v>
      </c>
      <c r="AO39" s="12"/>
      <c r="AP39" s="230">
        <f t="shared" si="52"/>
        <v>950000</v>
      </c>
      <c r="AQ39" s="12"/>
      <c r="AR39" s="12"/>
      <c r="AS39" s="41">
        <f t="shared" si="3"/>
        <v>0</v>
      </c>
      <c r="AT39" s="12"/>
      <c r="AU39" s="12"/>
      <c r="AV39" s="12"/>
      <c r="AW39" s="12"/>
      <c r="AX39" s="12"/>
      <c r="AY39" s="12"/>
      <c r="AZ39" s="32">
        <f t="shared" si="4"/>
        <v>9500000</v>
      </c>
    </row>
    <row r="40" spans="1:52" x14ac:dyDescent="0.2">
      <c r="A40" s="192">
        <v>34</v>
      </c>
      <c r="B40" s="275"/>
      <c r="C40" s="63" t="s">
        <v>361</v>
      </c>
      <c r="D40" s="103" t="s">
        <v>374</v>
      </c>
      <c r="E40" s="12">
        <v>15000000</v>
      </c>
      <c r="F40" s="12"/>
      <c r="G40" s="12"/>
      <c r="H40" s="12">
        <f t="shared" si="0"/>
        <v>15000000</v>
      </c>
      <c r="I40" s="12">
        <v>3000000</v>
      </c>
      <c r="J40" s="12">
        <v>2000000</v>
      </c>
      <c r="K40" s="12">
        <v>2000000</v>
      </c>
      <c r="L40" s="41">
        <f t="shared" si="1"/>
        <v>0</v>
      </c>
      <c r="M40" s="12"/>
      <c r="N40" s="12"/>
      <c r="O40" s="230">
        <f t="shared" si="43"/>
        <v>0</v>
      </c>
      <c r="P40" s="12">
        <v>1000000</v>
      </c>
      <c r="Q40" s="12"/>
      <c r="R40" s="41">
        <f t="shared" si="6"/>
        <v>1000000</v>
      </c>
      <c r="S40" s="12">
        <v>1000000</v>
      </c>
      <c r="T40" s="12"/>
      <c r="U40" s="41">
        <f t="shared" si="45"/>
        <v>1000000</v>
      </c>
      <c r="V40" s="12">
        <v>1000000</v>
      </c>
      <c r="W40" s="12"/>
      <c r="X40" s="41">
        <f t="shared" si="46"/>
        <v>1000000</v>
      </c>
      <c r="Y40" s="12">
        <v>1000000</v>
      </c>
      <c r="Z40" s="12"/>
      <c r="AA40" s="41">
        <f t="shared" si="47"/>
        <v>1000000</v>
      </c>
      <c r="AB40" s="12">
        <v>1000000</v>
      </c>
      <c r="AC40" s="12"/>
      <c r="AD40" s="41">
        <f t="shared" si="48"/>
        <v>1000000</v>
      </c>
      <c r="AE40" s="12">
        <v>1000000</v>
      </c>
      <c r="AF40" s="12"/>
      <c r="AG40" s="41">
        <f t="shared" si="49"/>
        <v>1000000</v>
      </c>
      <c r="AH40" s="12">
        <v>1000000</v>
      </c>
      <c r="AI40" s="12"/>
      <c r="AJ40" s="41">
        <f t="shared" si="50"/>
        <v>1000000</v>
      </c>
      <c r="AK40" s="12">
        <v>1000000</v>
      </c>
      <c r="AL40" s="12"/>
      <c r="AM40" s="41">
        <f t="shared" si="51"/>
        <v>1000000</v>
      </c>
      <c r="AN40" s="12">
        <v>1000000</v>
      </c>
      <c r="AO40" s="12"/>
      <c r="AP40" s="41">
        <f t="shared" si="52"/>
        <v>1000000</v>
      </c>
      <c r="AQ40" s="12">
        <v>1000000</v>
      </c>
      <c r="AR40" s="12"/>
      <c r="AS40" s="41">
        <f t="shared" si="3"/>
        <v>1000000</v>
      </c>
      <c r="AT40" s="12"/>
      <c r="AU40" s="12"/>
      <c r="AV40" s="12"/>
      <c r="AW40" s="12"/>
      <c r="AX40" s="12"/>
      <c r="AY40" s="12"/>
      <c r="AZ40" s="32">
        <f t="shared" si="4"/>
        <v>12000000</v>
      </c>
    </row>
    <row r="41" spans="1:52" x14ac:dyDescent="0.2">
      <c r="A41" s="192">
        <v>35</v>
      </c>
      <c r="B41" s="275"/>
      <c r="C41" s="276" t="s">
        <v>363</v>
      </c>
      <c r="D41" s="103" t="s">
        <v>374</v>
      </c>
      <c r="E41" s="12">
        <v>15000000</v>
      </c>
      <c r="F41" s="12"/>
      <c r="G41" s="12"/>
      <c r="H41" s="12">
        <f t="shared" si="0"/>
        <v>15000000</v>
      </c>
      <c r="I41" s="12">
        <v>5000000</v>
      </c>
      <c r="J41" s="12"/>
      <c r="K41" s="12"/>
      <c r="L41" s="41">
        <f t="shared" si="1"/>
        <v>0</v>
      </c>
      <c r="M41" s="12"/>
      <c r="N41" s="12"/>
      <c r="O41" s="230">
        <f t="shared" si="43"/>
        <v>0</v>
      </c>
      <c r="P41" s="12">
        <v>1000000</v>
      </c>
      <c r="Q41" s="12"/>
      <c r="R41" s="41">
        <f t="shared" si="6"/>
        <v>1000000</v>
      </c>
      <c r="S41" s="12">
        <v>1000000</v>
      </c>
      <c r="T41" s="12"/>
      <c r="U41" s="41">
        <f t="shared" si="45"/>
        <v>1000000</v>
      </c>
      <c r="V41" s="12">
        <v>1000000</v>
      </c>
      <c r="W41" s="12"/>
      <c r="X41" s="41">
        <f t="shared" si="46"/>
        <v>1000000</v>
      </c>
      <c r="Y41" s="12">
        <v>1000000</v>
      </c>
      <c r="Z41" s="12"/>
      <c r="AA41" s="41">
        <f t="shared" si="47"/>
        <v>1000000</v>
      </c>
      <c r="AB41" s="12">
        <v>1000000</v>
      </c>
      <c r="AC41" s="12"/>
      <c r="AD41" s="41">
        <f t="shared" si="48"/>
        <v>1000000</v>
      </c>
      <c r="AE41" s="12">
        <v>1000000</v>
      </c>
      <c r="AF41" s="12"/>
      <c r="AG41" s="41">
        <f t="shared" si="49"/>
        <v>1000000</v>
      </c>
      <c r="AH41" s="12">
        <v>1000000</v>
      </c>
      <c r="AI41" s="12"/>
      <c r="AJ41" s="41">
        <f t="shared" si="50"/>
        <v>1000000</v>
      </c>
      <c r="AK41" s="12">
        <v>1000000</v>
      </c>
      <c r="AL41" s="12"/>
      <c r="AM41" s="41">
        <f t="shared" si="51"/>
        <v>1000000</v>
      </c>
      <c r="AN41" s="12">
        <v>1000000</v>
      </c>
      <c r="AO41" s="12"/>
      <c r="AP41" s="41">
        <f t="shared" si="52"/>
        <v>1000000</v>
      </c>
      <c r="AQ41" s="12">
        <v>1000000</v>
      </c>
      <c r="AR41" s="12"/>
      <c r="AS41" s="41">
        <f t="shared" si="3"/>
        <v>1000000</v>
      </c>
      <c r="AT41" s="12"/>
      <c r="AU41" s="12"/>
      <c r="AV41" s="12">
        <f>AT41-AU41</f>
        <v>0</v>
      </c>
      <c r="AW41" s="12"/>
      <c r="AX41" s="12"/>
      <c r="AY41" s="12"/>
      <c r="AZ41" s="32">
        <f t="shared" si="4"/>
        <v>10000000</v>
      </c>
    </row>
    <row r="42" spans="1:52" x14ac:dyDescent="0.2">
      <c r="A42" s="192">
        <v>36</v>
      </c>
      <c r="B42" s="275"/>
      <c r="C42" s="276" t="s">
        <v>366</v>
      </c>
      <c r="D42" s="103" t="s">
        <v>375</v>
      </c>
      <c r="E42" s="12">
        <v>15000000</v>
      </c>
      <c r="F42" s="12"/>
      <c r="G42" s="12"/>
      <c r="H42" s="12">
        <f t="shared" si="0"/>
        <v>15000000</v>
      </c>
      <c r="I42" s="12">
        <v>5000000</v>
      </c>
      <c r="J42" s="12"/>
      <c r="K42" s="12"/>
      <c r="L42" s="41">
        <f t="shared" si="1"/>
        <v>0</v>
      </c>
      <c r="M42" s="12"/>
      <c r="N42" s="12"/>
      <c r="O42" s="230">
        <f t="shared" si="43"/>
        <v>0</v>
      </c>
      <c r="P42" s="12">
        <v>1000000</v>
      </c>
      <c r="Q42" s="12">
        <v>1000000</v>
      </c>
      <c r="R42" s="41">
        <f t="shared" si="6"/>
        <v>0</v>
      </c>
      <c r="S42" s="12">
        <v>1000000</v>
      </c>
      <c r="T42" s="12">
        <v>1000000</v>
      </c>
      <c r="U42" s="41">
        <f t="shared" si="45"/>
        <v>0</v>
      </c>
      <c r="V42" s="12">
        <v>1000000</v>
      </c>
      <c r="W42" s="12">
        <v>1000000</v>
      </c>
      <c r="X42" s="41">
        <f t="shared" si="46"/>
        <v>0</v>
      </c>
      <c r="Y42" s="12">
        <v>1000000</v>
      </c>
      <c r="Z42" s="12">
        <v>1000000</v>
      </c>
      <c r="AA42" s="41">
        <f t="shared" si="47"/>
        <v>0</v>
      </c>
      <c r="AB42" s="12">
        <v>1000000</v>
      </c>
      <c r="AC42" s="12">
        <v>1000000</v>
      </c>
      <c r="AD42" s="41">
        <f t="shared" si="48"/>
        <v>0</v>
      </c>
      <c r="AE42" s="12">
        <v>1000000</v>
      </c>
      <c r="AF42" s="12">
        <v>1000000</v>
      </c>
      <c r="AG42" s="41">
        <f t="shared" si="49"/>
        <v>0</v>
      </c>
      <c r="AH42" s="12">
        <v>1000000</v>
      </c>
      <c r="AI42" s="12">
        <v>1000000</v>
      </c>
      <c r="AJ42" s="41">
        <f t="shared" si="50"/>
        <v>0</v>
      </c>
      <c r="AK42" s="12">
        <v>1000000</v>
      </c>
      <c r="AL42" s="12">
        <v>1000000</v>
      </c>
      <c r="AM42" s="41">
        <f t="shared" si="51"/>
        <v>0</v>
      </c>
      <c r="AN42" s="12">
        <v>1000000</v>
      </c>
      <c r="AO42" s="12"/>
      <c r="AP42" s="41">
        <f t="shared" si="52"/>
        <v>1000000</v>
      </c>
      <c r="AQ42" s="12">
        <v>1000000</v>
      </c>
      <c r="AR42" s="12"/>
      <c r="AS42" s="41">
        <f t="shared" si="3"/>
        <v>1000000</v>
      </c>
      <c r="AT42" s="12"/>
      <c r="AU42" s="12"/>
      <c r="AV42" s="12">
        <f>AT42-AU42</f>
        <v>0</v>
      </c>
      <c r="AW42" s="12"/>
      <c r="AX42" s="12"/>
      <c r="AY42" s="12"/>
      <c r="AZ42" s="32">
        <f t="shared" si="4"/>
        <v>10000000</v>
      </c>
    </row>
    <row r="43" spans="1:52" x14ac:dyDescent="0.2">
      <c r="A43" s="192">
        <v>37</v>
      </c>
      <c r="B43" s="275"/>
      <c r="C43" s="276" t="s">
        <v>370</v>
      </c>
      <c r="D43" s="103" t="s">
        <v>374</v>
      </c>
      <c r="E43" s="12">
        <v>15000000</v>
      </c>
      <c r="F43" s="12"/>
      <c r="G43" s="12"/>
      <c r="H43" s="12">
        <f t="shared" si="0"/>
        <v>15000000</v>
      </c>
      <c r="I43" s="12">
        <v>5000000</v>
      </c>
      <c r="J43" s="12"/>
      <c r="K43" s="12"/>
      <c r="L43" s="41">
        <f t="shared" si="1"/>
        <v>0</v>
      </c>
      <c r="M43" s="12"/>
      <c r="N43" s="12"/>
      <c r="O43" s="230">
        <f t="shared" si="43"/>
        <v>0</v>
      </c>
      <c r="P43" s="12">
        <v>1000000</v>
      </c>
      <c r="Q43" s="12">
        <v>1000000</v>
      </c>
      <c r="R43" s="41">
        <f t="shared" si="6"/>
        <v>0</v>
      </c>
      <c r="S43" s="12">
        <v>1000000</v>
      </c>
      <c r="T43" s="12">
        <v>1000000</v>
      </c>
      <c r="U43" s="41">
        <f t="shared" si="45"/>
        <v>0</v>
      </c>
      <c r="V43" s="12">
        <v>1000000</v>
      </c>
      <c r="W43" s="12"/>
      <c r="X43" s="41">
        <f t="shared" si="46"/>
        <v>1000000</v>
      </c>
      <c r="Y43" s="12">
        <v>1000000</v>
      </c>
      <c r="Z43" s="12"/>
      <c r="AA43" s="41">
        <f t="shared" si="47"/>
        <v>1000000</v>
      </c>
      <c r="AB43" s="12">
        <v>1000000</v>
      </c>
      <c r="AC43" s="12"/>
      <c r="AD43" s="41">
        <f t="shared" si="48"/>
        <v>1000000</v>
      </c>
      <c r="AE43" s="12">
        <v>1000000</v>
      </c>
      <c r="AF43" s="12"/>
      <c r="AG43" s="41">
        <f t="shared" si="49"/>
        <v>1000000</v>
      </c>
      <c r="AH43" s="12">
        <v>1000000</v>
      </c>
      <c r="AI43" s="12"/>
      <c r="AJ43" s="41">
        <f t="shared" si="50"/>
        <v>1000000</v>
      </c>
      <c r="AK43" s="12">
        <v>1000000</v>
      </c>
      <c r="AL43" s="12"/>
      <c r="AM43" s="41">
        <f t="shared" si="51"/>
        <v>1000000</v>
      </c>
      <c r="AN43" s="12">
        <v>1000000</v>
      </c>
      <c r="AO43" s="12"/>
      <c r="AP43" s="41">
        <f t="shared" si="52"/>
        <v>1000000</v>
      </c>
      <c r="AQ43" s="12">
        <v>1000000</v>
      </c>
      <c r="AR43" s="12"/>
      <c r="AS43" s="41">
        <f t="shared" si="3"/>
        <v>1000000</v>
      </c>
      <c r="AT43" s="12"/>
      <c r="AU43" s="12"/>
      <c r="AV43" s="12">
        <f>AT43-AU43</f>
        <v>0</v>
      </c>
      <c r="AW43" s="12"/>
      <c r="AX43" s="12"/>
      <c r="AY43" s="12"/>
      <c r="AZ43" s="32">
        <f t="shared" si="4"/>
        <v>10000000</v>
      </c>
    </row>
    <row r="44" spans="1:52" x14ac:dyDescent="0.2">
      <c r="A44" s="192">
        <v>38</v>
      </c>
      <c r="B44" s="275"/>
      <c r="C44" s="63" t="s">
        <v>396</v>
      </c>
      <c r="D44" s="103" t="s">
        <v>375</v>
      </c>
      <c r="E44" s="12">
        <v>15000000</v>
      </c>
      <c r="F44" s="12"/>
      <c r="G44" s="12"/>
      <c r="H44" s="12">
        <f t="shared" si="0"/>
        <v>15000000</v>
      </c>
      <c r="I44" s="12">
        <v>5000000</v>
      </c>
      <c r="J44" s="12"/>
      <c r="K44" s="12"/>
      <c r="L44" s="41">
        <f t="shared" si="1"/>
        <v>0</v>
      </c>
      <c r="M44" s="12"/>
      <c r="N44" s="12"/>
      <c r="O44" s="230">
        <f t="shared" si="43"/>
        <v>0</v>
      </c>
      <c r="P44" s="12">
        <v>1000000</v>
      </c>
      <c r="Q44" s="12">
        <v>1000000</v>
      </c>
      <c r="R44" s="41">
        <f t="shared" si="6"/>
        <v>0</v>
      </c>
      <c r="S44" s="12">
        <v>1000000</v>
      </c>
      <c r="T44" s="12">
        <v>1000000</v>
      </c>
      <c r="U44" s="41">
        <f t="shared" si="45"/>
        <v>0</v>
      </c>
      <c r="V44" s="12">
        <v>1000000</v>
      </c>
      <c r="W44" s="12"/>
      <c r="X44" s="41">
        <f t="shared" si="46"/>
        <v>1000000</v>
      </c>
      <c r="Y44" s="12">
        <v>1000000</v>
      </c>
      <c r="Z44" s="12"/>
      <c r="AA44" s="41">
        <f t="shared" si="47"/>
        <v>1000000</v>
      </c>
      <c r="AB44" s="12">
        <v>1000000</v>
      </c>
      <c r="AC44" s="12"/>
      <c r="AD44" s="41">
        <f t="shared" si="48"/>
        <v>1000000</v>
      </c>
      <c r="AE44" s="12">
        <v>1000000</v>
      </c>
      <c r="AF44" s="12"/>
      <c r="AG44" s="41">
        <f t="shared" si="49"/>
        <v>1000000</v>
      </c>
      <c r="AH44" s="12">
        <v>1000000</v>
      </c>
      <c r="AI44" s="12"/>
      <c r="AJ44" s="41">
        <f t="shared" si="50"/>
        <v>1000000</v>
      </c>
      <c r="AK44" s="12">
        <v>1000000</v>
      </c>
      <c r="AL44" s="12"/>
      <c r="AM44" s="41">
        <f t="shared" si="51"/>
        <v>1000000</v>
      </c>
      <c r="AN44" s="12">
        <v>1000000</v>
      </c>
      <c r="AO44" s="12"/>
      <c r="AP44" s="41">
        <f t="shared" si="52"/>
        <v>1000000</v>
      </c>
      <c r="AQ44" s="12">
        <v>1000000</v>
      </c>
      <c r="AR44" s="12"/>
      <c r="AS44" s="41">
        <f t="shared" si="3"/>
        <v>1000000</v>
      </c>
      <c r="AT44" s="12"/>
      <c r="AU44" s="12"/>
      <c r="AV44" s="12">
        <f>AT44-AU44</f>
        <v>0</v>
      </c>
      <c r="AW44" s="12"/>
      <c r="AX44" s="12"/>
      <c r="AY44" s="12"/>
      <c r="AZ44" s="32">
        <f t="shared" si="4"/>
        <v>10000000</v>
      </c>
    </row>
    <row r="45" spans="1:52" ht="11.25" customHeight="1" x14ac:dyDescent="0.2">
      <c r="A45" s="192">
        <v>39</v>
      </c>
      <c r="B45" s="275"/>
      <c r="C45" s="276" t="s">
        <v>400</v>
      </c>
      <c r="D45" s="103" t="s">
        <v>374</v>
      </c>
      <c r="E45" s="12">
        <v>15000000</v>
      </c>
      <c r="F45" s="12"/>
      <c r="G45" s="12"/>
      <c r="H45" s="12">
        <f t="shared" si="0"/>
        <v>15000000</v>
      </c>
      <c r="I45" s="12">
        <v>5000000</v>
      </c>
      <c r="J45" s="12"/>
      <c r="K45" s="12"/>
      <c r="L45" s="41"/>
      <c r="M45" s="12"/>
      <c r="N45" s="12"/>
      <c r="O45" s="230"/>
      <c r="P45" s="12">
        <v>1000000</v>
      </c>
      <c r="Q45" s="12">
        <v>1000000</v>
      </c>
      <c r="R45" s="41">
        <f t="shared" si="6"/>
        <v>0</v>
      </c>
      <c r="S45" s="12">
        <v>1000000</v>
      </c>
      <c r="T45" s="12">
        <v>1000000</v>
      </c>
      <c r="U45" s="41">
        <f t="shared" si="45"/>
        <v>0</v>
      </c>
      <c r="V45" s="12">
        <v>1000000</v>
      </c>
      <c r="W45" s="12">
        <v>1000000</v>
      </c>
      <c r="X45" s="41">
        <f t="shared" si="46"/>
        <v>0</v>
      </c>
      <c r="Y45" s="12">
        <v>1000000</v>
      </c>
      <c r="Z45" s="12">
        <v>1000000</v>
      </c>
      <c r="AA45" s="41">
        <f t="shared" si="47"/>
        <v>0</v>
      </c>
      <c r="AB45" s="12">
        <v>1000000</v>
      </c>
      <c r="AC45" s="12"/>
      <c r="AD45" s="41">
        <f t="shared" si="48"/>
        <v>1000000</v>
      </c>
      <c r="AE45" s="12">
        <v>1000000</v>
      </c>
      <c r="AF45" s="12"/>
      <c r="AG45" s="41">
        <f t="shared" si="49"/>
        <v>1000000</v>
      </c>
      <c r="AH45" s="12">
        <v>1000000</v>
      </c>
      <c r="AI45" s="12"/>
      <c r="AJ45" s="41">
        <f t="shared" si="50"/>
        <v>1000000</v>
      </c>
      <c r="AK45" s="12">
        <v>1000000</v>
      </c>
      <c r="AL45" s="12"/>
      <c r="AM45" s="41">
        <f t="shared" si="51"/>
        <v>1000000</v>
      </c>
      <c r="AN45" s="12">
        <v>1000000</v>
      </c>
      <c r="AO45" s="12"/>
      <c r="AP45" s="41">
        <f t="shared" si="52"/>
        <v>1000000</v>
      </c>
      <c r="AQ45" s="12">
        <v>1000000</v>
      </c>
      <c r="AR45" s="12"/>
      <c r="AS45" s="41">
        <f t="shared" si="3"/>
        <v>1000000</v>
      </c>
      <c r="AT45" s="12"/>
      <c r="AU45" s="12"/>
      <c r="AV45" s="12"/>
      <c r="AW45" s="12"/>
      <c r="AX45" s="12"/>
      <c r="AY45" s="12"/>
      <c r="AZ45" s="32">
        <f t="shared" si="4"/>
        <v>10000000</v>
      </c>
    </row>
    <row r="46" spans="1:52" x14ac:dyDescent="0.2">
      <c r="A46" s="192">
        <v>40</v>
      </c>
      <c r="B46" s="279"/>
      <c r="C46" s="63" t="s">
        <v>421</v>
      </c>
      <c r="D46" s="103" t="s">
        <v>375</v>
      </c>
      <c r="E46" s="12">
        <v>14000000</v>
      </c>
      <c r="F46" s="12"/>
      <c r="G46" s="12"/>
      <c r="H46" s="12">
        <f t="shared" si="0"/>
        <v>14000000</v>
      </c>
      <c r="I46" s="12">
        <v>5000000</v>
      </c>
      <c r="J46" s="12"/>
      <c r="K46" s="12"/>
      <c r="L46" s="41">
        <f t="shared" si="1"/>
        <v>0</v>
      </c>
      <c r="M46" s="12">
        <v>900000</v>
      </c>
      <c r="N46" s="12">
        <v>900000</v>
      </c>
      <c r="O46" s="230">
        <f t="shared" si="43"/>
        <v>0</v>
      </c>
      <c r="P46" s="12">
        <v>900000</v>
      </c>
      <c r="Q46" s="12">
        <v>900000</v>
      </c>
      <c r="R46" s="230">
        <f>P46-Q46</f>
        <v>0</v>
      </c>
      <c r="S46" s="12">
        <v>900000</v>
      </c>
      <c r="T46" s="12">
        <v>900000</v>
      </c>
      <c r="U46" s="230">
        <f t="shared" si="45"/>
        <v>0</v>
      </c>
      <c r="V46" s="12">
        <v>900000</v>
      </c>
      <c r="W46" s="12">
        <v>900000</v>
      </c>
      <c r="X46" s="230">
        <f t="shared" si="46"/>
        <v>0</v>
      </c>
      <c r="Y46" s="12">
        <v>900000</v>
      </c>
      <c r="Z46" s="12">
        <v>900000</v>
      </c>
      <c r="AA46" s="230">
        <f t="shared" si="47"/>
        <v>0</v>
      </c>
      <c r="AB46" s="12">
        <v>900000</v>
      </c>
      <c r="AC46" s="12">
        <v>700000</v>
      </c>
      <c r="AD46" s="230">
        <f t="shared" si="48"/>
        <v>200000</v>
      </c>
      <c r="AE46" s="12">
        <v>900000</v>
      </c>
      <c r="AF46" s="12"/>
      <c r="AG46" s="230">
        <f t="shared" si="49"/>
        <v>900000</v>
      </c>
      <c r="AH46" s="12">
        <v>900000</v>
      </c>
      <c r="AI46" s="12"/>
      <c r="AJ46" s="230">
        <f t="shared" si="50"/>
        <v>900000</v>
      </c>
      <c r="AK46" s="12">
        <v>900000</v>
      </c>
      <c r="AL46" s="12"/>
      <c r="AM46" s="230">
        <f t="shared" si="51"/>
        <v>900000</v>
      </c>
      <c r="AN46" s="12">
        <v>900000</v>
      </c>
      <c r="AO46" s="12"/>
      <c r="AP46" s="230">
        <f t="shared" si="52"/>
        <v>900000</v>
      </c>
      <c r="AQ46" s="12"/>
      <c r="AR46" s="12"/>
      <c r="AS46" s="41">
        <f t="shared" si="3"/>
        <v>0</v>
      </c>
      <c r="AT46" s="12"/>
      <c r="AU46" s="12"/>
      <c r="AV46" s="12"/>
      <c r="AW46" s="12"/>
      <c r="AX46" s="12"/>
      <c r="AY46" s="12"/>
      <c r="AZ46" s="32">
        <f t="shared" si="4"/>
        <v>9000000</v>
      </c>
    </row>
    <row r="47" spans="1:52" ht="11.25" customHeight="1" x14ac:dyDescent="0.2">
      <c r="A47" s="192">
        <v>41</v>
      </c>
      <c r="B47" s="275"/>
      <c r="C47" s="276" t="s">
        <v>422</v>
      </c>
      <c r="D47" s="103" t="s">
        <v>374</v>
      </c>
      <c r="E47" s="12">
        <v>14000000</v>
      </c>
      <c r="F47" s="12"/>
      <c r="G47" s="12"/>
      <c r="H47" s="12">
        <f t="shared" si="0"/>
        <v>14000000</v>
      </c>
      <c r="I47" s="12">
        <v>5000000</v>
      </c>
      <c r="J47" s="12"/>
      <c r="K47" s="12"/>
      <c r="L47" s="41">
        <f t="shared" si="1"/>
        <v>0</v>
      </c>
      <c r="M47" s="12">
        <v>900000</v>
      </c>
      <c r="N47" s="12">
        <v>900000</v>
      </c>
      <c r="O47" s="230">
        <f t="shared" si="43"/>
        <v>0</v>
      </c>
      <c r="P47" s="12">
        <v>900000</v>
      </c>
      <c r="Q47" s="12">
        <v>900000</v>
      </c>
      <c r="R47" s="230">
        <f t="shared" si="6"/>
        <v>0</v>
      </c>
      <c r="S47" s="12">
        <v>900000</v>
      </c>
      <c r="T47" s="12">
        <v>900000</v>
      </c>
      <c r="U47" s="230">
        <f t="shared" si="45"/>
        <v>0</v>
      </c>
      <c r="V47" s="12">
        <v>900000</v>
      </c>
      <c r="W47" s="12">
        <v>900000</v>
      </c>
      <c r="X47" s="230">
        <f t="shared" si="46"/>
        <v>0</v>
      </c>
      <c r="Y47" s="12">
        <v>900000</v>
      </c>
      <c r="Z47" s="12">
        <v>900000</v>
      </c>
      <c r="AA47" s="230">
        <f t="shared" si="47"/>
        <v>0</v>
      </c>
      <c r="AB47" s="12">
        <v>900000</v>
      </c>
      <c r="AC47" s="12">
        <v>900000</v>
      </c>
      <c r="AD47" s="230">
        <f t="shared" si="48"/>
        <v>0</v>
      </c>
      <c r="AE47" s="12">
        <v>900000</v>
      </c>
      <c r="AF47" s="12"/>
      <c r="AG47" s="230">
        <f t="shared" si="49"/>
        <v>900000</v>
      </c>
      <c r="AH47" s="12">
        <v>900000</v>
      </c>
      <c r="AI47" s="12"/>
      <c r="AJ47" s="230">
        <f t="shared" si="50"/>
        <v>900000</v>
      </c>
      <c r="AK47" s="12">
        <v>900000</v>
      </c>
      <c r="AL47" s="12"/>
      <c r="AM47" s="230">
        <f t="shared" si="51"/>
        <v>900000</v>
      </c>
      <c r="AN47" s="12">
        <v>900000</v>
      </c>
      <c r="AO47" s="12"/>
      <c r="AP47" s="230">
        <f t="shared" si="52"/>
        <v>900000</v>
      </c>
      <c r="AQ47" s="12"/>
      <c r="AR47" s="12"/>
      <c r="AS47" s="41">
        <f t="shared" si="3"/>
        <v>0</v>
      </c>
      <c r="AT47" s="12"/>
      <c r="AU47" s="12"/>
      <c r="AV47" s="12">
        <f t="shared" ref="AV47:AV53" si="53">AT47-AU47</f>
        <v>0</v>
      </c>
      <c r="AW47" s="12"/>
      <c r="AX47" s="12"/>
      <c r="AY47" s="12"/>
      <c r="AZ47" s="32">
        <f t="shared" si="4"/>
        <v>9000000</v>
      </c>
    </row>
    <row r="48" spans="1:52" x14ac:dyDescent="0.2">
      <c r="A48" s="192">
        <v>42</v>
      </c>
      <c r="B48" s="275"/>
      <c r="C48" s="276" t="s">
        <v>424</v>
      </c>
      <c r="D48" s="103" t="s">
        <v>375</v>
      </c>
      <c r="E48" s="12">
        <v>14850000</v>
      </c>
      <c r="F48" s="12"/>
      <c r="G48" s="12"/>
      <c r="H48" s="12">
        <f t="shared" si="0"/>
        <v>14850000</v>
      </c>
      <c r="I48" s="12">
        <v>4000000</v>
      </c>
      <c r="J48" s="12">
        <v>1000000</v>
      </c>
      <c r="K48" s="12">
        <v>1000000</v>
      </c>
      <c r="L48" s="41">
        <f t="shared" si="1"/>
        <v>0</v>
      </c>
      <c r="M48" s="12"/>
      <c r="N48" s="12"/>
      <c r="O48" s="230">
        <f t="shared" si="43"/>
        <v>0</v>
      </c>
      <c r="P48" s="12"/>
      <c r="Q48" s="12"/>
      <c r="R48" s="41">
        <f t="shared" si="6"/>
        <v>0</v>
      </c>
      <c r="S48" s="12">
        <v>985000</v>
      </c>
      <c r="T48" s="12">
        <v>985000</v>
      </c>
      <c r="U48" s="41">
        <f t="shared" ref="U48:U56" si="54">S48-T48</f>
        <v>0</v>
      </c>
      <c r="V48" s="12">
        <v>985000</v>
      </c>
      <c r="W48" s="12">
        <v>985000</v>
      </c>
      <c r="X48" s="41">
        <f t="shared" si="46"/>
        <v>0</v>
      </c>
      <c r="Y48" s="12">
        <v>985000</v>
      </c>
      <c r="Z48" s="12">
        <v>985000</v>
      </c>
      <c r="AA48" s="41">
        <f t="shared" si="47"/>
        <v>0</v>
      </c>
      <c r="AB48" s="12">
        <v>985000</v>
      </c>
      <c r="AC48" s="12">
        <v>985000</v>
      </c>
      <c r="AD48" s="41">
        <f t="shared" si="48"/>
        <v>0</v>
      </c>
      <c r="AE48" s="12">
        <v>985000</v>
      </c>
      <c r="AF48" s="12"/>
      <c r="AG48" s="41">
        <f t="shared" si="49"/>
        <v>985000</v>
      </c>
      <c r="AH48" s="12">
        <v>985000</v>
      </c>
      <c r="AI48" s="12"/>
      <c r="AJ48" s="41">
        <f t="shared" si="50"/>
        <v>985000</v>
      </c>
      <c r="AK48" s="12">
        <v>985000</v>
      </c>
      <c r="AL48" s="12"/>
      <c r="AM48" s="41">
        <f t="shared" si="51"/>
        <v>985000</v>
      </c>
      <c r="AN48" s="12">
        <v>985000</v>
      </c>
      <c r="AO48" s="12"/>
      <c r="AP48" s="41">
        <f t="shared" si="52"/>
        <v>985000</v>
      </c>
      <c r="AQ48" s="12">
        <v>985000</v>
      </c>
      <c r="AR48" s="12"/>
      <c r="AS48" s="41">
        <f t="shared" si="3"/>
        <v>985000</v>
      </c>
      <c r="AT48" s="12">
        <v>985000</v>
      </c>
      <c r="AU48" s="12"/>
      <c r="AV48" s="12">
        <f t="shared" si="53"/>
        <v>985000</v>
      </c>
      <c r="AW48" s="12"/>
      <c r="AX48" s="12"/>
      <c r="AY48" s="12"/>
      <c r="AZ48" s="32">
        <f t="shared" si="4"/>
        <v>10850000</v>
      </c>
    </row>
    <row r="49" spans="1:56" x14ac:dyDescent="0.2">
      <c r="A49" s="192">
        <v>43</v>
      </c>
      <c r="B49" s="275"/>
      <c r="C49" s="109" t="s">
        <v>212</v>
      </c>
      <c r="D49" s="10" t="s">
        <v>374</v>
      </c>
      <c r="E49" s="42">
        <v>15200000</v>
      </c>
      <c r="F49" s="42"/>
      <c r="G49" s="42"/>
      <c r="H49" s="12">
        <f t="shared" si="0"/>
        <v>15200000</v>
      </c>
      <c r="I49" s="42">
        <v>5000000</v>
      </c>
      <c r="J49" s="12"/>
      <c r="K49" s="12"/>
      <c r="L49" s="41">
        <f t="shared" si="1"/>
        <v>0</v>
      </c>
      <c r="M49" s="12">
        <v>1020000</v>
      </c>
      <c r="N49" s="12">
        <v>1020000</v>
      </c>
      <c r="O49" s="230">
        <f t="shared" si="43"/>
        <v>0</v>
      </c>
      <c r="P49" s="12">
        <v>1020000</v>
      </c>
      <c r="Q49" s="12">
        <v>1020000</v>
      </c>
      <c r="R49" s="230">
        <f t="shared" si="6"/>
        <v>0</v>
      </c>
      <c r="S49" s="12">
        <v>1020000</v>
      </c>
      <c r="T49" s="12"/>
      <c r="U49" s="230">
        <f t="shared" si="54"/>
        <v>1020000</v>
      </c>
      <c r="V49" s="12">
        <v>1020000</v>
      </c>
      <c r="W49" s="12"/>
      <c r="X49" s="230">
        <f t="shared" si="46"/>
        <v>1020000</v>
      </c>
      <c r="Y49" s="12">
        <v>1020000</v>
      </c>
      <c r="Z49" s="12"/>
      <c r="AA49" s="230">
        <f t="shared" si="47"/>
        <v>1020000</v>
      </c>
      <c r="AB49" s="12">
        <v>1020000</v>
      </c>
      <c r="AC49" s="12"/>
      <c r="AD49" s="230">
        <f t="shared" si="48"/>
        <v>1020000</v>
      </c>
      <c r="AE49" s="12">
        <v>1020000</v>
      </c>
      <c r="AF49" s="12"/>
      <c r="AG49" s="230">
        <f t="shared" si="49"/>
        <v>1020000</v>
      </c>
      <c r="AH49" s="12">
        <v>1020000</v>
      </c>
      <c r="AI49" s="12"/>
      <c r="AJ49" s="230">
        <f t="shared" si="50"/>
        <v>1020000</v>
      </c>
      <c r="AK49" s="12">
        <v>1020000</v>
      </c>
      <c r="AL49" s="12"/>
      <c r="AM49" s="230">
        <f t="shared" si="51"/>
        <v>1020000</v>
      </c>
      <c r="AN49" s="12">
        <v>1020000</v>
      </c>
      <c r="AO49" s="12"/>
      <c r="AP49" s="230">
        <f t="shared" si="52"/>
        <v>1020000</v>
      </c>
      <c r="AQ49" s="12"/>
      <c r="AR49" s="12"/>
      <c r="AS49" s="41">
        <f t="shared" si="3"/>
        <v>0</v>
      </c>
      <c r="AT49" s="12"/>
      <c r="AU49" s="12"/>
      <c r="AV49" s="12">
        <f t="shared" si="53"/>
        <v>0</v>
      </c>
      <c r="AW49" s="12"/>
      <c r="AX49" s="12"/>
      <c r="AY49" s="12"/>
      <c r="AZ49" s="32">
        <f t="shared" si="4"/>
        <v>10200000</v>
      </c>
    </row>
    <row r="50" spans="1:56" x14ac:dyDescent="0.2">
      <c r="A50" s="209">
        <v>44</v>
      </c>
      <c r="B50" s="151"/>
      <c r="C50" s="108" t="s">
        <v>271</v>
      </c>
      <c r="D50" s="10" t="s">
        <v>374</v>
      </c>
      <c r="E50" s="12">
        <v>14000000</v>
      </c>
      <c r="F50" s="12"/>
      <c r="G50" s="12"/>
      <c r="H50" s="44">
        <f t="shared" si="0"/>
        <v>14000000</v>
      </c>
      <c r="I50" s="12">
        <v>2500000</v>
      </c>
      <c r="J50" s="12">
        <v>2500000</v>
      </c>
      <c r="K50" s="12">
        <v>2500000</v>
      </c>
      <c r="L50" s="222">
        <f t="shared" si="1"/>
        <v>0</v>
      </c>
      <c r="M50" s="12">
        <v>900000</v>
      </c>
      <c r="N50" s="12">
        <v>900000</v>
      </c>
      <c r="O50" s="54">
        <f t="shared" si="43"/>
        <v>0</v>
      </c>
      <c r="P50" s="12">
        <v>900000</v>
      </c>
      <c r="Q50" s="12">
        <v>900000</v>
      </c>
      <c r="R50" s="54">
        <f t="shared" si="6"/>
        <v>0</v>
      </c>
      <c r="S50" s="12">
        <v>900000</v>
      </c>
      <c r="T50" s="12">
        <v>900000</v>
      </c>
      <c r="U50" s="54">
        <f t="shared" si="54"/>
        <v>0</v>
      </c>
      <c r="V50" s="12">
        <v>900000</v>
      </c>
      <c r="W50" s="12">
        <v>900000</v>
      </c>
      <c r="X50" s="54">
        <f t="shared" si="46"/>
        <v>0</v>
      </c>
      <c r="Y50" s="12">
        <v>900000</v>
      </c>
      <c r="Z50" s="12">
        <v>900000</v>
      </c>
      <c r="AA50" s="54">
        <f t="shared" si="47"/>
        <v>0</v>
      </c>
      <c r="AB50" s="12">
        <v>900000</v>
      </c>
      <c r="AC50" s="12"/>
      <c r="AD50" s="54">
        <f t="shared" si="48"/>
        <v>900000</v>
      </c>
      <c r="AE50" s="12">
        <v>900000</v>
      </c>
      <c r="AF50" s="12"/>
      <c r="AG50" s="54">
        <f t="shared" si="49"/>
        <v>900000</v>
      </c>
      <c r="AH50" s="12">
        <v>900000</v>
      </c>
      <c r="AI50" s="12"/>
      <c r="AJ50" s="54">
        <f t="shared" si="50"/>
        <v>900000</v>
      </c>
      <c r="AK50" s="12">
        <v>900000</v>
      </c>
      <c r="AL50" s="12"/>
      <c r="AM50" s="54">
        <f t="shared" si="51"/>
        <v>900000</v>
      </c>
      <c r="AN50" s="12">
        <v>900000</v>
      </c>
      <c r="AO50" s="12"/>
      <c r="AP50" s="54">
        <f t="shared" si="52"/>
        <v>900000</v>
      </c>
      <c r="AQ50" s="44"/>
      <c r="AR50" s="12"/>
      <c r="AS50" s="232">
        <f t="shared" si="3"/>
        <v>0</v>
      </c>
      <c r="AT50" s="12"/>
      <c r="AU50" s="12"/>
      <c r="AV50" s="232">
        <f t="shared" si="53"/>
        <v>0</v>
      </c>
      <c r="AW50" s="12"/>
      <c r="AX50" s="12"/>
      <c r="AY50" s="12"/>
      <c r="AZ50" s="32">
        <f t="shared" si="4"/>
        <v>11500000</v>
      </c>
      <c r="BA50" s="42">
        <f t="shared" ref="BA50" si="55">I50</f>
        <v>2500000</v>
      </c>
      <c r="BB50" s="9">
        <f t="shared" ref="BB50" si="56">+AZ50+BA50</f>
        <v>14000000</v>
      </c>
      <c r="BC50" s="9">
        <f t="shared" ref="BC50" si="57">H50</f>
        <v>14000000</v>
      </c>
      <c r="BD50" s="9">
        <f t="shared" ref="BD50" si="58">BB50-BC50</f>
        <v>0</v>
      </c>
    </row>
    <row r="51" spans="1:56" x14ac:dyDescent="0.2">
      <c r="A51" s="192">
        <v>45</v>
      </c>
      <c r="B51" s="275"/>
      <c r="C51" s="276"/>
      <c r="D51" s="103"/>
      <c r="E51" s="12"/>
      <c r="F51" s="12"/>
      <c r="G51" s="12"/>
      <c r="H51" s="12">
        <f t="shared" si="0"/>
        <v>0</v>
      </c>
      <c r="I51" s="12"/>
      <c r="J51" s="12"/>
      <c r="K51" s="12"/>
      <c r="L51" s="41">
        <f t="shared" si="1"/>
        <v>0</v>
      </c>
      <c r="M51" s="12"/>
      <c r="N51" s="12"/>
      <c r="O51" s="230">
        <f t="shared" si="43"/>
        <v>0</v>
      </c>
      <c r="P51" s="12"/>
      <c r="Q51" s="12"/>
      <c r="R51" s="41">
        <f t="shared" si="6"/>
        <v>0</v>
      </c>
      <c r="S51" s="12"/>
      <c r="T51" s="12"/>
      <c r="U51" s="41">
        <f t="shared" si="54"/>
        <v>0</v>
      </c>
      <c r="V51" s="12"/>
      <c r="W51" s="12"/>
      <c r="X51" s="41">
        <f t="shared" ref="X51:X53" si="59">V51-W51</f>
        <v>0</v>
      </c>
      <c r="Y51" s="12"/>
      <c r="Z51" s="12"/>
      <c r="AA51" s="41">
        <f t="shared" ref="AA51" si="60">Y51-Z51</f>
        <v>0</v>
      </c>
      <c r="AB51" s="12"/>
      <c r="AC51" s="12"/>
      <c r="AD51" s="41">
        <f t="shared" ref="AD51:AD52" si="61">AB51-AC51</f>
        <v>0</v>
      </c>
      <c r="AE51" s="12"/>
      <c r="AF51" s="12"/>
      <c r="AG51" s="41">
        <f t="shared" ref="AG51:AG53" si="62">AE51-AF51</f>
        <v>0</v>
      </c>
      <c r="AH51" s="12"/>
      <c r="AI51" s="12"/>
      <c r="AJ51" s="41">
        <f t="shared" ref="AJ51:AJ53" si="63">AH51-AI51</f>
        <v>0</v>
      </c>
      <c r="AK51" s="12"/>
      <c r="AL51" s="12"/>
      <c r="AM51" s="41">
        <f t="shared" ref="AM51:AM56" si="64">AK51-AL51</f>
        <v>0</v>
      </c>
      <c r="AN51" s="12"/>
      <c r="AO51" s="12"/>
      <c r="AP51" s="41">
        <f t="shared" ref="AP51:AP54" si="65">AN51-AO51</f>
        <v>0</v>
      </c>
      <c r="AQ51" s="12"/>
      <c r="AR51" s="12"/>
      <c r="AS51" s="41">
        <f t="shared" si="3"/>
        <v>0</v>
      </c>
      <c r="AT51" s="12"/>
      <c r="AU51" s="12"/>
      <c r="AV51" s="12">
        <f t="shared" si="53"/>
        <v>0</v>
      </c>
      <c r="AW51" s="12"/>
      <c r="AX51" s="12"/>
      <c r="AY51" s="12"/>
      <c r="AZ51" s="32">
        <f t="shared" si="4"/>
        <v>0</v>
      </c>
    </row>
    <row r="52" spans="1:56" x14ac:dyDescent="0.2">
      <c r="A52" s="192">
        <v>46</v>
      </c>
      <c r="B52" s="275"/>
      <c r="C52" s="219"/>
      <c r="D52" s="103"/>
      <c r="E52" s="12"/>
      <c r="F52" s="12"/>
      <c r="G52" s="12"/>
      <c r="H52" s="12"/>
      <c r="I52" s="12"/>
      <c r="J52" s="12"/>
      <c r="K52" s="12"/>
      <c r="L52" s="41">
        <f t="shared" si="1"/>
        <v>0</v>
      </c>
      <c r="M52" s="12"/>
      <c r="N52" s="12"/>
      <c r="O52" s="230">
        <f t="shared" si="43"/>
        <v>0</v>
      </c>
      <c r="P52" s="12"/>
      <c r="Q52" s="12"/>
      <c r="R52" s="41">
        <f t="shared" si="6"/>
        <v>0</v>
      </c>
      <c r="S52" s="12"/>
      <c r="T52" s="12"/>
      <c r="U52" s="41">
        <f t="shared" si="54"/>
        <v>0</v>
      </c>
      <c r="V52" s="12"/>
      <c r="W52" s="12"/>
      <c r="X52" s="41">
        <f t="shared" si="59"/>
        <v>0</v>
      </c>
      <c r="Y52" s="12"/>
      <c r="Z52" s="12"/>
      <c r="AA52" s="41"/>
      <c r="AB52" s="12"/>
      <c r="AC52" s="12"/>
      <c r="AD52" s="41">
        <f t="shared" si="61"/>
        <v>0</v>
      </c>
      <c r="AE52" s="12"/>
      <c r="AF52" s="12"/>
      <c r="AG52" s="41">
        <f t="shared" si="62"/>
        <v>0</v>
      </c>
      <c r="AH52" s="12"/>
      <c r="AI52" s="12"/>
      <c r="AJ52" s="41">
        <f t="shared" si="63"/>
        <v>0</v>
      </c>
      <c r="AK52" s="12"/>
      <c r="AL52" s="12"/>
      <c r="AM52" s="41">
        <f t="shared" si="64"/>
        <v>0</v>
      </c>
      <c r="AN52" s="12"/>
      <c r="AO52" s="12"/>
      <c r="AP52" s="41">
        <f t="shared" si="65"/>
        <v>0</v>
      </c>
      <c r="AQ52" s="12"/>
      <c r="AR52" s="12"/>
      <c r="AS52" s="41">
        <f t="shared" si="3"/>
        <v>0</v>
      </c>
      <c r="AT52" s="12"/>
      <c r="AU52" s="12"/>
      <c r="AV52" s="12">
        <f t="shared" si="53"/>
        <v>0</v>
      </c>
      <c r="AW52" s="12"/>
      <c r="AX52" s="12"/>
      <c r="AY52" s="12"/>
      <c r="AZ52" s="32">
        <f t="shared" si="4"/>
        <v>0</v>
      </c>
    </row>
    <row r="53" spans="1:56" x14ac:dyDescent="0.2">
      <c r="A53" s="192">
        <v>47</v>
      </c>
      <c r="B53" s="275"/>
      <c r="C53" s="276"/>
      <c r="D53" s="103"/>
      <c r="E53" s="12"/>
      <c r="F53" s="12"/>
      <c r="G53" s="12"/>
      <c r="H53" s="12"/>
      <c r="I53" s="12"/>
      <c r="J53" s="12"/>
      <c r="K53" s="12"/>
      <c r="L53" s="41">
        <f t="shared" si="1"/>
        <v>0</v>
      </c>
      <c r="M53" s="12"/>
      <c r="N53" s="12"/>
      <c r="O53" s="230">
        <f t="shared" si="43"/>
        <v>0</v>
      </c>
      <c r="P53" s="12"/>
      <c r="Q53" s="12"/>
      <c r="R53" s="41">
        <f t="shared" si="6"/>
        <v>0</v>
      </c>
      <c r="S53" s="12"/>
      <c r="T53" s="12"/>
      <c r="U53" s="41">
        <f t="shared" si="54"/>
        <v>0</v>
      </c>
      <c r="V53" s="12"/>
      <c r="W53" s="12"/>
      <c r="X53" s="41">
        <f t="shared" si="59"/>
        <v>0</v>
      </c>
      <c r="Y53" s="12"/>
      <c r="Z53" s="12"/>
      <c r="AA53" s="41"/>
      <c r="AB53" s="12"/>
      <c r="AC53" s="12"/>
      <c r="AD53" s="41"/>
      <c r="AE53" s="12"/>
      <c r="AF53" s="12"/>
      <c r="AG53" s="41">
        <f t="shared" si="62"/>
        <v>0</v>
      </c>
      <c r="AH53" s="12"/>
      <c r="AI53" s="12"/>
      <c r="AJ53" s="41">
        <f t="shared" si="63"/>
        <v>0</v>
      </c>
      <c r="AK53" s="12"/>
      <c r="AL53" s="12"/>
      <c r="AM53" s="41">
        <f t="shared" si="64"/>
        <v>0</v>
      </c>
      <c r="AN53" s="12"/>
      <c r="AO53" s="12"/>
      <c r="AP53" s="41">
        <f t="shared" si="65"/>
        <v>0</v>
      </c>
      <c r="AQ53" s="12"/>
      <c r="AR53" s="12"/>
      <c r="AS53" s="41">
        <f t="shared" si="3"/>
        <v>0</v>
      </c>
      <c r="AT53" s="12"/>
      <c r="AU53" s="12"/>
      <c r="AV53" s="12">
        <f t="shared" si="53"/>
        <v>0</v>
      </c>
      <c r="AW53" s="12"/>
      <c r="AX53" s="12"/>
      <c r="AY53" s="12"/>
      <c r="AZ53" s="32">
        <f t="shared" si="4"/>
        <v>0</v>
      </c>
    </row>
    <row r="54" spans="1:56" x14ac:dyDescent="0.2">
      <c r="A54" s="192">
        <v>48</v>
      </c>
      <c r="B54" s="275"/>
      <c r="C54" s="219"/>
      <c r="D54" s="103"/>
      <c r="E54" s="12"/>
      <c r="F54" s="12"/>
      <c r="G54" s="12"/>
      <c r="H54" s="12"/>
      <c r="I54" s="12"/>
      <c r="J54" s="12"/>
      <c r="K54" s="12"/>
      <c r="L54" s="41">
        <f t="shared" si="1"/>
        <v>0</v>
      </c>
      <c r="M54" s="12"/>
      <c r="N54" s="12"/>
      <c r="O54" s="230">
        <f t="shared" si="43"/>
        <v>0</v>
      </c>
      <c r="P54" s="12"/>
      <c r="Q54" s="12"/>
      <c r="R54" s="41">
        <f t="shared" si="6"/>
        <v>0</v>
      </c>
      <c r="S54" s="12"/>
      <c r="T54" s="12"/>
      <c r="U54" s="41">
        <f t="shared" si="54"/>
        <v>0</v>
      </c>
      <c r="V54" s="12"/>
      <c r="W54" s="12"/>
      <c r="X54" s="41"/>
      <c r="Y54" s="12"/>
      <c r="Z54" s="12"/>
      <c r="AA54" s="41"/>
      <c r="AB54" s="12"/>
      <c r="AC54" s="12"/>
      <c r="AD54" s="41"/>
      <c r="AE54" s="12"/>
      <c r="AF54" s="12"/>
      <c r="AG54" s="41"/>
      <c r="AH54" s="12"/>
      <c r="AI54" s="12"/>
      <c r="AJ54" s="41"/>
      <c r="AK54" s="12"/>
      <c r="AL54" s="12"/>
      <c r="AM54" s="41">
        <f t="shared" si="64"/>
        <v>0</v>
      </c>
      <c r="AN54" s="12"/>
      <c r="AO54" s="12"/>
      <c r="AP54" s="41">
        <f t="shared" si="65"/>
        <v>0</v>
      </c>
      <c r="AQ54" s="12"/>
      <c r="AR54" s="12"/>
      <c r="AS54" s="41">
        <f t="shared" si="3"/>
        <v>0</v>
      </c>
      <c r="AT54" s="12"/>
      <c r="AU54" s="12"/>
      <c r="AV54" s="12"/>
      <c r="AW54" s="12"/>
      <c r="AX54" s="12"/>
      <c r="AY54" s="12"/>
      <c r="AZ54" s="32">
        <f t="shared" si="4"/>
        <v>0</v>
      </c>
    </row>
    <row r="55" spans="1:56" x14ac:dyDescent="0.2">
      <c r="A55" s="192">
        <v>49</v>
      </c>
      <c r="B55" s="275"/>
      <c r="C55" s="276"/>
      <c r="D55" s="103"/>
      <c r="E55" s="12"/>
      <c r="F55" s="12"/>
      <c r="G55" s="12"/>
      <c r="H55" s="12"/>
      <c r="I55" s="12"/>
      <c r="J55" s="12"/>
      <c r="K55" s="12"/>
      <c r="L55" s="41">
        <f t="shared" si="1"/>
        <v>0</v>
      </c>
      <c r="M55" s="12"/>
      <c r="N55" s="12"/>
      <c r="O55" s="230"/>
      <c r="P55" s="12"/>
      <c r="Q55" s="12"/>
      <c r="R55" s="41">
        <f t="shared" si="6"/>
        <v>0</v>
      </c>
      <c r="S55" s="12"/>
      <c r="T55" s="12"/>
      <c r="U55" s="41">
        <f t="shared" si="54"/>
        <v>0</v>
      </c>
      <c r="V55" s="12"/>
      <c r="W55" s="12"/>
      <c r="X55" s="41"/>
      <c r="Y55" s="12"/>
      <c r="Z55" s="12"/>
      <c r="AA55" s="41"/>
      <c r="AB55" s="12"/>
      <c r="AC55" s="12"/>
      <c r="AD55" s="41"/>
      <c r="AE55" s="12"/>
      <c r="AF55" s="12"/>
      <c r="AG55" s="41"/>
      <c r="AH55" s="12"/>
      <c r="AI55" s="12"/>
      <c r="AJ55" s="41"/>
      <c r="AK55" s="12"/>
      <c r="AL55" s="12"/>
      <c r="AM55" s="41">
        <f t="shared" si="64"/>
        <v>0</v>
      </c>
      <c r="AN55" s="12"/>
      <c r="AO55" s="12"/>
      <c r="AP55" s="41"/>
      <c r="AQ55" s="12"/>
      <c r="AR55" s="12"/>
      <c r="AS55" s="41">
        <f t="shared" si="3"/>
        <v>0</v>
      </c>
      <c r="AT55" s="12"/>
      <c r="AU55" s="12"/>
      <c r="AV55" s="12"/>
      <c r="AW55" s="12"/>
      <c r="AX55" s="12"/>
      <c r="AY55" s="12"/>
      <c r="AZ55" s="32">
        <f t="shared" si="4"/>
        <v>0</v>
      </c>
    </row>
    <row r="56" spans="1:56" x14ac:dyDescent="0.2">
      <c r="A56" s="192">
        <v>50</v>
      </c>
      <c r="B56" s="275"/>
      <c r="C56" s="219"/>
      <c r="D56" s="103"/>
      <c r="E56" s="12"/>
      <c r="F56" s="12"/>
      <c r="G56" s="12"/>
      <c r="H56" s="12"/>
      <c r="I56" s="12"/>
      <c r="J56" s="12"/>
      <c r="K56" s="12"/>
      <c r="L56" s="41">
        <f t="shared" si="1"/>
        <v>0</v>
      </c>
      <c r="M56" s="12"/>
      <c r="N56" s="12"/>
      <c r="O56" s="230"/>
      <c r="P56" s="12"/>
      <c r="Q56" s="12"/>
      <c r="R56" s="41">
        <f t="shared" si="6"/>
        <v>0</v>
      </c>
      <c r="S56" s="12"/>
      <c r="T56" s="12"/>
      <c r="U56" s="41">
        <f t="shared" si="54"/>
        <v>0</v>
      </c>
      <c r="V56" s="12"/>
      <c r="W56" s="12"/>
      <c r="X56" s="41"/>
      <c r="Y56" s="12"/>
      <c r="Z56" s="12"/>
      <c r="AA56" s="41"/>
      <c r="AB56" s="12"/>
      <c r="AC56" s="12"/>
      <c r="AD56" s="41"/>
      <c r="AE56" s="12"/>
      <c r="AF56" s="12"/>
      <c r="AG56" s="41"/>
      <c r="AH56" s="12"/>
      <c r="AI56" s="12"/>
      <c r="AJ56" s="41"/>
      <c r="AK56" s="12"/>
      <c r="AL56" s="12"/>
      <c r="AM56" s="41">
        <f t="shared" si="64"/>
        <v>0</v>
      </c>
      <c r="AN56" s="12"/>
      <c r="AO56" s="12"/>
      <c r="AP56" s="41"/>
      <c r="AQ56" s="12"/>
      <c r="AR56" s="12"/>
      <c r="AS56" s="41">
        <f t="shared" si="3"/>
        <v>0</v>
      </c>
      <c r="AT56" s="12"/>
      <c r="AU56" s="12"/>
      <c r="AV56" s="12"/>
      <c r="AW56" s="12"/>
      <c r="AX56" s="12"/>
      <c r="AY56" s="12"/>
      <c r="AZ56" s="32">
        <f t="shared" si="4"/>
        <v>0</v>
      </c>
    </row>
    <row r="57" spans="1:56" x14ac:dyDescent="0.2">
      <c r="A57" s="192">
        <v>51</v>
      </c>
      <c r="B57" s="275"/>
      <c r="C57" s="276"/>
      <c r="D57" s="103"/>
      <c r="E57" s="12"/>
      <c r="F57" s="12"/>
      <c r="G57" s="12"/>
      <c r="H57" s="12"/>
      <c r="I57" s="12"/>
      <c r="J57" s="12"/>
      <c r="K57" s="12"/>
      <c r="L57" s="41">
        <f t="shared" si="1"/>
        <v>0</v>
      </c>
      <c r="M57" s="12"/>
      <c r="N57" s="12"/>
      <c r="O57" s="230"/>
      <c r="P57" s="12"/>
      <c r="Q57" s="12"/>
      <c r="R57" s="41">
        <f t="shared" si="6"/>
        <v>0</v>
      </c>
      <c r="S57" s="12"/>
      <c r="T57" s="12"/>
      <c r="U57" s="41"/>
      <c r="V57" s="12"/>
      <c r="W57" s="12"/>
      <c r="X57" s="41"/>
      <c r="Y57" s="12"/>
      <c r="Z57" s="12"/>
      <c r="AA57" s="41"/>
      <c r="AB57" s="12"/>
      <c r="AC57" s="12"/>
      <c r="AD57" s="41"/>
      <c r="AE57" s="12"/>
      <c r="AF57" s="12"/>
      <c r="AG57" s="41"/>
      <c r="AH57" s="12"/>
      <c r="AI57" s="12"/>
      <c r="AJ57" s="41"/>
      <c r="AK57" s="12"/>
      <c r="AL57" s="12"/>
      <c r="AM57" s="41"/>
      <c r="AN57" s="12"/>
      <c r="AO57" s="12"/>
      <c r="AP57" s="41"/>
      <c r="AQ57" s="12"/>
      <c r="AR57" s="12"/>
      <c r="AS57" s="41">
        <f t="shared" si="3"/>
        <v>0</v>
      </c>
      <c r="AT57" s="12"/>
      <c r="AU57" s="12"/>
      <c r="AV57" s="12"/>
      <c r="AW57" s="12"/>
      <c r="AX57" s="12"/>
      <c r="AY57" s="12"/>
      <c r="AZ57" s="32">
        <f t="shared" si="4"/>
        <v>0</v>
      </c>
    </row>
    <row r="58" spans="1:56" x14ac:dyDescent="0.2">
      <c r="A58" s="192">
        <v>52</v>
      </c>
      <c r="B58" s="275"/>
      <c r="C58" s="276"/>
      <c r="D58" s="103"/>
      <c r="E58" s="12"/>
      <c r="F58" s="12"/>
      <c r="G58" s="12"/>
      <c r="H58" s="12"/>
      <c r="I58" s="12"/>
      <c r="J58" s="12"/>
      <c r="K58" s="12"/>
      <c r="L58" s="41">
        <f t="shared" si="1"/>
        <v>0</v>
      </c>
      <c r="M58" s="12"/>
      <c r="N58" s="12"/>
      <c r="O58" s="230"/>
      <c r="P58" s="12"/>
      <c r="Q58" s="12"/>
      <c r="R58" s="41">
        <f t="shared" si="6"/>
        <v>0</v>
      </c>
      <c r="S58" s="12"/>
      <c r="T58" s="12"/>
      <c r="U58" s="41"/>
      <c r="V58" s="12"/>
      <c r="W58" s="12"/>
      <c r="X58" s="41"/>
      <c r="Y58" s="12"/>
      <c r="Z58" s="12"/>
      <c r="AA58" s="41"/>
      <c r="AB58" s="12"/>
      <c r="AC58" s="12"/>
      <c r="AD58" s="41"/>
      <c r="AE58" s="12"/>
      <c r="AF58" s="12"/>
      <c r="AG58" s="41"/>
      <c r="AH58" s="12"/>
      <c r="AI58" s="12"/>
      <c r="AJ58" s="41"/>
      <c r="AK58" s="12"/>
      <c r="AL58" s="12"/>
      <c r="AM58" s="41"/>
      <c r="AN58" s="12"/>
      <c r="AO58" s="12"/>
      <c r="AP58" s="41"/>
      <c r="AQ58" s="12"/>
      <c r="AR58" s="12"/>
      <c r="AS58" s="41">
        <f t="shared" si="3"/>
        <v>0</v>
      </c>
      <c r="AT58" s="12"/>
      <c r="AU58" s="12"/>
      <c r="AV58" s="12">
        <f>AT58-AU58</f>
        <v>0</v>
      </c>
      <c r="AW58" s="12"/>
      <c r="AX58" s="12"/>
      <c r="AY58" s="12"/>
      <c r="AZ58" s="32">
        <f t="shared" si="4"/>
        <v>0</v>
      </c>
    </row>
    <row r="59" spans="1:56" x14ac:dyDescent="0.2">
      <c r="A59" s="192">
        <v>53</v>
      </c>
      <c r="B59" s="275"/>
      <c r="C59" s="276"/>
      <c r="D59" s="103"/>
      <c r="E59" s="12"/>
      <c r="F59" s="12"/>
      <c r="G59" s="12"/>
      <c r="H59" s="12"/>
      <c r="I59" s="12"/>
      <c r="J59" s="12"/>
      <c r="K59" s="12"/>
      <c r="L59" s="41">
        <f t="shared" si="1"/>
        <v>0</v>
      </c>
      <c r="M59" s="12"/>
      <c r="N59" s="12"/>
      <c r="O59" s="230"/>
      <c r="P59" s="12"/>
      <c r="Q59" s="12"/>
      <c r="R59" s="41">
        <f t="shared" si="6"/>
        <v>0</v>
      </c>
      <c r="S59" s="12"/>
      <c r="T59" s="12"/>
      <c r="U59" s="41"/>
      <c r="V59" s="12"/>
      <c r="W59" s="12"/>
      <c r="X59" s="41"/>
      <c r="Y59" s="12"/>
      <c r="Z59" s="12"/>
      <c r="AA59" s="41"/>
      <c r="AB59" s="12"/>
      <c r="AC59" s="12"/>
      <c r="AD59" s="41"/>
      <c r="AE59" s="12"/>
      <c r="AF59" s="12"/>
      <c r="AG59" s="41"/>
      <c r="AH59" s="12"/>
      <c r="AI59" s="12"/>
      <c r="AJ59" s="41"/>
      <c r="AK59" s="12"/>
      <c r="AL59" s="12"/>
      <c r="AM59" s="41"/>
      <c r="AN59" s="12"/>
      <c r="AO59" s="12"/>
      <c r="AP59" s="41"/>
      <c r="AQ59" s="12"/>
      <c r="AR59" s="12"/>
      <c r="AS59" s="41">
        <f t="shared" si="3"/>
        <v>0</v>
      </c>
      <c r="AT59" s="12"/>
      <c r="AU59" s="12"/>
      <c r="AV59" s="12">
        <f>AT59-AU59</f>
        <v>0</v>
      </c>
      <c r="AW59" s="12"/>
      <c r="AX59" s="12"/>
      <c r="AY59" s="12"/>
      <c r="AZ59" s="32">
        <f t="shared" si="4"/>
        <v>0</v>
      </c>
    </row>
    <row r="60" spans="1:56" x14ac:dyDescent="0.2">
      <c r="A60" s="192">
        <v>54</v>
      </c>
      <c r="B60" s="275"/>
      <c r="C60" s="276"/>
      <c r="D60" s="103"/>
      <c r="E60" s="12"/>
      <c r="F60" s="12"/>
      <c r="G60" s="12"/>
      <c r="H60" s="12"/>
      <c r="I60" s="12"/>
      <c r="J60" s="12"/>
      <c r="K60" s="12"/>
      <c r="L60" s="41">
        <f t="shared" si="1"/>
        <v>0</v>
      </c>
      <c r="M60" s="12"/>
      <c r="N60" s="12"/>
      <c r="O60" s="230"/>
      <c r="P60" s="12"/>
      <c r="Q60" s="12"/>
      <c r="R60" s="41">
        <f t="shared" si="6"/>
        <v>0</v>
      </c>
      <c r="S60" s="12"/>
      <c r="T60" s="12"/>
      <c r="U60" s="41"/>
      <c r="V60" s="12"/>
      <c r="W60" s="12"/>
      <c r="X60" s="41"/>
      <c r="Y60" s="12"/>
      <c r="Z60" s="12"/>
      <c r="AA60" s="41"/>
      <c r="AB60" s="12"/>
      <c r="AC60" s="12"/>
      <c r="AD60" s="41"/>
      <c r="AE60" s="12"/>
      <c r="AF60" s="12"/>
      <c r="AG60" s="41"/>
      <c r="AH60" s="12"/>
      <c r="AI60" s="12"/>
      <c r="AJ60" s="41"/>
      <c r="AK60" s="12"/>
      <c r="AL60" s="12"/>
      <c r="AM60" s="41"/>
      <c r="AN60" s="12"/>
      <c r="AO60" s="12"/>
      <c r="AP60" s="41"/>
      <c r="AQ60" s="12"/>
      <c r="AR60" s="12"/>
      <c r="AS60" s="41">
        <f t="shared" si="3"/>
        <v>0</v>
      </c>
      <c r="AT60" s="12"/>
      <c r="AU60" s="12"/>
      <c r="AV60" s="12">
        <f>AT60-AU60</f>
        <v>0</v>
      </c>
      <c r="AW60" s="12"/>
      <c r="AX60" s="12"/>
      <c r="AY60" s="12"/>
      <c r="AZ60" s="32">
        <f t="shared" si="4"/>
        <v>0</v>
      </c>
    </row>
    <row r="61" spans="1:56" x14ac:dyDescent="0.2">
      <c r="A61" s="192">
        <v>55</v>
      </c>
      <c r="B61" s="275"/>
      <c r="C61" s="276"/>
      <c r="D61" s="103"/>
      <c r="E61" s="12"/>
      <c r="F61" s="12"/>
      <c r="G61" s="12"/>
      <c r="H61" s="12"/>
      <c r="I61" s="12"/>
      <c r="J61" s="12"/>
      <c r="K61" s="12"/>
      <c r="L61" s="41">
        <f t="shared" si="1"/>
        <v>0</v>
      </c>
      <c r="M61" s="12"/>
      <c r="N61" s="12"/>
      <c r="O61" s="230"/>
      <c r="P61" s="12"/>
      <c r="Q61" s="12"/>
      <c r="R61" s="41">
        <f t="shared" si="6"/>
        <v>0</v>
      </c>
      <c r="S61" s="12"/>
      <c r="T61" s="12"/>
      <c r="U61" s="41"/>
      <c r="V61" s="12"/>
      <c r="W61" s="12"/>
      <c r="X61" s="41"/>
      <c r="Y61" s="12"/>
      <c r="Z61" s="12"/>
      <c r="AA61" s="41"/>
      <c r="AB61" s="12"/>
      <c r="AC61" s="12"/>
      <c r="AD61" s="41"/>
      <c r="AE61" s="12"/>
      <c r="AF61" s="12"/>
      <c r="AG61" s="41"/>
      <c r="AH61" s="12"/>
      <c r="AI61" s="12"/>
      <c r="AJ61" s="41"/>
      <c r="AK61" s="12"/>
      <c r="AL61" s="12"/>
      <c r="AM61" s="41"/>
      <c r="AN61" s="12"/>
      <c r="AO61" s="12"/>
      <c r="AP61" s="41"/>
      <c r="AQ61" s="12"/>
      <c r="AR61" s="12"/>
      <c r="AS61" s="41">
        <f t="shared" si="3"/>
        <v>0</v>
      </c>
      <c r="AT61" s="12"/>
      <c r="AU61" s="12"/>
      <c r="AV61" s="12"/>
      <c r="AW61" s="12"/>
      <c r="AX61" s="12"/>
      <c r="AY61" s="12"/>
      <c r="AZ61" s="32">
        <f t="shared" si="4"/>
        <v>0</v>
      </c>
    </row>
    <row r="62" spans="1:56" x14ac:dyDescent="0.2">
      <c r="A62" s="192">
        <v>56</v>
      </c>
      <c r="B62" s="275"/>
      <c r="C62" s="276"/>
      <c r="D62" s="103"/>
      <c r="E62" s="12"/>
      <c r="F62" s="12"/>
      <c r="G62" s="12"/>
      <c r="H62" s="12"/>
      <c r="I62" s="12"/>
      <c r="J62" s="12"/>
      <c r="K62" s="12"/>
      <c r="L62" s="41"/>
      <c r="M62" s="12"/>
      <c r="N62" s="12"/>
      <c r="O62" s="230"/>
      <c r="P62" s="12"/>
      <c r="Q62" s="12"/>
      <c r="R62" s="41">
        <f t="shared" si="6"/>
        <v>0</v>
      </c>
      <c r="S62" s="12"/>
      <c r="T62" s="12"/>
      <c r="U62" s="41"/>
      <c r="V62" s="12"/>
      <c r="W62" s="12"/>
      <c r="X62" s="41"/>
      <c r="Y62" s="12"/>
      <c r="Z62" s="12"/>
      <c r="AA62" s="41"/>
      <c r="AB62" s="12"/>
      <c r="AC62" s="12"/>
      <c r="AD62" s="41"/>
      <c r="AE62" s="12"/>
      <c r="AF62" s="12"/>
      <c r="AG62" s="41"/>
      <c r="AH62" s="12"/>
      <c r="AI62" s="12"/>
      <c r="AJ62" s="41"/>
      <c r="AK62" s="12"/>
      <c r="AL62" s="12"/>
      <c r="AM62" s="41"/>
      <c r="AN62" s="12"/>
      <c r="AO62" s="12"/>
      <c r="AP62" s="41"/>
      <c r="AQ62" s="12"/>
      <c r="AR62" s="12"/>
      <c r="AS62" s="41">
        <f t="shared" si="3"/>
        <v>0</v>
      </c>
      <c r="AT62" s="12"/>
      <c r="AU62" s="12"/>
      <c r="AV62" s="12">
        <f>AT62-AU62</f>
        <v>0</v>
      </c>
      <c r="AW62" s="12"/>
      <c r="AX62" s="12"/>
      <c r="AY62" s="12"/>
      <c r="AZ62" s="32">
        <f t="shared" si="4"/>
        <v>0</v>
      </c>
    </row>
    <row r="63" spans="1:56" x14ac:dyDescent="0.2">
      <c r="A63" s="192">
        <v>57</v>
      </c>
      <c r="B63" s="275"/>
      <c r="C63" s="219"/>
      <c r="D63" s="103"/>
      <c r="E63" s="12"/>
      <c r="F63" s="12"/>
      <c r="G63" s="12"/>
      <c r="H63" s="12"/>
      <c r="I63" s="12"/>
      <c r="J63" s="12"/>
      <c r="K63" s="12"/>
      <c r="L63" s="41"/>
      <c r="M63" s="12"/>
      <c r="N63" s="12"/>
      <c r="O63" s="230"/>
      <c r="P63" s="12"/>
      <c r="Q63" s="12"/>
      <c r="R63" s="41">
        <f t="shared" si="6"/>
        <v>0</v>
      </c>
      <c r="S63" s="12"/>
      <c r="T63" s="12"/>
      <c r="U63" s="41"/>
      <c r="V63" s="12"/>
      <c r="W63" s="12"/>
      <c r="X63" s="41"/>
      <c r="Y63" s="12"/>
      <c r="Z63" s="12"/>
      <c r="AA63" s="41"/>
      <c r="AB63" s="12"/>
      <c r="AC63" s="12"/>
      <c r="AD63" s="41"/>
      <c r="AE63" s="12"/>
      <c r="AF63" s="12"/>
      <c r="AG63" s="41"/>
      <c r="AH63" s="12"/>
      <c r="AI63" s="12"/>
      <c r="AJ63" s="41"/>
      <c r="AK63" s="12"/>
      <c r="AL63" s="12"/>
      <c r="AM63" s="41"/>
      <c r="AN63" s="12"/>
      <c r="AO63" s="12"/>
      <c r="AP63" s="41"/>
      <c r="AQ63" s="12"/>
      <c r="AR63" s="12"/>
      <c r="AS63" s="41">
        <f t="shared" si="3"/>
        <v>0</v>
      </c>
      <c r="AT63" s="12"/>
      <c r="AU63" s="12"/>
      <c r="AV63" s="12"/>
      <c r="AW63" s="12"/>
      <c r="AX63" s="12"/>
      <c r="AY63" s="12"/>
      <c r="AZ63" s="32">
        <f t="shared" si="4"/>
        <v>0</v>
      </c>
    </row>
    <row r="64" spans="1:56" x14ac:dyDescent="0.2">
      <c r="A64" s="192">
        <v>58</v>
      </c>
      <c r="B64" s="275"/>
      <c r="C64" s="63"/>
      <c r="D64" s="103"/>
      <c r="E64" s="12"/>
      <c r="F64" s="12"/>
      <c r="G64" s="12"/>
      <c r="H64" s="12"/>
      <c r="I64" s="12"/>
      <c r="J64" s="12"/>
      <c r="K64" s="12"/>
      <c r="L64" s="41"/>
      <c r="M64" s="12"/>
      <c r="N64" s="12"/>
      <c r="O64" s="230"/>
      <c r="P64" s="12"/>
      <c r="Q64" s="12"/>
      <c r="R64" s="41">
        <f t="shared" si="6"/>
        <v>0</v>
      </c>
      <c r="S64" s="12"/>
      <c r="T64" s="12"/>
      <c r="U64" s="41"/>
      <c r="V64" s="12"/>
      <c r="W64" s="12"/>
      <c r="X64" s="41"/>
      <c r="Y64" s="12"/>
      <c r="Z64" s="12"/>
      <c r="AA64" s="41"/>
      <c r="AB64" s="12"/>
      <c r="AC64" s="12"/>
      <c r="AD64" s="41"/>
      <c r="AE64" s="12"/>
      <c r="AF64" s="12"/>
      <c r="AG64" s="41"/>
      <c r="AH64" s="12"/>
      <c r="AI64" s="12"/>
      <c r="AJ64" s="41"/>
      <c r="AK64" s="12"/>
      <c r="AL64" s="12"/>
      <c r="AM64" s="41"/>
      <c r="AN64" s="12"/>
      <c r="AO64" s="12"/>
      <c r="AP64" s="41"/>
      <c r="AQ64" s="12"/>
      <c r="AR64" s="12"/>
      <c r="AS64" s="41">
        <f t="shared" si="3"/>
        <v>0</v>
      </c>
      <c r="AT64" s="12"/>
      <c r="AU64" s="12"/>
      <c r="AV64" s="12"/>
      <c r="AW64" s="12"/>
      <c r="AX64" s="12"/>
      <c r="AY64" s="12"/>
      <c r="AZ64" s="32">
        <f t="shared" si="4"/>
        <v>0</v>
      </c>
    </row>
    <row r="65" spans="1:52" x14ac:dyDescent="0.2">
      <c r="A65" s="192">
        <v>59</v>
      </c>
      <c r="B65" s="275"/>
      <c r="C65" s="63"/>
      <c r="D65" s="103"/>
      <c r="E65" s="12"/>
      <c r="F65" s="12"/>
      <c r="G65" s="12"/>
      <c r="H65" s="12"/>
      <c r="I65" s="12"/>
      <c r="J65" s="12"/>
      <c r="K65" s="12"/>
      <c r="L65" s="41"/>
      <c r="M65" s="12"/>
      <c r="N65" s="12"/>
      <c r="O65" s="230"/>
      <c r="P65" s="12"/>
      <c r="Q65" s="12"/>
      <c r="R65" s="41">
        <f t="shared" si="6"/>
        <v>0</v>
      </c>
      <c r="S65" s="12"/>
      <c r="T65" s="12"/>
      <c r="U65" s="41"/>
      <c r="V65" s="12"/>
      <c r="W65" s="12"/>
      <c r="X65" s="41"/>
      <c r="Y65" s="12"/>
      <c r="Z65" s="12"/>
      <c r="AA65" s="41"/>
      <c r="AB65" s="12"/>
      <c r="AC65" s="12"/>
      <c r="AD65" s="41"/>
      <c r="AE65" s="12"/>
      <c r="AF65" s="12"/>
      <c r="AG65" s="41"/>
      <c r="AH65" s="12"/>
      <c r="AI65" s="12"/>
      <c r="AJ65" s="41"/>
      <c r="AK65" s="12"/>
      <c r="AL65" s="12"/>
      <c r="AM65" s="41"/>
      <c r="AN65" s="12"/>
      <c r="AO65" s="12"/>
      <c r="AP65" s="41"/>
      <c r="AQ65" s="12"/>
      <c r="AR65" s="12"/>
      <c r="AS65" s="41">
        <f t="shared" si="3"/>
        <v>0</v>
      </c>
      <c r="AT65" s="12"/>
      <c r="AU65" s="12"/>
      <c r="AV65" s="12"/>
      <c r="AW65" s="12"/>
      <c r="AX65" s="12"/>
      <c r="AY65" s="12"/>
      <c r="AZ65" s="32">
        <f t="shared" si="4"/>
        <v>0</v>
      </c>
    </row>
    <row r="66" spans="1:52" x14ac:dyDescent="0.2">
      <c r="A66" s="192">
        <v>60</v>
      </c>
      <c r="B66" s="275"/>
      <c r="C66" s="63"/>
      <c r="D66" s="103"/>
      <c r="E66" s="12"/>
      <c r="F66" s="12"/>
      <c r="G66" s="12"/>
      <c r="H66" s="12"/>
      <c r="I66" s="12"/>
      <c r="J66" s="12"/>
      <c r="K66" s="12"/>
      <c r="L66" s="41"/>
      <c r="M66" s="12"/>
      <c r="N66" s="12"/>
      <c r="O66" s="230"/>
      <c r="P66" s="12"/>
      <c r="Q66" s="12"/>
      <c r="R66" s="41">
        <f t="shared" si="6"/>
        <v>0</v>
      </c>
      <c r="S66" s="12"/>
      <c r="T66" s="12"/>
      <c r="U66" s="41"/>
      <c r="V66" s="12"/>
      <c r="W66" s="12"/>
      <c r="X66" s="41"/>
      <c r="Y66" s="12"/>
      <c r="Z66" s="12"/>
      <c r="AA66" s="41"/>
      <c r="AB66" s="12"/>
      <c r="AC66" s="12"/>
      <c r="AD66" s="41"/>
      <c r="AE66" s="12"/>
      <c r="AF66" s="12"/>
      <c r="AG66" s="41"/>
      <c r="AH66" s="12"/>
      <c r="AI66" s="12"/>
      <c r="AJ66" s="41"/>
      <c r="AK66" s="12"/>
      <c r="AL66" s="12"/>
      <c r="AM66" s="41"/>
      <c r="AN66" s="12"/>
      <c r="AO66" s="12"/>
      <c r="AP66" s="41"/>
      <c r="AQ66" s="12"/>
      <c r="AR66" s="12"/>
      <c r="AS66" s="41">
        <f t="shared" si="3"/>
        <v>0</v>
      </c>
      <c r="AT66" s="12"/>
      <c r="AU66" s="12"/>
      <c r="AV66" s="12"/>
      <c r="AW66" s="12"/>
      <c r="AX66" s="12"/>
      <c r="AY66" s="12"/>
      <c r="AZ66" s="32">
        <f t="shared" ref="AZ66" si="66">J66+M66+P66+S66+V66+Y66+AB66+AE66+AH66+AK66+AN66+AQ66</f>
        <v>0</v>
      </c>
    </row>
    <row r="67" spans="1:52" x14ac:dyDescent="0.2">
      <c r="A67" s="192">
        <v>61</v>
      </c>
      <c r="B67" s="275"/>
      <c r="C67" s="63"/>
      <c r="D67" s="103"/>
      <c r="E67" s="12"/>
      <c r="F67" s="12"/>
      <c r="G67" s="12"/>
      <c r="H67" s="12"/>
      <c r="I67" s="12"/>
      <c r="J67" s="12"/>
      <c r="K67" s="12"/>
      <c r="L67" s="41"/>
      <c r="M67" s="12"/>
      <c r="N67" s="12"/>
      <c r="O67" s="230"/>
      <c r="P67" s="12"/>
      <c r="Q67" s="12"/>
      <c r="R67" s="41">
        <f t="shared" si="6"/>
        <v>0</v>
      </c>
      <c r="S67" s="12"/>
      <c r="T67" s="12"/>
      <c r="U67" s="41"/>
      <c r="V67" s="12"/>
      <c r="W67" s="12"/>
      <c r="X67" s="41"/>
      <c r="Y67" s="12"/>
      <c r="Z67" s="12"/>
      <c r="AA67" s="41"/>
      <c r="AB67" s="12"/>
      <c r="AC67" s="12"/>
      <c r="AD67" s="41"/>
      <c r="AE67" s="12"/>
      <c r="AF67" s="12"/>
      <c r="AG67" s="41"/>
      <c r="AH67" s="12"/>
      <c r="AI67" s="12"/>
      <c r="AJ67" s="41"/>
      <c r="AK67" s="12"/>
      <c r="AL67" s="12"/>
      <c r="AM67" s="41"/>
      <c r="AN67" s="12"/>
      <c r="AO67" s="12"/>
      <c r="AP67" s="41"/>
      <c r="AQ67" s="12"/>
      <c r="AR67" s="12"/>
      <c r="AS67" s="41">
        <f t="shared" si="3"/>
        <v>0</v>
      </c>
      <c r="AT67" s="12"/>
      <c r="AU67" s="12"/>
      <c r="AV67" s="12"/>
      <c r="AW67" s="12"/>
      <c r="AX67" s="12"/>
      <c r="AY67" s="12"/>
      <c r="AZ67" s="32">
        <f t="shared" ref="AZ67:AZ76" si="67">J67+M67+P67+S67+V67+Y67+AB67+AE67+AH67+AK67+AN67+AQ67</f>
        <v>0</v>
      </c>
    </row>
    <row r="68" spans="1:52" x14ac:dyDescent="0.2">
      <c r="A68" s="192">
        <v>62</v>
      </c>
      <c r="B68" s="275"/>
      <c r="C68" s="219"/>
      <c r="D68" s="103"/>
      <c r="E68" s="12"/>
      <c r="F68" s="12"/>
      <c r="G68" s="12"/>
      <c r="H68" s="12"/>
      <c r="I68" s="12"/>
      <c r="J68" s="12"/>
      <c r="K68" s="12"/>
      <c r="L68" s="41"/>
      <c r="M68" s="12"/>
      <c r="N68" s="12"/>
      <c r="O68" s="230"/>
      <c r="P68" s="12"/>
      <c r="Q68" s="12"/>
      <c r="R68" s="41">
        <f t="shared" ref="R68:R75" si="68">P68-Q68</f>
        <v>0</v>
      </c>
      <c r="S68" s="12"/>
      <c r="T68" s="12"/>
      <c r="U68" s="41"/>
      <c r="V68" s="12"/>
      <c r="W68" s="12"/>
      <c r="X68" s="41"/>
      <c r="Y68" s="12"/>
      <c r="Z68" s="12"/>
      <c r="AA68" s="41"/>
      <c r="AB68" s="12"/>
      <c r="AC68" s="12"/>
      <c r="AD68" s="41"/>
      <c r="AE68" s="12"/>
      <c r="AF68" s="12"/>
      <c r="AG68" s="41"/>
      <c r="AH68" s="12"/>
      <c r="AI68" s="12"/>
      <c r="AJ68" s="41"/>
      <c r="AK68" s="12"/>
      <c r="AL68" s="12"/>
      <c r="AM68" s="41"/>
      <c r="AN68" s="12"/>
      <c r="AO68" s="12"/>
      <c r="AP68" s="41"/>
      <c r="AQ68" s="12"/>
      <c r="AR68" s="12"/>
      <c r="AS68" s="41">
        <f t="shared" ref="AS68:AS75" si="69">AQ68-AR68</f>
        <v>0</v>
      </c>
      <c r="AT68" s="12"/>
      <c r="AU68" s="12"/>
      <c r="AV68" s="12"/>
      <c r="AW68" s="12"/>
      <c r="AX68" s="12"/>
      <c r="AY68" s="12"/>
      <c r="AZ68" s="32">
        <f t="shared" si="67"/>
        <v>0</v>
      </c>
    </row>
    <row r="69" spans="1:52" x14ac:dyDescent="0.2">
      <c r="A69" s="192">
        <v>63</v>
      </c>
      <c r="B69" s="275"/>
      <c r="C69" s="63"/>
      <c r="D69" s="103"/>
      <c r="E69" s="12"/>
      <c r="F69" s="12"/>
      <c r="G69" s="12"/>
      <c r="H69" s="12"/>
      <c r="I69" s="12"/>
      <c r="J69" s="12"/>
      <c r="K69" s="12"/>
      <c r="L69" s="41"/>
      <c r="M69" s="12"/>
      <c r="N69" s="12"/>
      <c r="O69" s="230"/>
      <c r="P69" s="12"/>
      <c r="Q69" s="12"/>
      <c r="R69" s="41">
        <f t="shared" si="68"/>
        <v>0</v>
      </c>
      <c r="S69" s="12"/>
      <c r="T69" s="12"/>
      <c r="U69" s="41"/>
      <c r="V69" s="12"/>
      <c r="W69" s="12"/>
      <c r="X69" s="41"/>
      <c r="Y69" s="12"/>
      <c r="Z69" s="12"/>
      <c r="AA69" s="41"/>
      <c r="AB69" s="12"/>
      <c r="AC69" s="12"/>
      <c r="AD69" s="41"/>
      <c r="AE69" s="12"/>
      <c r="AF69" s="12"/>
      <c r="AG69" s="41"/>
      <c r="AH69" s="12"/>
      <c r="AI69" s="12"/>
      <c r="AJ69" s="41"/>
      <c r="AK69" s="12"/>
      <c r="AL69" s="12"/>
      <c r="AM69" s="41"/>
      <c r="AN69" s="12"/>
      <c r="AO69" s="12"/>
      <c r="AP69" s="41"/>
      <c r="AQ69" s="12"/>
      <c r="AR69" s="12"/>
      <c r="AS69" s="41">
        <f t="shared" si="69"/>
        <v>0</v>
      </c>
      <c r="AT69" s="12"/>
      <c r="AU69" s="12"/>
      <c r="AV69" s="12"/>
      <c r="AW69" s="12"/>
      <c r="AX69" s="12"/>
      <c r="AY69" s="12"/>
      <c r="AZ69" s="32">
        <f t="shared" si="67"/>
        <v>0</v>
      </c>
    </row>
    <row r="70" spans="1:52" x14ac:dyDescent="0.2">
      <c r="A70" s="192">
        <v>64</v>
      </c>
      <c r="B70" s="275"/>
      <c r="C70" s="219"/>
      <c r="D70" s="103"/>
      <c r="E70" s="12"/>
      <c r="F70" s="12"/>
      <c r="G70" s="12"/>
      <c r="H70" s="12"/>
      <c r="I70" s="12"/>
      <c r="J70" s="12"/>
      <c r="K70" s="12"/>
      <c r="L70" s="41"/>
      <c r="M70" s="12"/>
      <c r="N70" s="12"/>
      <c r="O70" s="230"/>
      <c r="P70" s="12"/>
      <c r="Q70" s="12"/>
      <c r="R70" s="41">
        <f t="shared" si="68"/>
        <v>0</v>
      </c>
      <c r="S70" s="12"/>
      <c r="T70" s="12"/>
      <c r="U70" s="41"/>
      <c r="V70" s="12"/>
      <c r="W70" s="12"/>
      <c r="X70" s="41"/>
      <c r="Y70" s="12"/>
      <c r="Z70" s="12"/>
      <c r="AA70" s="41"/>
      <c r="AB70" s="12"/>
      <c r="AC70" s="12"/>
      <c r="AD70" s="41"/>
      <c r="AE70" s="12"/>
      <c r="AF70" s="12"/>
      <c r="AG70" s="41"/>
      <c r="AH70" s="12"/>
      <c r="AI70" s="12"/>
      <c r="AJ70" s="41"/>
      <c r="AK70" s="12"/>
      <c r="AL70" s="12"/>
      <c r="AM70" s="41"/>
      <c r="AN70" s="12"/>
      <c r="AO70" s="12"/>
      <c r="AP70" s="41"/>
      <c r="AQ70" s="12"/>
      <c r="AR70" s="12"/>
      <c r="AS70" s="41">
        <f t="shared" si="69"/>
        <v>0</v>
      </c>
      <c r="AT70" s="12"/>
      <c r="AU70" s="12"/>
      <c r="AV70" s="12"/>
      <c r="AW70" s="12"/>
      <c r="AX70" s="12"/>
      <c r="AY70" s="12"/>
      <c r="AZ70" s="32">
        <f t="shared" si="67"/>
        <v>0</v>
      </c>
    </row>
    <row r="71" spans="1:52" x14ac:dyDescent="0.2">
      <c r="A71" s="192">
        <v>65</v>
      </c>
      <c r="B71" s="275"/>
      <c r="C71" s="219"/>
      <c r="D71" s="103"/>
      <c r="E71" s="12"/>
      <c r="F71" s="12"/>
      <c r="G71" s="12"/>
      <c r="H71" s="12"/>
      <c r="I71" s="12"/>
      <c r="J71" s="12"/>
      <c r="K71" s="12"/>
      <c r="L71" s="41"/>
      <c r="M71" s="12"/>
      <c r="N71" s="12"/>
      <c r="O71" s="230"/>
      <c r="P71" s="12"/>
      <c r="Q71" s="12"/>
      <c r="R71" s="41">
        <f t="shared" si="68"/>
        <v>0</v>
      </c>
      <c r="S71" s="12"/>
      <c r="T71" s="12"/>
      <c r="U71" s="41"/>
      <c r="V71" s="12"/>
      <c r="W71" s="12"/>
      <c r="X71" s="41"/>
      <c r="Y71" s="12"/>
      <c r="Z71" s="12"/>
      <c r="AA71" s="41"/>
      <c r="AB71" s="12"/>
      <c r="AC71" s="12"/>
      <c r="AD71" s="41"/>
      <c r="AE71" s="12"/>
      <c r="AF71" s="12"/>
      <c r="AG71" s="41"/>
      <c r="AH71" s="12"/>
      <c r="AI71" s="12"/>
      <c r="AJ71" s="41"/>
      <c r="AK71" s="12"/>
      <c r="AL71" s="12"/>
      <c r="AM71" s="41"/>
      <c r="AN71" s="12"/>
      <c r="AO71" s="12"/>
      <c r="AP71" s="41"/>
      <c r="AQ71" s="12"/>
      <c r="AR71" s="12"/>
      <c r="AS71" s="41">
        <f t="shared" si="69"/>
        <v>0</v>
      </c>
      <c r="AT71" s="12"/>
      <c r="AU71" s="12"/>
      <c r="AV71" s="12"/>
      <c r="AW71" s="12"/>
      <c r="AX71" s="12"/>
      <c r="AY71" s="12"/>
      <c r="AZ71" s="32">
        <f t="shared" si="67"/>
        <v>0</v>
      </c>
    </row>
    <row r="72" spans="1:52" x14ac:dyDescent="0.2">
      <c r="A72" s="192">
        <v>66</v>
      </c>
      <c r="B72" s="275"/>
      <c r="C72" s="63"/>
      <c r="D72" s="103"/>
      <c r="E72" s="12"/>
      <c r="F72" s="12"/>
      <c r="G72" s="12"/>
      <c r="H72" s="12">
        <f t="shared" ref="H72:H76" si="70">E72-F72-G72</f>
        <v>0</v>
      </c>
      <c r="I72" s="12"/>
      <c r="J72" s="12"/>
      <c r="K72" s="12"/>
      <c r="L72" s="41">
        <f t="shared" ref="L72:L76" si="71">J72-K72</f>
        <v>0</v>
      </c>
      <c r="M72" s="12"/>
      <c r="N72" s="12"/>
      <c r="O72" s="230">
        <f t="shared" ref="O72:O76" si="72">M72-N72</f>
        <v>0</v>
      </c>
      <c r="P72" s="12"/>
      <c r="Q72" s="12"/>
      <c r="R72" s="41">
        <f t="shared" si="68"/>
        <v>0</v>
      </c>
      <c r="S72" s="12"/>
      <c r="T72" s="12"/>
      <c r="U72" s="41">
        <f t="shared" ref="U72:U76" si="73">S72-T72</f>
        <v>0</v>
      </c>
      <c r="V72" s="12"/>
      <c r="W72" s="12"/>
      <c r="X72" s="41">
        <f t="shared" ref="X72:X76" si="74">V72-W72</f>
        <v>0</v>
      </c>
      <c r="Y72" s="12"/>
      <c r="Z72" s="12"/>
      <c r="AA72" s="41">
        <f t="shared" ref="AA72:AA76" si="75">Y72-Z72</f>
        <v>0</v>
      </c>
      <c r="AB72" s="12"/>
      <c r="AC72" s="12"/>
      <c r="AD72" s="41">
        <f t="shared" ref="AD72:AD76" si="76">AB72-AC72</f>
        <v>0</v>
      </c>
      <c r="AE72" s="12"/>
      <c r="AF72" s="12"/>
      <c r="AG72" s="41">
        <f t="shared" ref="AG72:AG76" si="77">AE72-AF72</f>
        <v>0</v>
      </c>
      <c r="AH72" s="12"/>
      <c r="AI72" s="12"/>
      <c r="AJ72" s="41">
        <f t="shared" ref="AJ72:AJ76" si="78">AH72-AI72</f>
        <v>0</v>
      </c>
      <c r="AK72" s="12"/>
      <c r="AL72" s="12"/>
      <c r="AM72" s="41">
        <f t="shared" ref="AM72:AM76" si="79">AK72-AL72</f>
        <v>0</v>
      </c>
      <c r="AN72" s="12"/>
      <c r="AO72" s="12"/>
      <c r="AP72" s="41">
        <f t="shared" ref="AP72:AP76" si="80">AN72-AO72</f>
        <v>0</v>
      </c>
      <c r="AQ72" s="12"/>
      <c r="AR72" s="12"/>
      <c r="AS72" s="41">
        <f t="shared" si="69"/>
        <v>0</v>
      </c>
      <c r="AT72" s="12"/>
      <c r="AU72" s="12"/>
      <c r="AV72" s="12"/>
      <c r="AW72" s="12"/>
      <c r="AX72" s="12"/>
      <c r="AY72" s="12"/>
      <c r="AZ72" s="32">
        <f t="shared" si="67"/>
        <v>0</v>
      </c>
    </row>
    <row r="73" spans="1:52" x14ac:dyDescent="0.2">
      <c r="A73" s="192">
        <v>67</v>
      </c>
      <c r="B73" s="275"/>
      <c r="C73" s="63"/>
      <c r="D73" s="103"/>
      <c r="E73" s="12"/>
      <c r="F73" s="12"/>
      <c r="G73" s="12"/>
      <c r="H73" s="12">
        <f t="shared" si="70"/>
        <v>0</v>
      </c>
      <c r="I73" s="12"/>
      <c r="J73" s="12"/>
      <c r="K73" s="12"/>
      <c r="L73" s="41">
        <f t="shared" si="71"/>
        <v>0</v>
      </c>
      <c r="M73" s="12"/>
      <c r="N73" s="12"/>
      <c r="O73" s="230">
        <f t="shared" si="72"/>
        <v>0</v>
      </c>
      <c r="P73" s="12"/>
      <c r="Q73" s="12"/>
      <c r="R73" s="41">
        <f t="shared" si="68"/>
        <v>0</v>
      </c>
      <c r="S73" s="12"/>
      <c r="T73" s="12"/>
      <c r="U73" s="41">
        <f t="shared" si="73"/>
        <v>0</v>
      </c>
      <c r="V73" s="12"/>
      <c r="W73" s="12"/>
      <c r="X73" s="41">
        <f t="shared" si="74"/>
        <v>0</v>
      </c>
      <c r="Y73" s="12"/>
      <c r="Z73" s="12"/>
      <c r="AA73" s="41">
        <f t="shared" si="75"/>
        <v>0</v>
      </c>
      <c r="AB73" s="12"/>
      <c r="AC73" s="12"/>
      <c r="AD73" s="41">
        <f t="shared" si="76"/>
        <v>0</v>
      </c>
      <c r="AE73" s="12"/>
      <c r="AF73" s="12"/>
      <c r="AG73" s="41">
        <f t="shared" si="77"/>
        <v>0</v>
      </c>
      <c r="AH73" s="12"/>
      <c r="AI73" s="12"/>
      <c r="AJ73" s="41">
        <f t="shared" si="78"/>
        <v>0</v>
      </c>
      <c r="AK73" s="12"/>
      <c r="AL73" s="12"/>
      <c r="AM73" s="41">
        <f t="shared" si="79"/>
        <v>0</v>
      </c>
      <c r="AN73" s="12"/>
      <c r="AO73" s="12"/>
      <c r="AP73" s="41">
        <f t="shared" si="80"/>
        <v>0</v>
      </c>
      <c r="AQ73" s="12"/>
      <c r="AR73" s="12"/>
      <c r="AS73" s="41">
        <f t="shared" si="69"/>
        <v>0</v>
      </c>
      <c r="AT73" s="12"/>
      <c r="AU73" s="12"/>
      <c r="AV73" s="12"/>
      <c r="AW73" s="12"/>
      <c r="AX73" s="12"/>
      <c r="AY73" s="12"/>
      <c r="AZ73" s="32">
        <f t="shared" si="67"/>
        <v>0</v>
      </c>
    </row>
    <row r="74" spans="1:52" x14ac:dyDescent="0.2">
      <c r="A74" s="192">
        <v>68</v>
      </c>
      <c r="B74" s="275"/>
      <c r="C74" s="63"/>
      <c r="D74" s="103"/>
      <c r="E74" s="12"/>
      <c r="F74" s="12"/>
      <c r="G74" s="12"/>
      <c r="H74" s="12">
        <f t="shared" si="70"/>
        <v>0</v>
      </c>
      <c r="I74" s="12"/>
      <c r="J74" s="12"/>
      <c r="K74" s="12"/>
      <c r="L74" s="41">
        <f t="shared" si="71"/>
        <v>0</v>
      </c>
      <c r="M74" s="12"/>
      <c r="N74" s="12"/>
      <c r="O74" s="230">
        <f t="shared" si="72"/>
        <v>0</v>
      </c>
      <c r="P74" s="12"/>
      <c r="Q74" s="12"/>
      <c r="R74" s="41">
        <f t="shared" si="68"/>
        <v>0</v>
      </c>
      <c r="S74" s="12"/>
      <c r="T74" s="12"/>
      <c r="U74" s="41">
        <f t="shared" si="73"/>
        <v>0</v>
      </c>
      <c r="V74" s="12"/>
      <c r="W74" s="12"/>
      <c r="X74" s="41">
        <f t="shared" si="74"/>
        <v>0</v>
      </c>
      <c r="Y74" s="12"/>
      <c r="Z74" s="12"/>
      <c r="AA74" s="41">
        <f t="shared" si="75"/>
        <v>0</v>
      </c>
      <c r="AB74" s="12"/>
      <c r="AC74" s="12"/>
      <c r="AD74" s="41">
        <f t="shared" si="76"/>
        <v>0</v>
      </c>
      <c r="AE74" s="12"/>
      <c r="AF74" s="12"/>
      <c r="AG74" s="41">
        <f t="shared" si="77"/>
        <v>0</v>
      </c>
      <c r="AH74" s="12"/>
      <c r="AI74" s="12"/>
      <c r="AJ74" s="41">
        <f t="shared" si="78"/>
        <v>0</v>
      </c>
      <c r="AK74" s="12"/>
      <c r="AL74" s="12"/>
      <c r="AM74" s="41">
        <f t="shared" si="79"/>
        <v>0</v>
      </c>
      <c r="AN74" s="12"/>
      <c r="AO74" s="12"/>
      <c r="AP74" s="41">
        <f t="shared" si="80"/>
        <v>0</v>
      </c>
      <c r="AQ74" s="12"/>
      <c r="AR74" s="12"/>
      <c r="AS74" s="41">
        <f t="shared" si="69"/>
        <v>0</v>
      </c>
      <c r="AT74" s="12"/>
      <c r="AU74" s="12"/>
      <c r="AV74" s="12"/>
      <c r="AW74" s="12"/>
      <c r="AX74" s="12"/>
      <c r="AY74" s="12"/>
      <c r="AZ74" s="32">
        <f t="shared" si="67"/>
        <v>0</v>
      </c>
    </row>
    <row r="75" spans="1:52" x14ac:dyDescent="0.2">
      <c r="A75" s="192">
        <v>69</v>
      </c>
      <c r="B75" s="275"/>
      <c r="C75" s="219"/>
      <c r="D75" s="103"/>
      <c r="E75" s="12"/>
      <c r="F75" s="12"/>
      <c r="G75" s="12"/>
      <c r="H75" s="12">
        <f t="shared" si="70"/>
        <v>0</v>
      </c>
      <c r="I75" s="12"/>
      <c r="J75" s="12"/>
      <c r="K75" s="12"/>
      <c r="L75" s="41">
        <f t="shared" si="71"/>
        <v>0</v>
      </c>
      <c r="M75" s="12"/>
      <c r="N75" s="12"/>
      <c r="O75" s="230">
        <f t="shared" si="72"/>
        <v>0</v>
      </c>
      <c r="P75" s="12"/>
      <c r="Q75" s="12"/>
      <c r="R75" s="41">
        <f t="shared" si="68"/>
        <v>0</v>
      </c>
      <c r="S75" s="12"/>
      <c r="T75" s="12"/>
      <c r="U75" s="41">
        <f t="shared" si="73"/>
        <v>0</v>
      </c>
      <c r="V75" s="12"/>
      <c r="W75" s="12"/>
      <c r="X75" s="41">
        <f t="shared" si="74"/>
        <v>0</v>
      </c>
      <c r="Y75" s="12"/>
      <c r="Z75" s="12"/>
      <c r="AA75" s="41">
        <f t="shared" si="75"/>
        <v>0</v>
      </c>
      <c r="AB75" s="12"/>
      <c r="AC75" s="12"/>
      <c r="AD75" s="41">
        <f t="shared" si="76"/>
        <v>0</v>
      </c>
      <c r="AE75" s="12"/>
      <c r="AF75" s="12"/>
      <c r="AG75" s="41">
        <f t="shared" si="77"/>
        <v>0</v>
      </c>
      <c r="AH75" s="12"/>
      <c r="AI75" s="12"/>
      <c r="AJ75" s="41">
        <f t="shared" si="78"/>
        <v>0</v>
      </c>
      <c r="AK75" s="12"/>
      <c r="AL75" s="12"/>
      <c r="AM75" s="41">
        <f t="shared" si="79"/>
        <v>0</v>
      </c>
      <c r="AN75" s="12"/>
      <c r="AO75" s="12"/>
      <c r="AP75" s="41">
        <f t="shared" si="80"/>
        <v>0</v>
      </c>
      <c r="AQ75" s="12"/>
      <c r="AR75" s="12"/>
      <c r="AS75" s="41">
        <f t="shared" si="69"/>
        <v>0</v>
      </c>
      <c r="AT75" s="12"/>
      <c r="AU75" s="12"/>
      <c r="AV75" s="12"/>
      <c r="AW75" s="12"/>
      <c r="AX75" s="12"/>
      <c r="AY75" s="12"/>
      <c r="AZ75" s="32">
        <f t="shared" si="67"/>
        <v>0</v>
      </c>
    </row>
    <row r="76" spans="1:52" ht="12" thickBot="1" x14ac:dyDescent="0.25">
      <c r="A76" s="192">
        <v>70</v>
      </c>
      <c r="B76" s="275"/>
      <c r="C76" s="63"/>
      <c r="D76" s="103"/>
      <c r="E76" s="12"/>
      <c r="F76" s="12"/>
      <c r="G76" s="12"/>
      <c r="H76" s="12">
        <f t="shared" si="70"/>
        <v>0</v>
      </c>
      <c r="I76" s="12"/>
      <c r="J76" s="12"/>
      <c r="K76" s="12"/>
      <c r="L76" s="41">
        <f t="shared" si="71"/>
        <v>0</v>
      </c>
      <c r="M76" s="12"/>
      <c r="N76" s="12"/>
      <c r="O76" s="230">
        <f t="shared" si="72"/>
        <v>0</v>
      </c>
      <c r="P76" s="12"/>
      <c r="Q76" s="12"/>
      <c r="R76" s="41">
        <f t="shared" ref="R76" si="81">P76-Q76</f>
        <v>0</v>
      </c>
      <c r="S76" s="12"/>
      <c r="T76" s="12"/>
      <c r="U76" s="41">
        <f t="shared" si="73"/>
        <v>0</v>
      </c>
      <c r="V76" s="12"/>
      <c r="W76" s="12"/>
      <c r="X76" s="41">
        <f t="shared" si="74"/>
        <v>0</v>
      </c>
      <c r="Y76" s="12"/>
      <c r="Z76" s="12"/>
      <c r="AA76" s="41">
        <f t="shared" si="75"/>
        <v>0</v>
      </c>
      <c r="AB76" s="12"/>
      <c r="AC76" s="12"/>
      <c r="AD76" s="41">
        <f t="shared" si="76"/>
        <v>0</v>
      </c>
      <c r="AE76" s="12"/>
      <c r="AF76" s="12"/>
      <c r="AG76" s="41">
        <f t="shared" si="77"/>
        <v>0</v>
      </c>
      <c r="AH76" s="12"/>
      <c r="AI76" s="12"/>
      <c r="AJ76" s="41">
        <f t="shared" si="78"/>
        <v>0</v>
      </c>
      <c r="AK76" s="12"/>
      <c r="AL76" s="12"/>
      <c r="AM76" s="41">
        <f t="shared" si="79"/>
        <v>0</v>
      </c>
      <c r="AN76" s="12"/>
      <c r="AO76" s="12"/>
      <c r="AP76" s="41">
        <f t="shared" si="80"/>
        <v>0</v>
      </c>
      <c r="AQ76" s="12"/>
      <c r="AR76" s="12"/>
      <c r="AS76" s="41">
        <f t="shared" ref="AS76" si="82">AQ76-AR76</f>
        <v>0</v>
      </c>
      <c r="AT76" s="12"/>
      <c r="AU76" s="12"/>
      <c r="AV76" s="12"/>
      <c r="AW76" s="12"/>
      <c r="AX76" s="12"/>
      <c r="AY76" s="12"/>
      <c r="AZ76" s="32">
        <f t="shared" si="67"/>
        <v>0</v>
      </c>
    </row>
    <row r="77" spans="1:52" s="281" customFormat="1" ht="21.75" customHeight="1" thickTop="1" thickBot="1" x14ac:dyDescent="0.3">
      <c r="A77" s="447" t="s">
        <v>28</v>
      </c>
      <c r="B77" s="448"/>
      <c r="C77" s="448"/>
      <c r="D77" s="449"/>
      <c r="E77" s="280">
        <f>SUM(E7:E76)</f>
        <v>623350000</v>
      </c>
      <c r="F77" s="280">
        <f t="shared" ref="F77:AY77" si="83">SUM(F7:F76)</f>
        <v>15070000</v>
      </c>
      <c r="G77" s="280">
        <f t="shared" si="83"/>
        <v>0</v>
      </c>
      <c r="H77" s="280">
        <f t="shared" si="83"/>
        <v>608280000</v>
      </c>
      <c r="I77" s="280">
        <f t="shared" si="83"/>
        <v>171730000</v>
      </c>
      <c r="J77" s="280">
        <f t="shared" si="83"/>
        <v>60000000</v>
      </c>
      <c r="K77" s="280">
        <f t="shared" si="83"/>
        <v>54000000</v>
      </c>
      <c r="L77" s="280">
        <f t="shared" si="83"/>
        <v>6000000</v>
      </c>
      <c r="M77" s="280">
        <f t="shared" si="83"/>
        <v>34029000</v>
      </c>
      <c r="N77" s="280">
        <f t="shared" si="83"/>
        <v>31629000</v>
      </c>
      <c r="O77" s="280">
        <f t="shared" si="83"/>
        <v>2400000</v>
      </c>
      <c r="P77" s="280">
        <f t="shared" si="83"/>
        <v>34654000</v>
      </c>
      <c r="Q77" s="280">
        <f>SUM(Q7:Q76)</f>
        <v>30254000</v>
      </c>
      <c r="R77" s="280">
        <f t="shared" si="83"/>
        <v>4400000</v>
      </c>
      <c r="S77" s="280">
        <f t="shared" si="83"/>
        <v>38014000</v>
      </c>
      <c r="T77" s="280">
        <f t="shared" si="83"/>
        <v>30844000</v>
      </c>
      <c r="U77" s="280">
        <f t="shared" si="83"/>
        <v>7170000</v>
      </c>
      <c r="V77" s="280">
        <f t="shared" si="83"/>
        <v>38639000</v>
      </c>
      <c r="W77" s="280">
        <f t="shared" si="83"/>
        <v>25919000</v>
      </c>
      <c r="X77" s="280">
        <f t="shared" si="83"/>
        <v>12720000</v>
      </c>
      <c r="Y77" s="280">
        <f t="shared" si="83"/>
        <v>35639000</v>
      </c>
      <c r="Z77" s="280">
        <f t="shared" si="83"/>
        <v>22389000</v>
      </c>
      <c r="AA77" s="280">
        <f t="shared" si="83"/>
        <v>13250000</v>
      </c>
      <c r="AB77" s="280">
        <f t="shared" si="83"/>
        <v>38014000</v>
      </c>
      <c r="AC77" s="280">
        <f t="shared" si="83"/>
        <v>17854000</v>
      </c>
      <c r="AD77" s="280">
        <f t="shared" si="83"/>
        <v>20160000</v>
      </c>
      <c r="AE77" s="280">
        <f t="shared" si="83"/>
        <v>37639000</v>
      </c>
      <c r="AF77" s="280">
        <f t="shared" si="83"/>
        <v>6456000</v>
      </c>
      <c r="AG77" s="280">
        <f t="shared" si="83"/>
        <v>31183000</v>
      </c>
      <c r="AH77" s="280">
        <f t="shared" si="83"/>
        <v>35639000</v>
      </c>
      <c r="AI77" s="280">
        <f t="shared" si="83"/>
        <v>4400000</v>
      </c>
      <c r="AJ77" s="280">
        <f t="shared" si="83"/>
        <v>31239000</v>
      </c>
      <c r="AK77" s="280">
        <f t="shared" si="83"/>
        <v>38014000</v>
      </c>
      <c r="AL77" s="280">
        <f t="shared" si="83"/>
        <v>2800000</v>
      </c>
      <c r="AM77" s="280">
        <f t="shared" si="83"/>
        <v>35214000</v>
      </c>
      <c r="AN77" s="280">
        <f t="shared" si="83"/>
        <v>35639000</v>
      </c>
      <c r="AO77" s="280">
        <f t="shared" si="83"/>
        <v>1800000</v>
      </c>
      <c r="AP77" s="280">
        <f t="shared" si="83"/>
        <v>33839000</v>
      </c>
      <c r="AQ77" s="280">
        <f t="shared" si="83"/>
        <v>8319000</v>
      </c>
      <c r="AR77" s="280">
        <f t="shared" si="83"/>
        <v>0</v>
      </c>
      <c r="AS77" s="280">
        <f t="shared" si="83"/>
        <v>8319000</v>
      </c>
      <c r="AT77" s="280">
        <f t="shared" si="83"/>
        <v>2311000</v>
      </c>
      <c r="AU77" s="280">
        <f t="shared" si="83"/>
        <v>0</v>
      </c>
      <c r="AV77" s="280">
        <f t="shared" si="83"/>
        <v>2311000</v>
      </c>
      <c r="AW77" s="280">
        <f t="shared" si="83"/>
        <v>0</v>
      </c>
      <c r="AX77" s="280">
        <f t="shared" si="83"/>
        <v>0</v>
      </c>
      <c r="AY77" s="280">
        <f t="shared" si="83"/>
        <v>0</v>
      </c>
      <c r="AZ77" s="280">
        <f t="shared" ref="AZ77" si="84">SUM(AZ7:AZ76)</f>
        <v>436550000</v>
      </c>
    </row>
    <row r="78" spans="1:52" ht="12" thickTop="1" x14ac:dyDescent="0.2">
      <c r="A78" s="27"/>
      <c r="B78" s="31"/>
      <c r="C78" s="36"/>
      <c r="D78" s="27"/>
      <c r="E78" s="43"/>
      <c r="F78" s="12"/>
      <c r="G78" s="12"/>
      <c r="H78" s="12"/>
      <c r="I78" s="12"/>
      <c r="J78" s="12"/>
      <c r="K78" s="12"/>
      <c r="L78" s="41"/>
      <c r="M78" s="12"/>
      <c r="N78" s="12"/>
      <c r="O78" s="230"/>
      <c r="P78" s="12"/>
      <c r="Q78" s="12"/>
      <c r="R78" s="41"/>
      <c r="S78" s="12"/>
      <c r="T78" s="12"/>
      <c r="U78" s="41"/>
      <c r="V78" s="12"/>
      <c r="W78" s="12"/>
      <c r="X78" s="41"/>
      <c r="Y78" s="12"/>
      <c r="Z78" s="12"/>
      <c r="AA78" s="41"/>
      <c r="AB78" s="12"/>
      <c r="AC78" s="12"/>
      <c r="AD78" s="41"/>
      <c r="AE78" s="12"/>
      <c r="AF78" s="12"/>
      <c r="AG78" s="41"/>
      <c r="AH78" s="12"/>
      <c r="AI78" s="12"/>
      <c r="AJ78" s="41"/>
      <c r="AK78" s="12"/>
      <c r="AL78" s="12"/>
      <c r="AM78" s="41"/>
      <c r="AN78" s="12"/>
      <c r="AO78" s="12"/>
      <c r="AP78" s="41"/>
      <c r="AQ78" s="12"/>
      <c r="AR78" s="12"/>
      <c r="AS78" s="41"/>
      <c r="AT78" s="12"/>
      <c r="AU78" s="12"/>
      <c r="AV78" s="12"/>
      <c r="AW78" s="12"/>
      <c r="AX78" s="12"/>
      <c r="AY78" s="12"/>
      <c r="AZ78" s="32"/>
    </row>
    <row r="79" spans="1:52" x14ac:dyDescent="0.2">
      <c r="A79" s="379" t="s">
        <v>125</v>
      </c>
      <c r="B79" s="379"/>
      <c r="C79" s="379"/>
      <c r="D79" s="112" t="s">
        <v>23</v>
      </c>
      <c r="E79" s="112"/>
    </row>
    <row r="80" spans="1:52" ht="22.5" x14ac:dyDescent="0.2">
      <c r="A80" s="93" t="s">
        <v>95</v>
      </c>
      <c r="B80" s="93" t="s">
        <v>2</v>
      </c>
      <c r="C80" s="93" t="s">
        <v>96</v>
      </c>
      <c r="D80" s="93" t="s">
        <v>97</v>
      </c>
      <c r="E80" s="97" t="s">
        <v>98</v>
      </c>
      <c r="G80" s="9" t="s">
        <v>131</v>
      </c>
    </row>
    <row r="81" spans="1:15" x14ac:dyDescent="0.2">
      <c r="A81" s="192">
        <v>1</v>
      </c>
      <c r="B81" s="42"/>
      <c r="C81" s="42" t="str">
        <f>+C7</f>
        <v>Rizki Aziz</v>
      </c>
      <c r="D81" s="42" t="str">
        <f>+D7</f>
        <v>B</v>
      </c>
      <c r="E81" s="269">
        <f>+L7+O7+R7+U7+X7+AA7+AD7+AG7+AJ7+AM7+AP7+AS7+AV7+AY7</f>
        <v>8500000</v>
      </c>
      <c r="G81" s="9">
        <f>REKAP!R10/59</f>
        <v>10309830.508474575</v>
      </c>
    </row>
    <row r="82" spans="1:15" x14ac:dyDescent="0.2">
      <c r="A82" s="192">
        <v>2</v>
      </c>
      <c r="B82" s="42"/>
      <c r="C82" s="42" t="str">
        <f t="shared" ref="C82:D116" si="85">+C8</f>
        <v>Egi Dwi Montera</v>
      </c>
      <c r="D82" s="42" t="str">
        <f t="shared" si="85"/>
        <v>A</v>
      </c>
      <c r="E82" s="269">
        <f t="shared" ref="E82:E123" si="86">+L8+O8+R8+U8+X8+AA8+AD8+AG8+AJ8+AM8+AP8+AS8+AV8+AY8</f>
        <v>0</v>
      </c>
    </row>
    <row r="83" spans="1:15" x14ac:dyDescent="0.2">
      <c r="A83" s="192">
        <v>3</v>
      </c>
      <c r="B83" s="42"/>
      <c r="C83" s="42" t="str">
        <f t="shared" si="85"/>
        <v>Egi Erwansyah</v>
      </c>
      <c r="D83" s="42" t="str">
        <f t="shared" si="85"/>
        <v>B</v>
      </c>
      <c r="E83" s="269">
        <f t="shared" si="86"/>
        <v>3600000</v>
      </c>
      <c r="O83" s="9"/>
    </row>
    <row r="84" spans="1:15" x14ac:dyDescent="0.2">
      <c r="A84" s="192">
        <v>4</v>
      </c>
      <c r="B84" s="42"/>
      <c r="C84" s="42" t="str">
        <f t="shared" si="85"/>
        <v>Trisno Adijaya</v>
      </c>
      <c r="D84" s="42" t="str">
        <f t="shared" si="85"/>
        <v>B</v>
      </c>
      <c r="E84" s="269">
        <f t="shared" si="86"/>
        <v>9500000</v>
      </c>
      <c r="O84" s="9"/>
    </row>
    <row r="85" spans="1:15" x14ac:dyDescent="0.2">
      <c r="A85" s="192">
        <v>5</v>
      </c>
      <c r="B85" s="42"/>
      <c r="C85" s="42" t="str">
        <f t="shared" si="85"/>
        <v>Gian Lesmana</v>
      </c>
      <c r="D85" s="42" t="str">
        <f t="shared" si="85"/>
        <v>A</v>
      </c>
      <c r="E85" s="269">
        <f t="shared" si="86"/>
        <v>0</v>
      </c>
      <c r="O85" s="9"/>
    </row>
    <row r="86" spans="1:15" x14ac:dyDescent="0.2">
      <c r="A86" s="192">
        <v>6</v>
      </c>
      <c r="B86" s="42"/>
      <c r="C86" s="42" t="str">
        <f t="shared" si="85"/>
        <v>Hendry Kurniawan</v>
      </c>
      <c r="D86" s="42" t="str">
        <f t="shared" si="85"/>
        <v>B</v>
      </c>
      <c r="E86" s="269">
        <f t="shared" si="86"/>
        <v>3600000</v>
      </c>
      <c r="O86" s="9"/>
    </row>
    <row r="87" spans="1:15" x14ac:dyDescent="0.2">
      <c r="A87" s="192">
        <v>7</v>
      </c>
      <c r="B87" s="42"/>
      <c r="C87" s="42" t="str">
        <f t="shared" si="85"/>
        <v>Azril Eka Rukmana</v>
      </c>
      <c r="D87" s="42" t="str">
        <f t="shared" si="85"/>
        <v>B</v>
      </c>
      <c r="E87" s="269">
        <f t="shared" si="86"/>
        <v>0</v>
      </c>
    </row>
    <row r="88" spans="1:15" x14ac:dyDescent="0.2">
      <c r="A88" s="192">
        <v>8</v>
      </c>
      <c r="B88" s="42"/>
      <c r="C88" s="42" t="str">
        <f t="shared" si="85"/>
        <v>Ajis Abdul Ajis</v>
      </c>
      <c r="D88" s="42" t="str">
        <f t="shared" si="85"/>
        <v>B</v>
      </c>
      <c r="E88" s="269">
        <f t="shared" si="86"/>
        <v>5000000</v>
      </c>
      <c r="H88" s="351"/>
    </row>
    <row r="89" spans="1:15" x14ac:dyDescent="0.2">
      <c r="A89" s="192">
        <v>9</v>
      </c>
      <c r="B89" s="42"/>
      <c r="C89" s="42" t="str">
        <f t="shared" si="85"/>
        <v>Anan Pratama Adrianata</v>
      </c>
      <c r="D89" s="42" t="str">
        <f t="shared" si="85"/>
        <v>A</v>
      </c>
      <c r="E89" s="269">
        <f t="shared" si="86"/>
        <v>7350000</v>
      </c>
      <c r="H89" s="351"/>
    </row>
    <row r="90" spans="1:15" x14ac:dyDescent="0.2">
      <c r="A90" s="192">
        <v>10</v>
      </c>
      <c r="B90" s="42"/>
      <c r="C90" s="42" t="str">
        <f t="shared" si="85"/>
        <v>Rifki Maulana</v>
      </c>
      <c r="D90" s="42" t="str">
        <f t="shared" si="85"/>
        <v>A</v>
      </c>
      <c r="E90" s="269">
        <f t="shared" si="86"/>
        <v>4500000</v>
      </c>
      <c r="I90" s="9" t="s">
        <v>137</v>
      </c>
      <c r="J90" s="9" t="e">
        <f>E147+TI!E141+OM!E275+KA!E223+BA!E87</f>
        <v>#REF!</v>
      </c>
    </row>
    <row r="91" spans="1:15" x14ac:dyDescent="0.2">
      <c r="A91" s="192">
        <v>11</v>
      </c>
      <c r="B91" s="42"/>
      <c r="C91" s="42" t="str">
        <f t="shared" si="85"/>
        <v>Sandi Nurzamzam</v>
      </c>
      <c r="D91" s="42" t="str">
        <f t="shared" si="85"/>
        <v>A</v>
      </c>
      <c r="E91" s="269">
        <f t="shared" si="86"/>
        <v>4000000</v>
      </c>
    </row>
    <row r="92" spans="1:15" x14ac:dyDescent="0.2">
      <c r="A92" s="192">
        <v>12</v>
      </c>
      <c r="B92" s="42"/>
      <c r="C92" s="42" t="str">
        <f t="shared" si="85"/>
        <v>Abdul Muhlis</v>
      </c>
      <c r="D92" s="42" t="str">
        <f t="shared" si="85"/>
        <v>A</v>
      </c>
      <c r="E92" s="269">
        <f t="shared" si="86"/>
        <v>2940000</v>
      </c>
      <c r="O92" s="9"/>
    </row>
    <row r="93" spans="1:15" x14ac:dyDescent="0.2">
      <c r="A93" s="192">
        <v>13</v>
      </c>
      <c r="B93" s="42"/>
      <c r="C93" s="42" t="str">
        <f t="shared" si="85"/>
        <v>Acep Reza Sudirman</v>
      </c>
      <c r="D93" s="42" t="str">
        <f t="shared" si="85"/>
        <v>B</v>
      </c>
      <c r="E93" s="269">
        <f t="shared" si="86"/>
        <v>2400000</v>
      </c>
    </row>
    <row r="94" spans="1:15" s="47" customFormat="1" ht="10.5" customHeight="1" x14ac:dyDescent="0.2">
      <c r="A94" s="192">
        <v>14</v>
      </c>
      <c r="B94" s="105"/>
      <c r="C94" s="42" t="str">
        <f t="shared" si="85"/>
        <v>Adam Bramasta</v>
      </c>
      <c r="D94" s="42" t="str">
        <f t="shared" si="85"/>
        <v>A</v>
      </c>
      <c r="E94" s="269">
        <f t="shared" si="86"/>
        <v>0</v>
      </c>
    </row>
    <row r="95" spans="1:15" x14ac:dyDescent="0.2">
      <c r="A95" s="192">
        <v>15</v>
      </c>
      <c r="B95" s="42"/>
      <c r="C95" s="42" t="str">
        <f t="shared" si="85"/>
        <v>Ari Octavian</v>
      </c>
      <c r="D95" s="42" t="str">
        <f t="shared" si="85"/>
        <v>B</v>
      </c>
      <c r="E95" s="269">
        <f t="shared" si="86"/>
        <v>6000000</v>
      </c>
    </row>
    <row r="96" spans="1:15" x14ac:dyDescent="0.2">
      <c r="A96" s="192">
        <v>161</v>
      </c>
      <c r="B96" s="42"/>
      <c r="C96" s="42" t="str">
        <f t="shared" si="85"/>
        <v>Diki W Zulkarnaen</v>
      </c>
      <c r="D96" s="42" t="str">
        <f t="shared" si="85"/>
        <v>B</v>
      </c>
      <c r="E96" s="269">
        <f t="shared" si="86"/>
        <v>2375000</v>
      </c>
      <c r="O96" s="9"/>
    </row>
    <row r="97" spans="1:45" x14ac:dyDescent="0.2">
      <c r="A97" s="192">
        <v>17</v>
      </c>
      <c r="B97" s="42"/>
      <c r="C97" s="42" t="str">
        <f t="shared" si="85"/>
        <v>Firda Firdaus</v>
      </c>
      <c r="D97" s="42" t="str">
        <f t="shared" si="85"/>
        <v>B</v>
      </c>
      <c r="E97" s="269">
        <f t="shared" si="86"/>
        <v>4500000</v>
      </c>
    </row>
    <row r="98" spans="1:45" x14ac:dyDescent="0.2">
      <c r="A98" s="192">
        <v>18</v>
      </c>
      <c r="B98" s="42"/>
      <c r="C98" s="42" t="str">
        <f t="shared" si="85"/>
        <v>Eldigiya S</v>
      </c>
      <c r="D98" s="42" t="str">
        <f t="shared" si="85"/>
        <v>A</v>
      </c>
      <c r="E98" s="269">
        <f t="shared" si="86"/>
        <v>2800000</v>
      </c>
      <c r="O98" s="9"/>
    </row>
    <row r="99" spans="1:45" x14ac:dyDescent="0.2">
      <c r="A99" s="192">
        <v>19</v>
      </c>
      <c r="B99" s="42"/>
      <c r="C99" s="42" t="str">
        <f t="shared" si="85"/>
        <v>Hilal Mauludin</v>
      </c>
      <c r="D99" s="42" t="str">
        <f t="shared" si="85"/>
        <v>A</v>
      </c>
      <c r="E99" s="269">
        <f t="shared" si="86"/>
        <v>6700000</v>
      </c>
      <c r="O99" s="9"/>
    </row>
    <row r="100" spans="1:45" x14ac:dyDescent="0.2">
      <c r="A100" s="192">
        <v>20</v>
      </c>
      <c r="B100" s="42"/>
      <c r="C100" s="42" t="str">
        <f t="shared" si="85"/>
        <v>Ilham Syarifudin</v>
      </c>
      <c r="D100" s="42" t="str">
        <f t="shared" si="85"/>
        <v>B</v>
      </c>
      <c r="E100" s="269">
        <f t="shared" si="86"/>
        <v>3040000</v>
      </c>
    </row>
    <row r="101" spans="1:45" x14ac:dyDescent="0.2">
      <c r="A101" s="192">
        <v>21</v>
      </c>
      <c r="B101" s="42"/>
      <c r="C101" s="42" t="str">
        <f t="shared" si="85"/>
        <v>Muhammad Abi Rafdi</v>
      </c>
      <c r="D101" s="42" t="str">
        <f t="shared" si="85"/>
        <v>A</v>
      </c>
      <c r="E101" s="269">
        <f t="shared" si="86"/>
        <v>2000000</v>
      </c>
      <c r="O101" s="9"/>
    </row>
    <row r="102" spans="1:45" x14ac:dyDescent="0.2">
      <c r="A102" s="192">
        <v>22</v>
      </c>
      <c r="B102" s="42"/>
      <c r="C102" s="42" t="str">
        <f t="shared" si="85"/>
        <v>Nasrul Muhammad L</v>
      </c>
      <c r="D102" s="42" t="str">
        <f t="shared" si="85"/>
        <v>B</v>
      </c>
      <c r="E102" s="269">
        <f t="shared" si="86"/>
        <v>2500000</v>
      </c>
    </row>
    <row r="103" spans="1:45" x14ac:dyDescent="0.2">
      <c r="A103" s="192">
        <v>23</v>
      </c>
      <c r="B103" s="42"/>
      <c r="C103" s="42" t="str">
        <f t="shared" si="85"/>
        <v>Osep Erwin A</v>
      </c>
      <c r="D103" s="42" t="str">
        <f t="shared" si="85"/>
        <v>A</v>
      </c>
      <c r="E103" s="269">
        <f t="shared" si="86"/>
        <v>1700000</v>
      </c>
      <c r="O103" s="9"/>
    </row>
    <row r="104" spans="1:45" x14ac:dyDescent="0.2">
      <c r="A104" s="192">
        <v>24</v>
      </c>
      <c r="B104" s="42"/>
      <c r="C104" s="42" t="str">
        <f t="shared" si="85"/>
        <v>Rian Abdunnuri</v>
      </c>
      <c r="D104" s="42" t="str">
        <f t="shared" si="85"/>
        <v>B</v>
      </c>
      <c r="E104" s="269">
        <f t="shared" si="86"/>
        <v>3000000</v>
      </c>
      <c r="O104" s="9"/>
    </row>
    <row r="105" spans="1:45" s="47" customFormat="1" x14ac:dyDescent="0.2">
      <c r="A105" s="192">
        <v>25</v>
      </c>
      <c r="B105" s="105"/>
      <c r="C105" s="42" t="str">
        <f t="shared" si="85"/>
        <v>Rijal Nursobah</v>
      </c>
      <c r="D105" s="42" t="str">
        <f t="shared" si="85"/>
        <v>B</v>
      </c>
      <c r="E105" s="269">
        <f t="shared" si="86"/>
        <v>4080000</v>
      </c>
      <c r="O105" s="231"/>
    </row>
    <row r="106" spans="1:45" x14ac:dyDescent="0.2">
      <c r="A106" s="192">
        <v>26</v>
      </c>
      <c r="B106" s="42"/>
      <c r="C106" s="42" t="str">
        <f t="shared" si="85"/>
        <v>Rizaldy Anwar</v>
      </c>
      <c r="D106" s="42" t="str">
        <f t="shared" si="85"/>
        <v>A</v>
      </c>
      <c r="E106" s="269">
        <f t="shared" si="86"/>
        <v>12000000</v>
      </c>
      <c r="O106" s="9"/>
    </row>
    <row r="107" spans="1:45" x14ac:dyDescent="0.2">
      <c r="A107" s="192">
        <v>27</v>
      </c>
      <c r="B107" s="42"/>
      <c r="C107" s="42" t="str">
        <f t="shared" si="85"/>
        <v>Ryan Juniar Riswandi</v>
      </c>
      <c r="D107" s="42" t="str">
        <f t="shared" si="85"/>
        <v>A</v>
      </c>
      <c r="E107" s="269">
        <f t="shared" si="86"/>
        <v>3200000</v>
      </c>
    </row>
    <row r="108" spans="1:45" x14ac:dyDescent="0.2">
      <c r="A108" s="192">
        <v>28</v>
      </c>
      <c r="B108" s="42"/>
      <c r="C108" s="42" t="str">
        <f t="shared" si="85"/>
        <v>Rysad Hendra Priasa</v>
      </c>
      <c r="D108" s="42" t="str">
        <f t="shared" si="85"/>
        <v>B</v>
      </c>
      <c r="E108" s="269">
        <f t="shared" si="86"/>
        <v>6500000</v>
      </c>
      <c r="O108" s="9"/>
    </row>
    <row r="109" spans="1:45" x14ac:dyDescent="0.2">
      <c r="A109" s="192">
        <v>29</v>
      </c>
      <c r="B109" s="42"/>
      <c r="C109" s="42" t="str">
        <f t="shared" si="85"/>
        <v>Saryanto Indra</v>
      </c>
      <c r="D109" s="42" t="str">
        <f t="shared" si="85"/>
        <v>B</v>
      </c>
      <c r="E109" s="269">
        <f t="shared" si="86"/>
        <v>6000000</v>
      </c>
      <c r="O109" s="9"/>
    </row>
    <row r="110" spans="1:45" x14ac:dyDescent="0.2">
      <c r="A110" s="192">
        <v>30</v>
      </c>
      <c r="B110" s="42"/>
      <c r="C110" s="42" t="str">
        <f t="shared" si="85"/>
        <v>Tian Septi Nugraha</v>
      </c>
      <c r="D110" s="42" t="str">
        <f t="shared" si="85"/>
        <v>A</v>
      </c>
      <c r="E110" s="269">
        <f t="shared" si="86"/>
        <v>7200000</v>
      </c>
      <c r="O110" s="9"/>
    </row>
    <row r="111" spans="1:45" s="64" customFormat="1" x14ac:dyDescent="0.2">
      <c r="A111" s="192">
        <v>31</v>
      </c>
      <c r="B111" s="107"/>
      <c r="C111" s="42" t="str">
        <f t="shared" si="85"/>
        <v>Yuda Lesmana</v>
      </c>
      <c r="D111" s="42" t="str">
        <f t="shared" si="85"/>
        <v>A</v>
      </c>
      <c r="E111" s="269">
        <f t="shared" si="86"/>
        <v>4500000</v>
      </c>
      <c r="L111" s="47"/>
      <c r="R111" s="47"/>
      <c r="U111" s="47"/>
      <c r="X111" s="47"/>
      <c r="AA111" s="47"/>
      <c r="AD111" s="47"/>
      <c r="AG111" s="47"/>
      <c r="AJ111" s="47"/>
      <c r="AM111" s="47"/>
      <c r="AP111" s="47"/>
      <c r="AS111" s="47"/>
    </row>
    <row r="112" spans="1:45" x14ac:dyDescent="0.2">
      <c r="A112" s="192">
        <v>32</v>
      </c>
      <c r="B112" s="42"/>
      <c r="C112" s="42" t="str">
        <f t="shared" si="85"/>
        <v>Arif Tatang M</v>
      </c>
      <c r="D112" s="42" t="str">
        <f t="shared" si="85"/>
        <v>A</v>
      </c>
      <c r="E112" s="269">
        <f t="shared" si="86"/>
        <v>4000000</v>
      </c>
    </row>
    <row r="113" spans="1:15" x14ac:dyDescent="0.2">
      <c r="A113" s="192">
        <v>33</v>
      </c>
      <c r="B113" s="42"/>
      <c r="C113" s="42" t="str">
        <f t="shared" si="85"/>
        <v>Bayu Bagus S</v>
      </c>
      <c r="D113" s="42" t="str">
        <f t="shared" si="85"/>
        <v>B</v>
      </c>
      <c r="E113" s="269">
        <f t="shared" si="86"/>
        <v>4750000</v>
      </c>
      <c r="O113" s="9"/>
    </row>
    <row r="114" spans="1:15" x14ac:dyDescent="0.2">
      <c r="A114" s="192">
        <v>34</v>
      </c>
      <c r="B114" s="42"/>
      <c r="C114" s="42" t="str">
        <f t="shared" si="85"/>
        <v>Agung Fahrudin</v>
      </c>
      <c r="D114" s="42" t="str">
        <f t="shared" si="85"/>
        <v>A</v>
      </c>
      <c r="E114" s="269">
        <f t="shared" si="86"/>
        <v>10000000</v>
      </c>
      <c r="O114" s="9"/>
    </row>
    <row r="115" spans="1:15" x14ac:dyDescent="0.2">
      <c r="A115" s="192">
        <v>35</v>
      </c>
      <c r="B115" s="42"/>
      <c r="C115" s="42" t="str">
        <f t="shared" si="85"/>
        <v>Asep Muplihadin</v>
      </c>
      <c r="D115" s="42" t="str">
        <f t="shared" si="85"/>
        <v>A</v>
      </c>
      <c r="E115" s="269">
        <f t="shared" si="86"/>
        <v>10000000</v>
      </c>
    </row>
    <row r="116" spans="1:15" x14ac:dyDescent="0.2">
      <c r="A116" s="192">
        <v>36</v>
      </c>
      <c r="B116" s="42"/>
      <c r="C116" s="42" t="str">
        <f t="shared" si="85"/>
        <v>Rizal Kresna</v>
      </c>
      <c r="D116" s="42" t="str">
        <f t="shared" si="85"/>
        <v>B</v>
      </c>
      <c r="E116" s="42">
        <f t="shared" si="86"/>
        <v>2000000</v>
      </c>
      <c r="O116" s="9"/>
    </row>
    <row r="117" spans="1:15" x14ac:dyDescent="0.2">
      <c r="A117" s="106"/>
      <c r="B117" s="42"/>
      <c r="C117" s="42" t="str">
        <f t="shared" ref="C117:D117" si="87">+C43</f>
        <v>Aang Nurzaman</v>
      </c>
      <c r="D117" s="42" t="str">
        <f t="shared" si="87"/>
        <v>A</v>
      </c>
      <c r="E117" s="269">
        <f t="shared" si="86"/>
        <v>8000000</v>
      </c>
    </row>
    <row r="118" spans="1:15" x14ac:dyDescent="0.2">
      <c r="A118" s="106"/>
      <c r="B118" s="42"/>
      <c r="C118" s="42" t="str">
        <f t="shared" ref="C118:D118" si="88">+C44</f>
        <v>Fajar Fahrurazi</v>
      </c>
      <c r="D118" s="42" t="str">
        <f t="shared" si="88"/>
        <v>B</v>
      </c>
      <c r="E118" s="269">
        <f t="shared" si="86"/>
        <v>8000000</v>
      </c>
      <c r="O118" s="9"/>
    </row>
    <row r="119" spans="1:15" x14ac:dyDescent="0.2">
      <c r="A119" s="106"/>
      <c r="B119" s="42"/>
      <c r="C119" s="42" t="str">
        <f t="shared" ref="C119:D119" si="89">+C45</f>
        <v>M Galuh Rifkika</v>
      </c>
      <c r="D119" s="42" t="str">
        <f t="shared" si="89"/>
        <v>A</v>
      </c>
      <c r="E119" s="269">
        <f t="shared" si="86"/>
        <v>6000000</v>
      </c>
    </row>
    <row r="120" spans="1:15" x14ac:dyDescent="0.2">
      <c r="A120" s="106"/>
      <c r="B120" s="42"/>
      <c r="C120" s="42" t="str">
        <f t="shared" ref="C120:D121" si="90">+C46</f>
        <v>M Nur Holiq</v>
      </c>
      <c r="D120" s="42" t="str">
        <f t="shared" si="90"/>
        <v>B</v>
      </c>
      <c r="E120" s="42">
        <f t="shared" si="86"/>
        <v>3800000</v>
      </c>
      <c r="O120" s="9"/>
    </row>
    <row r="121" spans="1:15" x14ac:dyDescent="0.2">
      <c r="A121" s="106"/>
      <c r="B121" s="42"/>
      <c r="C121" s="42" t="str">
        <f t="shared" ref="C121:D122" si="91">+C47</f>
        <v>Fahmi Rijalul</v>
      </c>
      <c r="D121" s="42" t="str">
        <f t="shared" si="90"/>
        <v>A</v>
      </c>
      <c r="E121" s="42">
        <f t="shared" si="86"/>
        <v>3600000</v>
      </c>
    </row>
    <row r="122" spans="1:15" x14ac:dyDescent="0.2">
      <c r="A122" s="106"/>
      <c r="B122" s="42"/>
      <c r="C122" s="42" t="str">
        <f t="shared" si="91"/>
        <v>Dzikri muhamad Dahlan</v>
      </c>
      <c r="D122" s="42" t="str">
        <f t="shared" si="91"/>
        <v>B</v>
      </c>
      <c r="E122" s="42">
        <f t="shared" si="86"/>
        <v>5910000</v>
      </c>
      <c r="O122" s="9"/>
    </row>
    <row r="123" spans="1:15" x14ac:dyDescent="0.2">
      <c r="A123" s="106"/>
      <c r="B123" s="42"/>
      <c r="C123" s="42" t="str">
        <f t="shared" ref="C123" si="92">+C49</f>
        <v>Iqbal Kurniawan</v>
      </c>
      <c r="D123" s="42" t="str">
        <f t="shared" ref="D123" si="93">+D49</f>
        <v>A</v>
      </c>
      <c r="E123" s="42">
        <f t="shared" si="86"/>
        <v>8160000</v>
      </c>
    </row>
    <row r="124" spans="1:15" x14ac:dyDescent="0.2">
      <c r="A124" s="106"/>
      <c r="B124" s="42"/>
      <c r="C124" s="42"/>
      <c r="D124" s="42"/>
      <c r="E124" s="42"/>
    </row>
    <row r="125" spans="1:15" x14ac:dyDescent="0.2">
      <c r="A125" s="106"/>
      <c r="B125" s="42"/>
      <c r="C125" s="42"/>
      <c r="D125" s="42"/>
      <c r="E125" s="42"/>
      <c r="O125" s="9"/>
    </row>
    <row r="126" spans="1:15" x14ac:dyDescent="0.2">
      <c r="A126" s="106"/>
      <c r="B126" s="42"/>
      <c r="C126" s="42"/>
      <c r="D126" s="42"/>
      <c r="E126" s="42"/>
    </row>
    <row r="127" spans="1:15" x14ac:dyDescent="0.2">
      <c r="A127" s="106"/>
      <c r="B127" s="42"/>
      <c r="C127" s="42"/>
      <c r="D127" s="42"/>
      <c r="E127" s="42"/>
      <c r="O127" s="9"/>
    </row>
    <row r="128" spans="1:15" x14ac:dyDescent="0.2">
      <c r="A128" s="106"/>
      <c r="B128" s="42"/>
      <c r="C128" s="42"/>
      <c r="D128" s="42"/>
      <c r="E128" s="42"/>
    </row>
    <row r="129" spans="1:45" x14ac:dyDescent="0.2">
      <c r="A129" s="106"/>
      <c r="B129" s="42"/>
      <c r="C129" s="42"/>
      <c r="D129" s="42"/>
      <c r="E129" s="42"/>
      <c r="O129" s="9"/>
    </row>
    <row r="130" spans="1:45" x14ac:dyDescent="0.2">
      <c r="A130" s="106"/>
      <c r="B130" s="42"/>
      <c r="C130" s="42"/>
      <c r="D130" s="42"/>
      <c r="E130" s="42"/>
    </row>
    <row r="131" spans="1:45" x14ac:dyDescent="0.2">
      <c r="A131" s="106"/>
      <c r="B131" s="42"/>
      <c r="C131" s="42"/>
      <c r="D131" s="42"/>
      <c r="E131" s="42"/>
    </row>
    <row r="132" spans="1:45" x14ac:dyDescent="0.2">
      <c r="A132" s="106"/>
      <c r="B132" s="42"/>
      <c r="C132" s="42"/>
      <c r="D132" s="42"/>
      <c r="E132" s="42"/>
      <c r="O132" s="9"/>
    </row>
    <row r="133" spans="1:45" x14ac:dyDescent="0.2">
      <c r="A133" s="106"/>
      <c r="B133" s="42"/>
      <c r="C133" s="42"/>
      <c r="D133" s="42"/>
      <c r="E133" s="42"/>
      <c r="O133" s="9"/>
    </row>
    <row r="134" spans="1:45" x14ac:dyDescent="0.2">
      <c r="A134" s="106"/>
      <c r="B134" s="42"/>
      <c r="C134" s="42"/>
      <c r="D134" s="42"/>
      <c r="E134" s="42"/>
      <c r="O134" s="9"/>
    </row>
    <row r="135" spans="1:45" x14ac:dyDescent="0.2">
      <c r="A135" s="106"/>
      <c r="B135" s="42"/>
      <c r="C135" s="42"/>
      <c r="D135" s="42"/>
      <c r="E135" s="42"/>
      <c r="O135" s="9"/>
    </row>
    <row r="136" spans="1:45" x14ac:dyDescent="0.2">
      <c r="A136" s="106"/>
      <c r="B136" s="42"/>
      <c r="C136" s="42"/>
      <c r="D136" s="42"/>
      <c r="E136" s="42"/>
      <c r="O136" s="9"/>
    </row>
    <row r="137" spans="1:45" x14ac:dyDescent="0.2">
      <c r="A137" s="106"/>
      <c r="B137" s="42"/>
      <c r="C137" s="42"/>
      <c r="D137" s="42"/>
      <c r="E137" s="42"/>
      <c r="O137" s="9"/>
    </row>
    <row r="138" spans="1:45" x14ac:dyDescent="0.2">
      <c r="A138" s="106"/>
      <c r="B138" s="42"/>
      <c r="C138" s="42"/>
      <c r="D138" s="42"/>
      <c r="E138" s="42"/>
      <c r="O138" s="9"/>
    </row>
    <row r="139" spans="1:45" x14ac:dyDescent="0.2">
      <c r="A139" s="106"/>
      <c r="B139" s="42"/>
      <c r="C139" s="42"/>
      <c r="D139" s="42"/>
      <c r="E139" s="42"/>
    </row>
    <row r="140" spans="1:45" x14ac:dyDescent="0.2">
      <c r="A140" s="106"/>
      <c r="B140" s="42"/>
      <c r="C140" s="42"/>
      <c r="D140" s="42"/>
      <c r="E140" s="42"/>
    </row>
    <row r="141" spans="1:45" x14ac:dyDescent="0.2">
      <c r="A141" s="106"/>
      <c r="B141" s="42"/>
      <c r="C141" s="42"/>
      <c r="D141" s="42"/>
      <c r="E141" s="42"/>
    </row>
    <row r="142" spans="1:45" x14ac:dyDescent="0.2">
      <c r="A142" s="106"/>
      <c r="B142" s="42"/>
      <c r="C142" s="42"/>
      <c r="D142" s="42"/>
      <c r="E142" s="42">
        <f>SUM(E81:E123)</f>
        <v>203705000</v>
      </c>
      <c r="K142" s="47"/>
      <c r="L142" s="9"/>
      <c r="O142" s="9"/>
      <c r="Q142" s="47"/>
      <c r="R142" s="9"/>
      <c r="T142" s="47"/>
      <c r="U142" s="9"/>
      <c r="W142" s="47"/>
      <c r="X142" s="9"/>
      <c r="Z142" s="47"/>
      <c r="AA142" s="9"/>
      <c r="AC142" s="47"/>
      <c r="AD142" s="9"/>
      <c r="AF142" s="47"/>
      <c r="AG142" s="9"/>
      <c r="AI142" s="47"/>
      <c r="AJ142" s="9"/>
      <c r="AL142" s="47"/>
      <c r="AM142" s="9"/>
      <c r="AO142" s="47"/>
      <c r="AP142" s="9"/>
      <c r="AR142" s="47"/>
      <c r="AS142" s="9"/>
    </row>
    <row r="143" spans="1:45" x14ac:dyDescent="0.2">
      <c r="A143" s="375"/>
      <c r="B143" s="32"/>
      <c r="C143" s="42">
        <f t="shared" ref="C143" si="94">+C69</f>
        <v>0</v>
      </c>
      <c r="D143" s="42">
        <f t="shared" ref="D143" si="95">+D69</f>
        <v>0</v>
      </c>
      <c r="E143" s="32"/>
      <c r="K143" s="47"/>
      <c r="L143" s="9"/>
      <c r="O143" s="9"/>
      <c r="Q143" s="47"/>
      <c r="R143" s="9"/>
      <c r="T143" s="47"/>
      <c r="U143" s="9"/>
      <c r="W143" s="47"/>
      <c r="X143" s="9"/>
      <c r="Z143" s="47"/>
      <c r="AA143" s="9"/>
      <c r="AC143" s="47"/>
      <c r="AD143" s="9"/>
      <c r="AF143" s="47"/>
      <c r="AG143" s="9"/>
      <c r="AI143" s="47"/>
      <c r="AJ143" s="9"/>
      <c r="AL143" s="47"/>
      <c r="AM143" s="9"/>
      <c r="AO143" s="47"/>
      <c r="AP143" s="9"/>
      <c r="AR143" s="47"/>
      <c r="AS143" s="9"/>
    </row>
    <row r="144" spans="1:45" x14ac:dyDescent="0.2">
      <c r="A144" s="375"/>
      <c r="B144" s="32"/>
      <c r="C144" s="32"/>
      <c r="D144" s="32"/>
      <c r="E144" s="32"/>
      <c r="K144" s="47"/>
      <c r="L144" s="9"/>
      <c r="O144" s="9"/>
      <c r="Q144" s="47"/>
      <c r="R144" s="9"/>
      <c r="T144" s="47"/>
      <c r="U144" s="9"/>
      <c r="W144" s="47"/>
      <c r="X144" s="9"/>
      <c r="Z144" s="47"/>
      <c r="AA144" s="9"/>
      <c r="AC144" s="47"/>
      <c r="AD144" s="9"/>
      <c r="AF144" s="47"/>
      <c r="AG144" s="9"/>
      <c r="AI144" s="47"/>
      <c r="AJ144" s="9"/>
      <c r="AL144" s="47"/>
      <c r="AM144" s="9"/>
      <c r="AO144" s="47"/>
      <c r="AP144" s="9"/>
      <c r="AR144" s="47"/>
      <c r="AS144" s="9"/>
    </row>
    <row r="145" spans="1:45" x14ac:dyDescent="0.2">
      <c r="A145" s="375"/>
      <c r="B145" s="32"/>
      <c r="C145" s="32"/>
      <c r="D145" s="32"/>
      <c r="E145" s="32"/>
      <c r="K145" s="47"/>
      <c r="L145" s="9"/>
      <c r="O145" s="9"/>
      <c r="Q145" s="47"/>
      <c r="R145" s="9"/>
      <c r="T145" s="47"/>
      <c r="U145" s="9"/>
      <c r="W145" s="47"/>
      <c r="X145" s="9"/>
      <c r="Z145" s="47"/>
      <c r="AA145" s="9"/>
      <c r="AC145" s="47"/>
      <c r="AD145" s="9"/>
      <c r="AF145" s="47"/>
      <c r="AG145" s="9"/>
      <c r="AI145" s="47"/>
      <c r="AJ145" s="9"/>
      <c r="AL145" s="47"/>
      <c r="AM145" s="9"/>
      <c r="AO145" s="47"/>
      <c r="AP145" s="9"/>
      <c r="AR145" s="47"/>
      <c r="AS145" s="9"/>
    </row>
    <row r="146" spans="1:45" x14ac:dyDescent="0.2">
      <c r="A146" s="9"/>
      <c r="B146" s="9"/>
      <c r="C146" s="9"/>
      <c r="D146" s="9"/>
      <c r="K146" s="47"/>
      <c r="L146" s="9"/>
      <c r="Q146" s="47"/>
      <c r="R146" s="9"/>
      <c r="T146" s="47"/>
      <c r="U146" s="9"/>
      <c r="W146" s="47"/>
      <c r="X146" s="9"/>
      <c r="Z146" s="47"/>
      <c r="AA146" s="9"/>
      <c r="AC146" s="47"/>
      <c r="AD146" s="9"/>
      <c r="AF146" s="47"/>
      <c r="AG146" s="9"/>
      <c r="AI146" s="47"/>
      <c r="AJ146" s="9"/>
      <c r="AL146" s="47"/>
      <c r="AM146" s="9"/>
      <c r="AO146" s="47"/>
      <c r="AP146" s="9"/>
      <c r="AR146" s="47"/>
      <c r="AS146" s="9"/>
    </row>
    <row r="147" spans="1:45" x14ac:dyDescent="0.2">
      <c r="A147" s="9"/>
      <c r="B147" s="9"/>
      <c r="C147" s="9"/>
      <c r="D147" s="9" t="s">
        <v>374</v>
      </c>
      <c r="E147" s="9">
        <f>+E82+E85+E89+E90+E91+E92+E94+E98+E99+E101+E103+E106+E107+E110+E111+E112+E114+E115+E117+E119+E121+E123</f>
        <v>108650000</v>
      </c>
      <c r="K147" s="47"/>
      <c r="L147" s="9"/>
      <c r="Q147" s="47"/>
      <c r="R147" s="9"/>
      <c r="T147" s="47"/>
      <c r="U147" s="9"/>
      <c r="W147" s="47"/>
      <c r="X147" s="9"/>
      <c r="Z147" s="47"/>
      <c r="AA147" s="9"/>
      <c r="AC147" s="47"/>
      <c r="AD147" s="9"/>
      <c r="AF147" s="47"/>
      <c r="AG147" s="9"/>
      <c r="AI147" s="47"/>
      <c r="AJ147" s="9"/>
      <c r="AL147" s="47"/>
      <c r="AM147" s="9"/>
      <c r="AO147" s="47"/>
      <c r="AP147" s="9"/>
      <c r="AR147" s="47"/>
      <c r="AS147" s="9"/>
    </row>
    <row r="148" spans="1:45" x14ac:dyDescent="0.2">
      <c r="A148" s="9"/>
      <c r="B148" s="9"/>
      <c r="C148" s="9"/>
      <c r="D148" s="9" t="s">
        <v>375</v>
      </c>
      <c r="E148" s="9">
        <f>+E81+E83+E84+E86+E87+E88+E93+E95+E96+E97+E100+E102+E104+E105+E108+E109+E113+E116+E118+E120+E122</f>
        <v>95055000</v>
      </c>
      <c r="K148" s="47"/>
      <c r="L148" s="9"/>
      <c r="Q148" s="47"/>
      <c r="R148" s="9"/>
      <c r="T148" s="47"/>
      <c r="U148" s="9"/>
      <c r="W148" s="47"/>
      <c r="X148" s="9"/>
      <c r="Z148" s="47"/>
      <c r="AA148" s="9"/>
      <c r="AC148" s="47"/>
      <c r="AD148" s="9"/>
      <c r="AF148" s="47"/>
      <c r="AG148" s="9"/>
      <c r="AI148" s="47"/>
      <c r="AJ148" s="9"/>
      <c r="AL148" s="47"/>
      <c r="AM148" s="9"/>
      <c r="AO148" s="47"/>
      <c r="AP148" s="9"/>
      <c r="AR148" s="47"/>
      <c r="AS148" s="9"/>
    </row>
    <row r="149" spans="1:45" x14ac:dyDescent="0.2">
      <c r="A149" s="9"/>
      <c r="B149" s="9"/>
      <c r="C149" s="9"/>
      <c r="D149" s="9"/>
      <c r="K149" s="47"/>
      <c r="L149" s="9"/>
      <c r="Q149" s="47"/>
      <c r="R149" s="9"/>
      <c r="T149" s="47"/>
      <c r="U149" s="9"/>
      <c r="W149" s="47"/>
      <c r="X149" s="9"/>
      <c r="Z149" s="47"/>
      <c r="AA149" s="9"/>
      <c r="AC149" s="47"/>
      <c r="AD149" s="9"/>
      <c r="AF149" s="47"/>
      <c r="AG149" s="9"/>
      <c r="AI149" s="47"/>
      <c r="AJ149" s="9"/>
      <c r="AL149" s="47"/>
      <c r="AM149" s="9"/>
      <c r="AO149" s="47"/>
      <c r="AP149" s="9"/>
      <c r="AR149" s="47"/>
      <c r="AS149" s="9"/>
    </row>
    <row r="150" spans="1:45" x14ac:dyDescent="0.2">
      <c r="A150" s="9"/>
      <c r="B150" s="9"/>
      <c r="C150" s="9"/>
      <c r="D150" s="9"/>
      <c r="K150" s="47"/>
      <c r="L150" s="9"/>
      <c r="Q150" s="47"/>
      <c r="R150" s="9"/>
      <c r="T150" s="47"/>
      <c r="U150" s="9"/>
      <c r="W150" s="47"/>
      <c r="X150" s="9"/>
      <c r="Z150" s="47"/>
      <c r="AA150" s="9"/>
      <c r="AC150" s="47"/>
      <c r="AD150" s="9"/>
      <c r="AF150" s="47"/>
      <c r="AG150" s="9"/>
      <c r="AI150" s="47"/>
      <c r="AJ150" s="9"/>
      <c r="AL150" s="47"/>
      <c r="AM150" s="9"/>
      <c r="AO150" s="47"/>
      <c r="AP150" s="9"/>
      <c r="AR150" s="47"/>
      <c r="AS150" s="9"/>
    </row>
    <row r="151" spans="1:45" x14ac:dyDescent="0.2">
      <c r="A151" s="9"/>
      <c r="B151" s="9"/>
      <c r="C151" s="9"/>
      <c r="D151" s="9"/>
    </row>
    <row r="152" spans="1:45" x14ac:dyDescent="0.2">
      <c r="A152" s="9"/>
      <c r="B152" s="9"/>
      <c r="C152" s="9"/>
      <c r="D152" s="9"/>
    </row>
    <row r="153" spans="1:45" x14ac:dyDescent="0.2">
      <c r="A153" s="9"/>
      <c r="B153" s="9"/>
      <c r="C153" s="9"/>
      <c r="D153" s="9"/>
    </row>
    <row r="154" spans="1:45" x14ac:dyDescent="0.2">
      <c r="A154" s="9"/>
      <c r="B154" s="9"/>
      <c r="C154" s="9"/>
      <c r="D154" s="9"/>
    </row>
    <row r="155" spans="1:45" x14ac:dyDescent="0.2">
      <c r="A155" s="9"/>
      <c r="B155" s="9"/>
      <c r="C155" s="9"/>
      <c r="D155" s="9"/>
    </row>
    <row r="156" spans="1:45" x14ac:dyDescent="0.2">
      <c r="A156" s="9"/>
      <c r="B156" s="9"/>
      <c r="C156" s="9"/>
      <c r="D156" s="9"/>
    </row>
    <row r="157" spans="1:45" x14ac:dyDescent="0.2">
      <c r="A157" s="9"/>
      <c r="B157" s="9"/>
      <c r="C157" s="9"/>
      <c r="D157" s="9"/>
    </row>
    <row r="158" spans="1:45" x14ac:dyDescent="0.2">
      <c r="A158" s="9"/>
      <c r="B158" s="9"/>
      <c r="C158" s="9"/>
      <c r="D158" s="9"/>
    </row>
    <row r="159" spans="1:45" x14ac:dyDescent="0.2">
      <c r="A159" s="9"/>
      <c r="B159" s="9"/>
      <c r="C159" s="9"/>
      <c r="D159" s="9"/>
    </row>
    <row r="160" spans="1:45" x14ac:dyDescent="0.2">
      <c r="A160" s="9"/>
      <c r="B160" s="9"/>
      <c r="C160" s="9"/>
      <c r="D160" s="9"/>
    </row>
    <row r="161" spans="1:4" x14ac:dyDescent="0.2">
      <c r="A161" s="9"/>
      <c r="B161" s="9"/>
      <c r="C161" s="9"/>
      <c r="D161" s="9"/>
    </row>
    <row r="162" spans="1:4" x14ac:dyDescent="0.2">
      <c r="A162" s="9"/>
      <c r="B162" s="9"/>
      <c r="C162" s="9"/>
      <c r="D162" s="9"/>
    </row>
    <row r="163" spans="1:4" x14ac:dyDescent="0.2">
      <c r="A163" s="9"/>
      <c r="B163" s="9"/>
      <c r="C163" s="9"/>
      <c r="D163" s="9"/>
    </row>
    <row r="164" spans="1:4" x14ac:dyDescent="0.2">
      <c r="A164" s="9"/>
      <c r="B164" s="9"/>
      <c r="C164" s="9"/>
      <c r="D164" s="9"/>
    </row>
    <row r="165" spans="1:4" x14ac:dyDescent="0.2">
      <c r="A165" s="9"/>
      <c r="B165" s="9"/>
      <c r="C165" s="9"/>
      <c r="D165" s="9"/>
    </row>
    <row r="166" spans="1:4" x14ac:dyDescent="0.2">
      <c r="A166" s="9"/>
      <c r="B166" s="9"/>
      <c r="C166" s="9"/>
      <c r="D166" s="9"/>
    </row>
    <row r="167" spans="1:4" x14ac:dyDescent="0.2">
      <c r="A167" s="9"/>
      <c r="B167" s="9"/>
      <c r="C167" s="9"/>
      <c r="D167" s="9"/>
    </row>
    <row r="168" spans="1:4" x14ac:dyDescent="0.2">
      <c r="A168" s="9"/>
      <c r="B168" s="9"/>
      <c r="C168" s="9"/>
      <c r="D168" s="9"/>
    </row>
    <row r="169" spans="1:4" x14ac:dyDescent="0.2">
      <c r="A169" s="9"/>
      <c r="B169" s="9"/>
      <c r="C169" s="9"/>
      <c r="D169" s="9"/>
    </row>
    <row r="170" spans="1:4" x14ac:dyDescent="0.2">
      <c r="A170" s="9"/>
      <c r="B170" s="9"/>
      <c r="C170" s="9"/>
      <c r="D170" s="9"/>
    </row>
    <row r="171" spans="1:4" x14ac:dyDescent="0.2">
      <c r="A171" s="9"/>
      <c r="B171" s="9"/>
      <c r="C171" s="9"/>
      <c r="D171" s="9"/>
    </row>
    <row r="172" spans="1:4" x14ac:dyDescent="0.2">
      <c r="A172" s="9"/>
      <c r="B172" s="9"/>
      <c r="C172" s="9"/>
      <c r="D172" s="9"/>
    </row>
    <row r="173" spans="1:4" x14ac:dyDescent="0.2">
      <c r="A173" s="9"/>
      <c r="B173" s="9"/>
      <c r="C173" s="9"/>
      <c r="D173" s="9"/>
    </row>
    <row r="174" spans="1:4" x14ac:dyDescent="0.2">
      <c r="A174" s="9"/>
      <c r="B174" s="9"/>
      <c r="C174" s="9"/>
      <c r="D174" s="9"/>
    </row>
    <row r="175" spans="1:4" x14ac:dyDescent="0.2">
      <c r="A175" s="9"/>
      <c r="B175" s="9"/>
      <c r="C175" s="9"/>
      <c r="D175" s="9"/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/>
      <c r="B178" s="9"/>
      <c r="C178" s="9"/>
      <c r="D178" s="9"/>
    </row>
    <row r="179" spans="1:4" x14ac:dyDescent="0.2">
      <c r="A179" s="9"/>
      <c r="B179" s="9"/>
      <c r="C179" s="9"/>
      <c r="D179" s="9"/>
    </row>
    <row r="180" spans="1:4" x14ac:dyDescent="0.2">
      <c r="A180" s="9"/>
      <c r="B180" s="9"/>
      <c r="C180" s="9"/>
      <c r="D180" s="9"/>
    </row>
    <row r="181" spans="1:4" x14ac:dyDescent="0.2">
      <c r="A181" s="9"/>
      <c r="B181" s="9"/>
      <c r="C181" s="9"/>
      <c r="D181" s="9"/>
    </row>
    <row r="182" spans="1:4" x14ac:dyDescent="0.2">
      <c r="A182" s="9"/>
      <c r="B182" s="9"/>
      <c r="C182" s="9"/>
      <c r="D182" s="9"/>
    </row>
    <row r="183" spans="1:4" x14ac:dyDescent="0.2">
      <c r="A183" s="9"/>
      <c r="B183" s="9"/>
      <c r="C183" s="9"/>
      <c r="D183" s="9"/>
    </row>
    <row r="184" spans="1:4" x14ac:dyDescent="0.2">
      <c r="A184" s="9"/>
      <c r="B184" s="9"/>
      <c r="C184" s="9"/>
      <c r="D184" s="9"/>
    </row>
    <row r="185" spans="1:4" x14ac:dyDescent="0.2">
      <c r="A185" s="9"/>
      <c r="B185" s="9"/>
      <c r="C185" s="9"/>
      <c r="D185" s="9"/>
    </row>
    <row r="186" spans="1:4" x14ac:dyDescent="0.2">
      <c r="A186" s="9"/>
      <c r="B186" s="9"/>
      <c r="C186" s="9"/>
      <c r="D186" s="9"/>
    </row>
    <row r="187" spans="1:4" x14ac:dyDescent="0.2">
      <c r="A187" s="9"/>
      <c r="B187" s="9"/>
      <c r="C187" s="9"/>
      <c r="D187" s="9"/>
    </row>
    <row r="188" spans="1:4" x14ac:dyDescent="0.2">
      <c r="A188" s="9"/>
      <c r="B188" s="9"/>
      <c r="C188" s="9"/>
      <c r="D188" s="9"/>
    </row>
    <row r="189" spans="1:4" x14ac:dyDescent="0.2">
      <c r="A189" s="9"/>
      <c r="B189" s="9"/>
      <c r="C189" s="9"/>
      <c r="D189" s="9"/>
    </row>
    <row r="190" spans="1:4" x14ac:dyDescent="0.2">
      <c r="A190" s="9"/>
      <c r="B190" s="9"/>
      <c r="C190" s="9"/>
      <c r="D190" s="9"/>
    </row>
    <row r="191" spans="1:4" x14ac:dyDescent="0.2">
      <c r="A191" s="9"/>
      <c r="B191" s="9"/>
      <c r="C191" s="9"/>
      <c r="D191" s="9"/>
    </row>
    <row r="192" spans="1:4" x14ac:dyDescent="0.2">
      <c r="A192" s="9"/>
      <c r="B192" s="9"/>
      <c r="C192" s="9"/>
      <c r="D192" s="9"/>
    </row>
    <row r="193" spans="1:4" x14ac:dyDescent="0.2">
      <c r="A193" s="9"/>
      <c r="B193" s="9"/>
      <c r="C193" s="9"/>
      <c r="D193" s="9"/>
    </row>
    <row r="194" spans="1:4" x14ac:dyDescent="0.2">
      <c r="A194" s="9"/>
      <c r="B194" s="9"/>
      <c r="C194" s="9"/>
      <c r="D194" s="9"/>
    </row>
    <row r="195" spans="1:4" x14ac:dyDescent="0.2">
      <c r="A195" s="9"/>
      <c r="B195" s="9"/>
      <c r="C195" s="9"/>
      <c r="D195" s="9"/>
    </row>
    <row r="196" spans="1:4" x14ac:dyDescent="0.2">
      <c r="A196" s="9"/>
      <c r="B196" s="9"/>
      <c r="C196" s="9"/>
      <c r="D196" s="9"/>
    </row>
    <row r="197" spans="1:4" x14ac:dyDescent="0.2">
      <c r="A197" s="9"/>
      <c r="B197" s="9"/>
      <c r="C197" s="9"/>
      <c r="D197" s="9"/>
    </row>
    <row r="198" spans="1:4" x14ac:dyDescent="0.2">
      <c r="A198" s="9"/>
      <c r="B198" s="9"/>
      <c r="C198" s="9"/>
      <c r="D198" s="9"/>
    </row>
    <row r="199" spans="1:4" x14ac:dyDescent="0.2">
      <c r="A199" s="9"/>
      <c r="B199" s="9"/>
      <c r="C199" s="9"/>
      <c r="D199" s="9"/>
    </row>
    <row r="200" spans="1:4" x14ac:dyDescent="0.2">
      <c r="A200" s="9"/>
      <c r="B200" s="9"/>
      <c r="C200" s="9"/>
      <c r="D200" s="9"/>
    </row>
    <row r="201" spans="1:4" x14ac:dyDescent="0.2">
      <c r="A201" s="9"/>
      <c r="B201" s="9"/>
      <c r="C201" s="9"/>
      <c r="D201" s="9"/>
    </row>
    <row r="202" spans="1:4" x14ac:dyDescent="0.2">
      <c r="A202" s="9"/>
      <c r="B202" s="9"/>
      <c r="C202" s="9"/>
      <c r="D202" s="9"/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/>
      <c r="B205" s="9"/>
      <c r="C205" s="9"/>
      <c r="D205" s="9"/>
    </row>
    <row r="206" spans="1:4" x14ac:dyDescent="0.2">
      <c r="A206" s="9"/>
      <c r="B206" s="9"/>
      <c r="C206" s="9"/>
      <c r="D206" s="9"/>
    </row>
    <row r="207" spans="1:4" x14ac:dyDescent="0.2">
      <c r="A207" s="9"/>
      <c r="B207" s="9"/>
      <c r="C207" s="9"/>
      <c r="D207" s="9"/>
    </row>
    <row r="208" spans="1:4" x14ac:dyDescent="0.2">
      <c r="A208" s="9"/>
      <c r="B208" s="9"/>
      <c r="C208" s="9"/>
      <c r="D208" s="9"/>
    </row>
    <row r="209" spans="1:4" x14ac:dyDescent="0.2">
      <c r="A209" s="9"/>
      <c r="B209" s="9"/>
      <c r="C209" s="9"/>
      <c r="D209" s="9"/>
    </row>
    <row r="210" spans="1:4" x14ac:dyDescent="0.2">
      <c r="A210" s="9"/>
      <c r="B210" s="9"/>
      <c r="C210" s="9"/>
      <c r="D210" s="9"/>
    </row>
    <row r="211" spans="1:4" x14ac:dyDescent="0.2">
      <c r="A211" s="9"/>
      <c r="B211" s="9"/>
      <c r="C211" s="9"/>
      <c r="D211" s="9"/>
    </row>
    <row r="212" spans="1:4" x14ac:dyDescent="0.2">
      <c r="A212" s="9"/>
      <c r="B212" s="9"/>
      <c r="C212" s="9"/>
      <c r="D212" s="9"/>
    </row>
    <row r="213" spans="1:4" x14ac:dyDescent="0.2">
      <c r="A213" s="9"/>
      <c r="B213" s="9"/>
      <c r="C213" s="9"/>
      <c r="D213" s="9"/>
    </row>
    <row r="214" spans="1:4" x14ac:dyDescent="0.2">
      <c r="A214" s="9"/>
      <c r="B214" s="9"/>
      <c r="C214" s="9"/>
      <c r="D214" s="9"/>
    </row>
    <row r="215" spans="1:4" x14ac:dyDescent="0.2">
      <c r="A215" s="9"/>
      <c r="B215" s="9"/>
      <c r="C215" s="9"/>
      <c r="D215" s="9"/>
    </row>
    <row r="216" spans="1:4" x14ac:dyDescent="0.2">
      <c r="A216" s="9"/>
      <c r="B216" s="9"/>
      <c r="C216" s="9"/>
      <c r="D216" s="9"/>
    </row>
    <row r="217" spans="1:4" x14ac:dyDescent="0.2">
      <c r="A217" s="9"/>
      <c r="B217" s="9"/>
      <c r="C217" s="9"/>
      <c r="D217" s="9"/>
    </row>
    <row r="218" spans="1:4" x14ac:dyDescent="0.2">
      <c r="A218" s="9"/>
      <c r="B218" s="9"/>
      <c r="C218" s="9"/>
      <c r="D218" s="9"/>
    </row>
    <row r="219" spans="1:4" x14ac:dyDescent="0.2">
      <c r="A219" s="9"/>
      <c r="B219" s="9"/>
      <c r="C219" s="9"/>
      <c r="D219" s="9"/>
    </row>
    <row r="220" spans="1:4" x14ac:dyDescent="0.2">
      <c r="A220" s="9"/>
      <c r="B220" s="9"/>
      <c r="C220" s="9"/>
      <c r="D220" s="9"/>
    </row>
    <row r="221" spans="1:4" x14ac:dyDescent="0.2">
      <c r="A221" s="9"/>
      <c r="B221" s="9"/>
      <c r="C221" s="9"/>
      <c r="D221" s="9"/>
    </row>
    <row r="222" spans="1:4" x14ac:dyDescent="0.2">
      <c r="A222" s="9"/>
      <c r="B222" s="9"/>
      <c r="C222" s="9"/>
      <c r="D222" s="9"/>
    </row>
    <row r="223" spans="1:4" x14ac:dyDescent="0.2">
      <c r="A223" s="9"/>
      <c r="B223" s="9"/>
      <c r="C223" s="9"/>
      <c r="D223" s="9"/>
    </row>
    <row r="224" spans="1:4" x14ac:dyDescent="0.2">
      <c r="A224" s="9"/>
      <c r="B224" s="9"/>
      <c r="C224" s="9"/>
      <c r="D224" s="9"/>
    </row>
    <row r="225" spans="1:4" x14ac:dyDescent="0.2">
      <c r="A225" s="9"/>
      <c r="B225" s="9"/>
      <c r="C225" s="9"/>
      <c r="D225" s="9"/>
    </row>
    <row r="226" spans="1:4" x14ac:dyDescent="0.2">
      <c r="A226" s="9"/>
      <c r="B226" s="9"/>
      <c r="C226" s="9"/>
      <c r="D226" s="9"/>
    </row>
    <row r="227" spans="1:4" x14ac:dyDescent="0.2">
      <c r="A227" s="9"/>
      <c r="B227" s="9"/>
      <c r="C227" s="9"/>
      <c r="D227" s="9"/>
    </row>
    <row r="228" spans="1:4" x14ac:dyDescent="0.2">
      <c r="A228" s="9"/>
      <c r="B228" s="9"/>
      <c r="C228" s="9"/>
      <c r="D228" s="9"/>
    </row>
    <row r="229" spans="1:4" x14ac:dyDescent="0.2">
      <c r="A229" s="9"/>
      <c r="B229" s="9"/>
      <c r="C229" s="9"/>
      <c r="D229" s="9"/>
    </row>
    <row r="230" spans="1:4" x14ac:dyDescent="0.2">
      <c r="A230" s="9"/>
      <c r="B230" s="9"/>
      <c r="C230" s="9"/>
      <c r="D230" s="9"/>
    </row>
    <row r="231" spans="1:4" x14ac:dyDescent="0.2">
      <c r="A231" s="9"/>
      <c r="B231" s="9"/>
      <c r="C231" s="9"/>
      <c r="D231" s="9"/>
    </row>
    <row r="232" spans="1:4" x14ac:dyDescent="0.2">
      <c r="A232" s="9"/>
      <c r="B232" s="9"/>
      <c r="C232" s="9"/>
      <c r="D232" s="9"/>
    </row>
    <row r="233" spans="1:4" x14ac:dyDescent="0.2">
      <c r="A233" s="9"/>
      <c r="B233" s="9"/>
      <c r="C233" s="9"/>
      <c r="D233" s="9"/>
    </row>
    <row r="234" spans="1:4" x14ac:dyDescent="0.2">
      <c r="A234" s="9"/>
      <c r="B234" s="9"/>
      <c r="C234" s="9"/>
      <c r="D234" s="9"/>
    </row>
    <row r="235" spans="1:4" x14ac:dyDescent="0.2">
      <c r="A235" s="9"/>
      <c r="B235" s="9"/>
      <c r="C235" s="9"/>
      <c r="D235" s="9"/>
    </row>
    <row r="236" spans="1:4" x14ac:dyDescent="0.2">
      <c r="A236" s="9"/>
      <c r="B236" s="9"/>
      <c r="C236" s="9"/>
      <c r="D236" s="9"/>
    </row>
    <row r="237" spans="1:4" x14ac:dyDescent="0.2">
      <c r="A237" s="9"/>
      <c r="B237" s="9"/>
      <c r="C237" s="9"/>
      <c r="D237" s="9"/>
    </row>
    <row r="238" spans="1:4" x14ac:dyDescent="0.2">
      <c r="A238" s="9"/>
      <c r="B238" s="9"/>
      <c r="C238" s="9"/>
      <c r="D238" s="9"/>
    </row>
    <row r="239" spans="1:4" x14ac:dyDescent="0.2">
      <c r="A239" s="9"/>
      <c r="B239" s="9"/>
      <c r="C239" s="9"/>
      <c r="D239" s="9"/>
    </row>
    <row r="240" spans="1:4" x14ac:dyDescent="0.2">
      <c r="A240" s="9"/>
      <c r="B240" s="9"/>
      <c r="C240" s="9"/>
      <c r="D240" s="9"/>
    </row>
    <row r="241" spans="1:4" x14ac:dyDescent="0.2">
      <c r="A241" s="9"/>
      <c r="B241" s="9"/>
      <c r="C241" s="9"/>
      <c r="D241" s="9"/>
    </row>
    <row r="242" spans="1:4" x14ac:dyDescent="0.2">
      <c r="A242" s="9"/>
      <c r="B242" s="9"/>
      <c r="C242" s="9"/>
      <c r="D242" s="9"/>
    </row>
    <row r="243" spans="1:4" x14ac:dyDescent="0.2">
      <c r="A243" s="9"/>
      <c r="B243" s="9"/>
      <c r="C243" s="9"/>
      <c r="D243" s="9"/>
    </row>
    <row r="244" spans="1:4" x14ac:dyDescent="0.2">
      <c r="A244" s="9"/>
      <c r="B244" s="9"/>
      <c r="C244" s="9"/>
      <c r="D244" s="9"/>
    </row>
    <row r="245" spans="1:4" x14ac:dyDescent="0.2">
      <c r="A245" s="9"/>
      <c r="B245" s="9"/>
      <c r="C245" s="9"/>
      <c r="D245" s="9"/>
    </row>
    <row r="246" spans="1:4" x14ac:dyDescent="0.2">
      <c r="A246" s="9"/>
      <c r="B246" s="9"/>
      <c r="C246" s="9"/>
      <c r="D246" s="9"/>
    </row>
    <row r="247" spans="1:4" x14ac:dyDescent="0.2">
      <c r="A247" s="9"/>
      <c r="B247" s="9"/>
      <c r="C247" s="9"/>
      <c r="D247" s="9"/>
    </row>
    <row r="248" spans="1:4" x14ac:dyDescent="0.2">
      <c r="A248" s="9"/>
      <c r="B248" s="9"/>
      <c r="C248" s="9"/>
      <c r="D248" s="9"/>
    </row>
    <row r="249" spans="1:4" x14ac:dyDescent="0.2">
      <c r="A249" s="9"/>
      <c r="B249" s="9"/>
      <c r="C249" s="9"/>
      <c r="D249" s="9"/>
    </row>
    <row r="250" spans="1:4" x14ac:dyDescent="0.2">
      <c r="A250" s="9"/>
      <c r="B250" s="9"/>
      <c r="C250" s="9"/>
      <c r="D250" s="9"/>
    </row>
    <row r="251" spans="1:4" x14ac:dyDescent="0.2">
      <c r="A251" s="9"/>
      <c r="B251" s="9"/>
      <c r="C251" s="9"/>
      <c r="D251" s="9"/>
    </row>
    <row r="252" spans="1:4" x14ac:dyDescent="0.2">
      <c r="A252" s="9"/>
      <c r="B252" s="9"/>
      <c r="C252" s="9"/>
      <c r="D252" s="9"/>
    </row>
    <row r="253" spans="1:4" x14ac:dyDescent="0.2">
      <c r="A253" s="9"/>
      <c r="B253" s="9"/>
      <c r="C253" s="9"/>
      <c r="D253" s="9"/>
    </row>
    <row r="254" spans="1:4" x14ac:dyDescent="0.2">
      <c r="A254" s="9"/>
      <c r="B254" s="9"/>
      <c r="C254" s="9"/>
      <c r="D254" s="9"/>
    </row>
    <row r="255" spans="1:4" x14ac:dyDescent="0.2">
      <c r="A255" s="9"/>
      <c r="B255" s="9"/>
      <c r="C255" s="9"/>
      <c r="D255" s="9"/>
    </row>
    <row r="256" spans="1:4" x14ac:dyDescent="0.2">
      <c r="A256" s="9"/>
      <c r="B256" s="9"/>
      <c r="C256" s="9"/>
      <c r="D256" s="9"/>
    </row>
    <row r="257" spans="1:4" x14ac:dyDescent="0.2">
      <c r="A257" s="9"/>
      <c r="B257" s="9"/>
      <c r="C257" s="9"/>
      <c r="D257" s="9"/>
    </row>
    <row r="258" spans="1:4" x14ac:dyDescent="0.2">
      <c r="A258" s="9"/>
      <c r="B258" s="9"/>
      <c r="C258" s="9"/>
      <c r="D258" s="9"/>
    </row>
    <row r="259" spans="1:4" x14ac:dyDescent="0.2">
      <c r="A259" s="9"/>
      <c r="B259" s="9"/>
      <c r="C259" s="9"/>
      <c r="D259" s="9"/>
    </row>
    <row r="260" spans="1:4" x14ac:dyDescent="0.2">
      <c r="A260" s="9"/>
      <c r="B260" s="9"/>
      <c r="C260" s="9"/>
      <c r="D260" s="9"/>
    </row>
    <row r="261" spans="1:4" x14ac:dyDescent="0.2">
      <c r="A261" s="9"/>
      <c r="B261" s="9"/>
      <c r="C261" s="9"/>
      <c r="D261" s="9"/>
    </row>
    <row r="262" spans="1:4" x14ac:dyDescent="0.2">
      <c r="A262" s="9"/>
      <c r="B262" s="9"/>
      <c r="C262" s="9"/>
      <c r="D262" s="9"/>
    </row>
    <row r="263" spans="1:4" x14ac:dyDescent="0.2">
      <c r="A263" s="9"/>
      <c r="B263" s="9"/>
      <c r="C263" s="9"/>
      <c r="D263" s="9"/>
    </row>
    <row r="264" spans="1:4" x14ac:dyDescent="0.2">
      <c r="A264" s="9"/>
      <c r="B264" s="9"/>
      <c r="C264" s="9"/>
      <c r="D264" s="9"/>
    </row>
    <row r="265" spans="1:4" x14ac:dyDescent="0.2">
      <c r="A265" s="9"/>
      <c r="B265" s="9"/>
      <c r="C265" s="9"/>
      <c r="D265" s="9"/>
    </row>
    <row r="266" spans="1:4" x14ac:dyDescent="0.2">
      <c r="A266" s="9"/>
      <c r="B266" s="9"/>
      <c r="C266" s="9"/>
      <c r="D266" s="9"/>
    </row>
    <row r="267" spans="1:4" x14ac:dyDescent="0.2">
      <c r="A267" s="9"/>
      <c r="B267" s="9"/>
      <c r="C267" s="9"/>
      <c r="D267" s="9"/>
    </row>
    <row r="268" spans="1:4" x14ac:dyDescent="0.2">
      <c r="A268" s="9"/>
      <c r="B268" s="9"/>
      <c r="C268" s="9"/>
      <c r="D268" s="9"/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/>
      <c r="B271" s="9"/>
      <c r="C271" s="9"/>
      <c r="D271" s="9"/>
    </row>
    <row r="272" spans="1:4" x14ac:dyDescent="0.2">
      <c r="A272" s="9"/>
      <c r="B272" s="9"/>
      <c r="C272" s="9"/>
      <c r="D272" s="9"/>
    </row>
    <row r="273" spans="1:4" x14ac:dyDescent="0.2">
      <c r="A273" s="9"/>
      <c r="B273" s="9"/>
      <c r="C273" s="9"/>
      <c r="D273" s="9"/>
    </row>
    <row r="274" spans="1:4" x14ac:dyDescent="0.2">
      <c r="A274" s="9"/>
      <c r="B274" s="9"/>
      <c r="C274" s="9"/>
      <c r="D274" s="9"/>
    </row>
    <row r="275" spans="1:4" x14ac:dyDescent="0.2">
      <c r="A275" s="9"/>
      <c r="B275" s="9"/>
      <c r="C275" s="9"/>
      <c r="D275" s="9"/>
    </row>
    <row r="276" spans="1:4" x14ac:dyDescent="0.2">
      <c r="A276" s="9"/>
      <c r="B276" s="9"/>
      <c r="C276" s="9"/>
      <c r="D276" s="9"/>
    </row>
    <row r="277" spans="1:4" x14ac:dyDescent="0.2">
      <c r="A277" s="9"/>
      <c r="B277" s="9"/>
      <c r="C277" s="9"/>
      <c r="D277" s="9"/>
    </row>
    <row r="278" spans="1:4" x14ac:dyDescent="0.2">
      <c r="A278" s="9"/>
      <c r="B278" s="9"/>
      <c r="C278" s="9"/>
      <c r="D278" s="9"/>
    </row>
    <row r="279" spans="1:4" x14ac:dyDescent="0.2">
      <c r="A279" s="9"/>
      <c r="B279" s="9"/>
      <c r="C279" s="9"/>
      <c r="D279" s="9"/>
    </row>
    <row r="280" spans="1:4" x14ac:dyDescent="0.2">
      <c r="A280" s="9"/>
      <c r="B280" s="9"/>
      <c r="C280" s="9"/>
      <c r="D280" s="9"/>
    </row>
    <row r="281" spans="1:4" x14ac:dyDescent="0.2">
      <c r="A281" s="9"/>
      <c r="B281" s="9"/>
      <c r="C281" s="9"/>
      <c r="D281" s="9"/>
    </row>
    <row r="282" spans="1:4" x14ac:dyDescent="0.2">
      <c r="A282" s="9"/>
      <c r="B282" s="9"/>
      <c r="C282" s="9"/>
      <c r="D282" s="9"/>
    </row>
    <row r="283" spans="1:4" x14ac:dyDescent="0.2">
      <c r="A283" s="9"/>
      <c r="B283" s="9"/>
      <c r="C283" s="9"/>
      <c r="D283" s="9"/>
    </row>
    <row r="284" spans="1:4" x14ac:dyDescent="0.2">
      <c r="A284" s="9"/>
      <c r="B284" s="9"/>
      <c r="C284" s="9"/>
      <c r="D284" s="9"/>
    </row>
    <row r="285" spans="1:4" x14ac:dyDescent="0.2">
      <c r="A285" s="9"/>
      <c r="B285" s="9"/>
      <c r="C285" s="9"/>
      <c r="D285" s="9"/>
    </row>
    <row r="286" spans="1:4" x14ac:dyDescent="0.2">
      <c r="A286" s="9"/>
      <c r="B286" s="9"/>
      <c r="C286" s="9"/>
      <c r="D286" s="9"/>
    </row>
    <row r="287" spans="1:4" x14ac:dyDescent="0.2">
      <c r="A287" s="9"/>
      <c r="B287" s="9"/>
      <c r="C287" s="9"/>
      <c r="D287" s="9"/>
    </row>
    <row r="288" spans="1:4" x14ac:dyDescent="0.2">
      <c r="A288" s="9"/>
      <c r="B288" s="9"/>
      <c r="C288" s="9"/>
      <c r="D288" s="9"/>
    </row>
    <row r="289" spans="1:4" x14ac:dyDescent="0.2">
      <c r="A289" s="9"/>
      <c r="B289" s="9"/>
      <c r="C289" s="9"/>
      <c r="D289" s="9"/>
    </row>
    <row r="290" spans="1:4" x14ac:dyDescent="0.2">
      <c r="A290" s="9"/>
      <c r="B290" s="9"/>
      <c r="C290" s="9"/>
      <c r="D290" s="9"/>
    </row>
    <row r="291" spans="1:4" x14ac:dyDescent="0.2">
      <c r="A291" s="9"/>
      <c r="B291" s="9"/>
      <c r="C291" s="9"/>
      <c r="D291" s="9"/>
    </row>
    <row r="292" spans="1:4" x14ac:dyDescent="0.2">
      <c r="A292" s="9"/>
      <c r="B292" s="9"/>
      <c r="C292" s="9"/>
      <c r="D292" s="9"/>
    </row>
    <row r="293" spans="1:4" x14ac:dyDescent="0.2">
      <c r="A293" s="9"/>
      <c r="B293" s="9"/>
      <c r="C293" s="9"/>
      <c r="D293" s="9"/>
    </row>
    <row r="294" spans="1:4" x14ac:dyDescent="0.2">
      <c r="A294" s="9"/>
      <c r="B294" s="9"/>
      <c r="C294" s="9"/>
      <c r="D294" s="9"/>
    </row>
    <row r="295" spans="1:4" x14ac:dyDescent="0.2">
      <c r="A295" s="9"/>
      <c r="B295" s="9"/>
      <c r="C295" s="9"/>
      <c r="D295" s="9"/>
    </row>
    <row r="296" spans="1:4" x14ac:dyDescent="0.2">
      <c r="A296" s="9"/>
      <c r="B296" s="9"/>
      <c r="C296" s="9"/>
      <c r="D296" s="9"/>
    </row>
    <row r="297" spans="1:4" x14ac:dyDescent="0.2">
      <c r="A297" s="9"/>
      <c r="B297" s="9"/>
      <c r="C297" s="9"/>
      <c r="D297" s="9"/>
    </row>
    <row r="298" spans="1:4" x14ac:dyDescent="0.2">
      <c r="A298" s="9"/>
      <c r="B298" s="9"/>
      <c r="C298" s="9"/>
      <c r="D298" s="9"/>
    </row>
    <row r="299" spans="1:4" x14ac:dyDescent="0.2">
      <c r="A299" s="9"/>
      <c r="B299" s="9"/>
      <c r="C299" s="9"/>
      <c r="D299" s="9"/>
    </row>
    <row r="300" spans="1:4" x14ac:dyDescent="0.2">
      <c r="A300" s="9"/>
      <c r="B300" s="9"/>
      <c r="C300" s="9"/>
      <c r="D300" s="9"/>
    </row>
    <row r="301" spans="1:4" x14ac:dyDescent="0.2">
      <c r="A301" s="9"/>
      <c r="B301" s="9"/>
      <c r="C301" s="9"/>
      <c r="D301" s="9"/>
    </row>
    <row r="302" spans="1:4" x14ac:dyDescent="0.2">
      <c r="A302" s="9"/>
      <c r="B302" s="9"/>
      <c r="C302" s="9"/>
      <c r="D302" s="9"/>
    </row>
    <row r="303" spans="1:4" x14ac:dyDescent="0.2">
      <c r="A303" s="9"/>
      <c r="B303" s="9"/>
      <c r="C303" s="9"/>
      <c r="D303" s="9"/>
    </row>
    <row r="304" spans="1:4" x14ac:dyDescent="0.2">
      <c r="A304" s="9"/>
      <c r="B304" s="9"/>
      <c r="C304" s="9"/>
      <c r="D304" s="9"/>
    </row>
    <row r="305" spans="1:4" x14ac:dyDescent="0.2">
      <c r="A305" s="9"/>
      <c r="B305" s="9"/>
      <c r="C305" s="9"/>
      <c r="D305" s="9"/>
    </row>
    <row r="306" spans="1:4" x14ac:dyDescent="0.2">
      <c r="A306" s="9"/>
      <c r="B306" s="9"/>
      <c r="C306" s="9"/>
      <c r="D306" s="9"/>
    </row>
    <row r="307" spans="1:4" x14ac:dyDescent="0.2">
      <c r="A307" s="9"/>
      <c r="B307" s="9"/>
      <c r="C307" s="9"/>
      <c r="D307" s="9"/>
    </row>
    <row r="308" spans="1:4" x14ac:dyDescent="0.2">
      <c r="A308" s="9"/>
      <c r="B308" s="9"/>
      <c r="C308" s="9"/>
      <c r="D308" s="9"/>
    </row>
    <row r="309" spans="1:4" x14ac:dyDescent="0.2">
      <c r="A309" s="9"/>
      <c r="B309" s="9"/>
      <c r="C309" s="9"/>
      <c r="D309" s="9"/>
    </row>
    <row r="310" spans="1:4" x14ac:dyDescent="0.2">
      <c r="A310" s="9"/>
      <c r="B310" s="9"/>
      <c r="C310" s="9"/>
      <c r="D310" s="9"/>
    </row>
    <row r="311" spans="1:4" x14ac:dyDescent="0.2">
      <c r="A311" s="9"/>
      <c r="B311" s="9"/>
      <c r="C311" s="9"/>
      <c r="D311" s="9"/>
    </row>
    <row r="312" spans="1:4" x14ac:dyDescent="0.2">
      <c r="A312" s="9"/>
      <c r="B312" s="9"/>
      <c r="C312" s="9"/>
      <c r="D312" s="9"/>
    </row>
    <row r="313" spans="1:4" x14ac:dyDescent="0.2">
      <c r="A313" s="9"/>
      <c r="B313" s="9"/>
      <c r="C313" s="9"/>
      <c r="D313" s="9"/>
    </row>
    <row r="314" spans="1:4" x14ac:dyDescent="0.2">
      <c r="A314" s="9"/>
      <c r="B314" s="9"/>
      <c r="C314" s="9"/>
      <c r="D314" s="9"/>
    </row>
    <row r="315" spans="1:4" x14ac:dyDescent="0.2">
      <c r="A315" s="9"/>
      <c r="B315" s="9"/>
      <c r="C315" s="9"/>
      <c r="D315" s="9"/>
    </row>
    <row r="316" spans="1:4" x14ac:dyDescent="0.2">
      <c r="A316" s="9"/>
      <c r="B316" s="9"/>
      <c r="C316" s="9"/>
      <c r="D316" s="9"/>
    </row>
    <row r="317" spans="1:4" x14ac:dyDescent="0.2">
      <c r="A317" s="9"/>
      <c r="B317" s="9"/>
      <c r="C317" s="9"/>
      <c r="D317" s="9"/>
    </row>
    <row r="318" spans="1:4" x14ac:dyDescent="0.2">
      <c r="A318" s="9"/>
      <c r="B318" s="9"/>
      <c r="C318" s="9"/>
      <c r="D318" s="9"/>
    </row>
    <row r="319" spans="1:4" x14ac:dyDescent="0.2">
      <c r="A319" s="9"/>
      <c r="B319" s="9"/>
      <c r="C319" s="9"/>
      <c r="D319" s="9"/>
    </row>
    <row r="320" spans="1:4" x14ac:dyDescent="0.2">
      <c r="A320" s="9"/>
      <c r="B320" s="9"/>
      <c r="C320" s="9"/>
      <c r="D320" s="9"/>
    </row>
    <row r="321" spans="1:4" x14ac:dyDescent="0.2">
      <c r="A321" s="9"/>
      <c r="B321" s="9"/>
      <c r="C321" s="9"/>
      <c r="D321" s="9"/>
    </row>
    <row r="322" spans="1:4" x14ac:dyDescent="0.2">
      <c r="A322" s="9"/>
      <c r="B322" s="9"/>
      <c r="C322" s="9"/>
      <c r="D322" s="9"/>
    </row>
    <row r="323" spans="1:4" x14ac:dyDescent="0.2">
      <c r="A323" s="9"/>
      <c r="B323" s="9"/>
      <c r="C323" s="9"/>
      <c r="D323" s="9"/>
    </row>
    <row r="324" spans="1:4" x14ac:dyDescent="0.2">
      <c r="A324" s="9"/>
      <c r="B324" s="9"/>
      <c r="C324" s="9"/>
      <c r="D324" s="9"/>
    </row>
    <row r="325" spans="1:4" x14ac:dyDescent="0.2">
      <c r="A325" s="9"/>
      <c r="B325" s="9"/>
      <c r="C325" s="9"/>
      <c r="D325" s="9"/>
    </row>
    <row r="326" spans="1:4" x14ac:dyDescent="0.2">
      <c r="A326" s="9"/>
      <c r="B326" s="9"/>
      <c r="C326" s="9"/>
      <c r="D326" s="9"/>
    </row>
    <row r="327" spans="1:4" x14ac:dyDescent="0.2">
      <c r="A327" s="9"/>
      <c r="B327" s="9"/>
      <c r="C327" s="9"/>
      <c r="D327" s="9"/>
    </row>
    <row r="328" spans="1:4" x14ac:dyDescent="0.2">
      <c r="A328" s="9"/>
      <c r="B328" s="9"/>
      <c r="C328" s="9"/>
      <c r="D328" s="9"/>
    </row>
    <row r="329" spans="1:4" x14ac:dyDescent="0.2">
      <c r="A329" s="9"/>
      <c r="B329" s="9"/>
      <c r="C329" s="9"/>
      <c r="D329" s="9"/>
    </row>
    <row r="330" spans="1:4" x14ac:dyDescent="0.2">
      <c r="A330" s="9"/>
      <c r="B330" s="9"/>
      <c r="C330" s="9"/>
      <c r="D330" s="9"/>
    </row>
    <row r="331" spans="1:4" x14ac:dyDescent="0.2">
      <c r="A331" s="9"/>
      <c r="B331" s="9"/>
      <c r="C331" s="9"/>
      <c r="D331" s="9"/>
    </row>
    <row r="332" spans="1:4" x14ac:dyDescent="0.2">
      <c r="A332" s="9"/>
      <c r="B332" s="9"/>
      <c r="C332" s="9"/>
      <c r="D332" s="9"/>
    </row>
    <row r="333" spans="1:4" x14ac:dyDescent="0.2">
      <c r="A333" s="9"/>
      <c r="B333" s="9"/>
      <c r="C333" s="9"/>
      <c r="D333" s="9"/>
    </row>
    <row r="334" spans="1:4" x14ac:dyDescent="0.2">
      <c r="A334" s="9"/>
      <c r="B334" s="9"/>
      <c r="C334" s="9"/>
      <c r="D334" s="9"/>
    </row>
    <row r="335" spans="1:4" x14ac:dyDescent="0.2">
      <c r="A335" s="9"/>
      <c r="B335" s="9"/>
      <c r="C335" s="9"/>
      <c r="D335" s="9"/>
    </row>
    <row r="336" spans="1:4" x14ac:dyDescent="0.2">
      <c r="A336" s="9"/>
      <c r="B336" s="9"/>
      <c r="C336" s="9"/>
      <c r="D336" s="9"/>
    </row>
    <row r="337" spans="1:4" x14ac:dyDescent="0.2">
      <c r="A337" s="9"/>
      <c r="B337" s="9"/>
      <c r="C337" s="9"/>
      <c r="D337" s="9"/>
    </row>
    <row r="338" spans="1:4" x14ac:dyDescent="0.2">
      <c r="A338" s="9"/>
      <c r="B338" s="9"/>
      <c r="C338" s="9"/>
      <c r="D338" s="9"/>
    </row>
    <row r="339" spans="1:4" x14ac:dyDescent="0.2">
      <c r="A339" s="9"/>
      <c r="B339" s="9"/>
      <c r="C339" s="9"/>
      <c r="D339" s="9"/>
    </row>
    <row r="340" spans="1:4" x14ac:dyDescent="0.2">
      <c r="A340" s="9"/>
      <c r="B340" s="9"/>
      <c r="C340" s="9"/>
      <c r="D340" s="9"/>
    </row>
    <row r="341" spans="1:4" x14ac:dyDescent="0.2">
      <c r="A341" s="9"/>
      <c r="B341" s="9"/>
      <c r="C341" s="9"/>
      <c r="D341" s="9"/>
    </row>
    <row r="342" spans="1:4" x14ac:dyDescent="0.2">
      <c r="A342" s="9"/>
      <c r="B342" s="9"/>
      <c r="C342" s="9"/>
      <c r="D342" s="9"/>
    </row>
    <row r="343" spans="1:4" x14ac:dyDescent="0.2">
      <c r="A343" s="9"/>
      <c r="B343" s="9"/>
      <c r="C343" s="9"/>
      <c r="D343" s="9"/>
    </row>
    <row r="344" spans="1:4" x14ac:dyDescent="0.2">
      <c r="A344" s="9"/>
      <c r="B344" s="9"/>
      <c r="C344" s="9"/>
      <c r="D344" s="9"/>
    </row>
    <row r="345" spans="1:4" x14ac:dyDescent="0.2">
      <c r="A345" s="9"/>
      <c r="B345" s="9"/>
      <c r="C345" s="9"/>
      <c r="D345" s="9"/>
    </row>
    <row r="346" spans="1:4" x14ac:dyDescent="0.2">
      <c r="A346" s="9"/>
      <c r="B346" s="9"/>
      <c r="C346" s="9"/>
      <c r="D346" s="9"/>
    </row>
    <row r="347" spans="1:4" x14ac:dyDescent="0.2">
      <c r="A347" s="9"/>
      <c r="B347" s="9"/>
      <c r="C347" s="9"/>
      <c r="D347" s="9"/>
    </row>
    <row r="348" spans="1:4" x14ac:dyDescent="0.2">
      <c r="A348" s="9"/>
      <c r="B348" s="9"/>
      <c r="C348" s="9"/>
      <c r="D348" s="9"/>
    </row>
    <row r="349" spans="1:4" x14ac:dyDescent="0.2">
      <c r="A349" s="9"/>
      <c r="B349" s="9"/>
      <c r="C349" s="9"/>
      <c r="D349" s="9"/>
    </row>
    <row r="350" spans="1:4" x14ac:dyDescent="0.2">
      <c r="A350" s="9"/>
      <c r="B350" s="9"/>
      <c r="C350" s="9"/>
      <c r="D350" s="9"/>
    </row>
    <row r="351" spans="1:4" x14ac:dyDescent="0.2">
      <c r="A351" s="9"/>
      <c r="B351" s="9"/>
      <c r="C351" s="9"/>
      <c r="D351" s="9"/>
    </row>
    <row r="352" spans="1:4" x14ac:dyDescent="0.2">
      <c r="A352" s="9"/>
      <c r="B352" s="9"/>
      <c r="C352" s="9"/>
      <c r="D352" s="9"/>
    </row>
    <row r="353" spans="1:4" x14ac:dyDescent="0.2">
      <c r="A353" s="9"/>
      <c r="B353" s="9"/>
      <c r="C353" s="9"/>
      <c r="D353" s="9"/>
    </row>
    <row r="354" spans="1:4" x14ac:dyDescent="0.2">
      <c r="A354" s="9"/>
      <c r="B354" s="9"/>
      <c r="C354" s="9"/>
      <c r="D354" s="9"/>
    </row>
    <row r="355" spans="1:4" x14ac:dyDescent="0.2">
      <c r="A355" s="9"/>
      <c r="B355" s="9"/>
      <c r="C355" s="9"/>
      <c r="D355" s="9"/>
    </row>
    <row r="356" spans="1:4" x14ac:dyDescent="0.2">
      <c r="A356" s="9"/>
      <c r="B356" s="9"/>
      <c r="C356" s="9"/>
      <c r="D356" s="9"/>
    </row>
    <row r="357" spans="1:4" x14ac:dyDescent="0.2">
      <c r="A357" s="9"/>
      <c r="B357" s="9"/>
      <c r="C357" s="9"/>
      <c r="D357" s="9"/>
    </row>
    <row r="358" spans="1:4" x14ac:dyDescent="0.2">
      <c r="A358" s="9"/>
      <c r="B358" s="9"/>
      <c r="C358" s="9"/>
      <c r="D358" s="9"/>
    </row>
    <row r="359" spans="1:4" x14ac:dyDescent="0.2">
      <c r="A359" s="9"/>
      <c r="B359" s="9"/>
      <c r="C359" s="9"/>
      <c r="D359" s="9"/>
    </row>
    <row r="360" spans="1:4" x14ac:dyDescent="0.2">
      <c r="A360" s="9"/>
      <c r="B360" s="9"/>
      <c r="C360" s="9"/>
      <c r="D360" s="9"/>
    </row>
    <row r="361" spans="1:4" x14ac:dyDescent="0.2">
      <c r="A361" s="9"/>
      <c r="B361" s="9"/>
      <c r="C361" s="9"/>
      <c r="D361" s="9"/>
    </row>
    <row r="362" spans="1:4" x14ac:dyDescent="0.2">
      <c r="A362" s="9"/>
      <c r="B362" s="9"/>
      <c r="C362" s="9"/>
      <c r="D362" s="9"/>
    </row>
    <row r="363" spans="1:4" x14ac:dyDescent="0.2">
      <c r="A363" s="9"/>
      <c r="B363" s="9"/>
      <c r="C363" s="9"/>
      <c r="D363" s="9"/>
    </row>
    <row r="364" spans="1:4" x14ac:dyDescent="0.2">
      <c r="A364" s="9"/>
      <c r="B364" s="9"/>
      <c r="C364" s="9"/>
      <c r="D364" s="9"/>
    </row>
    <row r="365" spans="1:4" x14ac:dyDescent="0.2">
      <c r="A365" s="9"/>
      <c r="B365" s="9"/>
      <c r="C365" s="9"/>
      <c r="D365" s="9"/>
    </row>
    <row r="366" spans="1:4" x14ac:dyDescent="0.2">
      <c r="A366" s="9"/>
      <c r="B366" s="9"/>
      <c r="C366" s="9"/>
      <c r="D366" s="9"/>
    </row>
    <row r="367" spans="1:4" x14ac:dyDescent="0.2">
      <c r="A367" s="9"/>
      <c r="B367" s="9"/>
      <c r="C367" s="9"/>
      <c r="D367" s="9"/>
    </row>
    <row r="368" spans="1:4" x14ac:dyDescent="0.2">
      <c r="A368" s="9"/>
      <c r="B368" s="9"/>
      <c r="C368" s="9"/>
      <c r="D368" s="9"/>
    </row>
    <row r="369" spans="1:4" x14ac:dyDescent="0.2">
      <c r="A369" s="9"/>
      <c r="B369" s="9"/>
      <c r="C369" s="9"/>
      <c r="D369" s="9"/>
    </row>
    <row r="370" spans="1:4" x14ac:dyDescent="0.2">
      <c r="A370" s="9"/>
      <c r="B370" s="9"/>
      <c r="C370" s="9"/>
      <c r="D370" s="9"/>
    </row>
    <row r="371" spans="1:4" x14ac:dyDescent="0.2">
      <c r="A371" s="9"/>
      <c r="B371" s="9"/>
      <c r="C371" s="9"/>
      <c r="D371" s="9"/>
    </row>
    <row r="372" spans="1:4" x14ac:dyDescent="0.2">
      <c r="A372" s="9"/>
      <c r="B372" s="9"/>
      <c r="C372" s="9"/>
      <c r="D372" s="9"/>
    </row>
    <row r="373" spans="1:4" x14ac:dyDescent="0.2">
      <c r="A373" s="9"/>
      <c r="B373" s="9"/>
      <c r="C373" s="9"/>
      <c r="D373" s="9"/>
    </row>
    <row r="374" spans="1:4" x14ac:dyDescent="0.2">
      <c r="A374" s="9"/>
      <c r="B374" s="9"/>
      <c r="C374" s="9"/>
      <c r="D374" s="9"/>
    </row>
    <row r="375" spans="1:4" x14ac:dyDescent="0.2">
      <c r="A375" s="9"/>
      <c r="B375" s="9"/>
      <c r="C375" s="9"/>
      <c r="D375" s="9"/>
    </row>
    <row r="376" spans="1:4" x14ac:dyDescent="0.2">
      <c r="A376" s="9"/>
      <c r="B376" s="9"/>
      <c r="C376" s="9"/>
      <c r="D376" s="9"/>
    </row>
    <row r="377" spans="1:4" x14ac:dyDescent="0.2">
      <c r="A377" s="9"/>
      <c r="B377" s="9"/>
      <c r="C377" s="9"/>
      <c r="D377" s="9"/>
    </row>
    <row r="378" spans="1:4" x14ac:dyDescent="0.2">
      <c r="A378" s="9"/>
      <c r="B378" s="9"/>
      <c r="C378" s="9"/>
      <c r="D378" s="9"/>
    </row>
    <row r="379" spans="1:4" x14ac:dyDescent="0.2">
      <c r="A379" s="9"/>
      <c r="B379" s="9"/>
      <c r="C379" s="9"/>
      <c r="D379" s="9"/>
    </row>
    <row r="380" spans="1:4" x14ac:dyDescent="0.2">
      <c r="A380" s="9"/>
      <c r="B380" s="9"/>
      <c r="C380" s="9"/>
      <c r="D380" s="9"/>
    </row>
    <row r="381" spans="1:4" x14ac:dyDescent="0.2">
      <c r="A381" s="9"/>
      <c r="B381" s="9"/>
      <c r="C381" s="9"/>
      <c r="D381" s="9"/>
    </row>
    <row r="382" spans="1:4" x14ac:dyDescent="0.2">
      <c r="A382" s="9"/>
      <c r="B382" s="9"/>
      <c r="C382" s="9"/>
      <c r="D382" s="9"/>
    </row>
    <row r="383" spans="1:4" x14ac:dyDescent="0.2">
      <c r="A383" s="9"/>
      <c r="B383" s="9"/>
      <c r="C383" s="9"/>
      <c r="D383" s="9"/>
    </row>
    <row r="384" spans="1:4" x14ac:dyDescent="0.2">
      <c r="A384" s="9"/>
      <c r="B384" s="9"/>
      <c r="C384" s="9"/>
      <c r="D384" s="9"/>
    </row>
    <row r="385" spans="1:4" x14ac:dyDescent="0.2">
      <c r="A385" s="9"/>
      <c r="B385" s="9"/>
      <c r="C385" s="9"/>
      <c r="D385" s="9"/>
    </row>
    <row r="386" spans="1:4" x14ac:dyDescent="0.2">
      <c r="A386" s="9"/>
      <c r="B386" s="9"/>
      <c r="C386" s="9"/>
      <c r="D386" s="9"/>
    </row>
    <row r="387" spans="1:4" x14ac:dyDescent="0.2">
      <c r="A387" s="9"/>
      <c r="B387" s="9"/>
      <c r="C387" s="9"/>
      <c r="D387" s="9"/>
    </row>
    <row r="388" spans="1:4" x14ac:dyDescent="0.2">
      <c r="A388" s="9"/>
      <c r="B388" s="9"/>
      <c r="C388" s="9"/>
      <c r="D388" s="9"/>
    </row>
    <row r="389" spans="1:4" x14ac:dyDescent="0.2">
      <c r="A389" s="9"/>
      <c r="B389" s="9"/>
      <c r="C389" s="9"/>
      <c r="D389" s="9"/>
    </row>
    <row r="390" spans="1:4" x14ac:dyDescent="0.2">
      <c r="A390" s="9"/>
      <c r="B390" s="9"/>
      <c r="C390" s="9"/>
      <c r="D390" s="9"/>
    </row>
    <row r="391" spans="1:4" x14ac:dyDescent="0.2">
      <c r="A391" s="9"/>
      <c r="B391" s="9"/>
      <c r="C391" s="9"/>
      <c r="D391" s="9"/>
    </row>
    <row r="392" spans="1:4" x14ac:dyDescent="0.2">
      <c r="A392" s="9"/>
      <c r="B392" s="9"/>
      <c r="C392" s="9"/>
      <c r="D392" s="9"/>
    </row>
    <row r="393" spans="1:4" x14ac:dyDescent="0.2">
      <c r="A393" s="9"/>
      <c r="B393" s="9"/>
      <c r="C393" s="9"/>
      <c r="D393" s="9"/>
    </row>
    <row r="394" spans="1:4" x14ac:dyDescent="0.2">
      <c r="A394" s="9"/>
      <c r="B394" s="9"/>
      <c r="C394" s="9"/>
      <c r="D394" s="9"/>
    </row>
    <row r="395" spans="1:4" x14ac:dyDescent="0.2">
      <c r="A395" s="9"/>
      <c r="B395" s="9"/>
      <c r="C395" s="9"/>
      <c r="D395" s="9"/>
    </row>
    <row r="396" spans="1:4" x14ac:dyDescent="0.2">
      <c r="A396" s="9"/>
      <c r="B396" s="9"/>
      <c r="C396" s="9"/>
      <c r="D396" s="9"/>
    </row>
    <row r="397" spans="1:4" x14ac:dyDescent="0.2">
      <c r="A397" s="9"/>
      <c r="B397" s="9"/>
      <c r="C397" s="9"/>
      <c r="D397" s="9"/>
    </row>
    <row r="398" spans="1:4" x14ac:dyDescent="0.2">
      <c r="A398" s="9"/>
      <c r="B398" s="9"/>
      <c r="C398" s="9"/>
      <c r="D398" s="9"/>
    </row>
    <row r="399" spans="1:4" x14ac:dyDescent="0.2">
      <c r="A399" s="9"/>
      <c r="B399" s="9"/>
      <c r="C399" s="9"/>
      <c r="D399" s="9"/>
    </row>
    <row r="400" spans="1:4" x14ac:dyDescent="0.2">
      <c r="A400" s="9"/>
      <c r="B400" s="9"/>
      <c r="C400" s="9"/>
      <c r="D400" s="9"/>
    </row>
    <row r="401" spans="1:4" x14ac:dyDescent="0.2">
      <c r="A401" s="9"/>
      <c r="B401" s="9"/>
      <c r="C401" s="9"/>
      <c r="D401" s="9"/>
    </row>
    <row r="402" spans="1:4" x14ac:dyDescent="0.2">
      <c r="A402" s="9"/>
      <c r="B402" s="9"/>
      <c r="C402" s="9"/>
      <c r="D402" s="9"/>
    </row>
    <row r="403" spans="1:4" x14ac:dyDescent="0.2">
      <c r="A403" s="9"/>
      <c r="B403" s="9"/>
      <c r="C403" s="9"/>
      <c r="D403" s="9"/>
    </row>
    <row r="404" spans="1:4" x14ac:dyDescent="0.2">
      <c r="A404" s="9"/>
      <c r="B404" s="9"/>
      <c r="C404" s="9"/>
      <c r="D404" s="9"/>
    </row>
    <row r="405" spans="1:4" x14ac:dyDescent="0.2">
      <c r="A405" s="9"/>
      <c r="B405" s="9"/>
      <c r="C405" s="9"/>
      <c r="D405" s="9"/>
    </row>
    <row r="406" spans="1:4" x14ac:dyDescent="0.2">
      <c r="A406" s="9"/>
      <c r="B406" s="9"/>
      <c r="C406" s="9"/>
      <c r="D406" s="9"/>
    </row>
    <row r="407" spans="1:4" x14ac:dyDescent="0.2">
      <c r="A407" s="9"/>
      <c r="B407" s="9"/>
      <c r="C407" s="9"/>
      <c r="D407" s="9"/>
    </row>
    <row r="408" spans="1:4" x14ac:dyDescent="0.2">
      <c r="A408" s="9"/>
      <c r="B408" s="9"/>
      <c r="C408" s="9"/>
      <c r="D408" s="9"/>
    </row>
    <row r="409" spans="1:4" x14ac:dyDescent="0.2">
      <c r="A409" s="9"/>
      <c r="B409" s="9"/>
      <c r="C409" s="9"/>
      <c r="D409" s="9"/>
    </row>
    <row r="410" spans="1:4" x14ac:dyDescent="0.2">
      <c r="A410" s="9"/>
      <c r="B410" s="9"/>
      <c r="C410" s="9"/>
      <c r="D410" s="9"/>
    </row>
    <row r="411" spans="1:4" x14ac:dyDescent="0.2">
      <c r="A411" s="9"/>
      <c r="B411" s="9"/>
      <c r="C411" s="9"/>
      <c r="D411" s="9"/>
    </row>
    <row r="412" spans="1:4" x14ac:dyDescent="0.2">
      <c r="A412" s="9"/>
      <c r="B412" s="9"/>
      <c r="C412" s="9"/>
      <c r="D412" s="9"/>
    </row>
    <row r="413" spans="1:4" x14ac:dyDescent="0.2">
      <c r="A413" s="9"/>
      <c r="B413" s="9"/>
      <c r="C413" s="9"/>
      <c r="D413" s="9"/>
    </row>
    <row r="414" spans="1:4" x14ac:dyDescent="0.2">
      <c r="A414" s="9"/>
      <c r="B414" s="9"/>
      <c r="C414" s="9"/>
      <c r="D414" s="9"/>
    </row>
    <row r="415" spans="1:4" x14ac:dyDescent="0.2">
      <c r="A415" s="9"/>
      <c r="B415" s="9"/>
      <c r="C415" s="9"/>
      <c r="D415" s="9"/>
    </row>
    <row r="416" spans="1:4" x14ac:dyDescent="0.2">
      <c r="A416" s="9"/>
      <c r="B416" s="9"/>
      <c r="C416" s="9"/>
      <c r="D416" s="9"/>
    </row>
    <row r="417" spans="1:4" x14ac:dyDescent="0.2">
      <c r="A417" s="9"/>
      <c r="B417" s="9"/>
      <c r="C417" s="9"/>
      <c r="D417" s="9"/>
    </row>
    <row r="418" spans="1:4" x14ac:dyDescent="0.2">
      <c r="A418" s="9"/>
      <c r="B418" s="9"/>
      <c r="C418" s="9"/>
      <c r="D418" s="9"/>
    </row>
    <row r="419" spans="1:4" x14ac:dyDescent="0.2">
      <c r="A419" s="9"/>
      <c r="B419" s="9"/>
      <c r="C419" s="9"/>
      <c r="D419" s="9"/>
    </row>
    <row r="420" spans="1:4" x14ac:dyDescent="0.2">
      <c r="A420" s="9"/>
      <c r="B420" s="9"/>
      <c r="C420" s="9"/>
      <c r="D420" s="9"/>
    </row>
    <row r="421" spans="1:4" x14ac:dyDescent="0.2">
      <c r="A421" s="9"/>
      <c r="B421" s="9"/>
      <c r="C421" s="9"/>
      <c r="D421" s="9"/>
    </row>
    <row r="422" spans="1:4" x14ac:dyDescent="0.2">
      <c r="A422" s="9"/>
      <c r="B422" s="9"/>
      <c r="C422" s="9"/>
      <c r="D422" s="9"/>
    </row>
    <row r="423" spans="1:4" x14ac:dyDescent="0.2">
      <c r="A423" s="9"/>
      <c r="B423" s="9"/>
      <c r="C423" s="9"/>
      <c r="D423" s="9"/>
    </row>
    <row r="424" spans="1:4" x14ac:dyDescent="0.2">
      <c r="A424" s="9"/>
      <c r="B424" s="9"/>
      <c r="C424" s="9"/>
      <c r="D424" s="9"/>
    </row>
    <row r="425" spans="1:4" x14ac:dyDescent="0.2">
      <c r="A425" s="9"/>
      <c r="B425" s="9"/>
      <c r="C425" s="9"/>
      <c r="D425" s="9"/>
    </row>
    <row r="426" spans="1:4" x14ac:dyDescent="0.2">
      <c r="A426" s="9"/>
      <c r="B426" s="9"/>
      <c r="C426" s="9"/>
      <c r="D426" s="9"/>
    </row>
    <row r="427" spans="1:4" x14ac:dyDescent="0.2">
      <c r="A427" s="9"/>
      <c r="B427" s="9"/>
      <c r="C427" s="9"/>
      <c r="D427" s="9"/>
    </row>
    <row r="428" spans="1:4" x14ac:dyDescent="0.2">
      <c r="A428" s="9"/>
      <c r="B428" s="9"/>
      <c r="C428" s="9"/>
      <c r="D428" s="9"/>
    </row>
    <row r="429" spans="1:4" x14ac:dyDescent="0.2">
      <c r="A429" s="9"/>
      <c r="B429" s="9"/>
      <c r="C429" s="9"/>
      <c r="D429" s="9"/>
    </row>
    <row r="430" spans="1:4" x14ac:dyDescent="0.2">
      <c r="A430" s="9"/>
      <c r="B430" s="9"/>
      <c r="C430" s="9"/>
      <c r="D430" s="9"/>
    </row>
    <row r="431" spans="1:4" x14ac:dyDescent="0.2">
      <c r="A431" s="9"/>
      <c r="B431" s="9"/>
      <c r="C431" s="9"/>
      <c r="D431" s="9"/>
    </row>
    <row r="432" spans="1:4" x14ac:dyDescent="0.2">
      <c r="A432" s="9"/>
      <c r="B432" s="9"/>
      <c r="C432" s="9"/>
      <c r="D432" s="9"/>
    </row>
    <row r="433" spans="1:4" x14ac:dyDescent="0.2">
      <c r="A433" s="9"/>
      <c r="B433" s="9"/>
      <c r="C433" s="9"/>
      <c r="D433" s="9"/>
    </row>
    <row r="434" spans="1:4" x14ac:dyDescent="0.2">
      <c r="A434" s="9"/>
      <c r="B434" s="9"/>
      <c r="C434" s="9"/>
      <c r="D434" s="9"/>
    </row>
    <row r="435" spans="1:4" x14ac:dyDescent="0.2">
      <c r="A435" s="9"/>
      <c r="B435" s="9"/>
      <c r="C435" s="9"/>
      <c r="D435" s="9"/>
    </row>
    <row r="436" spans="1:4" x14ac:dyDescent="0.2">
      <c r="A436" s="9"/>
      <c r="B436" s="9"/>
      <c r="C436" s="9"/>
      <c r="D436" s="9"/>
    </row>
    <row r="437" spans="1:4" x14ac:dyDescent="0.2">
      <c r="A437" s="9"/>
      <c r="B437" s="9"/>
      <c r="C437" s="9"/>
      <c r="D437" s="9"/>
    </row>
    <row r="438" spans="1:4" x14ac:dyDescent="0.2">
      <c r="A438" s="9"/>
      <c r="B438" s="9"/>
      <c r="C438" s="9"/>
      <c r="D438" s="9"/>
    </row>
    <row r="439" spans="1:4" x14ac:dyDescent="0.2">
      <c r="A439" s="9"/>
      <c r="B439" s="9"/>
      <c r="C439" s="9"/>
      <c r="D439" s="9"/>
    </row>
    <row r="440" spans="1:4" x14ac:dyDescent="0.2">
      <c r="A440" s="9"/>
      <c r="B440" s="9"/>
      <c r="C440" s="9"/>
      <c r="D440" s="9"/>
    </row>
    <row r="441" spans="1:4" x14ac:dyDescent="0.2">
      <c r="A441" s="9"/>
      <c r="B441" s="9"/>
      <c r="C441" s="9"/>
      <c r="D441" s="9"/>
    </row>
    <row r="442" spans="1:4" x14ac:dyDescent="0.2">
      <c r="A442" s="9"/>
      <c r="B442" s="9"/>
      <c r="C442" s="9"/>
      <c r="D442" s="9"/>
    </row>
    <row r="443" spans="1:4" x14ac:dyDescent="0.2">
      <c r="A443" s="9"/>
      <c r="B443" s="9"/>
      <c r="C443" s="9"/>
      <c r="D443" s="9"/>
    </row>
    <row r="444" spans="1:4" x14ac:dyDescent="0.2">
      <c r="A444" s="9"/>
      <c r="B444" s="9"/>
      <c r="C444" s="9"/>
      <c r="D444" s="9"/>
    </row>
    <row r="445" spans="1:4" x14ac:dyDescent="0.2">
      <c r="A445" s="9"/>
      <c r="B445" s="9"/>
      <c r="C445" s="9"/>
      <c r="D445" s="9"/>
    </row>
    <row r="446" spans="1:4" x14ac:dyDescent="0.2">
      <c r="A446" s="9"/>
      <c r="B446" s="9"/>
      <c r="C446" s="9"/>
      <c r="D446" s="9"/>
    </row>
    <row r="447" spans="1:4" x14ac:dyDescent="0.2">
      <c r="A447" s="9"/>
      <c r="B447" s="9"/>
      <c r="C447" s="9"/>
      <c r="D447" s="9"/>
    </row>
    <row r="448" spans="1:4" x14ac:dyDescent="0.2">
      <c r="A448" s="9"/>
      <c r="B448" s="9"/>
      <c r="C448" s="9"/>
      <c r="D448" s="9"/>
    </row>
    <row r="449" spans="1:4" x14ac:dyDescent="0.2">
      <c r="A449" s="9"/>
      <c r="B449" s="9"/>
      <c r="C449" s="9"/>
      <c r="D449" s="9"/>
    </row>
    <row r="450" spans="1:4" x14ac:dyDescent="0.2">
      <c r="A450" s="9"/>
      <c r="B450" s="9"/>
      <c r="C450" s="9"/>
      <c r="D450" s="9"/>
    </row>
    <row r="451" spans="1:4" x14ac:dyDescent="0.2">
      <c r="A451" s="9"/>
      <c r="B451" s="9"/>
      <c r="C451" s="9"/>
      <c r="D451" s="9"/>
    </row>
    <row r="452" spans="1:4" x14ac:dyDescent="0.2">
      <c r="A452" s="9"/>
      <c r="B452" s="9"/>
      <c r="C452" s="9"/>
      <c r="D452" s="9"/>
    </row>
    <row r="453" spans="1:4" x14ac:dyDescent="0.2">
      <c r="A453" s="9"/>
      <c r="B453" s="9"/>
      <c r="C453" s="9"/>
      <c r="D453" s="9"/>
    </row>
    <row r="454" spans="1:4" x14ac:dyDescent="0.2">
      <c r="A454" s="9"/>
      <c r="B454" s="9"/>
      <c r="C454" s="9"/>
      <c r="D454" s="9"/>
    </row>
    <row r="455" spans="1:4" x14ac:dyDescent="0.2">
      <c r="A455" s="9"/>
      <c r="B455" s="9"/>
      <c r="C455" s="9"/>
      <c r="D455" s="9"/>
    </row>
    <row r="456" spans="1:4" x14ac:dyDescent="0.2">
      <c r="A456" s="9"/>
      <c r="B456" s="9"/>
      <c r="C456" s="9"/>
      <c r="D456" s="9"/>
    </row>
    <row r="457" spans="1:4" x14ac:dyDescent="0.2">
      <c r="A457" s="9"/>
      <c r="B457" s="9"/>
      <c r="C457" s="9"/>
      <c r="D457" s="9"/>
    </row>
    <row r="458" spans="1:4" x14ac:dyDescent="0.2">
      <c r="A458" s="9"/>
      <c r="B458" s="9"/>
      <c r="C458" s="9"/>
      <c r="D458" s="9"/>
    </row>
    <row r="459" spans="1:4" x14ac:dyDescent="0.2">
      <c r="A459" s="9"/>
      <c r="B459" s="9"/>
      <c r="C459" s="9"/>
      <c r="D459" s="9"/>
    </row>
    <row r="460" spans="1:4" x14ac:dyDescent="0.2">
      <c r="A460" s="9"/>
      <c r="B460" s="9"/>
      <c r="C460" s="9"/>
      <c r="D460" s="9"/>
    </row>
    <row r="461" spans="1:4" x14ac:dyDescent="0.2">
      <c r="A461" s="9"/>
      <c r="B461" s="9"/>
      <c r="C461" s="9"/>
      <c r="D461" s="9"/>
    </row>
    <row r="462" spans="1:4" x14ac:dyDescent="0.2">
      <c r="A462" s="9"/>
      <c r="B462" s="9"/>
      <c r="C462" s="9"/>
      <c r="D462" s="9"/>
    </row>
    <row r="463" spans="1:4" x14ac:dyDescent="0.2">
      <c r="A463" s="9"/>
      <c r="B463" s="9"/>
      <c r="C463" s="9"/>
      <c r="D463" s="9"/>
    </row>
    <row r="464" spans="1:4" x14ac:dyDescent="0.2">
      <c r="A464" s="9"/>
      <c r="B464" s="9"/>
      <c r="C464" s="9"/>
      <c r="D464" s="9"/>
    </row>
    <row r="465" spans="1:4" x14ac:dyDescent="0.2">
      <c r="A465" s="9"/>
      <c r="B465" s="9"/>
      <c r="C465" s="9"/>
      <c r="D465" s="9"/>
    </row>
    <row r="466" spans="1:4" x14ac:dyDescent="0.2">
      <c r="A466" s="9"/>
      <c r="B466" s="9"/>
      <c r="C466" s="9"/>
      <c r="D466" s="9"/>
    </row>
    <row r="467" spans="1:4" x14ac:dyDescent="0.2">
      <c r="A467" s="9"/>
      <c r="B467" s="9"/>
      <c r="C467" s="9"/>
      <c r="D467" s="9"/>
    </row>
    <row r="468" spans="1:4" x14ac:dyDescent="0.2">
      <c r="A468" s="9"/>
      <c r="B468" s="9"/>
      <c r="C468" s="9"/>
      <c r="D468" s="9"/>
    </row>
    <row r="469" spans="1:4" x14ac:dyDescent="0.2">
      <c r="A469" s="9"/>
      <c r="B469" s="9"/>
      <c r="C469" s="9"/>
      <c r="D469" s="9"/>
    </row>
    <row r="470" spans="1:4" x14ac:dyDescent="0.2">
      <c r="A470" s="9"/>
      <c r="B470" s="9"/>
      <c r="C470" s="9"/>
      <c r="D470" s="9"/>
    </row>
    <row r="471" spans="1:4" x14ac:dyDescent="0.2">
      <c r="A471" s="9"/>
      <c r="B471" s="9"/>
      <c r="C471" s="9"/>
      <c r="D471" s="9"/>
    </row>
    <row r="472" spans="1:4" x14ac:dyDescent="0.2">
      <c r="A472" s="9"/>
      <c r="B472" s="9"/>
      <c r="C472" s="9"/>
      <c r="D472" s="9"/>
    </row>
    <row r="473" spans="1:4" x14ac:dyDescent="0.2">
      <c r="A473" s="9"/>
      <c r="B473" s="9"/>
      <c r="C473" s="9"/>
      <c r="D473" s="9"/>
    </row>
    <row r="474" spans="1:4" x14ac:dyDescent="0.2">
      <c r="A474" s="9"/>
      <c r="B474" s="9"/>
      <c r="C474" s="9"/>
      <c r="D474" s="9"/>
    </row>
    <row r="475" spans="1:4" x14ac:dyDescent="0.2">
      <c r="A475" s="9"/>
      <c r="B475" s="9"/>
      <c r="C475" s="9"/>
      <c r="D475" s="9"/>
    </row>
    <row r="476" spans="1:4" x14ac:dyDescent="0.2">
      <c r="A476" s="9"/>
      <c r="B476" s="9"/>
      <c r="C476" s="9"/>
      <c r="D476" s="9"/>
    </row>
    <row r="477" spans="1:4" x14ac:dyDescent="0.2">
      <c r="A477" s="9"/>
      <c r="B477" s="9"/>
      <c r="C477" s="9"/>
      <c r="D477" s="9"/>
    </row>
    <row r="478" spans="1:4" x14ac:dyDescent="0.2">
      <c r="A478" s="9"/>
      <c r="B478" s="9"/>
      <c r="C478" s="9"/>
      <c r="D478" s="9"/>
    </row>
    <row r="479" spans="1:4" x14ac:dyDescent="0.2">
      <c r="A479" s="9"/>
      <c r="B479" s="9"/>
      <c r="C479" s="9"/>
      <c r="D479" s="9"/>
    </row>
    <row r="480" spans="1:4" x14ac:dyDescent="0.2">
      <c r="A480" s="9"/>
      <c r="B480" s="9"/>
      <c r="C480" s="9"/>
      <c r="D480" s="9"/>
    </row>
    <row r="481" spans="1:4" x14ac:dyDescent="0.2">
      <c r="A481" s="9"/>
      <c r="B481" s="9"/>
      <c r="C481" s="9"/>
      <c r="D481" s="9"/>
    </row>
    <row r="482" spans="1:4" x14ac:dyDescent="0.2">
      <c r="A482" s="9"/>
      <c r="B482" s="9"/>
      <c r="C482" s="9"/>
      <c r="D482" s="9"/>
    </row>
    <row r="483" spans="1:4" x14ac:dyDescent="0.2">
      <c r="A483" s="9"/>
      <c r="B483" s="9"/>
      <c r="C483" s="9"/>
      <c r="D483" s="9"/>
    </row>
    <row r="484" spans="1:4" x14ac:dyDescent="0.2">
      <c r="A484" s="9"/>
      <c r="B484" s="9"/>
      <c r="C484" s="9"/>
      <c r="D484" s="9"/>
    </row>
    <row r="485" spans="1:4" x14ac:dyDescent="0.2">
      <c r="A485" s="9"/>
      <c r="B485" s="9"/>
      <c r="C485" s="9"/>
      <c r="D485" s="9"/>
    </row>
    <row r="486" spans="1:4" x14ac:dyDescent="0.2">
      <c r="A486" s="9"/>
      <c r="B486" s="9"/>
      <c r="C486" s="9"/>
      <c r="D486" s="9"/>
    </row>
    <row r="487" spans="1:4" x14ac:dyDescent="0.2">
      <c r="A487" s="9"/>
      <c r="B487" s="9"/>
      <c r="C487" s="9"/>
      <c r="D487" s="9"/>
    </row>
    <row r="488" spans="1:4" x14ac:dyDescent="0.2">
      <c r="A488" s="9"/>
      <c r="B488" s="9"/>
      <c r="C488" s="9"/>
      <c r="D488" s="9"/>
    </row>
    <row r="489" spans="1:4" x14ac:dyDescent="0.2">
      <c r="A489" s="9"/>
      <c r="B489" s="9"/>
      <c r="C489" s="9"/>
      <c r="D489" s="9"/>
    </row>
    <row r="490" spans="1:4" x14ac:dyDescent="0.2">
      <c r="A490" s="9"/>
      <c r="B490" s="9"/>
      <c r="C490" s="9"/>
      <c r="D490" s="9"/>
    </row>
    <row r="491" spans="1:4" x14ac:dyDescent="0.2">
      <c r="A491" s="9"/>
      <c r="B491" s="9"/>
      <c r="C491" s="9"/>
      <c r="D491" s="9"/>
    </row>
    <row r="492" spans="1:4" x14ac:dyDescent="0.2">
      <c r="A492" s="9"/>
      <c r="B492" s="9"/>
      <c r="C492" s="9"/>
      <c r="D492" s="9"/>
    </row>
    <row r="493" spans="1:4" x14ac:dyDescent="0.2">
      <c r="A493" s="9"/>
      <c r="B493" s="9"/>
      <c r="C493" s="9"/>
      <c r="D493" s="9"/>
    </row>
    <row r="494" spans="1:4" x14ac:dyDescent="0.2">
      <c r="A494" s="9"/>
      <c r="B494" s="9"/>
      <c r="C494" s="9"/>
      <c r="D494" s="9"/>
    </row>
    <row r="495" spans="1:4" x14ac:dyDescent="0.2">
      <c r="A495" s="9"/>
      <c r="B495" s="9"/>
      <c r="C495" s="9"/>
      <c r="D495" s="9"/>
    </row>
    <row r="496" spans="1:4" x14ac:dyDescent="0.2">
      <c r="A496" s="9"/>
      <c r="B496" s="9"/>
      <c r="C496" s="9"/>
      <c r="D496" s="9"/>
    </row>
    <row r="497" spans="1:4" x14ac:dyDescent="0.2">
      <c r="A497" s="9"/>
      <c r="B497" s="9"/>
      <c r="C497" s="9"/>
      <c r="D497" s="9"/>
    </row>
    <row r="498" spans="1:4" x14ac:dyDescent="0.2">
      <c r="A498" s="9"/>
      <c r="B498" s="9"/>
      <c r="C498" s="9"/>
      <c r="D498" s="9"/>
    </row>
    <row r="499" spans="1:4" x14ac:dyDescent="0.2">
      <c r="A499" s="9"/>
      <c r="B499" s="9"/>
      <c r="C499" s="9"/>
      <c r="D499" s="9"/>
    </row>
    <row r="500" spans="1:4" x14ac:dyDescent="0.2">
      <c r="A500" s="9"/>
      <c r="B500" s="9"/>
      <c r="C500" s="9"/>
      <c r="D500" s="9"/>
    </row>
    <row r="501" spans="1:4" x14ac:dyDescent="0.2">
      <c r="A501" s="9"/>
      <c r="B501" s="9"/>
      <c r="C501" s="9"/>
      <c r="D501" s="9"/>
    </row>
    <row r="502" spans="1:4" x14ac:dyDescent="0.2">
      <c r="A502" s="9"/>
      <c r="B502" s="9"/>
      <c r="C502" s="9"/>
      <c r="D502" s="9"/>
    </row>
    <row r="503" spans="1:4" x14ac:dyDescent="0.2">
      <c r="A503" s="9"/>
      <c r="B503" s="9"/>
      <c r="C503" s="9"/>
      <c r="D503" s="9"/>
    </row>
    <row r="504" spans="1:4" x14ac:dyDescent="0.2">
      <c r="A504" s="9"/>
      <c r="B504" s="9"/>
      <c r="C504" s="9"/>
      <c r="D504" s="9"/>
    </row>
    <row r="505" spans="1:4" x14ac:dyDescent="0.2">
      <c r="A505" s="9"/>
      <c r="B505" s="9"/>
      <c r="C505" s="9"/>
      <c r="D505" s="9"/>
    </row>
    <row r="506" spans="1:4" x14ac:dyDescent="0.2">
      <c r="A506" s="9"/>
      <c r="B506" s="9"/>
      <c r="C506" s="9"/>
      <c r="D506" s="9"/>
    </row>
    <row r="507" spans="1:4" x14ac:dyDescent="0.2">
      <c r="A507" s="9"/>
      <c r="B507" s="9"/>
      <c r="C507" s="9"/>
      <c r="D507" s="9"/>
    </row>
    <row r="508" spans="1:4" x14ac:dyDescent="0.2">
      <c r="A508" s="9"/>
      <c r="B508" s="9"/>
      <c r="C508" s="9"/>
      <c r="D508" s="9"/>
    </row>
    <row r="509" spans="1:4" x14ac:dyDescent="0.2">
      <c r="A509" s="9"/>
      <c r="B509" s="9"/>
      <c r="C509" s="9"/>
      <c r="D509" s="9"/>
    </row>
    <row r="510" spans="1:4" x14ac:dyDescent="0.2">
      <c r="A510" s="9"/>
      <c r="B510" s="9"/>
      <c r="C510" s="9"/>
      <c r="D510" s="9"/>
    </row>
    <row r="511" spans="1:4" x14ac:dyDescent="0.2">
      <c r="A511" s="9"/>
      <c r="B511" s="9"/>
      <c r="C511" s="9"/>
      <c r="D511" s="9"/>
    </row>
    <row r="512" spans="1:4" x14ac:dyDescent="0.2">
      <c r="A512" s="9"/>
      <c r="B512" s="9"/>
      <c r="C512" s="9"/>
      <c r="D512" s="9"/>
    </row>
    <row r="513" spans="1:4" x14ac:dyDescent="0.2">
      <c r="A513" s="9"/>
      <c r="B513" s="9"/>
      <c r="C513" s="9"/>
      <c r="D513" s="9"/>
    </row>
    <row r="514" spans="1:4" x14ac:dyDescent="0.2">
      <c r="A514" s="9"/>
      <c r="B514" s="9"/>
      <c r="C514" s="9"/>
      <c r="D514" s="9"/>
    </row>
    <row r="515" spans="1:4" x14ac:dyDescent="0.2">
      <c r="A515" s="9"/>
      <c r="B515" s="9"/>
      <c r="C515" s="9"/>
      <c r="D515" s="9"/>
    </row>
    <row r="516" spans="1:4" x14ac:dyDescent="0.2">
      <c r="A516" s="9"/>
      <c r="B516" s="9"/>
      <c r="C516" s="9"/>
      <c r="D516" s="9"/>
    </row>
    <row r="517" spans="1:4" x14ac:dyDescent="0.2">
      <c r="A517" s="9"/>
      <c r="B517" s="9"/>
      <c r="C517" s="9"/>
      <c r="D517" s="9"/>
    </row>
    <row r="518" spans="1:4" x14ac:dyDescent="0.2">
      <c r="A518" s="9"/>
      <c r="B518" s="9"/>
      <c r="C518" s="9"/>
      <c r="D518" s="9"/>
    </row>
    <row r="519" spans="1:4" x14ac:dyDescent="0.2">
      <c r="A519" s="9"/>
      <c r="B519" s="9"/>
      <c r="C519" s="9"/>
      <c r="D519" s="9"/>
    </row>
    <row r="520" spans="1:4" x14ac:dyDescent="0.2">
      <c r="A520" s="9"/>
      <c r="B520" s="9"/>
      <c r="C520" s="9"/>
      <c r="D520" s="9"/>
    </row>
    <row r="521" spans="1:4" x14ac:dyDescent="0.2">
      <c r="A521" s="9"/>
      <c r="B521" s="9"/>
      <c r="C521" s="9"/>
      <c r="D521" s="9"/>
    </row>
    <row r="522" spans="1:4" x14ac:dyDescent="0.2">
      <c r="A522" s="9"/>
      <c r="B522" s="9"/>
      <c r="C522" s="9"/>
      <c r="D522" s="9"/>
    </row>
    <row r="523" spans="1:4" x14ac:dyDescent="0.2">
      <c r="A523" s="9"/>
      <c r="B523" s="9"/>
      <c r="C523" s="9"/>
      <c r="D523" s="9"/>
    </row>
    <row r="524" spans="1:4" x14ac:dyDescent="0.2">
      <c r="A524" s="9"/>
      <c r="B524" s="9"/>
      <c r="C524" s="9"/>
      <c r="D524" s="9"/>
    </row>
    <row r="525" spans="1:4" x14ac:dyDescent="0.2">
      <c r="A525" s="9"/>
      <c r="B525" s="9"/>
      <c r="C525" s="9"/>
      <c r="D525" s="9"/>
    </row>
    <row r="526" spans="1:4" x14ac:dyDescent="0.2">
      <c r="A526" s="9"/>
      <c r="B526" s="9"/>
      <c r="C526" s="9"/>
      <c r="D526" s="9"/>
    </row>
    <row r="527" spans="1:4" x14ac:dyDescent="0.2">
      <c r="A527" s="9"/>
      <c r="B527" s="9"/>
      <c r="C527" s="9"/>
      <c r="D527" s="9"/>
    </row>
    <row r="528" spans="1:4" x14ac:dyDescent="0.2">
      <c r="A528" s="9"/>
      <c r="B528" s="9"/>
      <c r="C528" s="9"/>
      <c r="D528" s="9"/>
    </row>
    <row r="529" spans="1:4" x14ac:dyDescent="0.2">
      <c r="A529" s="9"/>
      <c r="B529" s="9"/>
      <c r="C529" s="9"/>
      <c r="D529" s="9"/>
    </row>
    <row r="530" spans="1:4" x14ac:dyDescent="0.2">
      <c r="A530" s="9"/>
      <c r="B530" s="9"/>
      <c r="C530" s="9"/>
      <c r="D530" s="9"/>
    </row>
    <row r="531" spans="1:4" x14ac:dyDescent="0.2">
      <c r="A531" s="9"/>
      <c r="B531" s="9"/>
      <c r="C531" s="9"/>
      <c r="D531" s="9"/>
    </row>
    <row r="532" spans="1:4" x14ac:dyDescent="0.2">
      <c r="A532" s="9"/>
      <c r="B532" s="9"/>
      <c r="C532" s="9"/>
      <c r="D532" s="9"/>
    </row>
    <row r="533" spans="1:4" x14ac:dyDescent="0.2">
      <c r="A533" s="9"/>
      <c r="B533" s="9"/>
      <c r="C533" s="9"/>
      <c r="D533" s="9"/>
    </row>
    <row r="534" spans="1:4" x14ac:dyDescent="0.2">
      <c r="A534" s="9"/>
      <c r="B534" s="9"/>
      <c r="C534" s="9"/>
      <c r="D534" s="9"/>
    </row>
    <row r="535" spans="1:4" x14ac:dyDescent="0.2">
      <c r="A535" s="9"/>
      <c r="B535" s="9"/>
      <c r="C535" s="9"/>
      <c r="D535" s="9"/>
    </row>
    <row r="536" spans="1:4" x14ac:dyDescent="0.2">
      <c r="A536" s="9"/>
      <c r="B536" s="9"/>
      <c r="C536" s="9"/>
      <c r="D536" s="9"/>
    </row>
    <row r="537" spans="1:4" x14ac:dyDescent="0.2">
      <c r="A537" s="9"/>
      <c r="B537" s="9"/>
      <c r="C537" s="9"/>
      <c r="D537" s="9"/>
    </row>
    <row r="538" spans="1:4" x14ac:dyDescent="0.2">
      <c r="A538" s="9"/>
      <c r="B538" s="9"/>
      <c r="C538" s="9"/>
      <c r="D538" s="9"/>
    </row>
    <row r="539" spans="1:4" x14ac:dyDescent="0.2">
      <c r="A539" s="9"/>
      <c r="B539" s="9"/>
      <c r="C539" s="9"/>
      <c r="D539" s="9"/>
    </row>
    <row r="540" spans="1:4" x14ac:dyDescent="0.2">
      <c r="A540" s="9"/>
      <c r="B540" s="9"/>
      <c r="C540" s="9"/>
      <c r="D540" s="9"/>
    </row>
    <row r="541" spans="1:4" x14ac:dyDescent="0.2">
      <c r="A541" s="9"/>
      <c r="B541" s="9"/>
      <c r="C541" s="9"/>
      <c r="D541" s="9"/>
    </row>
    <row r="542" spans="1:4" x14ac:dyDescent="0.2">
      <c r="A542" s="9"/>
      <c r="B542" s="9"/>
      <c r="C542" s="9"/>
      <c r="D542" s="9"/>
    </row>
    <row r="543" spans="1:4" x14ac:dyDescent="0.2">
      <c r="A543" s="9"/>
      <c r="B543" s="9"/>
      <c r="C543" s="9"/>
      <c r="D543" s="9"/>
    </row>
    <row r="544" spans="1:4" x14ac:dyDescent="0.2">
      <c r="A544" s="9"/>
      <c r="B544" s="9"/>
      <c r="C544" s="9"/>
      <c r="D544" s="9"/>
    </row>
    <row r="545" spans="1:4" x14ac:dyDescent="0.2">
      <c r="A545" s="9"/>
      <c r="B545" s="9"/>
      <c r="C545" s="9"/>
      <c r="D545" s="9"/>
    </row>
    <row r="546" spans="1:4" x14ac:dyDescent="0.2">
      <c r="A546" s="9"/>
      <c r="B546" s="9"/>
      <c r="C546" s="9"/>
      <c r="D546" s="9"/>
    </row>
    <row r="547" spans="1:4" x14ac:dyDescent="0.2">
      <c r="A547" s="9"/>
      <c r="B547" s="9"/>
      <c r="C547" s="9"/>
      <c r="D547" s="9"/>
    </row>
  </sheetData>
  <autoFilter ref="A80:E142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tabSelected="1" topLeftCell="A22" workbookViewId="0">
      <selection activeCell="R33" sqref="R33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4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68" t="s">
        <v>56</v>
      </c>
      <c r="B1" s="468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8"/>
      <c r="Q1" s="468"/>
      <c r="R1" s="468"/>
    </row>
    <row r="2" spans="1:20" x14ac:dyDescent="0.2">
      <c r="A2" s="468" t="s">
        <v>186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</row>
    <row r="3" spans="1:20" x14ac:dyDescent="0.2">
      <c r="A3" s="17" t="s">
        <v>32</v>
      </c>
      <c r="B3" s="17"/>
    </row>
    <row r="4" spans="1:20" x14ac:dyDescent="0.2">
      <c r="A4" s="17" t="s">
        <v>60</v>
      </c>
      <c r="B4" s="17"/>
    </row>
    <row r="5" spans="1:20" x14ac:dyDescent="0.2">
      <c r="A5" s="19" t="s">
        <v>1</v>
      </c>
      <c r="B5" s="19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9" t="s">
        <v>39</v>
      </c>
      <c r="H5" s="19" t="s">
        <v>40</v>
      </c>
      <c r="I5" s="19" t="s">
        <v>41</v>
      </c>
      <c r="J5" s="19" t="s">
        <v>42</v>
      </c>
      <c r="K5" s="19" t="s">
        <v>43</v>
      </c>
      <c r="L5" s="245" t="s">
        <v>44</v>
      </c>
      <c r="M5" s="19" t="s">
        <v>45</v>
      </c>
      <c r="N5" s="19" t="s">
        <v>46</v>
      </c>
      <c r="O5" s="19" t="s">
        <v>47</v>
      </c>
      <c r="P5" s="19" t="s">
        <v>48</v>
      </c>
      <c r="Q5" s="19" t="s">
        <v>31</v>
      </c>
      <c r="R5" s="19" t="s">
        <v>50</v>
      </c>
    </row>
    <row r="6" spans="1:20" x14ac:dyDescent="0.2">
      <c r="A6" s="7">
        <v>1</v>
      </c>
      <c r="B6" s="20" t="s">
        <v>51</v>
      </c>
      <c r="C6" s="8">
        <f>+BA!J47+BA!I47</f>
        <v>177885000</v>
      </c>
      <c r="D6" s="8">
        <f>+BA!M47</f>
        <v>18824000</v>
      </c>
      <c r="E6" s="8">
        <f>+BA!P47</f>
        <v>24824000</v>
      </c>
      <c r="F6" s="8">
        <f>+BA!S47</f>
        <v>26974000</v>
      </c>
      <c r="G6" s="8">
        <f>+BA!V47</f>
        <v>29974000</v>
      </c>
      <c r="H6" s="8">
        <f>+BA!Y47</f>
        <v>26974000</v>
      </c>
      <c r="I6" s="8">
        <f>+BA!AB47</f>
        <v>26974000</v>
      </c>
      <c r="J6" s="8">
        <f>+BA!AE47</f>
        <v>29974000</v>
      </c>
      <c r="K6" s="8">
        <f>+BA!AH47</f>
        <v>26974000</v>
      </c>
      <c r="L6" s="246">
        <f>+BA!AK47</f>
        <v>26974000</v>
      </c>
      <c r="M6" s="8">
        <f>+BA!AN47</f>
        <v>29124000</v>
      </c>
      <c r="N6" s="8">
        <f>+BA!AQ47</f>
        <v>11684000</v>
      </c>
      <c r="O6" s="8">
        <f>+BA!AT47</f>
        <v>4741000</v>
      </c>
      <c r="P6" s="8">
        <f>+BA!AW47</f>
        <v>0</v>
      </c>
      <c r="Q6" s="20"/>
      <c r="R6" s="8">
        <f>SUM(C6:O6)</f>
        <v>461900000</v>
      </c>
    </row>
    <row r="7" spans="1:20" x14ac:dyDescent="0.2">
      <c r="A7" s="7">
        <v>2</v>
      </c>
      <c r="B7" s="20" t="s">
        <v>52</v>
      </c>
      <c r="C7" s="11">
        <f>+KA!J110+KA!I110</f>
        <v>265547500</v>
      </c>
      <c r="D7" s="11">
        <f>+KA!M110</f>
        <v>31652000</v>
      </c>
      <c r="E7" s="11">
        <f>+KA!P110</f>
        <v>36952000</v>
      </c>
      <c r="F7" s="11">
        <f>+KA!S110</f>
        <v>37577000</v>
      </c>
      <c r="G7" s="11">
        <f>+KA!V110</f>
        <v>37577000</v>
      </c>
      <c r="H7" s="11">
        <f>+KA!Y110</f>
        <v>37577000</v>
      </c>
      <c r="I7" s="11">
        <f>+KA!AB110</f>
        <v>35977000</v>
      </c>
      <c r="J7" s="11">
        <f>+KA!AE110</f>
        <v>35977000</v>
      </c>
      <c r="K7" s="11">
        <f>+KA!AH110</f>
        <v>35977000</v>
      </c>
      <c r="L7" s="246">
        <f>+KA!AK110</f>
        <v>35977000</v>
      </c>
      <c r="M7" s="11">
        <f>+KA!AN110</f>
        <v>35977000</v>
      </c>
      <c r="N7" s="11">
        <f>+KA!AQ110</f>
        <v>7967000</v>
      </c>
      <c r="O7" s="11">
        <f>+KA!AT110</f>
        <v>2038000</v>
      </c>
      <c r="P7" s="11">
        <f>+KA!AT110</f>
        <v>2038000</v>
      </c>
      <c r="Q7" s="20"/>
      <c r="R7" s="8">
        <f t="shared" ref="R7:R10" si="0">SUM(C7:O7)</f>
        <v>636772500</v>
      </c>
    </row>
    <row r="8" spans="1:20" x14ac:dyDescent="0.2">
      <c r="A8" s="7">
        <v>3</v>
      </c>
      <c r="B8" s="20" t="s">
        <v>53</v>
      </c>
      <c r="C8" s="11">
        <f>+OM!J143+OM!I143</f>
        <v>482475000</v>
      </c>
      <c r="D8" s="11">
        <f>+OM!M143</f>
        <v>50977000</v>
      </c>
      <c r="E8" s="11">
        <f>+OM!P143</f>
        <v>56727000</v>
      </c>
      <c r="F8" s="11">
        <f>+OM!S143</f>
        <v>71777000</v>
      </c>
      <c r="G8" s="11">
        <f>+OM!V143</f>
        <v>66777000</v>
      </c>
      <c r="H8" s="11">
        <f>+OM!Y143</f>
        <v>66777000</v>
      </c>
      <c r="I8" s="11">
        <f>+OM!AB143</f>
        <v>71277000</v>
      </c>
      <c r="J8" s="11">
        <f>+OM!AE143</f>
        <v>66777000</v>
      </c>
      <c r="K8" s="11">
        <f>+OM!AH143</f>
        <v>66777000</v>
      </c>
      <c r="L8" s="246">
        <f>+OM!AK143</f>
        <v>66777000</v>
      </c>
      <c r="M8" s="11">
        <f>+OM!AN143</f>
        <v>66027000</v>
      </c>
      <c r="N8" s="11">
        <f>+OM!AQ143</f>
        <v>19722000</v>
      </c>
      <c r="O8" s="11">
        <f>+OM!AT143</f>
        <v>13113000</v>
      </c>
      <c r="P8" s="11">
        <f>+OM!AW143</f>
        <v>0</v>
      </c>
      <c r="Q8" s="20"/>
      <c r="R8" s="8">
        <f t="shared" si="0"/>
        <v>1165980000</v>
      </c>
    </row>
    <row r="9" spans="1:20" x14ac:dyDescent="0.2">
      <c r="A9" s="7">
        <v>4</v>
      </c>
      <c r="B9" s="20" t="s">
        <v>54</v>
      </c>
      <c r="C9" s="11">
        <f>+TI!K82+TI!I82</f>
        <v>333900000</v>
      </c>
      <c r="D9" s="11">
        <f>+TI!N82</f>
        <v>32390000</v>
      </c>
      <c r="E9" s="11">
        <f>+TI!Q82</f>
        <v>41720000</v>
      </c>
      <c r="F9" s="11">
        <f>+TI!T82</f>
        <v>57245000</v>
      </c>
      <c r="G9" s="11">
        <f>+TI!W82</f>
        <v>49745000</v>
      </c>
      <c r="H9" s="11">
        <f>+TI!Z82</f>
        <v>49745000</v>
      </c>
      <c r="I9" s="11">
        <f>+TI!AC82</f>
        <v>54245000</v>
      </c>
      <c r="J9" s="11">
        <f>+TI!AF82</f>
        <v>49745000</v>
      </c>
      <c r="K9" s="11">
        <f>+TI!AI82</f>
        <v>49745000</v>
      </c>
      <c r="L9" s="246">
        <f>+TI!AL82</f>
        <v>49745000</v>
      </c>
      <c r="M9" s="11">
        <f>+TI!AO82</f>
        <v>48895000</v>
      </c>
      <c r="N9" s="11">
        <f>+TI!AR82</f>
        <v>19480000</v>
      </c>
      <c r="O9" s="11">
        <f>+TI!AU82</f>
        <v>10450000</v>
      </c>
      <c r="P9" s="11">
        <f>+TI!AX82</f>
        <v>0</v>
      </c>
      <c r="Q9" s="20"/>
      <c r="R9" s="8">
        <f t="shared" si="0"/>
        <v>847050000</v>
      </c>
    </row>
    <row r="10" spans="1:20" x14ac:dyDescent="0.2">
      <c r="A10" s="7">
        <v>5</v>
      </c>
      <c r="B10" s="20" t="s">
        <v>55</v>
      </c>
      <c r="C10" s="11">
        <f>+TO!J77+TO!I77</f>
        <v>231730000</v>
      </c>
      <c r="D10" s="11">
        <f>+TO!M77</f>
        <v>34029000</v>
      </c>
      <c r="E10" s="11">
        <f>+TO!P77</f>
        <v>34654000</v>
      </c>
      <c r="F10" s="11">
        <f>+TO!S77</f>
        <v>38014000</v>
      </c>
      <c r="G10" s="11">
        <f>+TO!V77</f>
        <v>38639000</v>
      </c>
      <c r="H10" s="11">
        <f>+TO!Y77</f>
        <v>35639000</v>
      </c>
      <c r="I10" s="11">
        <f>+TO!AB77</f>
        <v>38014000</v>
      </c>
      <c r="J10" s="11">
        <f>+TO!AE77</f>
        <v>37639000</v>
      </c>
      <c r="K10" s="11">
        <f>+TO!AH77</f>
        <v>35639000</v>
      </c>
      <c r="L10" s="246">
        <f>+TO!AK77</f>
        <v>38014000</v>
      </c>
      <c r="M10" s="11">
        <f>+TO!AN77</f>
        <v>35639000</v>
      </c>
      <c r="N10" s="11">
        <f>+TO!AQ77</f>
        <v>8319000</v>
      </c>
      <c r="O10" s="11">
        <f>+TO!AT77</f>
        <v>2311000</v>
      </c>
      <c r="P10" s="11">
        <f>+TO!AW77</f>
        <v>0</v>
      </c>
      <c r="Q10" s="20"/>
      <c r="R10" s="8">
        <f t="shared" si="0"/>
        <v>608280000</v>
      </c>
    </row>
    <row r="11" spans="1:20" s="308" customFormat="1" x14ac:dyDescent="0.2">
      <c r="A11" s="21"/>
      <c r="B11" s="21" t="s">
        <v>50</v>
      </c>
      <c r="C11" s="26">
        <f>SUM(C6:C10)</f>
        <v>1491537500</v>
      </c>
      <c r="D11" s="26">
        <f t="shared" ref="D11:Q11" si="1">SUM(D6:D10)</f>
        <v>167872000</v>
      </c>
      <c r="E11" s="26">
        <f t="shared" si="1"/>
        <v>194877000</v>
      </c>
      <c r="F11" s="26">
        <f t="shared" si="1"/>
        <v>231587000</v>
      </c>
      <c r="G11" s="26">
        <f>SUM(G6:G10)</f>
        <v>222712000</v>
      </c>
      <c r="H11" s="26">
        <f t="shared" si="1"/>
        <v>216712000</v>
      </c>
      <c r="I11" s="26">
        <f t="shared" si="1"/>
        <v>226487000</v>
      </c>
      <c r="J11" s="26">
        <f t="shared" si="1"/>
        <v>220112000</v>
      </c>
      <c r="K11" s="26">
        <f t="shared" si="1"/>
        <v>215112000</v>
      </c>
      <c r="L11" s="247">
        <f t="shared" si="1"/>
        <v>217487000</v>
      </c>
      <c r="M11" s="26">
        <f t="shared" si="1"/>
        <v>215662000</v>
      </c>
      <c r="N11" s="26">
        <f t="shared" si="1"/>
        <v>67172000</v>
      </c>
      <c r="O11" s="26">
        <f t="shared" si="1"/>
        <v>32653000</v>
      </c>
      <c r="P11" s="26">
        <f t="shared" si="1"/>
        <v>2038000</v>
      </c>
      <c r="Q11" s="26">
        <f t="shared" si="1"/>
        <v>0</v>
      </c>
      <c r="R11" s="26">
        <f>SUM(R6:R10)</f>
        <v>3719982500</v>
      </c>
      <c r="S11" s="372">
        <f>+'[2]Omzet '!$F$6</f>
        <v>3642832500</v>
      </c>
      <c r="T11" s="311">
        <f>+R11-S11</f>
        <v>77150000</v>
      </c>
    </row>
    <row r="12" spans="1:20" x14ac:dyDescent="0.2">
      <c r="S12" s="313">
        <f>+R11-S11</f>
        <v>77150000</v>
      </c>
    </row>
    <row r="13" spans="1:20" x14ac:dyDescent="0.2">
      <c r="A13" s="156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309"/>
      <c r="M13" s="156"/>
      <c r="N13" s="156"/>
      <c r="O13" s="156"/>
      <c r="P13" s="156"/>
      <c r="Q13" s="156"/>
      <c r="R13" s="156"/>
      <c r="S13" s="156"/>
    </row>
    <row r="14" spans="1:20" x14ac:dyDescent="0.2">
      <c r="A14" s="23" t="s">
        <v>58</v>
      </c>
      <c r="B14" s="23"/>
      <c r="C14" s="156"/>
      <c r="D14" s="156"/>
      <c r="E14" s="156"/>
      <c r="F14" s="156"/>
      <c r="G14" s="156"/>
      <c r="H14" s="156"/>
      <c r="I14" s="156"/>
      <c r="J14" s="156"/>
      <c r="K14" s="156"/>
      <c r="L14" s="309"/>
      <c r="M14" s="156"/>
      <c r="N14" s="156"/>
      <c r="O14" s="156"/>
      <c r="P14" s="156"/>
      <c r="Q14" s="156"/>
      <c r="R14" s="156"/>
      <c r="S14" s="156"/>
    </row>
    <row r="15" spans="1:20" x14ac:dyDescent="0.2">
      <c r="A15" s="23" t="s">
        <v>60</v>
      </c>
      <c r="B15" s="23"/>
      <c r="C15" s="156"/>
      <c r="D15" s="156"/>
      <c r="E15" s="156"/>
      <c r="F15" s="156"/>
      <c r="G15" s="156"/>
      <c r="H15" s="156"/>
      <c r="I15" s="156"/>
      <c r="J15" s="156"/>
      <c r="K15" s="156"/>
      <c r="L15" s="309"/>
      <c r="M15" s="156"/>
      <c r="N15" s="156"/>
      <c r="O15" s="156"/>
      <c r="P15" s="156"/>
      <c r="Q15" s="156"/>
      <c r="R15" s="156"/>
      <c r="S15" s="156"/>
      <c r="T15" s="310"/>
    </row>
    <row r="16" spans="1:20" x14ac:dyDescent="0.2">
      <c r="A16" s="19" t="s">
        <v>1</v>
      </c>
      <c r="B16" s="19" t="s">
        <v>34</v>
      </c>
      <c r="C16" s="19" t="s">
        <v>35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K16" s="19" t="s">
        <v>43</v>
      </c>
      <c r="L16" s="245" t="s">
        <v>44</v>
      </c>
      <c r="M16" s="19" t="s">
        <v>45</v>
      </c>
      <c r="N16" s="19" t="s">
        <v>46</v>
      </c>
      <c r="O16" s="19" t="s">
        <v>47</v>
      </c>
      <c r="P16" s="19" t="s">
        <v>48</v>
      </c>
      <c r="Q16" s="19" t="s">
        <v>31</v>
      </c>
      <c r="R16" s="19" t="s">
        <v>50</v>
      </c>
    </row>
    <row r="17" spans="1:20" x14ac:dyDescent="0.2">
      <c r="A17" s="7">
        <v>1</v>
      </c>
      <c r="B17" s="20" t="s">
        <v>51</v>
      </c>
      <c r="C17" s="8">
        <f>+BA!K47+BA!I47</f>
        <v>169035000</v>
      </c>
      <c r="D17" s="8">
        <f>+BA!N47</f>
        <v>15304000</v>
      </c>
      <c r="E17" s="8">
        <f>+BA!Q47</f>
        <v>21304000</v>
      </c>
      <c r="F17" s="8">
        <f>+BA!T47</f>
        <v>22304000</v>
      </c>
      <c r="G17" s="8">
        <f>+BA!W47</f>
        <v>21404000</v>
      </c>
      <c r="H17" s="8">
        <f>+BA!Z47</f>
        <v>17704000</v>
      </c>
      <c r="I17" s="8">
        <f>+BA!AC47</f>
        <v>12354000</v>
      </c>
      <c r="J17" s="8">
        <f>+BA!AF47</f>
        <v>2209000</v>
      </c>
      <c r="K17" s="8">
        <f>+BA!AI47</f>
        <v>1231000</v>
      </c>
      <c r="L17" s="246">
        <f>+BA!AL47</f>
        <v>800000</v>
      </c>
      <c r="M17" s="8">
        <f>+BA!AO47</f>
        <v>0</v>
      </c>
      <c r="N17" s="8">
        <f>+BA!AR47</f>
        <v>0</v>
      </c>
      <c r="O17" s="8">
        <f>+BA!AU47</f>
        <v>0</v>
      </c>
      <c r="P17" s="8">
        <f>+BA!AX47</f>
        <v>0</v>
      </c>
      <c r="Q17" s="20"/>
      <c r="R17" s="8">
        <f>SUM(C17:P17)</f>
        <v>283649000</v>
      </c>
    </row>
    <row r="18" spans="1:20" x14ac:dyDescent="0.2">
      <c r="A18" s="7">
        <v>2</v>
      </c>
      <c r="B18" s="20" t="s">
        <v>52</v>
      </c>
      <c r="C18" s="11">
        <f>+KA!K110+KA!I110</f>
        <v>257797500</v>
      </c>
      <c r="D18" s="11">
        <f>+KA!N110</f>
        <v>28335000</v>
      </c>
      <c r="E18" s="11">
        <f>+KA!Q110</f>
        <v>33635000</v>
      </c>
      <c r="F18" s="11">
        <f>+KA!T110</f>
        <v>32510000</v>
      </c>
      <c r="G18" s="11">
        <f>+KA!W110</f>
        <v>30110000</v>
      </c>
      <c r="H18" s="11">
        <f>+KA!Z110</f>
        <v>25645000</v>
      </c>
      <c r="I18" s="11">
        <f>+KA!AC110</f>
        <v>18565000</v>
      </c>
      <c r="J18" s="11">
        <f>+KA!AF110</f>
        <v>3845000</v>
      </c>
      <c r="K18" s="11">
        <f>+KA!AI110</f>
        <v>2295000</v>
      </c>
      <c r="L18" s="246">
        <f>+KA!AL110</f>
        <v>1525000</v>
      </c>
      <c r="M18" s="11">
        <f>+KA!AO110</f>
        <v>1025000</v>
      </c>
      <c r="N18" s="11">
        <f>+KA!AR110</f>
        <v>625000</v>
      </c>
      <c r="O18" s="11">
        <f>+KA!AU110</f>
        <v>0</v>
      </c>
      <c r="P18" s="11">
        <f>+KA!AX110</f>
        <v>0</v>
      </c>
      <c r="Q18" s="20"/>
      <c r="R18" s="8">
        <f>SUM(C18:P18)</f>
        <v>435912500</v>
      </c>
    </row>
    <row r="19" spans="1:20" x14ac:dyDescent="0.2">
      <c r="A19" s="7">
        <v>3</v>
      </c>
      <c r="B19" s="20" t="s">
        <v>53</v>
      </c>
      <c r="C19" s="11">
        <f>+OM!K143+OM!I143</f>
        <v>457725000</v>
      </c>
      <c r="D19" s="11">
        <f>+OM!N143</f>
        <v>40737000</v>
      </c>
      <c r="E19" s="11">
        <f>+OM!Q143</f>
        <v>44687000</v>
      </c>
      <c r="F19" s="11">
        <f>+OM!T143</f>
        <v>54037000</v>
      </c>
      <c r="G19" s="11">
        <f>+OM!W143</f>
        <v>46379000</v>
      </c>
      <c r="H19" s="11">
        <f>+OM!Z143</f>
        <v>43662000</v>
      </c>
      <c r="I19" s="11">
        <f>+OM!AC143</f>
        <v>34647000</v>
      </c>
      <c r="J19" s="11">
        <f>+OM!AF143</f>
        <v>3667000</v>
      </c>
      <c r="K19" s="11">
        <f>+OM!AI143</f>
        <v>2117000</v>
      </c>
      <c r="L19" s="246">
        <f>+OM!AL143</f>
        <v>2117000</v>
      </c>
      <c r="M19" s="11">
        <f>+OM!AO143</f>
        <v>2117000</v>
      </c>
      <c r="N19" s="11">
        <f>+OM!AR143</f>
        <v>667000</v>
      </c>
      <c r="O19" s="11">
        <f>+OM!AU143</f>
        <v>663000</v>
      </c>
      <c r="P19" s="11">
        <f>+OM!AX143</f>
        <v>0</v>
      </c>
      <c r="Q19" s="20"/>
      <c r="R19" s="8">
        <f>SUM(C19:P19)</f>
        <v>733222000</v>
      </c>
    </row>
    <row r="20" spans="1:20" x14ac:dyDescent="0.2">
      <c r="A20" s="7">
        <v>4</v>
      </c>
      <c r="B20" s="20" t="s">
        <v>54</v>
      </c>
      <c r="C20" s="11">
        <f>+TI!L82+TI!I82</f>
        <v>326400000</v>
      </c>
      <c r="D20" s="11">
        <f>+TI!O82</f>
        <v>30740000</v>
      </c>
      <c r="E20" s="11">
        <f>+TI!R82</f>
        <v>37620000</v>
      </c>
      <c r="F20" s="11">
        <f>+TI!U82</f>
        <v>49795000</v>
      </c>
      <c r="G20" s="11">
        <f>+TI!X82</f>
        <v>37295000</v>
      </c>
      <c r="H20" s="11">
        <f>+TI!AA82</f>
        <v>32970000</v>
      </c>
      <c r="I20" s="11">
        <f>TI!AD82</f>
        <v>18545000</v>
      </c>
      <c r="J20" s="11">
        <f>+TI!AG82</f>
        <v>3568000</v>
      </c>
      <c r="K20" s="11">
        <f>+TI!AJ82</f>
        <v>1562000</v>
      </c>
      <c r="L20" s="246">
        <f>+TI!AM82</f>
        <v>750000</v>
      </c>
      <c r="M20" s="11">
        <f>+TI!AP82</f>
        <v>500000</v>
      </c>
      <c r="N20" s="11">
        <f>+TI!AS82</f>
        <v>0</v>
      </c>
      <c r="O20" s="11">
        <f>+TI!AV82</f>
        <v>0</v>
      </c>
      <c r="P20" s="11">
        <f>+TI!AY82</f>
        <v>0</v>
      </c>
      <c r="Q20" s="20"/>
      <c r="R20" s="8">
        <f>SUM(C20:P20)</f>
        <v>539745000</v>
      </c>
    </row>
    <row r="21" spans="1:20" x14ac:dyDescent="0.2">
      <c r="A21" s="7">
        <v>5</v>
      </c>
      <c r="B21" s="20" t="s">
        <v>55</v>
      </c>
      <c r="C21" s="11">
        <f>+TO!K77+TO!I77</f>
        <v>225730000</v>
      </c>
      <c r="D21" s="11">
        <f>+TO!N77</f>
        <v>31629000</v>
      </c>
      <c r="E21" s="11">
        <f>+TO!Q77</f>
        <v>30254000</v>
      </c>
      <c r="F21" s="11">
        <f>+TO!T77</f>
        <v>30844000</v>
      </c>
      <c r="G21" s="11">
        <f>+TO!W77</f>
        <v>25919000</v>
      </c>
      <c r="H21" s="11">
        <f>+TO!Z77</f>
        <v>22389000</v>
      </c>
      <c r="I21" s="11">
        <f>+TO!AC77</f>
        <v>17854000</v>
      </c>
      <c r="J21" s="11">
        <f>+TO!AF77</f>
        <v>6456000</v>
      </c>
      <c r="K21" s="11">
        <f>+TO!AI77</f>
        <v>4400000</v>
      </c>
      <c r="L21" s="246">
        <f>+TO!AL77</f>
        <v>2800000</v>
      </c>
      <c r="M21" s="11">
        <f>+TO!AO77</f>
        <v>1800000</v>
      </c>
      <c r="N21" s="11">
        <f>+TO!AR77</f>
        <v>0</v>
      </c>
      <c r="O21" s="11">
        <f>+TO!AU77</f>
        <v>0</v>
      </c>
      <c r="P21" s="11">
        <f>+TO!AX77</f>
        <v>0</v>
      </c>
      <c r="Q21" s="20"/>
      <c r="R21" s="8">
        <f>SUM(C21:P21)</f>
        <v>400075000</v>
      </c>
    </row>
    <row r="22" spans="1:20" s="308" customFormat="1" x14ac:dyDescent="0.2">
      <c r="A22" s="21"/>
      <c r="B22" s="21" t="s">
        <v>50</v>
      </c>
      <c r="C22" s="26">
        <f>SUM(C17:C21)</f>
        <v>1436687500</v>
      </c>
      <c r="D22" s="26">
        <f t="shared" ref="D22:R22" si="2">SUM(D17:D21)</f>
        <v>146745000</v>
      </c>
      <c r="E22" s="26">
        <f t="shared" si="2"/>
        <v>167500000</v>
      </c>
      <c r="F22" s="26">
        <f t="shared" si="2"/>
        <v>189490000</v>
      </c>
      <c r="G22" s="26">
        <f t="shared" si="2"/>
        <v>161107000</v>
      </c>
      <c r="H22" s="26">
        <f t="shared" si="2"/>
        <v>142370000</v>
      </c>
      <c r="I22" s="26">
        <f t="shared" si="2"/>
        <v>101965000</v>
      </c>
      <c r="J22" s="26">
        <f t="shared" si="2"/>
        <v>19745000</v>
      </c>
      <c r="K22" s="26">
        <f t="shared" si="2"/>
        <v>11605000</v>
      </c>
      <c r="L22" s="247">
        <f t="shared" si="2"/>
        <v>7992000</v>
      </c>
      <c r="M22" s="26">
        <f t="shared" si="2"/>
        <v>5442000</v>
      </c>
      <c r="N22" s="26">
        <f t="shared" si="2"/>
        <v>1292000</v>
      </c>
      <c r="O22" s="26">
        <f t="shared" si="2"/>
        <v>663000</v>
      </c>
      <c r="P22" s="26">
        <f t="shared" si="2"/>
        <v>0</v>
      </c>
      <c r="Q22" s="26">
        <f t="shared" si="2"/>
        <v>0</v>
      </c>
      <c r="R22" s="26">
        <f t="shared" si="2"/>
        <v>2392603500</v>
      </c>
      <c r="S22" s="311"/>
    </row>
    <row r="23" spans="1:20" x14ac:dyDescent="0.2">
      <c r="S23" s="310"/>
    </row>
    <row r="25" spans="1:20" x14ac:dyDescent="0.2">
      <c r="A25" s="312" t="s">
        <v>59</v>
      </c>
      <c r="B25" s="312"/>
    </row>
    <row r="26" spans="1:20" x14ac:dyDescent="0.2">
      <c r="A26" s="312" t="s">
        <v>60</v>
      </c>
      <c r="B26" s="312"/>
      <c r="S26" s="310"/>
    </row>
    <row r="27" spans="1:20" x14ac:dyDescent="0.2">
      <c r="A27" s="19" t="s">
        <v>1</v>
      </c>
      <c r="B27" s="19" t="s">
        <v>34</v>
      </c>
      <c r="C27" s="19" t="s">
        <v>35</v>
      </c>
      <c r="D27" s="19" t="s">
        <v>36</v>
      </c>
      <c r="E27" s="19" t="s">
        <v>37</v>
      </c>
      <c r="F27" s="19" t="s">
        <v>38</v>
      </c>
      <c r="G27" s="19" t="s">
        <v>39</v>
      </c>
      <c r="H27" s="19" t="s">
        <v>40</v>
      </c>
      <c r="I27" s="19" t="s">
        <v>41</v>
      </c>
      <c r="J27" s="19" t="s">
        <v>42</v>
      </c>
      <c r="K27" s="19" t="s">
        <v>43</v>
      </c>
      <c r="L27" s="245" t="s">
        <v>44</v>
      </c>
      <c r="M27" s="19" t="s">
        <v>45</v>
      </c>
      <c r="N27" s="19" t="s">
        <v>46</v>
      </c>
      <c r="O27" s="19" t="s">
        <v>47</v>
      </c>
      <c r="P27" s="19" t="s">
        <v>48</v>
      </c>
      <c r="Q27" s="19" t="s">
        <v>31</v>
      </c>
      <c r="R27" s="19" t="s">
        <v>50</v>
      </c>
    </row>
    <row r="28" spans="1:20" x14ac:dyDescent="0.2">
      <c r="A28" s="7">
        <v>1</v>
      </c>
      <c r="B28" s="20" t="s">
        <v>51</v>
      </c>
      <c r="C28" s="238">
        <f>+BA!L47</f>
        <v>8850000</v>
      </c>
      <c r="D28" s="238">
        <f>+BA!O47</f>
        <v>3520000</v>
      </c>
      <c r="E28" s="238">
        <f>+BA!R47</f>
        <v>3520000</v>
      </c>
      <c r="F28" s="238">
        <f>+BA!U47</f>
        <v>4670000</v>
      </c>
      <c r="G28" s="238">
        <f>+BA!X47</f>
        <v>8570000</v>
      </c>
      <c r="H28" s="238">
        <f>BA!AA47</f>
        <v>9270000</v>
      </c>
      <c r="I28" s="238">
        <f>+BA!AD47</f>
        <v>14620000</v>
      </c>
      <c r="J28" s="238">
        <f>+BA!AG47</f>
        <v>27765000</v>
      </c>
      <c r="K28" s="238">
        <f>+BA!AJ47</f>
        <v>25743000</v>
      </c>
      <c r="L28" s="248">
        <f>+BA!AM47</f>
        <v>26174000</v>
      </c>
      <c r="M28" s="238">
        <f>+BA!AP47</f>
        <v>29124000</v>
      </c>
      <c r="N28" s="238">
        <f>+BA!AS47</f>
        <v>11684000</v>
      </c>
      <c r="O28" s="8">
        <f>+BA!AV47</f>
        <v>4741000</v>
      </c>
      <c r="P28" s="8">
        <f>+BA!AY47</f>
        <v>0</v>
      </c>
      <c r="Q28" s="20"/>
      <c r="R28" s="8">
        <f>SUM(C28:P28)</f>
        <v>178251000</v>
      </c>
      <c r="S28" s="310"/>
    </row>
    <row r="29" spans="1:20" x14ac:dyDescent="0.2">
      <c r="A29" s="7">
        <v>2</v>
      </c>
      <c r="B29" s="20" t="s">
        <v>52</v>
      </c>
      <c r="C29" s="239">
        <f>+KA!L110</f>
        <v>7750000</v>
      </c>
      <c r="D29" s="239">
        <f>+KA!O110</f>
        <v>3317000</v>
      </c>
      <c r="E29" s="239">
        <f>+KA!R110</f>
        <v>3317000</v>
      </c>
      <c r="F29" s="239">
        <f>+KA!U110</f>
        <v>5067000</v>
      </c>
      <c r="G29" s="239">
        <f>+KA!X110</f>
        <v>7467000</v>
      </c>
      <c r="H29" s="239">
        <f>+KA!AA110</f>
        <v>11932000</v>
      </c>
      <c r="I29" s="239">
        <f>+KA!AD110</f>
        <v>17412000</v>
      </c>
      <c r="J29" s="239">
        <f>+KA!AG110</f>
        <v>32132000</v>
      </c>
      <c r="K29" s="239">
        <f>+KA!AJ110</f>
        <v>33682000</v>
      </c>
      <c r="L29" s="248">
        <f>+KA!AM110</f>
        <v>34452000</v>
      </c>
      <c r="M29" s="239">
        <f>+KA!AP110</f>
        <v>34952000</v>
      </c>
      <c r="N29" s="239">
        <f>+KA!AS110</f>
        <v>7342000</v>
      </c>
      <c r="O29" s="11">
        <f>+KA!AV110</f>
        <v>2038000</v>
      </c>
      <c r="P29" s="11">
        <f>+KA!AY110</f>
        <v>0</v>
      </c>
      <c r="Q29" s="20"/>
      <c r="R29" s="8">
        <f>SUM(C29:P29)</f>
        <v>200860000</v>
      </c>
      <c r="S29" s="310"/>
    </row>
    <row r="30" spans="1:20" x14ac:dyDescent="0.2">
      <c r="A30" s="7">
        <v>3</v>
      </c>
      <c r="B30" s="20" t="s">
        <v>53</v>
      </c>
      <c r="C30" s="239">
        <f>+OM!L143</f>
        <v>24750000</v>
      </c>
      <c r="D30" s="239">
        <f>+OM!O143</f>
        <v>10240000</v>
      </c>
      <c r="E30" s="239">
        <f>+OM!R143</f>
        <v>12040000</v>
      </c>
      <c r="F30" s="239">
        <f>+OM!U143</f>
        <v>17740000</v>
      </c>
      <c r="G30" s="239">
        <f>+OM!X143</f>
        <v>20398000</v>
      </c>
      <c r="H30" s="239">
        <f>+OM!AA143</f>
        <v>23115000</v>
      </c>
      <c r="I30" s="239">
        <f>+OM!AD143</f>
        <v>36630000</v>
      </c>
      <c r="J30" s="239">
        <f>+OM!AG143</f>
        <v>63110000</v>
      </c>
      <c r="K30" s="239">
        <f>+OM!AJ143</f>
        <v>64660000</v>
      </c>
      <c r="L30" s="248">
        <f>+OM!AM143</f>
        <v>64660000</v>
      </c>
      <c r="M30" s="239">
        <f>+OM!AP143</f>
        <v>63910000</v>
      </c>
      <c r="N30" s="239">
        <f>+OM!AS143</f>
        <v>19055000</v>
      </c>
      <c r="O30" s="11">
        <f>+OM!AV143</f>
        <v>12450000</v>
      </c>
      <c r="P30" s="11">
        <f>+OM!AY143</f>
        <v>0</v>
      </c>
      <c r="Q30" s="20"/>
      <c r="R30" s="8">
        <f>SUM(C30:P30)</f>
        <v>432758000</v>
      </c>
      <c r="S30" s="310"/>
    </row>
    <row r="31" spans="1:20" x14ac:dyDescent="0.2">
      <c r="A31" s="7">
        <v>4</v>
      </c>
      <c r="B31" s="20" t="s">
        <v>54</v>
      </c>
      <c r="C31" s="239">
        <f>+TI!M82</f>
        <v>7500000</v>
      </c>
      <c r="D31" s="239">
        <f>+TI!P82</f>
        <v>1650000</v>
      </c>
      <c r="E31" s="239">
        <f>+TI!S82</f>
        <v>4100000</v>
      </c>
      <c r="F31" s="239">
        <f>+TI!V82</f>
        <v>7450000</v>
      </c>
      <c r="G31" s="239">
        <f>+TI!Y82</f>
        <v>12450000</v>
      </c>
      <c r="H31" s="239">
        <f>+TI!AB82</f>
        <v>16775000</v>
      </c>
      <c r="I31" s="239">
        <f>+TI!AE82</f>
        <v>35700000</v>
      </c>
      <c r="J31" s="239">
        <f>+TI!AH82</f>
        <v>46177000</v>
      </c>
      <c r="K31" s="239">
        <f>+TI!AK82</f>
        <v>48183000</v>
      </c>
      <c r="L31" s="248">
        <f>+TI!AN82</f>
        <v>48995000</v>
      </c>
      <c r="M31" s="239">
        <f>+TI!AQ82</f>
        <v>48395000</v>
      </c>
      <c r="N31" s="239">
        <f>+TI!AT82</f>
        <v>19480000</v>
      </c>
      <c r="O31" s="11">
        <f>+TI!AW82</f>
        <v>10450000</v>
      </c>
      <c r="P31" s="11">
        <f>+TI!AW82</f>
        <v>10450000</v>
      </c>
      <c r="Q31" s="20"/>
      <c r="R31" s="8">
        <f>SUM(C31:O31)</f>
        <v>307305000</v>
      </c>
      <c r="S31" s="310"/>
      <c r="T31" s="313"/>
    </row>
    <row r="32" spans="1:20" x14ac:dyDescent="0.2">
      <c r="A32" s="7">
        <v>5</v>
      </c>
      <c r="B32" s="20" t="s">
        <v>55</v>
      </c>
      <c r="C32" s="239">
        <f>+TO!L77</f>
        <v>6000000</v>
      </c>
      <c r="D32" s="239">
        <f>+TO!O77</f>
        <v>2400000</v>
      </c>
      <c r="E32" s="239">
        <f>+TO!R77</f>
        <v>4400000</v>
      </c>
      <c r="F32" s="239">
        <f>+TO!U77</f>
        <v>7170000</v>
      </c>
      <c r="G32" s="239">
        <f>+TO!X77</f>
        <v>12720000</v>
      </c>
      <c r="H32" s="239">
        <f>+TO!AA77</f>
        <v>13250000</v>
      </c>
      <c r="I32" s="239">
        <f>+TO!AD77</f>
        <v>20160000</v>
      </c>
      <c r="J32" s="239">
        <f>+TO!AG77</f>
        <v>31183000</v>
      </c>
      <c r="K32" s="239">
        <f>+TO!AJ77</f>
        <v>31239000</v>
      </c>
      <c r="L32" s="248">
        <f>+TO!AM77</f>
        <v>35214000</v>
      </c>
      <c r="M32" s="239">
        <f>+TO!AP77</f>
        <v>33839000</v>
      </c>
      <c r="N32" s="239">
        <f>+TO!AS77</f>
        <v>8319000</v>
      </c>
      <c r="O32" s="11">
        <f>+TO!AV77</f>
        <v>2311000</v>
      </c>
      <c r="P32" s="11">
        <f>+TO!AY77</f>
        <v>0</v>
      </c>
      <c r="Q32" s="20"/>
      <c r="R32" s="8">
        <f>SUM(C32:P32)</f>
        <v>208205000</v>
      </c>
      <c r="S32" s="310"/>
    </row>
    <row r="33" spans="1:19" s="308" customFormat="1" x14ac:dyDescent="0.2">
      <c r="A33" s="21"/>
      <c r="B33" s="21" t="s">
        <v>50</v>
      </c>
      <c r="C33" s="240">
        <f>SUM(C28:C32)</f>
        <v>54850000</v>
      </c>
      <c r="D33" s="240">
        <f t="shared" ref="D33:Q33" si="3">SUM(D28:D32)</f>
        <v>21127000</v>
      </c>
      <c r="E33" s="240">
        <f t="shared" si="3"/>
        <v>27377000</v>
      </c>
      <c r="F33" s="240">
        <f t="shared" si="3"/>
        <v>42097000</v>
      </c>
      <c r="G33" s="240">
        <f t="shared" ref="G33:N33" si="4">SUM(G28:G32)</f>
        <v>61605000</v>
      </c>
      <c r="H33" s="240">
        <f t="shared" si="4"/>
        <v>74342000</v>
      </c>
      <c r="I33" s="240">
        <f t="shared" si="4"/>
        <v>124522000</v>
      </c>
      <c r="J33" s="240">
        <f t="shared" si="4"/>
        <v>200367000</v>
      </c>
      <c r="K33" s="240">
        <f t="shared" si="4"/>
        <v>203507000</v>
      </c>
      <c r="L33" s="249">
        <f t="shared" si="4"/>
        <v>209495000</v>
      </c>
      <c r="M33" s="240">
        <f t="shared" si="4"/>
        <v>210220000</v>
      </c>
      <c r="N33" s="240">
        <f t="shared" si="4"/>
        <v>65880000</v>
      </c>
      <c r="O33" s="26">
        <f t="shared" si="3"/>
        <v>31990000</v>
      </c>
      <c r="P33" s="26">
        <f t="shared" si="3"/>
        <v>10450000</v>
      </c>
      <c r="Q33" s="26">
        <f t="shared" si="3"/>
        <v>0</v>
      </c>
      <c r="R33" s="26">
        <f>SUM(R28:R32)</f>
        <v>1327379000</v>
      </c>
      <c r="S33" s="311">
        <f>R11-R22</f>
        <v>1327379000</v>
      </c>
    </row>
    <row r="34" spans="1:19" s="308" customFormat="1" x14ac:dyDescent="0.2">
      <c r="A34" s="153"/>
      <c r="B34" s="153"/>
      <c r="C34" s="241"/>
      <c r="D34" s="241"/>
      <c r="E34" s="241"/>
      <c r="F34" s="241"/>
      <c r="G34" s="241"/>
      <c r="H34" s="241"/>
      <c r="I34" s="241"/>
      <c r="J34" s="241"/>
      <c r="K34" s="241"/>
      <c r="L34" s="250"/>
      <c r="M34" s="241"/>
      <c r="N34" s="241"/>
      <c r="O34" s="154"/>
      <c r="P34" s="154"/>
      <c r="Q34" s="154"/>
      <c r="R34" s="154"/>
      <c r="S34" s="311">
        <f>S33-R33</f>
        <v>0</v>
      </c>
    </row>
    <row r="35" spans="1:19" s="308" customFormat="1" x14ac:dyDescent="0.2">
      <c r="A35" s="156" t="s">
        <v>133</v>
      </c>
      <c r="B35" s="153"/>
      <c r="C35" s="154"/>
      <c r="D35" s="154"/>
      <c r="E35" s="1" t="s">
        <v>135</v>
      </c>
      <c r="F35" s="310"/>
      <c r="G35" s="310"/>
      <c r="H35" s="1" t="s">
        <v>358</v>
      </c>
      <c r="I35" s="314"/>
      <c r="J35" s="155"/>
      <c r="K35" s="155"/>
      <c r="L35" s="251"/>
      <c r="M35" s="154"/>
      <c r="N35" s="154"/>
      <c r="O35" s="154"/>
      <c r="P35" s="154"/>
      <c r="Q35" s="154"/>
      <c r="R35" s="154"/>
      <c r="S35" s="311"/>
    </row>
    <row r="36" spans="1:19" s="308" customFormat="1" x14ac:dyDescent="0.2">
      <c r="A36" s="156"/>
      <c r="B36" s="153"/>
      <c r="C36" s="154"/>
      <c r="D36" s="154"/>
      <c r="E36" s="310"/>
      <c r="F36" s="310"/>
      <c r="G36" s="310"/>
      <c r="H36" s="310"/>
      <c r="I36" s="155"/>
      <c r="J36" s="155"/>
      <c r="K36" s="155"/>
      <c r="L36" s="251"/>
      <c r="M36" s="154"/>
      <c r="N36" s="154"/>
      <c r="O36" s="154"/>
      <c r="P36" s="154"/>
      <c r="Q36" s="154"/>
      <c r="R36" s="154"/>
    </row>
    <row r="37" spans="1:19" x14ac:dyDescent="0.2">
      <c r="C37" s="310"/>
      <c r="D37" s="310"/>
      <c r="E37" s="313"/>
      <c r="I37" s="315"/>
      <c r="J37" s="315"/>
      <c r="K37" s="315"/>
      <c r="L37" s="316"/>
      <c r="M37" s="310"/>
      <c r="N37" s="310"/>
      <c r="O37" s="310"/>
      <c r="P37" s="310"/>
      <c r="Q37" s="310"/>
      <c r="R37" s="310"/>
    </row>
    <row r="38" spans="1:19" x14ac:dyDescent="0.2">
      <c r="C38" s="310"/>
      <c r="D38" s="310"/>
      <c r="I38" s="310"/>
      <c r="J38" s="310"/>
      <c r="K38" s="310"/>
      <c r="M38" s="310"/>
      <c r="N38" s="310"/>
      <c r="O38" s="310"/>
      <c r="P38" s="310"/>
      <c r="Q38" s="310"/>
      <c r="R38" s="310"/>
    </row>
    <row r="39" spans="1:19" x14ac:dyDescent="0.2">
      <c r="A39" s="317" t="s">
        <v>205</v>
      </c>
      <c r="B39" s="317"/>
      <c r="C39" s="313"/>
      <c r="E39" s="317" t="s">
        <v>357</v>
      </c>
      <c r="F39" s="308"/>
      <c r="G39" s="317"/>
      <c r="H39" s="317" t="s">
        <v>152</v>
      </c>
      <c r="I39" s="318"/>
      <c r="J39" s="310"/>
      <c r="K39" s="310"/>
    </row>
    <row r="40" spans="1:19" x14ac:dyDescent="0.2">
      <c r="A40" s="319" t="s">
        <v>369</v>
      </c>
      <c r="B40" s="308"/>
      <c r="E40" s="319" t="s">
        <v>136</v>
      </c>
      <c r="F40" s="319"/>
      <c r="G40" s="319"/>
      <c r="H40" s="319" t="s">
        <v>153</v>
      </c>
      <c r="I40" s="320"/>
      <c r="J40" s="310"/>
      <c r="K40" s="310"/>
    </row>
    <row r="41" spans="1:19" x14ac:dyDescent="0.2">
      <c r="E41" s="319"/>
      <c r="F41" s="319"/>
      <c r="G41" s="319"/>
      <c r="H41" s="310"/>
      <c r="I41" s="320"/>
      <c r="J41" s="310"/>
      <c r="K41" s="310"/>
    </row>
    <row r="42" spans="1:19" x14ac:dyDescent="0.2">
      <c r="F42" s="310"/>
      <c r="H42" s="310"/>
      <c r="I42" s="310"/>
      <c r="J42" s="310"/>
      <c r="K42" s="310"/>
    </row>
    <row r="43" spans="1:19" x14ac:dyDescent="0.2">
      <c r="B43" s="20" t="s">
        <v>51</v>
      </c>
      <c r="C43" s="310">
        <f>C6-C17</f>
        <v>8850000</v>
      </c>
      <c r="D43" s="310">
        <f t="shared" ref="D43:R43" si="5">D6-D17</f>
        <v>3520000</v>
      </c>
      <c r="E43" s="310">
        <f t="shared" si="5"/>
        <v>3520000</v>
      </c>
      <c r="F43" s="310">
        <f t="shared" si="5"/>
        <v>4670000</v>
      </c>
      <c r="G43" s="310">
        <f t="shared" si="5"/>
        <v>8570000</v>
      </c>
      <c r="H43" s="310">
        <f t="shared" si="5"/>
        <v>9270000</v>
      </c>
      <c r="I43" s="310">
        <f t="shared" si="5"/>
        <v>14620000</v>
      </c>
      <c r="J43" s="310">
        <f t="shared" si="5"/>
        <v>27765000</v>
      </c>
      <c r="K43" s="310">
        <f t="shared" si="5"/>
        <v>25743000</v>
      </c>
      <c r="L43" s="310">
        <f t="shared" si="5"/>
        <v>26174000</v>
      </c>
      <c r="M43" s="310">
        <f t="shared" si="5"/>
        <v>29124000</v>
      </c>
      <c r="N43" s="310">
        <f t="shared" si="5"/>
        <v>11684000</v>
      </c>
      <c r="O43" s="310">
        <f t="shared" si="5"/>
        <v>4741000</v>
      </c>
      <c r="P43" s="310">
        <f t="shared" si="5"/>
        <v>0</v>
      </c>
      <c r="Q43" s="310">
        <f t="shared" si="5"/>
        <v>0</v>
      </c>
      <c r="R43" s="310">
        <f t="shared" si="5"/>
        <v>178251000</v>
      </c>
    </row>
    <row r="44" spans="1:19" x14ac:dyDescent="0.2">
      <c r="B44" s="20" t="s">
        <v>52</v>
      </c>
      <c r="C44" s="310">
        <f t="shared" ref="C44:R44" si="6">C7-C18</f>
        <v>7750000</v>
      </c>
      <c r="D44" s="310">
        <f t="shared" si="6"/>
        <v>3317000</v>
      </c>
      <c r="E44" s="310">
        <f t="shared" si="6"/>
        <v>3317000</v>
      </c>
      <c r="F44" s="310">
        <f t="shared" si="6"/>
        <v>5067000</v>
      </c>
      <c r="G44" s="310">
        <f t="shared" si="6"/>
        <v>7467000</v>
      </c>
      <c r="H44" s="310">
        <f t="shared" si="6"/>
        <v>11932000</v>
      </c>
      <c r="I44" s="310">
        <f t="shared" si="6"/>
        <v>17412000</v>
      </c>
      <c r="J44" s="310">
        <f t="shared" si="6"/>
        <v>32132000</v>
      </c>
      <c r="K44" s="310">
        <f t="shared" si="6"/>
        <v>33682000</v>
      </c>
      <c r="L44" s="310">
        <f t="shared" si="6"/>
        <v>34452000</v>
      </c>
      <c r="M44" s="310">
        <f t="shared" si="6"/>
        <v>34952000</v>
      </c>
      <c r="N44" s="310">
        <f t="shared" si="6"/>
        <v>7342000</v>
      </c>
      <c r="O44" s="310">
        <f t="shared" si="6"/>
        <v>2038000</v>
      </c>
      <c r="P44" s="310">
        <f t="shared" si="6"/>
        <v>2038000</v>
      </c>
      <c r="Q44" s="310">
        <f t="shared" si="6"/>
        <v>0</v>
      </c>
      <c r="R44" s="310">
        <f t="shared" si="6"/>
        <v>200860000</v>
      </c>
    </row>
    <row r="45" spans="1:19" x14ac:dyDescent="0.2">
      <c r="B45" s="20" t="s">
        <v>53</v>
      </c>
      <c r="C45" s="310">
        <f t="shared" ref="C45:R45" si="7">C8-C19</f>
        <v>24750000</v>
      </c>
      <c r="D45" s="310">
        <f t="shared" si="7"/>
        <v>10240000</v>
      </c>
      <c r="E45" s="310">
        <f t="shared" si="7"/>
        <v>12040000</v>
      </c>
      <c r="F45" s="310">
        <f t="shared" si="7"/>
        <v>17740000</v>
      </c>
      <c r="G45" s="310">
        <f t="shared" si="7"/>
        <v>20398000</v>
      </c>
      <c r="H45" s="310">
        <f t="shared" si="7"/>
        <v>23115000</v>
      </c>
      <c r="I45" s="310">
        <f t="shared" si="7"/>
        <v>36630000</v>
      </c>
      <c r="J45" s="310">
        <f t="shared" si="7"/>
        <v>63110000</v>
      </c>
      <c r="K45" s="310">
        <f t="shared" si="7"/>
        <v>64660000</v>
      </c>
      <c r="L45" s="310">
        <f t="shared" si="7"/>
        <v>64660000</v>
      </c>
      <c r="M45" s="310">
        <f t="shared" si="7"/>
        <v>63910000</v>
      </c>
      <c r="N45" s="310">
        <f t="shared" si="7"/>
        <v>19055000</v>
      </c>
      <c r="O45" s="310">
        <f t="shared" si="7"/>
        <v>12450000</v>
      </c>
      <c r="P45" s="310">
        <f t="shared" si="7"/>
        <v>0</v>
      </c>
      <c r="Q45" s="310">
        <f t="shared" si="7"/>
        <v>0</v>
      </c>
      <c r="R45" s="310">
        <f t="shared" si="7"/>
        <v>432758000</v>
      </c>
    </row>
    <row r="46" spans="1:19" x14ac:dyDescent="0.2">
      <c r="B46" s="20" t="s">
        <v>54</v>
      </c>
      <c r="C46" s="310">
        <f t="shared" ref="C46:R46" si="8">C9-C20</f>
        <v>7500000</v>
      </c>
      <c r="D46" s="310">
        <f t="shared" si="8"/>
        <v>1650000</v>
      </c>
      <c r="E46" s="310">
        <f t="shared" si="8"/>
        <v>4100000</v>
      </c>
      <c r="F46" s="310">
        <f t="shared" si="8"/>
        <v>7450000</v>
      </c>
      <c r="G46" s="310">
        <f t="shared" si="8"/>
        <v>12450000</v>
      </c>
      <c r="H46" s="310">
        <f t="shared" si="8"/>
        <v>16775000</v>
      </c>
      <c r="I46" s="310">
        <f t="shared" si="8"/>
        <v>35700000</v>
      </c>
      <c r="J46" s="310">
        <f t="shared" si="8"/>
        <v>46177000</v>
      </c>
      <c r="K46" s="310">
        <f t="shared" si="8"/>
        <v>48183000</v>
      </c>
      <c r="L46" s="310">
        <f t="shared" si="8"/>
        <v>48995000</v>
      </c>
      <c r="M46" s="310">
        <f t="shared" si="8"/>
        <v>48395000</v>
      </c>
      <c r="N46" s="310">
        <f t="shared" si="8"/>
        <v>19480000</v>
      </c>
      <c r="O46" s="310">
        <f t="shared" si="8"/>
        <v>10450000</v>
      </c>
      <c r="P46" s="310">
        <f t="shared" si="8"/>
        <v>0</v>
      </c>
      <c r="Q46" s="310">
        <f t="shared" si="8"/>
        <v>0</v>
      </c>
      <c r="R46" s="310">
        <f t="shared" si="8"/>
        <v>307305000</v>
      </c>
    </row>
    <row r="47" spans="1:19" x14ac:dyDescent="0.2">
      <c r="B47" s="20" t="s">
        <v>55</v>
      </c>
      <c r="C47" s="310">
        <f t="shared" ref="C47:R47" si="9">C10-C21</f>
        <v>6000000</v>
      </c>
      <c r="D47" s="310">
        <f t="shared" si="9"/>
        <v>2400000</v>
      </c>
      <c r="E47" s="310">
        <f t="shared" si="9"/>
        <v>4400000</v>
      </c>
      <c r="F47" s="310">
        <f t="shared" si="9"/>
        <v>7170000</v>
      </c>
      <c r="G47" s="310">
        <f t="shared" si="9"/>
        <v>12720000</v>
      </c>
      <c r="H47" s="310">
        <f t="shared" si="9"/>
        <v>13250000</v>
      </c>
      <c r="I47" s="310">
        <f t="shared" si="9"/>
        <v>20160000</v>
      </c>
      <c r="J47" s="310">
        <f t="shared" si="9"/>
        <v>31183000</v>
      </c>
      <c r="K47" s="310">
        <f t="shared" si="9"/>
        <v>31239000</v>
      </c>
      <c r="L47" s="310">
        <f t="shared" si="9"/>
        <v>35214000</v>
      </c>
      <c r="M47" s="310">
        <f t="shared" si="9"/>
        <v>33839000</v>
      </c>
      <c r="N47" s="310">
        <f t="shared" si="9"/>
        <v>8319000</v>
      </c>
      <c r="O47" s="310">
        <f t="shared" si="9"/>
        <v>2311000</v>
      </c>
      <c r="P47" s="310">
        <f t="shared" si="9"/>
        <v>0</v>
      </c>
      <c r="Q47" s="310">
        <f t="shared" si="9"/>
        <v>0</v>
      </c>
      <c r="R47" s="310">
        <f t="shared" si="9"/>
        <v>208205000</v>
      </c>
    </row>
    <row r="48" spans="1:19" x14ac:dyDescent="0.2">
      <c r="C48" s="310">
        <f t="shared" ref="C48:R48" si="10">C11-C22</f>
        <v>54850000</v>
      </c>
      <c r="D48" s="310">
        <f t="shared" si="10"/>
        <v>21127000</v>
      </c>
      <c r="E48" s="310">
        <f t="shared" si="10"/>
        <v>27377000</v>
      </c>
      <c r="F48" s="310">
        <f t="shared" si="10"/>
        <v>42097000</v>
      </c>
      <c r="G48" s="310">
        <f t="shared" si="10"/>
        <v>61605000</v>
      </c>
      <c r="H48" s="310">
        <f t="shared" si="10"/>
        <v>74342000</v>
      </c>
      <c r="I48" s="310">
        <f t="shared" si="10"/>
        <v>124522000</v>
      </c>
      <c r="J48" s="310">
        <f t="shared" si="10"/>
        <v>200367000</v>
      </c>
      <c r="K48" s="310">
        <f t="shared" si="10"/>
        <v>203507000</v>
      </c>
      <c r="L48" s="310">
        <f t="shared" si="10"/>
        <v>209495000</v>
      </c>
      <c r="M48" s="310">
        <f t="shared" si="10"/>
        <v>210220000</v>
      </c>
      <c r="N48" s="310">
        <f t="shared" si="10"/>
        <v>65880000</v>
      </c>
      <c r="O48" s="310">
        <f t="shared" si="10"/>
        <v>31990000</v>
      </c>
      <c r="P48" s="310">
        <f t="shared" si="10"/>
        <v>2038000</v>
      </c>
      <c r="Q48" s="310">
        <f t="shared" si="10"/>
        <v>0</v>
      </c>
      <c r="R48" s="310">
        <f t="shared" si="10"/>
        <v>1327379000</v>
      </c>
    </row>
    <row r="51" spans="2:18" x14ac:dyDescent="0.2">
      <c r="B51" s="20" t="s">
        <v>51</v>
      </c>
      <c r="C51" s="310">
        <f>C28-C43</f>
        <v>0</v>
      </c>
      <c r="D51" s="310">
        <f t="shared" ref="D51:R51" si="11">D28-D43</f>
        <v>0</v>
      </c>
      <c r="E51" s="310">
        <f t="shared" si="11"/>
        <v>0</v>
      </c>
      <c r="F51" s="310">
        <f t="shared" si="11"/>
        <v>0</v>
      </c>
      <c r="G51" s="310">
        <f t="shared" si="11"/>
        <v>0</v>
      </c>
      <c r="H51" s="310">
        <f t="shared" si="11"/>
        <v>0</v>
      </c>
      <c r="I51" s="310">
        <f t="shared" si="11"/>
        <v>0</v>
      </c>
      <c r="J51" s="310">
        <f t="shared" si="11"/>
        <v>0</v>
      </c>
      <c r="K51" s="310">
        <f t="shared" si="11"/>
        <v>0</v>
      </c>
      <c r="L51" s="310">
        <f t="shared" si="11"/>
        <v>0</v>
      </c>
      <c r="M51" s="310">
        <f t="shared" si="11"/>
        <v>0</v>
      </c>
      <c r="N51" s="310">
        <f t="shared" si="11"/>
        <v>0</v>
      </c>
      <c r="O51" s="310">
        <f t="shared" si="11"/>
        <v>0</v>
      </c>
      <c r="P51" s="310">
        <f t="shared" si="11"/>
        <v>0</v>
      </c>
      <c r="Q51" s="310">
        <f t="shared" si="11"/>
        <v>0</v>
      </c>
      <c r="R51" s="310">
        <f t="shared" si="11"/>
        <v>0</v>
      </c>
    </row>
    <row r="52" spans="2:18" x14ac:dyDescent="0.2">
      <c r="B52" s="20" t="s">
        <v>52</v>
      </c>
      <c r="C52" s="310">
        <f t="shared" ref="C52:R52" si="12">C29-C44</f>
        <v>0</v>
      </c>
      <c r="D52" s="310">
        <f t="shared" si="12"/>
        <v>0</v>
      </c>
      <c r="E52" s="310">
        <f t="shared" si="12"/>
        <v>0</v>
      </c>
      <c r="F52" s="310">
        <f t="shared" si="12"/>
        <v>0</v>
      </c>
      <c r="G52" s="310">
        <f t="shared" si="12"/>
        <v>0</v>
      </c>
      <c r="H52" s="310">
        <f t="shared" si="12"/>
        <v>0</v>
      </c>
      <c r="I52" s="310">
        <f t="shared" si="12"/>
        <v>0</v>
      </c>
      <c r="J52" s="310">
        <f t="shared" si="12"/>
        <v>0</v>
      </c>
      <c r="K52" s="310">
        <f t="shared" si="12"/>
        <v>0</v>
      </c>
      <c r="L52" s="310">
        <f t="shared" si="12"/>
        <v>0</v>
      </c>
      <c r="M52" s="310">
        <f t="shared" si="12"/>
        <v>0</v>
      </c>
      <c r="N52" s="310">
        <f t="shared" si="12"/>
        <v>0</v>
      </c>
      <c r="O52" s="310">
        <f t="shared" si="12"/>
        <v>0</v>
      </c>
      <c r="P52" s="310">
        <f t="shared" si="12"/>
        <v>-2038000</v>
      </c>
      <c r="Q52" s="310">
        <f t="shared" si="12"/>
        <v>0</v>
      </c>
      <c r="R52" s="310">
        <f t="shared" si="12"/>
        <v>0</v>
      </c>
    </row>
    <row r="53" spans="2:18" x14ac:dyDescent="0.2">
      <c r="B53" s="20" t="s">
        <v>53</v>
      </c>
      <c r="C53" s="310">
        <f t="shared" ref="C53:R53" si="13">C30-C45</f>
        <v>0</v>
      </c>
      <c r="D53" s="310">
        <f t="shared" si="13"/>
        <v>0</v>
      </c>
      <c r="E53" s="310">
        <f t="shared" si="13"/>
        <v>0</v>
      </c>
      <c r="F53" s="310">
        <f t="shared" si="13"/>
        <v>0</v>
      </c>
      <c r="G53" s="310">
        <f t="shared" si="13"/>
        <v>0</v>
      </c>
      <c r="H53" s="310">
        <f t="shared" si="13"/>
        <v>0</v>
      </c>
      <c r="I53" s="310">
        <f t="shared" si="13"/>
        <v>0</v>
      </c>
      <c r="J53" s="310">
        <f t="shared" si="13"/>
        <v>0</v>
      </c>
      <c r="K53" s="310">
        <f t="shared" si="13"/>
        <v>0</v>
      </c>
      <c r="L53" s="310">
        <f t="shared" si="13"/>
        <v>0</v>
      </c>
      <c r="M53" s="310">
        <f t="shared" si="13"/>
        <v>0</v>
      </c>
      <c r="N53" s="310">
        <f t="shared" si="13"/>
        <v>0</v>
      </c>
      <c r="O53" s="310">
        <f t="shared" si="13"/>
        <v>0</v>
      </c>
      <c r="P53" s="310">
        <f t="shared" si="13"/>
        <v>0</v>
      </c>
      <c r="Q53" s="310">
        <f t="shared" si="13"/>
        <v>0</v>
      </c>
      <c r="R53" s="310">
        <f t="shared" si="13"/>
        <v>0</v>
      </c>
    </row>
    <row r="54" spans="2:18" x14ac:dyDescent="0.2">
      <c r="B54" s="20" t="s">
        <v>54</v>
      </c>
      <c r="C54" s="310">
        <f t="shared" ref="C54:Q54" si="14">C31-C46</f>
        <v>0</v>
      </c>
      <c r="D54" s="310">
        <f t="shared" si="14"/>
        <v>0</v>
      </c>
      <c r="E54" s="310">
        <f t="shared" si="14"/>
        <v>0</v>
      </c>
      <c r="F54" s="310">
        <f t="shared" si="14"/>
        <v>0</v>
      </c>
      <c r="G54" s="310">
        <f t="shared" si="14"/>
        <v>0</v>
      </c>
      <c r="H54" s="310">
        <f t="shared" si="14"/>
        <v>0</v>
      </c>
      <c r="I54" s="310">
        <f t="shared" si="14"/>
        <v>0</v>
      </c>
      <c r="J54" s="310">
        <f t="shared" si="14"/>
        <v>0</v>
      </c>
      <c r="K54" s="310">
        <f t="shared" si="14"/>
        <v>0</v>
      </c>
      <c r="L54" s="310">
        <f t="shared" si="14"/>
        <v>0</v>
      </c>
      <c r="M54" s="310">
        <f t="shared" si="14"/>
        <v>0</v>
      </c>
      <c r="N54" s="310">
        <f t="shared" si="14"/>
        <v>0</v>
      </c>
      <c r="O54" s="310">
        <f t="shared" si="14"/>
        <v>0</v>
      </c>
      <c r="P54" s="310">
        <f t="shared" si="14"/>
        <v>10450000</v>
      </c>
      <c r="Q54" s="310">
        <f t="shared" si="14"/>
        <v>0</v>
      </c>
      <c r="R54" s="310">
        <f>R31-R46</f>
        <v>0</v>
      </c>
    </row>
    <row r="55" spans="2:18" x14ac:dyDescent="0.2">
      <c r="B55" s="20" t="s">
        <v>55</v>
      </c>
      <c r="C55" s="310">
        <f t="shared" ref="C55:R55" si="15">C32-C47</f>
        <v>0</v>
      </c>
      <c r="D55" s="310">
        <f t="shared" si="15"/>
        <v>0</v>
      </c>
      <c r="E55" s="310">
        <f t="shared" si="15"/>
        <v>0</v>
      </c>
      <c r="F55" s="310">
        <f t="shared" si="15"/>
        <v>0</v>
      </c>
      <c r="G55" s="310">
        <f t="shared" si="15"/>
        <v>0</v>
      </c>
      <c r="H55" s="310">
        <f t="shared" si="15"/>
        <v>0</v>
      </c>
      <c r="I55" s="310">
        <f t="shared" si="15"/>
        <v>0</v>
      </c>
      <c r="J55" s="310">
        <f t="shared" si="15"/>
        <v>0</v>
      </c>
      <c r="K55" s="310">
        <f t="shared" si="15"/>
        <v>0</v>
      </c>
      <c r="L55" s="310">
        <f t="shared" si="15"/>
        <v>0</v>
      </c>
      <c r="M55" s="310">
        <f t="shared" si="15"/>
        <v>0</v>
      </c>
      <c r="N55" s="310">
        <f t="shared" si="15"/>
        <v>0</v>
      </c>
      <c r="O55" s="310">
        <f t="shared" si="15"/>
        <v>0</v>
      </c>
      <c r="P55" s="310">
        <f t="shared" si="15"/>
        <v>0</v>
      </c>
      <c r="Q55" s="310">
        <f t="shared" si="15"/>
        <v>0</v>
      </c>
      <c r="R55" s="310">
        <f t="shared" si="15"/>
        <v>0</v>
      </c>
    </row>
    <row r="56" spans="2:18" x14ac:dyDescent="0.2">
      <c r="C56" s="310">
        <f t="shared" ref="C56:R56" si="16">C33-C48</f>
        <v>0</v>
      </c>
      <c r="D56" s="310">
        <f t="shared" si="16"/>
        <v>0</v>
      </c>
      <c r="E56" s="310">
        <f t="shared" si="16"/>
        <v>0</v>
      </c>
      <c r="F56" s="310">
        <f t="shared" si="16"/>
        <v>0</v>
      </c>
      <c r="G56" s="310">
        <f t="shared" si="16"/>
        <v>0</v>
      </c>
      <c r="H56" s="310">
        <f t="shared" si="16"/>
        <v>0</v>
      </c>
      <c r="I56" s="310">
        <f t="shared" si="16"/>
        <v>0</v>
      </c>
      <c r="J56" s="310">
        <f t="shared" si="16"/>
        <v>0</v>
      </c>
      <c r="K56" s="310">
        <f t="shared" si="16"/>
        <v>0</v>
      </c>
      <c r="L56" s="310">
        <f t="shared" si="16"/>
        <v>0</v>
      </c>
      <c r="M56" s="310">
        <f t="shared" si="16"/>
        <v>0</v>
      </c>
      <c r="N56" s="310">
        <f t="shared" si="16"/>
        <v>0</v>
      </c>
      <c r="O56" s="310">
        <f t="shared" si="16"/>
        <v>0</v>
      </c>
      <c r="P56" s="310">
        <f t="shared" si="16"/>
        <v>8412000</v>
      </c>
      <c r="Q56" s="310">
        <f t="shared" si="16"/>
        <v>0</v>
      </c>
      <c r="R56" s="310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18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69" t="s">
        <v>93</v>
      </c>
      <c r="B1" s="469"/>
      <c r="C1" s="469"/>
      <c r="D1" s="469"/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</row>
    <row r="2" spans="1:21" ht="12.75" x14ac:dyDescent="0.2">
      <c r="A2" s="469" t="s">
        <v>186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</row>
    <row r="3" spans="1:21" x14ac:dyDescent="0.2">
      <c r="A3" s="17" t="s">
        <v>32</v>
      </c>
      <c r="B3" s="17"/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33</v>
      </c>
      <c r="B4" s="17"/>
      <c r="C4" s="1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34</v>
      </c>
      <c r="C5" s="19" t="s">
        <v>57</v>
      </c>
      <c r="D5" s="19" t="s">
        <v>35</v>
      </c>
      <c r="E5" s="19" t="s">
        <v>36</v>
      </c>
      <c r="F5" s="19" t="s">
        <v>37</v>
      </c>
      <c r="G5" s="19" t="s">
        <v>38</v>
      </c>
      <c r="H5" s="19" t="s">
        <v>39</v>
      </c>
      <c r="I5" s="19" t="s">
        <v>40</v>
      </c>
      <c r="J5" s="19" t="s">
        <v>41</v>
      </c>
      <c r="K5" s="19" t="s">
        <v>42</v>
      </c>
      <c r="L5" s="19" t="s">
        <v>43</v>
      </c>
      <c r="M5" s="19" t="s">
        <v>44</v>
      </c>
      <c r="N5" s="19" t="s">
        <v>45</v>
      </c>
      <c r="O5" s="19" t="s">
        <v>46</v>
      </c>
      <c r="P5" s="19" t="s">
        <v>47</v>
      </c>
      <c r="Q5" s="19" t="s">
        <v>48</v>
      </c>
      <c r="R5" s="19" t="s">
        <v>49</v>
      </c>
      <c r="S5" s="19" t="s">
        <v>50</v>
      </c>
      <c r="T5" s="1"/>
      <c r="U5" s="1"/>
    </row>
    <row r="6" spans="1:21" x14ac:dyDescent="0.2">
      <c r="A6" s="7">
        <v>1</v>
      </c>
      <c r="B6" s="20" t="s">
        <v>51</v>
      </c>
      <c r="C6" s="7"/>
      <c r="D6" s="8">
        <f>+BA!J47</f>
        <v>47185000</v>
      </c>
      <c r="E6" s="8">
        <f>+BA!M47+88250000</f>
        <v>107074000</v>
      </c>
      <c r="F6" s="8">
        <f>+BA!P47+12650000</f>
        <v>37474000</v>
      </c>
      <c r="G6" s="8">
        <f>+BA!S47</f>
        <v>26974000</v>
      </c>
      <c r="H6" s="8">
        <f>+BA!V47</f>
        <v>29974000</v>
      </c>
      <c r="I6" s="8">
        <f>+BA!Y47</f>
        <v>26974000</v>
      </c>
      <c r="J6" s="8">
        <f>+BA!AB47</f>
        <v>26974000</v>
      </c>
      <c r="K6" s="8">
        <f>+BA!AE47</f>
        <v>29974000</v>
      </c>
      <c r="L6" s="8">
        <f>+BA!AH47</f>
        <v>26974000</v>
      </c>
      <c r="M6" s="8">
        <f>+BA!AK47</f>
        <v>26974000</v>
      </c>
      <c r="N6" s="8">
        <f>+BA!AN47</f>
        <v>29124000</v>
      </c>
      <c r="O6" s="8">
        <f>+BA!AQ47</f>
        <v>11684000</v>
      </c>
      <c r="P6" s="8">
        <f>+BA!AT47</f>
        <v>4741000</v>
      </c>
      <c r="Q6" s="8">
        <f>+BA!AW47</f>
        <v>0</v>
      </c>
      <c r="R6" s="20"/>
      <c r="S6" s="8">
        <f>SUM(D6:Q6)</f>
        <v>432100000</v>
      </c>
      <c r="T6" s="1"/>
      <c r="U6" s="1"/>
    </row>
    <row r="7" spans="1:21" x14ac:dyDescent="0.2">
      <c r="A7" s="7">
        <v>2</v>
      </c>
      <c r="B7" s="20" t="s">
        <v>52</v>
      </c>
      <c r="C7" s="7"/>
      <c r="D7" s="11">
        <f>+KA!J110</f>
        <v>48125000</v>
      </c>
      <c r="E7" s="11">
        <f>+KA!M110+357700000</f>
        <v>389352000</v>
      </c>
      <c r="F7" s="11">
        <f>+KA!P110+47400000</f>
        <v>84352000</v>
      </c>
      <c r="G7" s="11">
        <f>+KA!S110</f>
        <v>37577000</v>
      </c>
      <c r="H7" s="11">
        <f>+KA!V110</f>
        <v>37577000</v>
      </c>
      <c r="I7" s="11">
        <f>+KA!Y110</f>
        <v>37577000</v>
      </c>
      <c r="J7" s="11">
        <f>+KA!AB110</f>
        <v>35977000</v>
      </c>
      <c r="K7" s="11">
        <f>+KA!AE110</f>
        <v>35977000</v>
      </c>
      <c r="L7" s="11">
        <f>+KA!AH110</f>
        <v>35977000</v>
      </c>
      <c r="M7" s="11">
        <f>+KA!AK110</f>
        <v>35977000</v>
      </c>
      <c r="N7" s="11">
        <f>+KA!AN110</f>
        <v>35977000</v>
      </c>
      <c r="O7" s="11">
        <f>+KA!AQ110</f>
        <v>7967000</v>
      </c>
      <c r="P7" s="11">
        <f>+KA!AT110</f>
        <v>2038000</v>
      </c>
      <c r="Q7" s="11">
        <f>+KA!AT110</f>
        <v>2038000</v>
      </c>
      <c r="R7" s="20"/>
      <c r="S7" s="8">
        <f>SUM(D7:Q7)</f>
        <v>826488000</v>
      </c>
      <c r="T7" s="1"/>
      <c r="U7" s="1"/>
    </row>
    <row r="8" spans="1:21" x14ac:dyDescent="0.2">
      <c r="A8" s="7">
        <v>3</v>
      </c>
      <c r="B8" s="20" t="s">
        <v>53</v>
      </c>
      <c r="C8" s="7"/>
      <c r="D8" s="11">
        <f>+OM!J143</f>
        <v>98945000</v>
      </c>
      <c r="E8" s="11">
        <f>+OM!M143+265075000</f>
        <v>316052000</v>
      </c>
      <c r="F8" s="11">
        <f>+OM!P143+29000000</f>
        <v>85727000</v>
      </c>
      <c r="G8" s="11">
        <f>+OM!S143</f>
        <v>71777000</v>
      </c>
      <c r="H8" s="11">
        <f>+OM!V143</f>
        <v>66777000</v>
      </c>
      <c r="I8" s="11">
        <f>+OM!Y143</f>
        <v>66777000</v>
      </c>
      <c r="J8" s="11">
        <f>+OM!AB143</f>
        <v>71277000</v>
      </c>
      <c r="K8" s="11">
        <f>+OM!AE143</f>
        <v>66777000</v>
      </c>
      <c r="L8" s="11">
        <f>+OM!AH143</f>
        <v>66777000</v>
      </c>
      <c r="M8" s="11">
        <f>+OM!AK143</f>
        <v>66777000</v>
      </c>
      <c r="N8" s="11">
        <f>+OM!AN143</f>
        <v>66027000</v>
      </c>
      <c r="O8" s="11">
        <f>+OM!AQ143</f>
        <v>19722000</v>
      </c>
      <c r="P8" s="11">
        <f>+OM!AT143</f>
        <v>13113000</v>
      </c>
      <c r="Q8" s="11">
        <f>+OM!AW143</f>
        <v>0</v>
      </c>
      <c r="R8" s="20"/>
      <c r="S8" s="8">
        <f>SUM(D8:Q8)</f>
        <v>1076525000</v>
      </c>
      <c r="T8" s="1"/>
      <c r="U8" s="1"/>
    </row>
    <row r="9" spans="1:21" x14ac:dyDescent="0.2">
      <c r="A9" s="7">
        <v>4</v>
      </c>
      <c r="B9" s="20" t="s">
        <v>54</v>
      </c>
      <c r="C9" s="7"/>
      <c r="D9" s="11">
        <f>+TI!K82</f>
        <v>37600000</v>
      </c>
      <c r="E9" s="11">
        <f>+TI!N82+269822500</f>
        <v>302212500</v>
      </c>
      <c r="F9" s="11">
        <f>+TI!Q82+37500000</f>
        <v>79220000</v>
      </c>
      <c r="G9" s="11">
        <f>+TI!T82</f>
        <v>57245000</v>
      </c>
      <c r="H9" s="11">
        <f>+TI!W82</f>
        <v>49745000</v>
      </c>
      <c r="I9" s="11">
        <f>+TI!Z82</f>
        <v>49745000</v>
      </c>
      <c r="J9" s="11">
        <f>+TI!AC82</f>
        <v>54245000</v>
      </c>
      <c r="K9" s="11">
        <f>+TI!AF82</f>
        <v>49745000</v>
      </c>
      <c r="L9" s="11">
        <f>+TI!AI82</f>
        <v>49745000</v>
      </c>
      <c r="M9" s="11">
        <f>+TI!AL82</f>
        <v>49745000</v>
      </c>
      <c r="N9" s="11">
        <f>+TI!AO82</f>
        <v>48895000</v>
      </c>
      <c r="O9" s="11">
        <f>+TI!AR82</f>
        <v>19480000</v>
      </c>
      <c r="P9" s="11">
        <f>+TI!AU82</f>
        <v>10450000</v>
      </c>
      <c r="Q9" s="11">
        <f>+TI!AX82</f>
        <v>0</v>
      </c>
      <c r="R9" s="20"/>
      <c r="S9" s="8">
        <f>SUM(D9:Q9)</f>
        <v>858072500</v>
      </c>
    </row>
    <row r="10" spans="1:21" x14ac:dyDescent="0.2">
      <c r="A10" s="7">
        <v>5</v>
      </c>
      <c r="B10" s="20" t="s">
        <v>55</v>
      </c>
      <c r="C10" s="7"/>
      <c r="D10" s="11">
        <f>+TO!J77</f>
        <v>60000000</v>
      </c>
      <c r="E10" s="11">
        <f>+TO!M77+TO!I77</f>
        <v>205759000</v>
      </c>
      <c r="F10" s="11">
        <f>+TO!P77+26000000</f>
        <v>60654000</v>
      </c>
      <c r="G10" s="11">
        <f>+TO!S77</f>
        <v>38014000</v>
      </c>
      <c r="H10" s="11">
        <f>+TO!V77</f>
        <v>38639000</v>
      </c>
      <c r="I10" s="11">
        <f>+TO!Y77</f>
        <v>35639000</v>
      </c>
      <c r="J10" s="11">
        <f>+TO!AB77</f>
        <v>38014000</v>
      </c>
      <c r="K10" s="11">
        <f>+TO!AE77</f>
        <v>37639000</v>
      </c>
      <c r="L10" s="11">
        <f>+TO!AH77</f>
        <v>35639000</v>
      </c>
      <c r="M10" s="11">
        <f>+TO!AK77</f>
        <v>38014000</v>
      </c>
      <c r="N10" s="11">
        <f>+TO!AN77</f>
        <v>35639000</v>
      </c>
      <c r="O10" s="11">
        <f>+TO!AQ77</f>
        <v>8319000</v>
      </c>
      <c r="P10" s="11">
        <f>+TO!AT77</f>
        <v>2311000</v>
      </c>
      <c r="Q10" s="11">
        <f>+TO!AW77</f>
        <v>0</v>
      </c>
      <c r="R10" s="20"/>
      <c r="S10" s="8">
        <f>SUM(D10:Q10)</f>
        <v>634280000</v>
      </c>
    </row>
    <row r="11" spans="1:21" x14ac:dyDescent="0.2">
      <c r="A11" s="20"/>
      <c r="B11" s="21" t="s">
        <v>50</v>
      </c>
      <c r="C11" s="25"/>
      <c r="D11" s="8">
        <f>SUM(D6:D10)</f>
        <v>291855000</v>
      </c>
      <c r="E11" s="8">
        <f t="shared" ref="E11:S11" si="0">SUM(E6:E10)</f>
        <v>1320449500</v>
      </c>
      <c r="F11" s="8">
        <f t="shared" si="0"/>
        <v>347427000</v>
      </c>
      <c r="G11" s="8">
        <f t="shared" si="0"/>
        <v>231587000</v>
      </c>
      <c r="H11" s="8">
        <f t="shared" si="0"/>
        <v>222712000</v>
      </c>
      <c r="I11" s="8">
        <f t="shared" si="0"/>
        <v>216712000</v>
      </c>
      <c r="J11" s="8">
        <f t="shared" si="0"/>
        <v>226487000</v>
      </c>
      <c r="K11" s="8">
        <f t="shared" si="0"/>
        <v>220112000</v>
      </c>
      <c r="L11" s="8">
        <f t="shared" si="0"/>
        <v>215112000</v>
      </c>
      <c r="M11" s="8">
        <f t="shared" si="0"/>
        <v>217487000</v>
      </c>
      <c r="N11" s="8">
        <f t="shared" si="0"/>
        <v>215662000</v>
      </c>
      <c r="O11" s="8">
        <f t="shared" si="0"/>
        <v>67172000</v>
      </c>
      <c r="P11" s="8">
        <f t="shared" si="0"/>
        <v>32653000</v>
      </c>
      <c r="Q11" s="8">
        <f t="shared" si="0"/>
        <v>2038000</v>
      </c>
      <c r="R11" s="8">
        <f t="shared" si="0"/>
        <v>0</v>
      </c>
      <c r="S11" s="8">
        <f t="shared" si="0"/>
        <v>3827465500</v>
      </c>
    </row>
    <row r="13" spans="1:21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470" t="s">
        <v>60</v>
      </c>
      <c r="B14" s="470"/>
      <c r="C14" s="470"/>
      <c r="D14" s="47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110"/>
      <c r="B15" s="111" t="s">
        <v>115</v>
      </c>
      <c r="C15" s="110"/>
      <c r="D15" s="11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21" x14ac:dyDescent="0.2">
      <c r="A16" s="111"/>
      <c r="B16" s="111" t="s">
        <v>96</v>
      </c>
      <c r="C16" s="111" t="s">
        <v>116</v>
      </c>
      <c r="D16" s="111" t="s">
        <v>27</v>
      </c>
    </row>
    <row r="17" spans="1:4" x14ac:dyDescent="0.2">
      <c r="A17" s="111">
        <v>1</v>
      </c>
      <c r="B17" s="111" t="s">
        <v>117</v>
      </c>
      <c r="C17" s="111" t="s">
        <v>118</v>
      </c>
      <c r="D17" s="111">
        <v>2500000</v>
      </c>
    </row>
    <row r="18" spans="1:4" x14ac:dyDescent="0.2">
      <c r="A18" s="111">
        <v>2</v>
      </c>
      <c r="B18" s="111" t="s">
        <v>79</v>
      </c>
      <c r="C18" s="111" t="s">
        <v>61</v>
      </c>
      <c r="D18" s="111">
        <v>0</v>
      </c>
    </row>
    <row r="19" spans="1:4" x14ac:dyDescent="0.2">
      <c r="A19" s="114">
        <v>3</v>
      </c>
      <c r="B19" s="114" t="s">
        <v>80</v>
      </c>
      <c r="C19" s="114" t="s">
        <v>61</v>
      </c>
      <c r="D19" s="114">
        <v>3000000</v>
      </c>
    </row>
    <row r="20" spans="1:4" x14ac:dyDescent="0.2">
      <c r="A20" s="111">
        <v>4</v>
      </c>
      <c r="B20" s="111" t="s">
        <v>119</v>
      </c>
      <c r="C20" s="111" t="s">
        <v>120</v>
      </c>
      <c r="D20" s="111">
        <v>4000000</v>
      </c>
    </row>
    <row r="21" spans="1:4" x14ac:dyDescent="0.2">
      <c r="A21" s="111">
        <v>5</v>
      </c>
      <c r="B21" s="111" t="s">
        <v>70</v>
      </c>
      <c r="C21" s="111" t="s">
        <v>120</v>
      </c>
      <c r="D21" s="111">
        <v>3000000</v>
      </c>
    </row>
    <row r="22" spans="1:4" x14ac:dyDescent="0.2">
      <c r="A22" s="111">
        <v>6</v>
      </c>
      <c r="B22" s="111" t="s">
        <v>114</v>
      </c>
      <c r="C22" s="111" t="s">
        <v>120</v>
      </c>
      <c r="D22" s="111">
        <v>3000000</v>
      </c>
    </row>
    <row r="23" spans="1:4" x14ac:dyDescent="0.2">
      <c r="A23" s="111">
        <v>7</v>
      </c>
      <c r="B23" s="111" t="s">
        <v>121</v>
      </c>
      <c r="C23" s="111" t="s">
        <v>122</v>
      </c>
      <c r="D23" s="111">
        <v>2500000</v>
      </c>
    </row>
    <row r="24" spans="1:4" x14ac:dyDescent="0.2">
      <c r="A24" s="111">
        <v>8</v>
      </c>
      <c r="B24" s="111" t="s">
        <v>123</v>
      </c>
      <c r="C24" s="111" t="s">
        <v>124</v>
      </c>
      <c r="D24" s="111">
        <v>3000000</v>
      </c>
    </row>
    <row r="25" spans="1:4" x14ac:dyDescent="0.2">
      <c r="A25" s="111"/>
      <c r="B25" s="111"/>
      <c r="C25" s="111"/>
      <c r="D25" s="111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2"/>
    <col min="3" max="3" width="33.85546875" style="152" customWidth="1"/>
    <col min="4" max="4" width="16.85546875" style="152" customWidth="1"/>
    <col min="5" max="5" width="10.5703125" style="152" customWidth="1"/>
    <col min="6" max="7" width="9.140625" style="152"/>
    <col min="8" max="8" width="12.42578125" style="152" customWidth="1"/>
    <col min="9" max="9" width="11.5703125" style="152" customWidth="1"/>
    <col min="10" max="10" width="11.140625" style="152" customWidth="1"/>
    <col min="11" max="11" width="10.7109375" style="152" customWidth="1"/>
    <col min="12" max="12" width="9.140625" style="152"/>
    <col min="13" max="14" width="9.85546875" style="152" bestFit="1" customWidth="1"/>
    <col min="15" max="16384" width="9.140625" style="152"/>
  </cols>
  <sheetData>
    <row r="1" spans="1:54" ht="15.75" thickBot="1" x14ac:dyDescent="0.3">
      <c r="AP1" s="152" t="s">
        <v>132</v>
      </c>
    </row>
    <row r="2" spans="1:54" s="128" customFormat="1" ht="15.75" customHeight="1" x14ac:dyDescent="0.25">
      <c r="A2" s="415" t="s">
        <v>1</v>
      </c>
      <c r="B2" s="417" t="s">
        <v>2</v>
      </c>
      <c r="C2" s="419" t="s">
        <v>3</v>
      </c>
      <c r="D2" s="419" t="s">
        <v>4</v>
      </c>
      <c r="E2" s="419" t="s">
        <v>5</v>
      </c>
      <c r="F2" s="421" t="s">
        <v>6</v>
      </c>
      <c r="G2" s="421"/>
      <c r="H2" s="419" t="s">
        <v>10</v>
      </c>
      <c r="I2" s="419" t="s">
        <v>27</v>
      </c>
      <c r="J2" s="422" t="s">
        <v>26</v>
      </c>
      <c r="K2" s="423"/>
      <c r="L2" s="471"/>
      <c r="M2" s="413" t="s">
        <v>9</v>
      </c>
      <c r="N2" s="413"/>
      <c r="O2" s="413"/>
      <c r="P2" s="413" t="s">
        <v>14</v>
      </c>
      <c r="Q2" s="413"/>
      <c r="R2" s="413"/>
      <c r="S2" s="413" t="s">
        <v>15</v>
      </c>
      <c r="T2" s="413"/>
      <c r="U2" s="413"/>
      <c r="V2" s="413" t="s">
        <v>16</v>
      </c>
      <c r="W2" s="413"/>
      <c r="X2" s="413"/>
      <c r="Y2" s="413" t="s">
        <v>17</v>
      </c>
      <c r="Z2" s="413"/>
      <c r="AA2" s="413"/>
      <c r="AB2" s="413" t="s">
        <v>18</v>
      </c>
      <c r="AC2" s="413"/>
      <c r="AD2" s="413"/>
      <c r="AE2" s="413" t="s">
        <v>19</v>
      </c>
      <c r="AF2" s="413"/>
      <c r="AG2" s="413"/>
      <c r="AH2" s="413" t="s">
        <v>20</v>
      </c>
      <c r="AI2" s="413"/>
      <c r="AJ2" s="413"/>
      <c r="AK2" s="413" t="s">
        <v>21</v>
      </c>
      <c r="AL2" s="413"/>
      <c r="AM2" s="413"/>
      <c r="AN2" s="413" t="s">
        <v>22</v>
      </c>
      <c r="AO2" s="413"/>
      <c r="AP2" s="413"/>
      <c r="AQ2" s="413" t="s">
        <v>23</v>
      </c>
      <c r="AR2" s="413"/>
      <c r="AS2" s="413"/>
      <c r="AT2" s="413" t="s">
        <v>24</v>
      </c>
      <c r="AU2" s="413"/>
      <c r="AV2" s="413"/>
      <c r="AW2" s="425" t="s">
        <v>25</v>
      </c>
      <c r="AX2" s="426"/>
      <c r="AY2" s="427"/>
      <c r="AZ2" s="125" t="s">
        <v>62</v>
      </c>
      <c r="BA2" s="126" t="s">
        <v>31</v>
      </c>
      <c r="BB2" s="127"/>
    </row>
    <row r="3" spans="1:54" s="131" customFormat="1" ht="23.25" thickBot="1" x14ac:dyDescent="0.25">
      <c r="A3" s="416"/>
      <c r="B3" s="418"/>
      <c r="C3" s="420"/>
      <c r="D3" s="420"/>
      <c r="E3" s="420"/>
      <c r="F3" s="129" t="s">
        <v>7</v>
      </c>
      <c r="G3" s="130" t="s">
        <v>8</v>
      </c>
      <c r="H3" s="420"/>
      <c r="I3" s="420"/>
      <c r="J3" s="131" t="s">
        <v>11</v>
      </c>
      <c r="K3" s="131" t="s">
        <v>12</v>
      </c>
      <c r="L3" s="131" t="s">
        <v>13</v>
      </c>
      <c r="M3" s="131" t="s">
        <v>11</v>
      </c>
      <c r="N3" s="131" t="s">
        <v>12</v>
      </c>
      <c r="O3" s="131" t="s">
        <v>13</v>
      </c>
      <c r="P3" s="131" t="s">
        <v>11</v>
      </c>
      <c r="Q3" s="131" t="s">
        <v>12</v>
      </c>
      <c r="R3" s="132" t="s">
        <v>13</v>
      </c>
      <c r="S3" s="131" t="s">
        <v>11</v>
      </c>
      <c r="T3" s="131" t="s">
        <v>12</v>
      </c>
      <c r="U3" s="131" t="s">
        <v>13</v>
      </c>
      <c r="V3" s="131" t="s">
        <v>11</v>
      </c>
      <c r="W3" s="131" t="s">
        <v>12</v>
      </c>
      <c r="X3" s="132" t="s">
        <v>13</v>
      </c>
      <c r="Y3" s="131" t="s">
        <v>11</v>
      </c>
      <c r="Z3" s="131" t="s">
        <v>12</v>
      </c>
      <c r="AA3" s="131" t="s">
        <v>13</v>
      </c>
      <c r="AB3" s="131" t="s">
        <v>11</v>
      </c>
      <c r="AC3" s="131" t="s">
        <v>12</v>
      </c>
      <c r="AD3" s="132" t="s">
        <v>13</v>
      </c>
      <c r="AE3" s="131" t="s">
        <v>11</v>
      </c>
      <c r="AF3" s="131" t="s">
        <v>12</v>
      </c>
      <c r="AG3" s="131" t="s">
        <v>13</v>
      </c>
      <c r="AH3" s="131" t="s">
        <v>11</v>
      </c>
      <c r="AI3" s="131" t="s">
        <v>12</v>
      </c>
      <c r="AJ3" s="132" t="s">
        <v>13</v>
      </c>
      <c r="AK3" s="131" t="s">
        <v>11</v>
      </c>
      <c r="AL3" s="131" t="s">
        <v>12</v>
      </c>
      <c r="AM3" s="131" t="s">
        <v>13</v>
      </c>
      <c r="AN3" s="131" t="s">
        <v>11</v>
      </c>
      <c r="AO3" s="131" t="s">
        <v>12</v>
      </c>
      <c r="AP3" s="132" t="s">
        <v>13</v>
      </c>
      <c r="AQ3" s="131" t="s">
        <v>11</v>
      </c>
      <c r="AR3" s="131" t="s">
        <v>12</v>
      </c>
      <c r="AS3" s="131" t="s">
        <v>13</v>
      </c>
      <c r="AT3" s="131" t="s">
        <v>11</v>
      </c>
      <c r="AU3" s="131" t="s">
        <v>12</v>
      </c>
      <c r="AV3" s="131" t="s">
        <v>13</v>
      </c>
      <c r="AW3" s="131" t="s">
        <v>11</v>
      </c>
      <c r="AX3" s="131" t="s">
        <v>12</v>
      </c>
      <c r="AY3" s="131" t="s">
        <v>13</v>
      </c>
      <c r="AZ3" s="133" t="s">
        <v>72</v>
      </c>
      <c r="BA3" s="134"/>
      <c r="BB3" s="135"/>
    </row>
    <row r="4" spans="1:54" s="64" customFormat="1" ht="11.25" x14ac:dyDescent="0.2">
      <c r="A4" s="136">
        <f t="shared" ref="A4:A29" si="0">A3+1</f>
        <v>1</v>
      </c>
      <c r="B4" s="137" t="s">
        <v>127</v>
      </c>
      <c r="C4" s="138" t="s">
        <v>80</v>
      </c>
      <c r="D4" s="139" t="s">
        <v>104</v>
      </c>
      <c r="E4" s="140">
        <v>13500000</v>
      </c>
      <c r="F4" s="140"/>
      <c r="G4" s="140">
        <v>750000</v>
      </c>
      <c r="H4" s="140">
        <f t="shared" ref="H4:H9" si="1">E4-F4-G4</f>
        <v>12750000</v>
      </c>
      <c r="I4" s="140">
        <v>3000000</v>
      </c>
      <c r="J4" s="140">
        <v>5000000</v>
      </c>
      <c r="K4" s="140">
        <f>3000000+2000000</f>
        <v>5000000</v>
      </c>
      <c r="L4" s="140">
        <f t="shared" ref="L4:L9" si="2">J4-K4</f>
        <v>0</v>
      </c>
      <c r="M4" s="140"/>
      <c r="N4" s="140"/>
      <c r="O4" s="140">
        <f t="shared" ref="O4:O12" si="3">M4-N4</f>
        <v>0</v>
      </c>
      <c r="P4" s="140">
        <v>0</v>
      </c>
      <c r="Q4" s="140"/>
      <c r="R4" s="140">
        <f t="shared" ref="R4:R12" si="4">P4-Q4</f>
        <v>0</v>
      </c>
      <c r="S4" s="140">
        <v>0</v>
      </c>
      <c r="T4" s="140"/>
      <c r="U4" s="140">
        <f t="shared" ref="U4:U16" si="5">S4-T4</f>
        <v>0</v>
      </c>
      <c r="V4" s="140">
        <v>0</v>
      </c>
      <c r="W4" s="140"/>
      <c r="X4" s="41">
        <f t="shared" ref="X4:X16" si="6">V4-W4</f>
        <v>0</v>
      </c>
      <c r="Y4" s="140">
        <v>0</v>
      </c>
      <c r="Z4" s="140"/>
      <c r="AA4" s="140">
        <f t="shared" ref="AA4:AA16" si="7">Y4-Z4</f>
        <v>0</v>
      </c>
      <c r="AB4" s="140">
        <v>0</v>
      </c>
      <c r="AC4" s="140"/>
      <c r="AD4" s="140">
        <f t="shared" ref="AD4:AD16" si="8">AB4-AC4</f>
        <v>0</v>
      </c>
      <c r="AE4" s="140">
        <v>0</v>
      </c>
      <c r="AF4" s="140"/>
      <c r="AG4" s="140">
        <f t="shared" ref="AG4:AG16" si="9">AE4-AF4</f>
        <v>0</v>
      </c>
      <c r="AH4" s="140">
        <v>0</v>
      </c>
      <c r="AI4" s="140"/>
      <c r="AJ4" s="140">
        <f t="shared" ref="AJ4:AJ16" si="10">AH4-AI4</f>
        <v>0</v>
      </c>
      <c r="AK4" s="140">
        <v>0</v>
      </c>
      <c r="AL4" s="140"/>
      <c r="AM4" s="140">
        <f t="shared" ref="AM4:AM16" si="11">AK4-AL4</f>
        <v>0</v>
      </c>
      <c r="AN4" s="140">
        <v>0</v>
      </c>
      <c r="AO4" s="140"/>
      <c r="AP4" s="140">
        <f t="shared" ref="AP4:AP16" si="12">AN4-AO4</f>
        <v>0</v>
      </c>
      <c r="AQ4" s="140">
        <v>0</v>
      </c>
      <c r="AR4" s="140"/>
      <c r="AS4" s="140">
        <f t="shared" ref="AS4:AS16" si="13">AQ4-AR4</f>
        <v>0</v>
      </c>
      <c r="AT4" s="140"/>
      <c r="AU4" s="140"/>
      <c r="AV4" s="140"/>
      <c r="AW4" s="140"/>
      <c r="AX4" s="140"/>
      <c r="AY4" s="140"/>
      <c r="AZ4" s="141">
        <f t="shared" ref="AZ4:AZ11" si="14">J4+M4+P4+S4+V4+Y4+AB4+AE4+AH4+AK4+AN4+AQ4</f>
        <v>5000000</v>
      </c>
    </row>
    <row r="5" spans="1:54" s="9" customFormat="1" ht="11.25" x14ac:dyDescent="0.2">
      <c r="A5" s="136">
        <f t="shared" si="0"/>
        <v>2</v>
      </c>
      <c r="B5" s="142" t="s">
        <v>128</v>
      </c>
      <c r="C5" s="143" t="s">
        <v>74</v>
      </c>
      <c r="D5" s="144" t="s">
        <v>106</v>
      </c>
      <c r="E5" s="12">
        <v>900000</v>
      </c>
      <c r="F5" s="12"/>
      <c r="G5" s="12"/>
      <c r="H5" s="12">
        <f t="shared" si="1"/>
        <v>900000</v>
      </c>
      <c r="I5" s="12">
        <v>900000</v>
      </c>
      <c r="J5" s="12">
        <v>900000</v>
      </c>
      <c r="K5" s="12">
        <v>900000</v>
      </c>
      <c r="L5" s="12">
        <f t="shared" si="2"/>
        <v>0</v>
      </c>
      <c r="M5" s="12"/>
      <c r="N5" s="12"/>
      <c r="O5" s="12">
        <f t="shared" si="3"/>
        <v>0</v>
      </c>
      <c r="P5" s="12">
        <v>0</v>
      </c>
      <c r="Q5" s="12"/>
      <c r="R5" s="41">
        <f t="shared" si="4"/>
        <v>0</v>
      </c>
      <c r="S5" s="12">
        <v>0</v>
      </c>
      <c r="T5" s="12"/>
      <c r="U5" s="41">
        <f t="shared" si="5"/>
        <v>0</v>
      </c>
      <c r="V5" s="12">
        <v>0</v>
      </c>
      <c r="W5" s="12"/>
      <c r="X5" s="41">
        <f t="shared" si="6"/>
        <v>0</v>
      </c>
      <c r="Y5" s="12">
        <v>0</v>
      </c>
      <c r="Z5" s="12"/>
      <c r="AA5" s="41">
        <f t="shared" si="7"/>
        <v>0</v>
      </c>
      <c r="AB5" s="12">
        <v>0</v>
      </c>
      <c r="AC5" s="12"/>
      <c r="AD5" s="41">
        <f t="shared" si="8"/>
        <v>0</v>
      </c>
      <c r="AE5" s="12">
        <v>0</v>
      </c>
      <c r="AF5" s="12"/>
      <c r="AG5" s="41">
        <f t="shared" si="9"/>
        <v>0</v>
      </c>
      <c r="AH5" s="12">
        <v>0</v>
      </c>
      <c r="AI5" s="12"/>
      <c r="AJ5" s="41">
        <f t="shared" si="10"/>
        <v>0</v>
      </c>
      <c r="AK5" s="12">
        <v>0</v>
      </c>
      <c r="AL5" s="12"/>
      <c r="AM5" s="41">
        <f t="shared" si="11"/>
        <v>0</v>
      </c>
      <c r="AN5" s="12">
        <v>0</v>
      </c>
      <c r="AO5" s="12"/>
      <c r="AP5" s="41">
        <f t="shared" si="12"/>
        <v>0</v>
      </c>
      <c r="AQ5" s="12">
        <v>0</v>
      </c>
      <c r="AR5" s="12"/>
      <c r="AS5" s="41">
        <f t="shared" si="13"/>
        <v>0</v>
      </c>
      <c r="AT5" s="12">
        <v>0</v>
      </c>
      <c r="AU5" s="12"/>
      <c r="AV5" s="12"/>
      <c r="AW5" s="12"/>
      <c r="AX5" s="12"/>
      <c r="AY5" s="12"/>
      <c r="AZ5" s="32">
        <f t="shared" si="14"/>
        <v>900000</v>
      </c>
    </row>
    <row r="6" spans="1:54" s="9" customFormat="1" ht="11.25" x14ac:dyDescent="0.2">
      <c r="A6" s="136">
        <f t="shared" si="0"/>
        <v>3</v>
      </c>
      <c r="B6" s="142" t="s">
        <v>128</v>
      </c>
      <c r="C6" s="138" t="s">
        <v>78</v>
      </c>
      <c r="D6" s="144" t="s">
        <v>30</v>
      </c>
      <c r="E6" s="12">
        <v>12500000</v>
      </c>
      <c r="F6" s="12"/>
      <c r="G6" s="12"/>
      <c r="H6" s="12">
        <f t="shared" si="1"/>
        <v>12500000</v>
      </c>
      <c r="I6" s="12">
        <v>3500000</v>
      </c>
      <c r="J6" s="12">
        <v>3500000</v>
      </c>
      <c r="K6" s="12">
        <v>3500000</v>
      </c>
      <c r="L6" s="12">
        <f t="shared" si="2"/>
        <v>0</v>
      </c>
      <c r="M6" s="12"/>
      <c r="N6" s="12"/>
      <c r="O6" s="12">
        <f t="shared" si="3"/>
        <v>0</v>
      </c>
      <c r="P6" s="12">
        <v>0</v>
      </c>
      <c r="Q6" s="12"/>
      <c r="R6" s="41">
        <f t="shared" si="4"/>
        <v>0</v>
      </c>
      <c r="S6" s="12">
        <v>0</v>
      </c>
      <c r="T6" s="12"/>
      <c r="U6" s="41">
        <f t="shared" si="5"/>
        <v>0</v>
      </c>
      <c r="V6" s="12">
        <v>0</v>
      </c>
      <c r="W6" s="12"/>
      <c r="X6" s="41">
        <f t="shared" si="6"/>
        <v>0</v>
      </c>
      <c r="Y6" s="12">
        <v>0</v>
      </c>
      <c r="Z6" s="12"/>
      <c r="AA6" s="41">
        <f t="shared" si="7"/>
        <v>0</v>
      </c>
      <c r="AB6" s="12">
        <v>0</v>
      </c>
      <c r="AC6" s="12"/>
      <c r="AD6" s="41">
        <f t="shared" si="8"/>
        <v>0</v>
      </c>
      <c r="AE6" s="12">
        <v>0</v>
      </c>
      <c r="AF6" s="12"/>
      <c r="AG6" s="41">
        <f t="shared" si="9"/>
        <v>0</v>
      </c>
      <c r="AH6" s="12">
        <v>0</v>
      </c>
      <c r="AI6" s="12"/>
      <c r="AJ6" s="41">
        <f t="shared" si="10"/>
        <v>0</v>
      </c>
      <c r="AK6" s="12">
        <v>0</v>
      </c>
      <c r="AL6" s="12"/>
      <c r="AM6" s="41">
        <f t="shared" si="11"/>
        <v>0</v>
      </c>
      <c r="AN6" s="12">
        <v>0</v>
      </c>
      <c r="AO6" s="12"/>
      <c r="AP6" s="41">
        <f t="shared" si="12"/>
        <v>0</v>
      </c>
      <c r="AQ6" s="12">
        <v>0</v>
      </c>
      <c r="AR6" s="12"/>
      <c r="AS6" s="41">
        <f t="shared" si="13"/>
        <v>0</v>
      </c>
      <c r="AT6" s="12"/>
      <c r="AU6" s="12"/>
      <c r="AV6" s="12"/>
      <c r="AW6" s="12"/>
      <c r="AX6" s="12"/>
      <c r="AY6" s="12"/>
      <c r="AZ6" s="32">
        <f t="shared" si="14"/>
        <v>3500000</v>
      </c>
    </row>
    <row r="7" spans="1:54" s="9" customFormat="1" ht="11.25" x14ac:dyDescent="0.2">
      <c r="A7" s="136">
        <f t="shared" si="0"/>
        <v>4</v>
      </c>
      <c r="B7" s="142"/>
      <c r="C7" s="138" t="s">
        <v>112</v>
      </c>
      <c r="D7" s="144" t="s">
        <v>106</v>
      </c>
      <c r="E7" s="12">
        <v>14500000</v>
      </c>
      <c r="F7" s="12"/>
      <c r="G7" s="12">
        <v>2000000</v>
      </c>
      <c r="H7" s="12">
        <f t="shared" si="1"/>
        <v>12500000</v>
      </c>
      <c r="I7" s="12">
        <v>5000000</v>
      </c>
      <c r="J7" s="12"/>
      <c r="K7" s="12"/>
      <c r="L7" s="12">
        <f t="shared" si="2"/>
        <v>0</v>
      </c>
      <c r="M7" s="12">
        <v>5000000</v>
      </c>
      <c r="N7" s="12">
        <v>5000000</v>
      </c>
      <c r="O7" s="12">
        <f t="shared" si="3"/>
        <v>0</v>
      </c>
      <c r="P7" s="12">
        <v>750000</v>
      </c>
      <c r="Q7" s="12">
        <v>750000</v>
      </c>
      <c r="R7" s="41">
        <f t="shared" si="4"/>
        <v>0</v>
      </c>
      <c r="S7" s="12">
        <v>750000</v>
      </c>
      <c r="T7" s="12">
        <v>750000</v>
      </c>
      <c r="U7" s="41">
        <f t="shared" si="5"/>
        <v>0</v>
      </c>
      <c r="V7" s="12">
        <v>750000</v>
      </c>
      <c r="W7" s="12"/>
      <c r="X7" s="41">
        <f t="shared" si="6"/>
        <v>750000</v>
      </c>
      <c r="Y7" s="12">
        <v>750000</v>
      </c>
      <c r="Z7" s="12"/>
      <c r="AA7" s="41">
        <f t="shared" si="7"/>
        <v>750000</v>
      </c>
      <c r="AB7" s="12">
        <v>750000</v>
      </c>
      <c r="AC7" s="12"/>
      <c r="AD7" s="41">
        <f t="shared" si="8"/>
        <v>750000</v>
      </c>
      <c r="AE7" s="12">
        <v>0</v>
      </c>
      <c r="AF7" s="12"/>
      <c r="AG7" s="41">
        <f t="shared" si="9"/>
        <v>0</v>
      </c>
      <c r="AH7" s="12">
        <v>0</v>
      </c>
      <c r="AI7" s="12"/>
      <c r="AJ7" s="41">
        <f t="shared" si="10"/>
        <v>0</v>
      </c>
      <c r="AK7" s="12">
        <v>0</v>
      </c>
      <c r="AL7" s="12"/>
      <c r="AM7" s="41">
        <f t="shared" si="11"/>
        <v>0</v>
      </c>
      <c r="AN7" s="12">
        <v>0</v>
      </c>
      <c r="AO7" s="12"/>
      <c r="AP7" s="41">
        <f t="shared" si="12"/>
        <v>0</v>
      </c>
      <c r="AQ7" s="12">
        <v>0</v>
      </c>
      <c r="AR7" s="12"/>
      <c r="AS7" s="41">
        <f t="shared" si="13"/>
        <v>0</v>
      </c>
      <c r="AT7" s="12"/>
      <c r="AU7" s="12"/>
      <c r="AV7" s="12"/>
      <c r="AW7" s="12"/>
      <c r="AX7" s="12"/>
      <c r="AY7" s="12"/>
      <c r="AZ7" s="32">
        <f t="shared" si="14"/>
        <v>8750000</v>
      </c>
    </row>
    <row r="8" spans="1:54" s="9" customFormat="1" ht="11.25" x14ac:dyDescent="0.2">
      <c r="A8" s="136">
        <f t="shared" si="0"/>
        <v>5</v>
      </c>
      <c r="B8" s="145" t="s">
        <v>128</v>
      </c>
      <c r="C8" s="109" t="s">
        <v>77</v>
      </c>
      <c r="D8" s="144" t="s">
        <v>30</v>
      </c>
      <c r="E8" s="42">
        <v>12500000</v>
      </c>
      <c r="F8" s="42"/>
      <c r="G8" s="42">
        <v>1000000</v>
      </c>
      <c r="H8" s="12">
        <f t="shared" si="1"/>
        <v>11500000</v>
      </c>
      <c r="I8" s="42">
        <v>0</v>
      </c>
      <c r="J8" s="12">
        <v>0</v>
      </c>
      <c r="K8" s="42">
        <v>0</v>
      </c>
      <c r="L8" s="12">
        <f t="shared" si="2"/>
        <v>0</v>
      </c>
      <c r="M8" s="42"/>
      <c r="N8" s="42"/>
      <c r="O8" s="12">
        <f t="shared" si="3"/>
        <v>0</v>
      </c>
      <c r="P8" s="12">
        <v>0</v>
      </c>
      <c r="Q8" s="12"/>
      <c r="R8" s="41">
        <f t="shared" si="4"/>
        <v>0</v>
      </c>
      <c r="S8" s="12">
        <v>0</v>
      </c>
      <c r="T8" s="12"/>
      <c r="U8" s="41">
        <f t="shared" si="5"/>
        <v>0</v>
      </c>
      <c r="V8" s="12">
        <v>0</v>
      </c>
      <c r="W8" s="12"/>
      <c r="X8" s="41">
        <f t="shared" si="6"/>
        <v>0</v>
      </c>
      <c r="Y8" s="12">
        <v>0</v>
      </c>
      <c r="Z8" s="12"/>
      <c r="AA8" s="41">
        <f t="shared" si="7"/>
        <v>0</v>
      </c>
      <c r="AB8" s="12">
        <v>0</v>
      </c>
      <c r="AC8" s="12"/>
      <c r="AD8" s="41">
        <f t="shared" si="8"/>
        <v>0</v>
      </c>
      <c r="AE8" s="12">
        <v>0</v>
      </c>
      <c r="AF8" s="12"/>
      <c r="AG8" s="41">
        <f t="shared" si="9"/>
        <v>0</v>
      </c>
      <c r="AH8" s="12">
        <v>0</v>
      </c>
      <c r="AI8" s="12"/>
      <c r="AJ8" s="41">
        <f t="shared" si="10"/>
        <v>0</v>
      </c>
      <c r="AK8" s="12">
        <v>0</v>
      </c>
      <c r="AL8" s="12"/>
      <c r="AM8" s="41">
        <f t="shared" si="11"/>
        <v>0</v>
      </c>
      <c r="AN8" s="12">
        <v>0</v>
      </c>
      <c r="AO8" s="12"/>
      <c r="AP8" s="41">
        <f t="shared" si="12"/>
        <v>0</v>
      </c>
      <c r="AQ8" s="12">
        <v>0</v>
      </c>
      <c r="AR8" s="12"/>
      <c r="AS8" s="41">
        <f t="shared" si="13"/>
        <v>0</v>
      </c>
      <c r="AT8" s="42">
        <v>0</v>
      </c>
      <c r="AU8" s="42"/>
      <c r="AV8" s="42"/>
      <c r="AW8" s="42"/>
      <c r="AX8" s="42"/>
      <c r="AY8" s="42"/>
      <c r="AZ8" s="32">
        <f t="shared" si="14"/>
        <v>0</v>
      </c>
    </row>
    <row r="9" spans="1:54" s="9" customFormat="1" ht="11.25" x14ac:dyDescent="0.2">
      <c r="A9" s="136">
        <f t="shared" si="0"/>
        <v>6</v>
      </c>
      <c r="B9" s="145" t="s">
        <v>128</v>
      </c>
      <c r="C9" s="109" t="s">
        <v>73</v>
      </c>
      <c r="D9" s="144" t="s">
        <v>30</v>
      </c>
      <c r="E9" s="42">
        <v>0</v>
      </c>
      <c r="F9" s="42"/>
      <c r="G9" s="42">
        <v>0</v>
      </c>
      <c r="H9" s="12">
        <f t="shared" si="1"/>
        <v>0</v>
      </c>
      <c r="I9" s="42">
        <v>0</v>
      </c>
      <c r="J9" s="12">
        <v>0</v>
      </c>
      <c r="K9" s="42">
        <v>0</v>
      </c>
      <c r="L9" s="12">
        <f t="shared" si="2"/>
        <v>0</v>
      </c>
      <c r="M9" s="42"/>
      <c r="N9" s="42"/>
      <c r="O9" s="12">
        <f t="shared" si="3"/>
        <v>0</v>
      </c>
      <c r="P9" s="12">
        <v>0</v>
      </c>
      <c r="Q9" s="12"/>
      <c r="R9" s="41">
        <f t="shared" si="4"/>
        <v>0</v>
      </c>
      <c r="S9" s="12">
        <v>0</v>
      </c>
      <c r="T9" s="12"/>
      <c r="U9" s="41">
        <f t="shared" si="5"/>
        <v>0</v>
      </c>
      <c r="V9" s="12">
        <v>0</v>
      </c>
      <c r="W9" s="12"/>
      <c r="X9" s="41">
        <f t="shared" si="6"/>
        <v>0</v>
      </c>
      <c r="Y9" s="12">
        <v>0</v>
      </c>
      <c r="Z9" s="12"/>
      <c r="AA9" s="41">
        <f t="shared" si="7"/>
        <v>0</v>
      </c>
      <c r="AB9" s="12">
        <v>0</v>
      </c>
      <c r="AC9" s="12"/>
      <c r="AD9" s="41">
        <f t="shared" si="8"/>
        <v>0</v>
      </c>
      <c r="AE9" s="12">
        <v>0</v>
      </c>
      <c r="AF9" s="12"/>
      <c r="AG9" s="41">
        <f t="shared" si="9"/>
        <v>0</v>
      </c>
      <c r="AH9" s="12">
        <v>0</v>
      </c>
      <c r="AI9" s="12"/>
      <c r="AJ9" s="41">
        <f t="shared" si="10"/>
        <v>0</v>
      </c>
      <c r="AK9" s="12">
        <v>0</v>
      </c>
      <c r="AL9" s="12"/>
      <c r="AM9" s="41">
        <f t="shared" si="11"/>
        <v>0</v>
      </c>
      <c r="AN9" s="12">
        <v>0</v>
      </c>
      <c r="AO9" s="12"/>
      <c r="AP9" s="41">
        <f t="shared" si="12"/>
        <v>0</v>
      </c>
      <c r="AQ9" s="12">
        <v>0</v>
      </c>
      <c r="AR9" s="12"/>
      <c r="AS9" s="41">
        <f t="shared" si="13"/>
        <v>0</v>
      </c>
      <c r="AT9" s="42"/>
      <c r="AU9" s="42"/>
      <c r="AV9" s="42"/>
      <c r="AW9" s="42"/>
      <c r="AX9" s="42"/>
      <c r="AY9" s="42"/>
      <c r="AZ9" s="32">
        <f t="shared" si="14"/>
        <v>0</v>
      </c>
    </row>
    <row r="10" spans="1:54" s="9" customFormat="1" ht="11.25" x14ac:dyDescent="0.2">
      <c r="A10" s="136">
        <f t="shared" si="0"/>
        <v>7</v>
      </c>
      <c r="B10" s="145" t="s">
        <v>128</v>
      </c>
      <c r="C10" s="109" t="s">
        <v>75</v>
      </c>
      <c r="D10" s="144" t="s">
        <v>30</v>
      </c>
      <c r="E10" s="42">
        <v>12500000</v>
      </c>
      <c r="F10" s="42"/>
      <c r="G10" s="42">
        <v>750000</v>
      </c>
      <c r="H10" s="12">
        <v>0</v>
      </c>
      <c r="I10" s="42">
        <v>0</v>
      </c>
      <c r="J10" s="42">
        <v>0</v>
      </c>
      <c r="K10" s="42">
        <v>0</v>
      </c>
      <c r="L10" s="12">
        <f>J10-K10</f>
        <v>0</v>
      </c>
      <c r="M10" s="42"/>
      <c r="N10" s="42"/>
      <c r="O10" s="12">
        <f t="shared" si="3"/>
        <v>0</v>
      </c>
      <c r="P10" s="12">
        <v>0</v>
      </c>
      <c r="Q10" s="42"/>
      <c r="R10" s="41">
        <f t="shared" si="4"/>
        <v>0</v>
      </c>
      <c r="S10" s="12">
        <v>0</v>
      </c>
      <c r="T10" s="42"/>
      <c r="U10" s="41">
        <f t="shared" si="5"/>
        <v>0</v>
      </c>
      <c r="V10" s="12">
        <v>0</v>
      </c>
      <c r="W10" s="42"/>
      <c r="X10" s="41">
        <f t="shared" si="6"/>
        <v>0</v>
      </c>
      <c r="Y10" s="12">
        <v>0</v>
      </c>
      <c r="Z10" s="42"/>
      <c r="AA10" s="41">
        <f t="shared" si="7"/>
        <v>0</v>
      </c>
      <c r="AB10" s="12">
        <v>0</v>
      </c>
      <c r="AC10" s="42"/>
      <c r="AD10" s="41">
        <f t="shared" si="8"/>
        <v>0</v>
      </c>
      <c r="AE10" s="12">
        <v>0</v>
      </c>
      <c r="AF10" s="42"/>
      <c r="AG10" s="41">
        <f t="shared" si="9"/>
        <v>0</v>
      </c>
      <c r="AH10" s="12">
        <v>0</v>
      </c>
      <c r="AI10" s="42"/>
      <c r="AJ10" s="41">
        <f t="shared" si="10"/>
        <v>0</v>
      </c>
      <c r="AK10" s="12">
        <v>0</v>
      </c>
      <c r="AL10" s="42"/>
      <c r="AM10" s="41">
        <f t="shared" si="11"/>
        <v>0</v>
      </c>
      <c r="AN10" s="12">
        <v>0</v>
      </c>
      <c r="AO10" s="42"/>
      <c r="AP10" s="41">
        <f t="shared" si="12"/>
        <v>0</v>
      </c>
      <c r="AQ10" s="12">
        <v>0</v>
      </c>
      <c r="AR10" s="42"/>
      <c r="AS10" s="41">
        <f t="shared" si="13"/>
        <v>0</v>
      </c>
      <c r="AT10" s="42"/>
      <c r="AU10" s="42"/>
      <c r="AV10" s="42"/>
      <c r="AW10" s="42"/>
      <c r="AX10" s="42"/>
      <c r="AY10" s="42"/>
      <c r="AZ10" s="32">
        <f t="shared" si="14"/>
        <v>0</v>
      </c>
    </row>
    <row r="11" spans="1:54" s="9" customFormat="1" ht="11.25" x14ac:dyDescent="0.2">
      <c r="A11" s="136">
        <f t="shared" si="0"/>
        <v>8</v>
      </c>
      <c r="B11" s="145"/>
      <c r="C11" s="109" t="s">
        <v>76</v>
      </c>
      <c r="D11" s="144" t="s">
        <v>106</v>
      </c>
      <c r="E11" s="42">
        <v>12500000</v>
      </c>
      <c r="F11" s="42"/>
      <c r="G11" s="42"/>
      <c r="H11" s="12">
        <f t="shared" ref="H11:H12" si="15">E11-F11-G11</f>
        <v>12500000</v>
      </c>
      <c r="I11" s="42">
        <v>5000000</v>
      </c>
      <c r="J11" s="42">
        <v>5000000</v>
      </c>
      <c r="K11" s="42">
        <f>3000000+2000000</f>
        <v>5000000</v>
      </c>
      <c r="L11" s="42">
        <f t="shared" ref="L11:L12" si="16">J11-K11</f>
        <v>0</v>
      </c>
      <c r="M11" s="42"/>
      <c r="N11" s="42"/>
      <c r="O11" s="42">
        <f t="shared" si="3"/>
        <v>0</v>
      </c>
      <c r="P11" s="42">
        <v>0</v>
      </c>
      <c r="Q11" s="42"/>
      <c r="R11" s="41">
        <f t="shared" si="4"/>
        <v>0</v>
      </c>
      <c r="S11" s="42">
        <v>0</v>
      </c>
      <c r="T11" s="42"/>
      <c r="U11" s="41">
        <f t="shared" si="5"/>
        <v>0</v>
      </c>
      <c r="V11" s="42">
        <v>0</v>
      </c>
      <c r="W11" s="42"/>
      <c r="X11" s="41">
        <f t="shared" si="6"/>
        <v>0</v>
      </c>
      <c r="Y11" s="42">
        <v>0</v>
      </c>
      <c r="Z11" s="42"/>
      <c r="AA11" s="41">
        <f t="shared" si="7"/>
        <v>0</v>
      </c>
      <c r="AB11" s="42">
        <v>0</v>
      </c>
      <c r="AC11" s="42"/>
      <c r="AD11" s="41">
        <f t="shared" si="8"/>
        <v>0</v>
      </c>
      <c r="AE11" s="42">
        <v>0</v>
      </c>
      <c r="AF11" s="42"/>
      <c r="AG11" s="41">
        <f t="shared" si="9"/>
        <v>0</v>
      </c>
      <c r="AH11" s="42">
        <v>0</v>
      </c>
      <c r="AI11" s="42"/>
      <c r="AJ11" s="41">
        <f t="shared" si="10"/>
        <v>0</v>
      </c>
      <c r="AK11" s="42">
        <v>0</v>
      </c>
      <c r="AL11" s="42"/>
      <c r="AM11" s="41">
        <f t="shared" si="11"/>
        <v>0</v>
      </c>
      <c r="AN11" s="42">
        <v>0</v>
      </c>
      <c r="AO11" s="42"/>
      <c r="AP11" s="41">
        <f t="shared" si="12"/>
        <v>0</v>
      </c>
      <c r="AQ11" s="42">
        <v>0</v>
      </c>
      <c r="AR11" s="42"/>
      <c r="AS11" s="41">
        <f t="shared" si="13"/>
        <v>0</v>
      </c>
      <c r="AT11" s="42"/>
      <c r="AU11" s="42"/>
      <c r="AV11" s="42"/>
      <c r="AW11" s="42"/>
      <c r="AX11" s="42"/>
      <c r="AY11" s="42"/>
      <c r="AZ11" s="32">
        <f t="shared" si="14"/>
        <v>5000000</v>
      </c>
    </row>
    <row r="12" spans="1:54" s="64" customFormat="1" ht="11.25" x14ac:dyDescent="0.2">
      <c r="A12" s="136">
        <f t="shared" si="0"/>
        <v>9</v>
      </c>
      <c r="B12" s="146" t="s">
        <v>94</v>
      </c>
      <c r="C12" s="147" t="s">
        <v>66</v>
      </c>
      <c r="D12" s="148" t="s">
        <v>99</v>
      </c>
      <c r="E12" s="107">
        <v>12500000</v>
      </c>
      <c r="F12" s="107"/>
      <c r="G12" s="107">
        <v>9200000</v>
      </c>
      <c r="H12" s="107">
        <f t="shared" si="15"/>
        <v>3300000</v>
      </c>
      <c r="I12" s="107"/>
      <c r="J12" s="140"/>
      <c r="K12" s="140"/>
      <c r="L12" s="107">
        <f t="shared" si="16"/>
        <v>0</v>
      </c>
      <c r="M12" s="140"/>
      <c r="N12" s="140"/>
      <c r="O12" s="107">
        <f t="shared" si="3"/>
        <v>0</v>
      </c>
      <c r="P12" s="140">
        <v>0</v>
      </c>
      <c r="Q12" s="140"/>
      <c r="R12" s="107">
        <f t="shared" si="4"/>
        <v>0</v>
      </c>
      <c r="S12" s="140">
        <v>0</v>
      </c>
      <c r="T12" s="140"/>
      <c r="U12" s="107">
        <f t="shared" si="5"/>
        <v>0</v>
      </c>
      <c r="V12" s="140">
        <v>0</v>
      </c>
      <c r="W12" s="140"/>
      <c r="X12" s="107">
        <f t="shared" si="6"/>
        <v>0</v>
      </c>
      <c r="Y12" s="140">
        <v>0</v>
      </c>
      <c r="Z12" s="140"/>
      <c r="AA12" s="107">
        <f t="shared" si="7"/>
        <v>0</v>
      </c>
      <c r="AB12" s="140">
        <v>0</v>
      </c>
      <c r="AC12" s="140"/>
      <c r="AD12" s="107">
        <f t="shared" si="8"/>
        <v>0</v>
      </c>
      <c r="AE12" s="140">
        <v>0</v>
      </c>
      <c r="AF12" s="140"/>
      <c r="AG12" s="107">
        <f t="shared" si="9"/>
        <v>0</v>
      </c>
      <c r="AH12" s="140">
        <v>0</v>
      </c>
      <c r="AI12" s="140"/>
      <c r="AJ12" s="107">
        <f t="shared" si="10"/>
        <v>0</v>
      </c>
      <c r="AK12" s="140">
        <v>0</v>
      </c>
      <c r="AL12" s="140"/>
      <c r="AM12" s="107">
        <f t="shared" si="11"/>
        <v>0</v>
      </c>
      <c r="AN12" s="140">
        <v>0</v>
      </c>
      <c r="AO12" s="140"/>
      <c r="AP12" s="107">
        <f t="shared" si="12"/>
        <v>0</v>
      </c>
      <c r="AQ12" s="140">
        <v>0</v>
      </c>
      <c r="AR12" s="140"/>
      <c r="AS12" s="107">
        <f t="shared" si="13"/>
        <v>0</v>
      </c>
      <c r="AT12" s="140"/>
      <c r="AU12" s="140"/>
      <c r="AV12" s="107"/>
      <c r="AW12" s="140"/>
      <c r="AX12" s="140"/>
      <c r="AY12" s="107"/>
      <c r="AZ12" s="107"/>
    </row>
    <row r="13" spans="1:54" s="9" customFormat="1" ht="11.25" x14ac:dyDescent="0.2">
      <c r="A13" s="136">
        <f t="shared" si="0"/>
        <v>10</v>
      </c>
      <c r="B13" s="146"/>
      <c r="C13" s="147" t="s">
        <v>113</v>
      </c>
      <c r="D13" s="103" t="s">
        <v>99</v>
      </c>
      <c r="E13" s="42">
        <v>13500000</v>
      </c>
      <c r="F13" s="12"/>
      <c r="G13" s="12"/>
      <c r="H13" s="42">
        <v>13500000</v>
      </c>
      <c r="I13" s="12">
        <v>5000000</v>
      </c>
      <c r="J13" s="12">
        <v>5000000</v>
      </c>
      <c r="K13" s="12">
        <v>5000000</v>
      </c>
      <c r="L13" s="42"/>
      <c r="M13" s="12"/>
      <c r="N13" s="12"/>
      <c r="O13" s="42"/>
      <c r="P13" s="12">
        <v>600000</v>
      </c>
      <c r="Q13" s="12">
        <v>600000</v>
      </c>
      <c r="R13" s="105"/>
      <c r="S13" s="140">
        <v>0</v>
      </c>
      <c r="T13" s="12"/>
      <c r="U13" s="105">
        <f t="shared" si="5"/>
        <v>0</v>
      </c>
      <c r="V13" s="12">
        <v>0</v>
      </c>
      <c r="W13" s="12"/>
      <c r="X13" s="105">
        <f t="shared" si="6"/>
        <v>0</v>
      </c>
      <c r="Y13" s="12">
        <v>0</v>
      </c>
      <c r="Z13" s="12"/>
      <c r="AA13" s="105">
        <f t="shared" si="7"/>
        <v>0</v>
      </c>
      <c r="AB13" s="12">
        <v>0</v>
      </c>
      <c r="AC13" s="12"/>
      <c r="AD13" s="105">
        <f t="shared" si="8"/>
        <v>0</v>
      </c>
      <c r="AE13" s="12">
        <v>0</v>
      </c>
      <c r="AF13" s="12"/>
      <c r="AG13" s="105">
        <f t="shared" si="9"/>
        <v>0</v>
      </c>
      <c r="AH13" s="12">
        <v>0</v>
      </c>
      <c r="AI13" s="12"/>
      <c r="AJ13" s="105">
        <f t="shared" si="10"/>
        <v>0</v>
      </c>
      <c r="AK13" s="12">
        <v>0</v>
      </c>
      <c r="AL13" s="12"/>
      <c r="AM13" s="105">
        <f t="shared" si="11"/>
        <v>0</v>
      </c>
      <c r="AN13" s="12">
        <v>0</v>
      </c>
      <c r="AO13" s="12"/>
      <c r="AP13" s="105">
        <f t="shared" si="12"/>
        <v>0</v>
      </c>
      <c r="AQ13" s="12">
        <v>0</v>
      </c>
      <c r="AR13" s="12"/>
      <c r="AS13" s="105">
        <f t="shared" si="13"/>
        <v>0</v>
      </c>
      <c r="AT13" s="12"/>
      <c r="AU13" s="12"/>
      <c r="AV13" s="42"/>
      <c r="AW13" s="12"/>
      <c r="AX13" s="12"/>
      <c r="AY13" s="42"/>
      <c r="AZ13" s="105"/>
    </row>
    <row r="14" spans="1:54" s="64" customFormat="1" ht="11.25" x14ac:dyDescent="0.2">
      <c r="A14" s="136">
        <f t="shared" si="0"/>
        <v>11</v>
      </c>
      <c r="B14" s="149" t="s">
        <v>94</v>
      </c>
      <c r="C14" s="150" t="s">
        <v>67</v>
      </c>
      <c r="D14" s="148" t="s">
        <v>99</v>
      </c>
      <c r="E14" s="107">
        <v>0</v>
      </c>
      <c r="F14" s="107"/>
      <c r="G14" s="107"/>
      <c r="H14" s="107">
        <v>0</v>
      </c>
      <c r="I14" s="107">
        <v>0</v>
      </c>
      <c r="J14" s="107">
        <v>0</v>
      </c>
      <c r="K14" s="107">
        <v>0</v>
      </c>
      <c r="L14" s="107">
        <f t="shared" ref="L14:L16" si="17">J14-K14</f>
        <v>0</v>
      </c>
      <c r="M14" s="107"/>
      <c r="N14" s="107"/>
      <c r="O14" s="107">
        <f t="shared" ref="O14:O16" si="18">M14-N14</f>
        <v>0</v>
      </c>
      <c r="P14" s="107">
        <v>0</v>
      </c>
      <c r="Q14" s="107">
        <v>0</v>
      </c>
      <c r="R14" s="107">
        <f t="shared" ref="R14:R16" si="19">P14-Q14</f>
        <v>0</v>
      </c>
      <c r="S14" s="107">
        <v>0</v>
      </c>
      <c r="T14" s="107"/>
      <c r="U14" s="107">
        <f t="shared" si="5"/>
        <v>0</v>
      </c>
      <c r="V14" s="107">
        <v>0</v>
      </c>
      <c r="W14" s="107"/>
      <c r="X14" s="107">
        <f t="shared" si="6"/>
        <v>0</v>
      </c>
      <c r="Y14" s="107">
        <v>0</v>
      </c>
      <c r="Z14" s="107"/>
      <c r="AA14" s="107">
        <f t="shared" si="7"/>
        <v>0</v>
      </c>
      <c r="AB14" s="107">
        <v>0</v>
      </c>
      <c r="AC14" s="107"/>
      <c r="AD14" s="107">
        <f t="shared" si="8"/>
        <v>0</v>
      </c>
      <c r="AE14" s="107">
        <v>0</v>
      </c>
      <c r="AF14" s="107"/>
      <c r="AG14" s="107">
        <f t="shared" si="9"/>
        <v>0</v>
      </c>
      <c r="AH14" s="107">
        <v>0</v>
      </c>
      <c r="AI14" s="107"/>
      <c r="AJ14" s="107">
        <f t="shared" si="10"/>
        <v>0</v>
      </c>
      <c r="AK14" s="107">
        <v>0</v>
      </c>
      <c r="AL14" s="107"/>
      <c r="AM14" s="107">
        <f t="shared" si="11"/>
        <v>0</v>
      </c>
      <c r="AN14" s="107">
        <v>0</v>
      </c>
      <c r="AO14" s="107"/>
      <c r="AP14" s="107">
        <f t="shared" si="12"/>
        <v>0</v>
      </c>
      <c r="AQ14" s="107">
        <v>0</v>
      </c>
      <c r="AR14" s="107"/>
      <c r="AS14" s="107">
        <f t="shared" si="13"/>
        <v>0</v>
      </c>
      <c r="AT14" s="141"/>
      <c r="AU14" s="141"/>
      <c r="AV14" s="141"/>
      <c r="AW14" s="141"/>
      <c r="AX14" s="141"/>
      <c r="AY14" s="141"/>
      <c r="AZ14" s="141"/>
    </row>
    <row r="15" spans="1:54" s="9" customFormat="1" ht="11.25" x14ac:dyDescent="0.2">
      <c r="A15" s="136">
        <f t="shared" si="0"/>
        <v>12</v>
      </c>
      <c r="B15" s="13"/>
      <c r="C15" s="48" t="s">
        <v>68</v>
      </c>
      <c r="D15" s="10" t="s">
        <v>102</v>
      </c>
      <c r="E15" s="42">
        <v>12500000</v>
      </c>
      <c r="F15" s="42"/>
      <c r="G15" s="42"/>
      <c r="H15" s="44">
        <f t="shared" ref="H15:H16" si="20">E15-F15-G15</f>
        <v>12500000</v>
      </c>
      <c r="I15" s="42">
        <f>3000000+2000000</f>
        <v>5000000</v>
      </c>
      <c r="J15" s="42">
        <v>5000000</v>
      </c>
      <c r="K15" s="42">
        <f>3000000+2000000</f>
        <v>5000000</v>
      </c>
      <c r="L15" s="44">
        <f t="shared" si="17"/>
        <v>0</v>
      </c>
      <c r="M15" s="42"/>
      <c r="N15" s="42"/>
      <c r="O15" s="54">
        <f t="shared" si="18"/>
        <v>0</v>
      </c>
      <c r="P15" s="42">
        <v>500000</v>
      </c>
      <c r="Q15" s="42">
        <v>500000</v>
      </c>
      <c r="R15" s="54">
        <f t="shared" si="19"/>
        <v>0</v>
      </c>
      <c r="S15" s="42">
        <v>500000</v>
      </c>
      <c r="T15" s="42">
        <v>500000</v>
      </c>
      <c r="U15" s="54">
        <f t="shared" si="5"/>
        <v>0</v>
      </c>
      <c r="V15" s="42">
        <v>500000</v>
      </c>
      <c r="W15" s="42">
        <v>500000</v>
      </c>
      <c r="X15" s="54">
        <f t="shared" si="6"/>
        <v>0</v>
      </c>
      <c r="Y15" s="42">
        <v>500000</v>
      </c>
      <c r="Z15" s="42">
        <v>500000</v>
      </c>
      <c r="AA15" s="54">
        <f t="shared" si="7"/>
        <v>0</v>
      </c>
      <c r="AB15" s="42">
        <v>500000</v>
      </c>
      <c r="AC15" s="42">
        <v>500000</v>
      </c>
      <c r="AD15" s="54">
        <f t="shared" si="8"/>
        <v>0</v>
      </c>
      <c r="AE15" s="42">
        <v>3000000</v>
      </c>
      <c r="AF15" s="42">
        <v>3000000</v>
      </c>
      <c r="AG15" s="54">
        <f t="shared" si="9"/>
        <v>0</v>
      </c>
      <c r="AH15" s="42">
        <v>500000</v>
      </c>
      <c r="AI15" s="42">
        <v>500000</v>
      </c>
      <c r="AJ15" s="54">
        <f t="shared" si="10"/>
        <v>0</v>
      </c>
      <c r="AK15" s="42">
        <v>500000</v>
      </c>
      <c r="AL15" s="42">
        <v>500000</v>
      </c>
      <c r="AM15" s="54">
        <f t="shared" si="11"/>
        <v>0</v>
      </c>
      <c r="AN15" s="42">
        <v>500000</v>
      </c>
      <c r="AO15" s="42">
        <v>500000</v>
      </c>
      <c r="AP15" s="54">
        <f t="shared" si="12"/>
        <v>0</v>
      </c>
      <c r="AQ15" s="42">
        <v>0</v>
      </c>
      <c r="AR15" s="42"/>
      <c r="AS15" s="54">
        <f t="shared" si="13"/>
        <v>0</v>
      </c>
      <c r="AT15" s="42"/>
      <c r="AU15" s="42"/>
      <c r="AV15" s="44">
        <f t="shared" ref="AV15:AV16" si="21">AT15-AU15</f>
        <v>0</v>
      </c>
      <c r="AW15" s="42"/>
      <c r="AX15" s="42"/>
      <c r="AY15" s="42"/>
      <c r="AZ15" s="32">
        <f>J15+P15+S15+V15+Y15+AB15+AE15+AH15+AK15+AN15+AQ15+AT15</f>
        <v>12000000</v>
      </c>
      <c r="BA15" s="42"/>
    </row>
    <row r="16" spans="1:54" s="9" customFormat="1" ht="11.25" x14ac:dyDescent="0.2">
      <c r="A16" s="136">
        <f t="shared" si="0"/>
        <v>13</v>
      </c>
      <c r="B16" s="13"/>
      <c r="C16" s="48" t="s">
        <v>92</v>
      </c>
      <c r="D16" s="10" t="s">
        <v>101</v>
      </c>
      <c r="E16" s="42">
        <v>13500000</v>
      </c>
      <c r="F16" s="42"/>
      <c r="G16" s="42">
        <v>1350000</v>
      </c>
      <c r="H16" s="44">
        <f t="shared" si="20"/>
        <v>12150000</v>
      </c>
      <c r="I16" s="42">
        <v>12150000</v>
      </c>
      <c r="J16" s="42">
        <v>12150000</v>
      </c>
      <c r="K16" s="42">
        <v>12150000</v>
      </c>
      <c r="L16" s="44">
        <f t="shared" si="17"/>
        <v>0</v>
      </c>
      <c r="M16" s="42"/>
      <c r="N16" s="42"/>
      <c r="O16" s="54">
        <f t="shared" si="18"/>
        <v>0</v>
      </c>
      <c r="P16" s="42"/>
      <c r="Q16" s="42"/>
      <c r="R16" s="54">
        <f t="shared" si="19"/>
        <v>0</v>
      </c>
      <c r="S16" s="42"/>
      <c r="T16" s="42"/>
      <c r="U16" s="54">
        <f t="shared" si="5"/>
        <v>0</v>
      </c>
      <c r="V16" s="42"/>
      <c r="W16" s="42"/>
      <c r="X16" s="54">
        <f t="shared" si="6"/>
        <v>0</v>
      </c>
      <c r="Y16" s="42"/>
      <c r="Z16" s="42"/>
      <c r="AA16" s="54">
        <f t="shared" si="7"/>
        <v>0</v>
      </c>
      <c r="AB16" s="42"/>
      <c r="AC16" s="42"/>
      <c r="AD16" s="54">
        <f t="shared" si="8"/>
        <v>0</v>
      </c>
      <c r="AE16" s="42"/>
      <c r="AF16" s="42"/>
      <c r="AG16" s="54">
        <f t="shared" si="9"/>
        <v>0</v>
      </c>
      <c r="AH16" s="42"/>
      <c r="AI16" s="42"/>
      <c r="AJ16" s="54">
        <f t="shared" si="10"/>
        <v>0</v>
      </c>
      <c r="AK16" s="42"/>
      <c r="AL16" s="42"/>
      <c r="AM16" s="54">
        <f t="shared" si="11"/>
        <v>0</v>
      </c>
      <c r="AN16" s="42"/>
      <c r="AO16" s="42"/>
      <c r="AP16" s="54">
        <f t="shared" si="12"/>
        <v>0</v>
      </c>
      <c r="AQ16" s="42"/>
      <c r="AR16" s="42"/>
      <c r="AS16" s="54">
        <f t="shared" si="13"/>
        <v>0</v>
      </c>
      <c r="AT16" s="42"/>
      <c r="AU16" s="42"/>
      <c r="AV16" s="44">
        <f t="shared" si="21"/>
        <v>0</v>
      </c>
      <c r="AW16" s="42"/>
      <c r="AX16" s="42"/>
      <c r="AY16" s="42"/>
      <c r="AZ16" s="32">
        <f t="shared" ref="AZ16" si="22">J16+P16+S16+V16+Y16+AB16+AE16+AH16+AK16+AN16+AQ16+AT16</f>
        <v>12150000</v>
      </c>
      <c r="BA16" s="42"/>
    </row>
    <row r="17" spans="1:53" s="9" customFormat="1" ht="11.25" x14ac:dyDescent="0.2">
      <c r="A17" s="136">
        <f t="shared" si="0"/>
        <v>14</v>
      </c>
      <c r="B17" s="13"/>
      <c r="C17" s="48" t="s">
        <v>126</v>
      </c>
      <c r="D17" s="10"/>
      <c r="E17" s="42"/>
      <c r="F17" s="42"/>
      <c r="G17" s="42"/>
      <c r="H17" s="44"/>
      <c r="I17" s="42"/>
      <c r="J17" s="42"/>
      <c r="K17" s="42"/>
      <c r="L17" s="44"/>
      <c r="M17" s="42"/>
      <c r="N17" s="42"/>
      <c r="O17" s="54"/>
      <c r="P17" s="42"/>
      <c r="Q17" s="42"/>
      <c r="R17" s="54"/>
      <c r="S17" s="42"/>
      <c r="T17" s="42"/>
      <c r="U17" s="54"/>
      <c r="V17" s="42"/>
      <c r="W17" s="42"/>
      <c r="X17" s="54"/>
      <c r="Y17" s="42"/>
      <c r="Z17" s="42"/>
      <c r="AA17" s="54"/>
      <c r="AB17" s="42"/>
      <c r="AC17" s="42"/>
      <c r="AD17" s="54"/>
      <c r="AE17" s="42"/>
      <c r="AF17" s="42"/>
      <c r="AG17" s="54"/>
      <c r="AH17" s="42"/>
      <c r="AI17" s="42"/>
      <c r="AJ17" s="54"/>
      <c r="AK17" s="42"/>
      <c r="AL17" s="42"/>
      <c r="AM17" s="54"/>
      <c r="AN17" s="42"/>
      <c r="AO17" s="42"/>
      <c r="AP17" s="54"/>
      <c r="AQ17" s="42"/>
      <c r="AR17" s="42"/>
      <c r="AS17" s="54"/>
      <c r="AT17" s="42"/>
      <c r="AU17" s="42"/>
      <c r="AV17" s="44"/>
      <c r="AW17" s="42"/>
      <c r="AX17" s="42"/>
      <c r="AY17" s="42"/>
      <c r="AZ17" s="32"/>
      <c r="BA17" s="42"/>
    </row>
    <row r="18" spans="1:53" s="9" customFormat="1" ht="11.25" x14ac:dyDescent="0.2">
      <c r="A18" s="136">
        <f t="shared" si="0"/>
        <v>15</v>
      </c>
      <c r="B18" s="151"/>
      <c r="C18" s="108" t="s">
        <v>71</v>
      </c>
      <c r="D18" s="10" t="s">
        <v>103</v>
      </c>
      <c r="E18" s="12">
        <v>12500000</v>
      </c>
      <c r="F18" s="12"/>
      <c r="G18" s="12"/>
      <c r="H18" s="44">
        <f t="shared" ref="H18:H29" si="23">E18-F18-G18</f>
        <v>12500000</v>
      </c>
      <c r="I18" s="12">
        <v>5000000</v>
      </c>
      <c r="J18" s="12">
        <v>5000000</v>
      </c>
      <c r="K18" s="12">
        <f>3000000+2000000</f>
        <v>5000000</v>
      </c>
      <c r="L18" s="44">
        <f t="shared" ref="L18:L20" si="24">J18-K18</f>
        <v>0</v>
      </c>
      <c r="M18" s="12"/>
      <c r="N18" s="12"/>
      <c r="O18" s="54">
        <f t="shared" ref="O18:O20" si="25">M18-N18</f>
        <v>0</v>
      </c>
      <c r="P18" s="44">
        <v>500000</v>
      </c>
      <c r="Q18" s="12">
        <v>500000</v>
      </c>
      <c r="R18" s="54">
        <f t="shared" ref="R18:R20" si="26">P18-Q18</f>
        <v>0</v>
      </c>
      <c r="S18" s="44">
        <v>500000</v>
      </c>
      <c r="T18" s="12">
        <v>500000</v>
      </c>
      <c r="U18" s="54">
        <f t="shared" ref="U18:U20" si="27">S18-T18</f>
        <v>0</v>
      </c>
      <c r="V18" s="44">
        <v>500000</v>
      </c>
      <c r="W18" s="12">
        <v>500000</v>
      </c>
      <c r="X18" s="54">
        <f t="shared" ref="X18:X20" si="28">V18-W18</f>
        <v>0</v>
      </c>
      <c r="Y18" s="44">
        <v>500000</v>
      </c>
      <c r="Z18" s="12"/>
      <c r="AA18" s="54">
        <f t="shared" ref="AA18:AA20" si="29">Y18-Z18</f>
        <v>500000</v>
      </c>
      <c r="AB18" s="44">
        <v>500000</v>
      </c>
      <c r="AC18" s="12"/>
      <c r="AD18" s="54">
        <f t="shared" ref="AD18:AD20" si="30">AB18-AC18</f>
        <v>500000</v>
      </c>
      <c r="AE18" s="44">
        <v>0</v>
      </c>
      <c r="AF18" s="12"/>
      <c r="AG18" s="54">
        <f t="shared" ref="AG18:AG20" si="31">AE18-AF18</f>
        <v>0</v>
      </c>
      <c r="AH18" s="44">
        <v>0</v>
      </c>
      <c r="AI18" s="12"/>
      <c r="AJ18" s="54">
        <f t="shared" ref="AJ18:AJ20" si="32">AH18-AI18</f>
        <v>0</v>
      </c>
      <c r="AK18" s="44">
        <v>0</v>
      </c>
      <c r="AL18" s="12"/>
      <c r="AM18" s="54">
        <f t="shared" ref="AM18:AM20" si="33">AK18-AL18</f>
        <v>0</v>
      </c>
      <c r="AN18" s="44">
        <v>0</v>
      </c>
      <c r="AO18" s="12"/>
      <c r="AP18" s="54">
        <f t="shared" ref="AP18:AP20" si="34">AN18-AO18</f>
        <v>0</v>
      </c>
      <c r="AQ18" s="44">
        <v>0</v>
      </c>
      <c r="AR18" s="12"/>
      <c r="AS18" s="54">
        <f t="shared" ref="AS18:AS20" si="35">AQ18-AR18</f>
        <v>0</v>
      </c>
      <c r="AT18" s="12"/>
      <c r="AU18" s="12"/>
      <c r="AV18" s="44">
        <f t="shared" ref="AV18:AV19" si="36">AT18-AU18</f>
        <v>0</v>
      </c>
      <c r="AW18" s="12"/>
      <c r="AX18" s="12"/>
      <c r="AY18" s="12"/>
      <c r="AZ18" s="32">
        <f t="shared" ref="AZ18:AZ19" si="37">J18+P18+S18+V18+Y18+AB18+AE18+AH18+AK18+AN18+AQ18+AT18</f>
        <v>7500000</v>
      </c>
      <c r="BA18" s="42">
        <v>0</v>
      </c>
    </row>
    <row r="19" spans="1:53" s="9" customFormat="1" ht="11.25" x14ac:dyDescent="0.2">
      <c r="A19" s="136">
        <f t="shared" si="0"/>
        <v>16</v>
      </c>
      <c r="B19" s="13"/>
      <c r="C19" s="48" t="s">
        <v>69</v>
      </c>
      <c r="D19" s="10" t="s">
        <v>102</v>
      </c>
      <c r="E19" s="42">
        <v>12500000</v>
      </c>
      <c r="F19" s="42"/>
      <c r="G19" s="42"/>
      <c r="H19" s="44">
        <f t="shared" si="23"/>
        <v>12500000</v>
      </c>
      <c r="I19" s="42">
        <v>5000000</v>
      </c>
      <c r="J19" s="42">
        <v>5000000</v>
      </c>
      <c r="K19" s="42">
        <v>5000000</v>
      </c>
      <c r="L19" s="44">
        <f t="shared" si="24"/>
        <v>0</v>
      </c>
      <c r="M19" s="42"/>
      <c r="N19" s="42"/>
      <c r="O19" s="54">
        <f t="shared" si="25"/>
        <v>0</v>
      </c>
      <c r="P19" s="42">
        <v>500000</v>
      </c>
      <c r="Q19" s="42">
        <v>500000</v>
      </c>
      <c r="R19" s="54">
        <f t="shared" si="26"/>
        <v>0</v>
      </c>
      <c r="S19" s="42">
        <v>500000</v>
      </c>
      <c r="T19" s="42"/>
      <c r="U19" s="54">
        <f t="shared" si="27"/>
        <v>500000</v>
      </c>
      <c r="V19" s="42">
        <v>500000</v>
      </c>
      <c r="W19" s="42"/>
      <c r="X19" s="54">
        <f t="shared" si="28"/>
        <v>500000</v>
      </c>
      <c r="Y19" s="42">
        <v>500000</v>
      </c>
      <c r="Z19" s="42"/>
      <c r="AA19" s="54">
        <f t="shared" si="29"/>
        <v>500000</v>
      </c>
      <c r="AB19" s="42">
        <v>500000</v>
      </c>
      <c r="AC19" s="42"/>
      <c r="AD19" s="54">
        <f t="shared" si="30"/>
        <v>500000</v>
      </c>
      <c r="AE19" s="44">
        <v>3000000</v>
      </c>
      <c r="AF19" s="42"/>
      <c r="AG19" s="54">
        <f t="shared" si="31"/>
        <v>3000000</v>
      </c>
      <c r="AH19" s="44">
        <v>500000</v>
      </c>
      <c r="AI19" s="42"/>
      <c r="AJ19" s="54">
        <f t="shared" si="32"/>
        <v>500000</v>
      </c>
      <c r="AK19" s="42">
        <v>500000</v>
      </c>
      <c r="AL19" s="42"/>
      <c r="AM19" s="54">
        <f t="shared" si="33"/>
        <v>500000</v>
      </c>
      <c r="AN19" s="44">
        <v>600000</v>
      </c>
      <c r="AO19" s="42"/>
      <c r="AP19" s="54">
        <f t="shared" si="34"/>
        <v>600000</v>
      </c>
      <c r="AQ19" s="42">
        <v>500000</v>
      </c>
      <c r="AR19" s="42"/>
      <c r="AS19" s="54">
        <f t="shared" si="35"/>
        <v>500000</v>
      </c>
      <c r="AT19" s="42"/>
      <c r="AU19" s="42"/>
      <c r="AV19" s="44">
        <f t="shared" si="36"/>
        <v>0</v>
      </c>
      <c r="AW19" s="42"/>
      <c r="AX19" s="42"/>
      <c r="AY19" s="42"/>
      <c r="AZ19" s="32">
        <f t="shared" si="37"/>
        <v>12600000</v>
      </c>
      <c r="BA19" s="42"/>
    </row>
    <row r="20" spans="1:53" s="9" customFormat="1" ht="11.25" x14ac:dyDescent="0.2">
      <c r="A20" s="136">
        <f t="shared" si="0"/>
        <v>17</v>
      </c>
      <c r="B20" s="145"/>
      <c r="C20" s="109" t="s">
        <v>105</v>
      </c>
      <c r="D20" s="144" t="s">
        <v>106</v>
      </c>
      <c r="E20" s="42">
        <v>14500000</v>
      </c>
      <c r="F20" s="42"/>
      <c r="G20" s="42"/>
      <c r="H20" s="12">
        <f t="shared" si="23"/>
        <v>14500000</v>
      </c>
      <c r="I20" s="42">
        <v>12150000</v>
      </c>
      <c r="J20" s="42"/>
      <c r="K20" s="42"/>
      <c r="L20" s="12">
        <f t="shared" si="24"/>
        <v>0</v>
      </c>
      <c r="M20" s="42">
        <v>12150000</v>
      </c>
      <c r="N20" s="42">
        <v>12150000</v>
      </c>
      <c r="O20" s="12">
        <f t="shared" si="25"/>
        <v>0</v>
      </c>
      <c r="P20" s="12"/>
      <c r="Q20" s="42"/>
      <c r="R20" s="41">
        <f t="shared" si="26"/>
        <v>0</v>
      </c>
      <c r="S20" s="42"/>
      <c r="T20" s="42"/>
      <c r="U20" s="41">
        <f t="shared" si="27"/>
        <v>0</v>
      </c>
      <c r="V20" s="42"/>
      <c r="W20" s="42"/>
      <c r="X20" s="41">
        <f t="shared" si="28"/>
        <v>0</v>
      </c>
      <c r="Y20" s="42"/>
      <c r="Z20" s="42"/>
      <c r="AA20" s="41">
        <f t="shared" si="29"/>
        <v>0</v>
      </c>
      <c r="AB20" s="42"/>
      <c r="AC20" s="42"/>
      <c r="AD20" s="41">
        <f t="shared" si="30"/>
        <v>0</v>
      </c>
      <c r="AE20" s="42">
        <v>2350000</v>
      </c>
      <c r="AF20" s="42"/>
      <c r="AG20" s="41">
        <f t="shared" si="31"/>
        <v>2350000</v>
      </c>
      <c r="AH20" s="42"/>
      <c r="AI20" s="42"/>
      <c r="AJ20" s="41">
        <f t="shared" si="32"/>
        <v>0</v>
      </c>
      <c r="AK20" s="42"/>
      <c r="AL20" s="42"/>
      <c r="AM20" s="41">
        <f t="shared" si="33"/>
        <v>0</v>
      </c>
      <c r="AN20" s="42"/>
      <c r="AO20" s="42"/>
      <c r="AP20" s="41">
        <f t="shared" si="34"/>
        <v>0</v>
      </c>
      <c r="AQ20" s="42"/>
      <c r="AR20" s="42"/>
      <c r="AS20" s="41">
        <f t="shared" si="35"/>
        <v>0</v>
      </c>
      <c r="AT20" s="42"/>
      <c r="AU20" s="42"/>
      <c r="AV20" s="42"/>
      <c r="AW20" s="42"/>
      <c r="AX20" s="42"/>
      <c r="AY20" s="42"/>
      <c r="AZ20" s="32">
        <f t="shared" ref="AZ20" si="38">J20+M20+P20+S20+V20+Y20+AB20+AE20+AH20+AK20+AN20+AQ20</f>
        <v>14500000</v>
      </c>
    </row>
    <row r="21" spans="1:53" s="9" customFormat="1" ht="11.25" x14ac:dyDescent="0.2">
      <c r="A21" s="136">
        <f t="shared" si="0"/>
        <v>18</v>
      </c>
      <c r="B21" s="3" t="s">
        <v>128</v>
      </c>
      <c r="C21" s="58" t="s">
        <v>82</v>
      </c>
      <c r="D21" s="10" t="s">
        <v>107</v>
      </c>
      <c r="E21" s="12">
        <v>13000000</v>
      </c>
      <c r="F21" s="12"/>
      <c r="G21" s="12"/>
      <c r="H21" s="12">
        <f t="shared" si="23"/>
        <v>13000000</v>
      </c>
      <c r="I21" s="12">
        <v>5000000</v>
      </c>
      <c r="J21" s="42"/>
      <c r="K21" s="12">
        <v>5000000</v>
      </c>
      <c r="L21" s="12">
        <v>5000000</v>
      </c>
      <c r="M21" s="44">
        <f t="shared" ref="M21:M22" si="39">K21-L21</f>
        <v>0</v>
      </c>
      <c r="N21" s="12"/>
      <c r="O21" s="12"/>
      <c r="P21" s="44">
        <f t="shared" ref="P21:P22" si="40">N21-O21</f>
        <v>0</v>
      </c>
      <c r="Q21" s="12">
        <v>0</v>
      </c>
      <c r="R21" s="12"/>
      <c r="S21" s="54">
        <f t="shared" ref="S21:S22" si="41">Q21-R21</f>
        <v>0</v>
      </c>
      <c r="T21" s="12">
        <v>0</v>
      </c>
      <c r="U21" s="12"/>
      <c r="V21" s="54">
        <f t="shared" ref="V21:V22" si="42">T21-U21</f>
        <v>0</v>
      </c>
      <c r="W21" s="12">
        <v>0</v>
      </c>
      <c r="X21" s="12"/>
      <c r="Y21" s="54">
        <f t="shared" ref="Y21:Y22" si="43">W21-X21</f>
        <v>0</v>
      </c>
      <c r="Z21" s="12">
        <v>0</v>
      </c>
      <c r="AA21" s="12"/>
      <c r="AB21" s="54">
        <f t="shared" ref="AB21:AB22" si="44">Z21-AA21</f>
        <v>0</v>
      </c>
      <c r="AC21" s="12">
        <v>0</v>
      </c>
      <c r="AD21" s="12"/>
      <c r="AE21" s="54">
        <f t="shared" ref="AE21:AE22" si="45">AC21-AD21</f>
        <v>0</v>
      </c>
      <c r="AF21" s="12">
        <v>0</v>
      </c>
      <c r="AG21" s="12"/>
      <c r="AH21" s="54">
        <f t="shared" ref="AH21:AH22" si="46">AF21-AG21</f>
        <v>0</v>
      </c>
      <c r="AI21" s="12">
        <v>0</v>
      </c>
      <c r="AJ21" s="12"/>
      <c r="AK21" s="54">
        <f t="shared" ref="AK21:AK22" si="47">AI21-AJ21</f>
        <v>0</v>
      </c>
      <c r="AL21" s="12">
        <v>0</v>
      </c>
      <c r="AM21" s="12"/>
      <c r="AN21" s="54">
        <f t="shared" ref="AN21:AN22" si="48">AL21-AM21</f>
        <v>0</v>
      </c>
      <c r="AO21" s="12">
        <v>0</v>
      </c>
      <c r="AP21" s="12"/>
      <c r="AQ21" s="54">
        <f t="shared" ref="AQ21:AQ22" si="49">AO21-AP21</f>
        <v>0</v>
      </c>
      <c r="AR21" s="12">
        <v>0</v>
      </c>
      <c r="AS21" s="12"/>
      <c r="AT21" s="54">
        <f t="shared" ref="AT21:AT22" si="50">AR21-AS21</f>
        <v>0</v>
      </c>
      <c r="AU21" s="12"/>
      <c r="AV21" s="12"/>
      <c r="AW21" s="44">
        <f t="shared" ref="AW21:AW22" si="51">AU21-AV21</f>
        <v>0</v>
      </c>
      <c r="AX21" s="12"/>
      <c r="AY21" s="12"/>
      <c r="AZ21" s="12"/>
      <c r="BA21" s="9">
        <f t="shared" ref="BA21:BA22" si="52">K21+N21+Q21+T21+W21+Z21+AC21+AF21+AI21+AL21+AO21+AR21+AU21</f>
        <v>5000000</v>
      </c>
    </row>
    <row r="22" spans="1:53" s="9" customFormat="1" ht="11.25" x14ac:dyDescent="0.2">
      <c r="A22" s="136">
        <f t="shared" si="0"/>
        <v>19</v>
      </c>
      <c r="B22" s="3"/>
      <c r="C22" s="58" t="s">
        <v>83</v>
      </c>
      <c r="D22" s="10" t="s">
        <v>109</v>
      </c>
      <c r="E22" s="12">
        <v>13000000</v>
      </c>
      <c r="F22" s="12"/>
      <c r="G22" s="12"/>
      <c r="H22" s="12">
        <f t="shared" si="23"/>
        <v>13000000</v>
      </c>
      <c r="I22" s="12">
        <v>5000000</v>
      </c>
      <c r="J22" s="42"/>
      <c r="K22" s="12">
        <v>5000000</v>
      </c>
      <c r="L22" s="12">
        <v>5000000</v>
      </c>
      <c r="M22" s="44">
        <f t="shared" si="39"/>
        <v>0</v>
      </c>
      <c r="N22" s="12"/>
      <c r="O22" s="12"/>
      <c r="P22" s="44">
        <f t="shared" si="40"/>
        <v>0</v>
      </c>
      <c r="Q22" s="12">
        <v>800000</v>
      </c>
      <c r="R22" s="12">
        <v>800000</v>
      </c>
      <c r="S22" s="54">
        <f t="shared" si="41"/>
        <v>0</v>
      </c>
      <c r="T22" s="12">
        <v>800000</v>
      </c>
      <c r="U22" s="12">
        <v>800000</v>
      </c>
      <c r="V22" s="54">
        <f t="shared" si="42"/>
        <v>0</v>
      </c>
      <c r="W22" s="12">
        <v>800000</v>
      </c>
      <c r="X22" s="12">
        <v>800000</v>
      </c>
      <c r="Y22" s="54">
        <f t="shared" si="43"/>
        <v>0</v>
      </c>
      <c r="Z22" s="12">
        <v>800000</v>
      </c>
      <c r="AA22" s="12">
        <v>200000</v>
      </c>
      <c r="AB22" s="54">
        <f t="shared" si="44"/>
        <v>600000</v>
      </c>
      <c r="AC22" s="12">
        <v>800000</v>
      </c>
      <c r="AD22" s="12"/>
      <c r="AE22" s="54">
        <f t="shared" si="45"/>
        <v>800000</v>
      </c>
      <c r="AF22" s="12">
        <v>800000</v>
      </c>
      <c r="AG22" s="12"/>
      <c r="AH22" s="54">
        <f t="shared" si="46"/>
        <v>800000</v>
      </c>
      <c r="AI22" s="12">
        <v>800000</v>
      </c>
      <c r="AJ22" s="12"/>
      <c r="AK22" s="54">
        <f t="shared" si="47"/>
        <v>800000</v>
      </c>
      <c r="AL22" s="12">
        <v>800000</v>
      </c>
      <c r="AM22" s="12"/>
      <c r="AN22" s="54">
        <f t="shared" si="48"/>
        <v>800000</v>
      </c>
      <c r="AO22" s="12">
        <v>800000</v>
      </c>
      <c r="AP22" s="12"/>
      <c r="AQ22" s="54">
        <f t="shared" si="49"/>
        <v>800000</v>
      </c>
      <c r="AR22" s="12">
        <v>800000</v>
      </c>
      <c r="AS22" s="12"/>
      <c r="AT22" s="54">
        <f t="shared" si="50"/>
        <v>800000</v>
      </c>
      <c r="AU22" s="12"/>
      <c r="AV22" s="12"/>
      <c r="AW22" s="44">
        <f t="shared" si="51"/>
        <v>0</v>
      </c>
      <c r="AX22" s="12"/>
      <c r="AY22" s="12"/>
      <c r="AZ22" s="12"/>
      <c r="BA22" s="9">
        <f t="shared" si="52"/>
        <v>13000000</v>
      </c>
    </row>
    <row r="23" spans="1:53" s="62" customFormat="1" ht="11.25" x14ac:dyDescent="0.2">
      <c r="A23" s="136">
        <f t="shared" si="0"/>
        <v>20</v>
      </c>
      <c r="B23" s="24"/>
      <c r="C23" s="61" t="s">
        <v>86</v>
      </c>
      <c r="D23" s="10" t="s">
        <v>111</v>
      </c>
      <c r="E23" s="12">
        <v>12500000</v>
      </c>
      <c r="F23" s="12"/>
      <c r="G23" s="12"/>
      <c r="H23" s="12">
        <f t="shared" si="23"/>
        <v>12500000</v>
      </c>
      <c r="I23" s="12">
        <v>5000000</v>
      </c>
      <c r="J23" s="12">
        <v>5000000</v>
      </c>
      <c r="K23" s="12">
        <f>3000000+2000000</f>
        <v>5000000</v>
      </c>
      <c r="L23" s="41">
        <f t="shared" ref="L23:L29" si="53">J23-K23</f>
        <v>0</v>
      </c>
      <c r="M23" s="12"/>
      <c r="N23" s="12"/>
      <c r="O23" s="12">
        <f t="shared" ref="O23:O29" si="54">M23-N23</f>
        <v>0</v>
      </c>
      <c r="P23" s="12">
        <v>500000</v>
      </c>
      <c r="Q23" s="12"/>
      <c r="R23" s="41">
        <f t="shared" ref="R23:R29" si="55">P23-Q23</f>
        <v>500000</v>
      </c>
      <c r="S23" s="12">
        <v>500000</v>
      </c>
      <c r="T23" s="12"/>
      <c r="U23" s="41">
        <f t="shared" ref="U23:U29" si="56">S23-T23</f>
        <v>500000</v>
      </c>
      <c r="V23" s="12">
        <v>500000</v>
      </c>
      <c r="W23" s="12"/>
      <c r="X23" s="41">
        <f t="shared" ref="X23:X29" si="57">V23-W23</f>
        <v>500000</v>
      </c>
      <c r="Y23" s="12">
        <v>500000</v>
      </c>
      <c r="Z23" s="12"/>
      <c r="AA23" s="41">
        <f t="shared" ref="AA23:AA29" si="58">Y23-Z23</f>
        <v>500000</v>
      </c>
      <c r="AB23" s="12">
        <v>0</v>
      </c>
      <c r="AC23" s="12"/>
      <c r="AD23" s="41">
        <f t="shared" ref="AD23:AD29" si="59">AB23-AC23</f>
        <v>0</v>
      </c>
      <c r="AE23" s="12">
        <v>0</v>
      </c>
      <c r="AF23" s="12"/>
      <c r="AG23" s="41">
        <f t="shared" ref="AG23:AG29" si="60">AE23-AF23</f>
        <v>0</v>
      </c>
      <c r="AH23" s="12">
        <v>0</v>
      </c>
      <c r="AI23" s="12"/>
      <c r="AJ23" s="41">
        <f t="shared" ref="AJ23:AJ29" si="61">AH23-AI23</f>
        <v>0</v>
      </c>
      <c r="AK23" s="12">
        <v>0</v>
      </c>
      <c r="AL23" s="12"/>
      <c r="AM23" s="41">
        <f t="shared" ref="AM23:AM29" si="62">AK23-AL23</f>
        <v>0</v>
      </c>
      <c r="AN23" s="12">
        <v>0</v>
      </c>
      <c r="AO23" s="12"/>
      <c r="AP23" s="41">
        <f t="shared" ref="AP23:AP29" si="63">AN23-AO23</f>
        <v>0</v>
      </c>
      <c r="AQ23" s="12">
        <v>0</v>
      </c>
      <c r="AR23" s="12"/>
      <c r="AS23" s="41">
        <f t="shared" ref="AS23:AS29" si="64">AQ23-AR23</f>
        <v>0</v>
      </c>
      <c r="AT23" s="12"/>
      <c r="AU23" s="12"/>
      <c r="AV23" s="12">
        <f>AT23-AU23</f>
        <v>0</v>
      </c>
      <c r="AW23" s="12"/>
      <c r="AX23" s="12"/>
      <c r="AY23" s="12"/>
      <c r="AZ23" s="32">
        <f t="shared" ref="AZ23:AZ29" si="65">J23+M23+P23+S23+V23+Y23+AB23+AE23+AH23+AK23+AN23+AQ23</f>
        <v>7000000</v>
      </c>
      <c r="BA23" s="9"/>
    </row>
    <row r="24" spans="1:53" s="62" customFormat="1" ht="11.25" x14ac:dyDescent="0.2">
      <c r="A24" s="136">
        <f t="shared" si="0"/>
        <v>21</v>
      </c>
      <c r="B24" s="24"/>
      <c r="C24" s="61" t="s">
        <v>85</v>
      </c>
      <c r="D24" s="10" t="s">
        <v>110</v>
      </c>
      <c r="E24" s="12">
        <v>12500000</v>
      </c>
      <c r="F24" s="12"/>
      <c r="G24" s="12"/>
      <c r="H24" s="12">
        <f t="shared" si="23"/>
        <v>12500000</v>
      </c>
      <c r="I24" s="12">
        <v>5000000</v>
      </c>
      <c r="J24" s="12">
        <v>5000000</v>
      </c>
      <c r="K24" s="12">
        <v>5000000</v>
      </c>
      <c r="L24" s="41">
        <f t="shared" si="53"/>
        <v>0</v>
      </c>
      <c r="M24" s="12">
        <v>0</v>
      </c>
      <c r="N24" s="12"/>
      <c r="O24" s="12">
        <f t="shared" si="54"/>
        <v>0</v>
      </c>
      <c r="P24" s="12">
        <v>750000</v>
      </c>
      <c r="Q24" s="12">
        <v>750000</v>
      </c>
      <c r="R24" s="41">
        <f t="shared" si="55"/>
        <v>0</v>
      </c>
      <c r="S24" s="12">
        <v>750000</v>
      </c>
      <c r="T24" s="12">
        <v>750000</v>
      </c>
      <c r="U24" s="41">
        <f t="shared" si="56"/>
        <v>0</v>
      </c>
      <c r="V24" s="12">
        <v>750000</v>
      </c>
      <c r="W24" s="12">
        <v>750000</v>
      </c>
      <c r="X24" s="41">
        <f t="shared" si="57"/>
        <v>0</v>
      </c>
      <c r="Y24" s="12">
        <v>750000</v>
      </c>
      <c r="Z24" s="12">
        <v>250000</v>
      </c>
      <c r="AA24" s="41">
        <f t="shared" si="58"/>
        <v>500000</v>
      </c>
      <c r="AB24" s="12">
        <v>750000</v>
      </c>
      <c r="AC24" s="12"/>
      <c r="AD24" s="41">
        <f t="shared" si="59"/>
        <v>750000</v>
      </c>
      <c r="AE24" s="12">
        <v>750000</v>
      </c>
      <c r="AF24" s="12"/>
      <c r="AG24" s="41">
        <f t="shared" si="60"/>
        <v>750000</v>
      </c>
      <c r="AH24" s="12">
        <v>0</v>
      </c>
      <c r="AI24" s="12"/>
      <c r="AJ24" s="41">
        <f t="shared" si="61"/>
        <v>0</v>
      </c>
      <c r="AK24" s="12">
        <v>0</v>
      </c>
      <c r="AL24" s="12"/>
      <c r="AM24" s="41">
        <f t="shared" si="62"/>
        <v>0</v>
      </c>
      <c r="AN24" s="12">
        <v>0</v>
      </c>
      <c r="AO24" s="12"/>
      <c r="AP24" s="41">
        <f t="shared" si="63"/>
        <v>0</v>
      </c>
      <c r="AQ24" s="12">
        <v>0</v>
      </c>
      <c r="AR24" s="12"/>
      <c r="AS24" s="41">
        <f t="shared" si="64"/>
        <v>0</v>
      </c>
      <c r="AT24" s="12"/>
      <c r="AU24" s="12"/>
      <c r="AV24" s="12">
        <f>AT24-AU24</f>
        <v>0</v>
      </c>
      <c r="AW24" s="12"/>
      <c r="AX24" s="12"/>
      <c r="AY24" s="12"/>
      <c r="AZ24" s="32">
        <f t="shared" si="65"/>
        <v>9500000</v>
      </c>
    </row>
    <row r="25" spans="1:53" s="9" customFormat="1" ht="11.25" x14ac:dyDescent="0.2">
      <c r="A25" s="136">
        <f t="shared" si="0"/>
        <v>22</v>
      </c>
      <c r="B25" s="6"/>
      <c r="C25" s="61" t="s">
        <v>88</v>
      </c>
      <c r="D25" s="10" t="s">
        <v>111</v>
      </c>
      <c r="E25" s="12">
        <v>12500000</v>
      </c>
      <c r="F25" s="12"/>
      <c r="G25" s="12"/>
      <c r="H25" s="12">
        <f t="shared" si="23"/>
        <v>12500000</v>
      </c>
      <c r="I25" s="12">
        <v>5000000</v>
      </c>
      <c r="J25" s="12">
        <v>5000000</v>
      </c>
      <c r="K25" s="12">
        <f>3000000+2000000</f>
        <v>5000000</v>
      </c>
      <c r="L25" s="41">
        <f t="shared" si="53"/>
        <v>0</v>
      </c>
      <c r="M25" s="12"/>
      <c r="N25" s="12"/>
      <c r="O25" s="12">
        <f t="shared" si="54"/>
        <v>0</v>
      </c>
      <c r="P25" s="12">
        <v>500000</v>
      </c>
      <c r="Q25" s="12">
        <v>500000</v>
      </c>
      <c r="R25" s="41">
        <f t="shared" si="55"/>
        <v>0</v>
      </c>
      <c r="S25" s="12">
        <v>500000</v>
      </c>
      <c r="T25" s="12">
        <v>500000</v>
      </c>
      <c r="U25" s="41">
        <f t="shared" si="56"/>
        <v>0</v>
      </c>
      <c r="V25" s="12">
        <v>500000</v>
      </c>
      <c r="W25" s="12"/>
      <c r="X25" s="41">
        <f t="shared" si="57"/>
        <v>500000</v>
      </c>
      <c r="Y25" s="12">
        <v>500000</v>
      </c>
      <c r="Z25" s="12"/>
      <c r="AA25" s="41">
        <f t="shared" si="58"/>
        <v>500000</v>
      </c>
      <c r="AB25" s="12">
        <v>500000</v>
      </c>
      <c r="AC25" s="12"/>
      <c r="AD25" s="41">
        <f t="shared" si="59"/>
        <v>500000</v>
      </c>
      <c r="AE25" s="12">
        <v>3000000</v>
      </c>
      <c r="AF25" s="12"/>
      <c r="AG25" s="41">
        <f t="shared" si="60"/>
        <v>3000000</v>
      </c>
      <c r="AH25" s="12">
        <v>0</v>
      </c>
      <c r="AI25" s="12"/>
      <c r="AJ25" s="41">
        <f t="shared" si="61"/>
        <v>0</v>
      </c>
      <c r="AK25" s="12">
        <v>0</v>
      </c>
      <c r="AL25" s="12"/>
      <c r="AM25" s="41">
        <f t="shared" si="62"/>
        <v>0</v>
      </c>
      <c r="AN25" s="12">
        <v>0</v>
      </c>
      <c r="AO25" s="12"/>
      <c r="AP25" s="41">
        <f t="shared" si="63"/>
        <v>0</v>
      </c>
      <c r="AQ25" s="12">
        <v>0</v>
      </c>
      <c r="AR25" s="12"/>
      <c r="AS25" s="41">
        <f t="shared" si="64"/>
        <v>0</v>
      </c>
      <c r="AT25" s="12"/>
      <c r="AU25" s="12"/>
      <c r="AV25" s="12">
        <f>AT25-AU25</f>
        <v>0</v>
      </c>
      <c r="AW25" s="12"/>
      <c r="AX25" s="12"/>
      <c r="AY25" s="12"/>
      <c r="AZ25" s="32">
        <f t="shared" si="65"/>
        <v>10500000</v>
      </c>
    </row>
    <row r="26" spans="1:53" s="9" customFormat="1" ht="11.25" x14ac:dyDescent="0.2">
      <c r="A26" s="136">
        <f t="shared" si="0"/>
        <v>23</v>
      </c>
      <c r="B26" s="6" t="s">
        <v>129</v>
      </c>
      <c r="C26" s="61" t="s">
        <v>87</v>
      </c>
      <c r="D26" s="10" t="s">
        <v>111</v>
      </c>
      <c r="E26" s="12">
        <v>12500000</v>
      </c>
      <c r="F26" s="12"/>
      <c r="G26" s="12"/>
      <c r="H26" s="12">
        <f t="shared" si="23"/>
        <v>12500000</v>
      </c>
      <c r="I26" s="12">
        <v>5000000</v>
      </c>
      <c r="J26" s="12">
        <v>5000000</v>
      </c>
      <c r="K26" s="12">
        <f>3000000+2000000</f>
        <v>5000000</v>
      </c>
      <c r="L26" s="41">
        <f t="shared" si="53"/>
        <v>0</v>
      </c>
      <c r="M26" s="12"/>
      <c r="N26" s="12"/>
      <c r="O26" s="12">
        <f t="shared" si="54"/>
        <v>0</v>
      </c>
      <c r="P26" s="12">
        <v>0</v>
      </c>
      <c r="Q26" s="12"/>
      <c r="R26" s="41">
        <f t="shared" si="55"/>
        <v>0</v>
      </c>
      <c r="S26" s="12">
        <v>0</v>
      </c>
      <c r="T26" s="12"/>
      <c r="U26" s="41">
        <f t="shared" si="56"/>
        <v>0</v>
      </c>
      <c r="V26" s="12">
        <v>0</v>
      </c>
      <c r="W26" s="12"/>
      <c r="X26" s="41">
        <f t="shared" si="57"/>
        <v>0</v>
      </c>
      <c r="Y26" s="12">
        <v>0</v>
      </c>
      <c r="Z26" s="12"/>
      <c r="AA26" s="41">
        <f t="shared" si="58"/>
        <v>0</v>
      </c>
      <c r="AB26" s="12">
        <v>0</v>
      </c>
      <c r="AC26" s="12"/>
      <c r="AD26" s="41">
        <f t="shared" si="59"/>
        <v>0</v>
      </c>
      <c r="AE26" s="12">
        <v>0</v>
      </c>
      <c r="AF26" s="12"/>
      <c r="AG26" s="41">
        <f t="shared" si="60"/>
        <v>0</v>
      </c>
      <c r="AH26" s="12">
        <v>0</v>
      </c>
      <c r="AI26" s="12"/>
      <c r="AJ26" s="41">
        <f t="shared" si="61"/>
        <v>0</v>
      </c>
      <c r="AK26" s="12">
        <v>0</v>
      </c>
      <c r="AL26" s="12"/>
      <c r="AM26" s="41">
        <f t="shared" si="62"/>
        <v>0</v>
      </c>
      <c r="AN26" s="12">
        <v>0</v>
      </c>
      <c r="AO26" s="12"/>
      <c r="AP26" s="41">
        <f t="shared" si="63"/>
        <v>0</v>
      </c>
      <c r="AQ26" s="12">
        <v>0</v>
      </c>
      <c r="AR26" s="12"/>
      <c r="AS26" s="41">
        <f t="shared" si="64"/>
        <v>0</v>
      </c>
      <c r="AT26" s="12"/>
      <c r="AU26" s="12"/>
      <c r="AV26" s="12">
        <f t="shared" ref="AV26:AV27" si="66">AT26-AU26</f>
        <v>0</v>
      </c>
      <c r="AW26" s="12"/>
      <c r="AX26" s="12"/>
      <c r="AY26" s="12"/>
      <c r="AZ26" s="32">
        <f t="shared" si="65"/>
        <v>5000000</v>
      </c>
    </row>
    <row r="27" spans="1:53" s="9" customFormat="1" ht="11.25" x14ac:dyDescent="0.2">
      <c r="A27" s="136">
        <f t="shared" si="0"/>
        <v>24</v>
      </c>
      <c r="B27" s="6"/>
      <c r="C27" s="61" t="s">
        <v>91</v>
      </c>
      <c r="D27" s="10" t="s">
        <v>111</v>
      </c>
      <c r="E27" s="12">
        <v>13500000</v>
      </c>
      <c r="F27" s="12"/>
      <c r="G27" s="12"/>
      <c r="H27" s="12">
        <f t="shared" si="23"/>
        <v>13500000</v>
      </c>
      <c r="I27" s="12">
        <v>5000000</v>
      </c>
      <c r="J27" s="12">
        <v>5000000</v>
      </c>
      <c r="K27" s="12">
        <v>5000000</v>
      </c>
      <c r="L27" s="41">
        <f t="shared" si="53"/>
        <v>0</v>
      </c>
      <c r="M27" s="12"/>
      <c r="N27" s="12"/>
      <c r="O27" s="12">
        <f t="shared" si="54"/>
        <v>0</v>
      </c>
      <c r="P27" s="12">
        <v>600000</v>
      </c>
      <c r="Q27" s="12">
        <v>600000</v>
      </c>
      <c r="R27" s="41">
        <f t="shared" si="55"/>
        <v>0</v>
      </c>
      <c r="S27" s="12">
        <v>600000</v>
      </c>
      <c r="T27" s="12">
        <v>600000</v>
      </c>
      <c r="U27" s="41">
        <f t="shared" si="56"/>
        <v>0</v>
      </c>
      <c r="V27" s="12">
        <v>600000</v>
      </c>
      <c r="W27" s="12">
        <v>600000</v>
      </c>
      <c r="X27" s="41">
        <f t="shared" si="57"/>
        <v>0</v>
      </c>
      <c r="Y27" s="12">
        <v>600000</v>
      </c>
      <c r="Z27" s="12"/>
      <c r="AA27" s="41">
        <f t="shared" si="58"/>
        <v>600000</v>
      </c>
      <c r="AB27" s="12">
        <v>600000</v>
      </c>
      <c r="AC27" s="12"/>
      <c r="AD27" s="41">
        <f t="shared" si="59"/>
        <v>600000</v>
      </c>
      <c r="AE27" s="12">
        <v>3100000</v>
      </c>
      <c r="AF27" s="12"/>
      <c r="AG27" s="41">
        <f t="shared" si="60"/>
        <v>3100000</v>
      </c>
      <c r="AH27" s="12">
        <v>0</v>
      </c>
      <c r="AI27" s="12"/>
      <c r="AJ27" s="41">
        <f t="shared" si="61"/>
        <v>0</v>
      </c>
      <c r="AK27" s="12">
        <v>0</v>
      </c>
      <c r="AL27" s="12"/>
      <c r="AM27" s="41">
        <f t="shared" si="62"/>
        <v>0</v>
      </c>
      <c r="AN27" s="12">
        <v>0</v>
      </c>
      <c r="AO27" s="12"/>
      <c r="AP27" s="41">
        <f t="shared" si="63"/>
        <v>0</v>
      </c>
      <c r="AQ27" s="12">
        <v>0</v>
      </c>
      <c r="AR27" s="12"/>
      <c r="AS27" s="41">
        <f t="shared" si="64"/>
        <v>0</v>
      </c>
      <c r="AT27" s="12"/>
      <c r="AU27" s="12"/>
      <c r="AV27" s="12">
        <f t="shared" si="66"/>
        <v>0</v>
      </c>
      <c r="AW27" s="12"/>
      <c r="AX27" s="12"/>
      <c r="AY27" s="12"/>
      <c r="AZ27" s="32">
        <f t="shared" si="65"/>
        <v>11100000</v>
      </c>
    </row>
    <row r="28" spans="1:53" s="9" customFormat="1" ht="11.25" customHeight="1" x14ac:dyDescent="0.2">
      <c r="A28" s="136">
        <f t="shared" si="0"/>
        <v>25</v>
      </c>
      <c r="B28" s="6"/>
      <c r="C28" s="61" t="s">
        <v>89</v>
      </c>
      <c r="D28" s="10" t="s">
        <v>110</v>
      </c>
      <c r="E28" s="12">
        <v>12500000</v>
      </c>
      <c r="F28" s="12"/>
      <c r="G28" s="12"/>
      <c r="H28" s="12">
        <f t="shared" si="23"/>
        <v>12500000</v>
      </c>
      <c r="I28" s="12">
        <v>5000000</v>
      </c>
      <c r="J28" s="12">
        <v>5000000</v>
      </c>
      <c r="K28" s="12">
        <v>5000000</v>
      </c>
      <c r="L28" s="41">
        <f t="shared" si="53"/>
        <v>0</v>
      </c>
      <c r="M28" s="12"/>
      <c r="N28" s="12"/>
      <c r="O28" s="12">
        <f t="shared" si="54"/>
        <v>0</v>
      </c>
      <c r="P28" s="12">
        <v>750000</v>
      </c>
      <c r="Q28" s="12">
        <v>750000</v>
      </c>
      <c r="R28" s="41">
        <f t="shared" si="55"/>
        <v>0</v>
      </c>
      <c r="S28" s="12">
        <v>750000</v>
      </c>
      <c r="T28" s="12">
        <v>750000</v>
      </c>
      <c r="U28" s="41">
        <f t="shared" si="56"/>
        <v>0</v>
      </c>
      <c r="V28" s="12">
        <v>750000</v>
      </c>
      <c r="W28" s="12">
        <v>750000</v>
      </c>
      <c r="X28" s="41">
        <f t="shared" si="57"/>
        <v>0</v>
      </c>
      <c r="Y28" s="12">
        <v>750000</v>
      </c>
      <c r="Z28" s="12">
        <v>750000</v>
      </c>
      <c r="AA28" s="41">
        <f t="shared" si="58"/>
        <v>0</v>
      </c>
      <c r="AB28" s="12">
        <v>750000</v>
      </c>
      <c r="AC28" s="12">
        <v>750000</v>
      </c>
      <c r="AD28" s="41">
        <f t="shared" si="59"/>
        <v>0</v>
      </c>
      <c r="AE28" s="12">
        <v>750000</v>
      </c>
      <c r="AF28" s="12">
        <v>750000</v>
      </c>
      <c r="AG28" s="41">
        <f t="shared" si="60"/>
        <v>0</v>
      </c>
      <c r="AH28" s="12">
        <v>750000</v>
      </c>
      <c r="AI28" s="12"/>
      <c r="AJ28" s="41">
        <f t="shared" si="61"/>
        <v>750000</v>
      </c>
      <c r="AK28" s="12">
        <v>750000</v>
      </c>
      <c r="AL28" s="12"/>
      <c r="AM28" s="41">
        <f t="shared" si="62"/>
        <v>750000</v>
      </c>
      <c r="AN28" s="12">
        <v>750000</v>
      </c>
      <c r="AO28" s="12"/>
      <c r="AP28" s="41">
        <f t="shared" si="63"/>
        <v>750000</v>
      </c>
      <c r="AQ28" s="12">
        <v>750000</v>
      </c>
      <c r="AR28" s="12"/>
      <c r="AS28" s="41">
        <f t="shared" si="64"/>
        <v>750000</v>
      </c>
      <c r="AT28" s="12"/>
      <c r="AU28" s="12"/>
      <c r="AV28" s="12">
        <f>AT28-AU28</f>
        <v>0</v>
      </c>
      <c r="AW28" s="12"/>
      <c r="AX28" s="12"/>
      <c r="AY28" s="12"/>
      <c r="AZ28" s="32">
        <f t="shared" si="65"/>
        <v>12500000</v>
      </c>
    </row>
    <row r="29" spans="1:53" s="62" customFormat="1" ht="11.25" x14ac:dyDescent="0.2">
      <c r="A29" s="136">
        <f t="shared" si="0"/>
        <v>26</v>
      </c>
      <c r="B29" s="24"/>
      <c r="C29" s="63" t="s">
        <v>90</v>
      </c>
      <c r="D29" s="10" t="s">
        <v>110</v>
      </c>
      <c r="E29" s="12">
        <v>13500000</v>
      </c>
      <c r="F29" s="12"/>
      <c r="G29" s="12"/>
      <c r="H29" s="12">
        <f t="shared" si="23"/>
        <v>13500000</v>
      </c>
      <c r="I29" s="12">
        <v>5000000</v>
      </c>
      <c r="J29" s="12">
        <v>5000000</v>
      </c>
      <c r="K29" s="12">
        <v>5000000</v>
      </c>
      <c r="L29" s="41">
        <f t="shared" si="53"/>
        <v>0</v>
      </c>
      <c r="M29" s="12"/>
      <c r="N29" s="12"/>
      <c r="O29" s="12">
        <f t="shared" si="54"/>
        <v>0</v>
      </c>
      <c r="P29" s="12">
        <v>850000</v>
      </c>
      <c r="Q29" s="12">
        <v>850000</v>
      </c>
      <c r="R29" s="41">
        <f t="shared" si="55"/>
        <v>0</v>
      </c>
      <c r="S29" s="12">
        <v>850000</v>
      </c>
      <c r="T29" s="12">
        <v>850000</v>
      </c>
      <c r="U29" s="41">
        <f t="shared" si="56"/>
        <v>0</v>
      </c>
      <c r="V29" s="12">
        <v>850000</v>
      </c>
      <c r="W29" s="12">
        <f>700000+150000</f>
        <v>850000</v>
      </c>
      <c r="X29" s="41">
        <f t="shared" si="57"/>
        <v>0</v>
      </c>
      <c r="Y29" s="12">
        <v>850000</v>
      </c>
      <c r="Z29" s="12">
        <v>850000</v>
      </c>
      <c r="AA29" s="41">
        <f t="shared" si="58"/>
        <v>0</v>
      </c>
      <c r="AB29" s="12">
        <v>850000</v>
      </c>
      <c r="AC29" s="12">
        <v>600000</v>
      </c>
      <c r="AD29" s="41">
        <f t="shared" si="59"/>
        <v>250000</v>
      </c>
      <c r="AE29" s="12">
        <v>850000</v>
      </c>
      <c r="AF29" s="12"/>
      <c r="AG29" s="41">
        <f t="shared" si="60"/>
        <v>850000</v>
      </c>
      <c r="AH29" s="12">
        <v>850000</v>
      </c>
      <c r="AI29" s="12"/>
      <c r="AJ29" s="41">
        <f t="shared" si="61"/>
        <v>850000</v>
      </c>
      <c r="AK29" s="12">
        <v>850000</v>
      </c>
      <c r="AL29" s="12"/>
      <c r="AM29" s="41">
        <f t="shared" si="62"/>
        <v>850000</v>
      </c>
      <c r="AN29" s="12">
        <v>850000</v>
      </c>
      <c r="AO29" s="12"/>
      <c r="AP29" s="41">
        <f t="shared" si="63"/>
        <v>850000</v>
      </c>
      <c r="AQ29" s="12">
        <v>850000</v>
      </c>
      <c r="AR29" s="12"/>
      <c r="AS29" s="41">
        <f t="shared" si="64"/>
        <v>850000</v>
      </c>
      <c r="AT29" s="12"/>
      <c r="AU29" s="12"/>
      <c r="AV29" s="12">
        <f t="shared" ref="AV29" si="67">AT29-AU29</f>
        <v>0</v>
      </c>
      <c r="AW29" s="12"/>
      <c r="AX29" s="12"/>
      <c r="AY29" s="12"/>
      <c r="AZ29" s="32">
        <f t="shared" si="65"/>
        <v>13500000</v>
      </c>
      <c r="BA29" s="9"/>
    </row>
    <row r="33" spans="3:4" x14ac:dyDescent="0.25">
      <c r="C33" s="157" t="s">
        <v>138</v>
      </c>
      <c r="D33" s="159" t="s">
        <v>50</v>
      </c>
    </row>
    <row r="34" spans="3:4" x14ac:dyDescent="0.25">
      <c r="C34" s="157" t="s">
        <v>139</v>
      </c>
      <c r="D34" s="158" t="e">
        <f>TO!J90</f>
        <v>#REF!</v>
      </c>
    </row>
    <row r="35" spans="3:4" x14ac:dyDescent="0.25">
      <c r="C35" s="157" t="s">
        <v>140</v>
      </c>
      <c r="D35" s="158">
        <f>[3]TO!$J$101</f>
        <v>14600000</v>
      </c>
    </row>
    <row r="36" spans="3:4" x14ac:dyDescent="0.25">
      <c r="C36" s="157" t="s">
        <v>141</v>
      </c>
      <c r="D36" s="158" t="e">
        <f>SUM(D34:D35)</f>
        <v>#REF!</v>
      </c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6" customWidth="1"/>
    <col min="4" max="4" width="23.28515625" style="169" customWidth="1"/>
  </cols>
  <sheetData>
    <row r="1" spans="1:4" x14ac:dyDescent="0.25">
      <c r="A1" t="s">
        <v>147</v>
      </c>
    </row>
    <row r="2" spans="1:4" ht="15.75" x14ac:dyDescent="0.25">
      <c r="A2" s="174" t="s">
        <v>95</v>
      </c>
      <c r="B2" s="174" t="s">
        <v>142</v>
      </c>
      <c r="C2" s="177" t="s">
        <v>143</v>
      </c>
      <c r="D2" s="175" t="s">
        <v>144</v>
      </c>
    </row>
    <row r="3" spans="1:4" ht="15.75" x14ac:dyDescent="0.25">
      <c r="A3" s="164">
        <v>1</v>
      </c>
      <c r="B3" s="160" t="str">
        <f>BA!C61</f>
        <v>Opi Oprianti</v>
      </c>
      <c r="C3" s="178">
        <f>BA!D61</f>
        <v>0</v>
      </c>
      <c r="D3" s="170">
        <f>BA!E61</f>
        <v>4500000</v>
      </c>
    </row>
    <row r="4" spans="1:4" ht="15.75" x14ac:dyDescent="0.25">
      <c r="A4" s="165">
        <v>2</v>
      </c>
      <c r="B4" s="163" t="str">
        <f>BA!C65</f>
        <v>Fifih Nurzihan</v>
      </c>
      <c r="C4" s="178">
        <f>BA!D62</f>
        <v>0</v>
      </c>
      <c r="D4" s="170">
        <f>BA!E65</f>
        <v>4000000</v>
      </c>
    </row>
    <row r="5" spans="1:4" ht="15.75" x14ac:dyDescent="0.25">
      <c r="A5" s="164">
        <v>3</v>
      </c>
      <c r="B5" s="163" t="str">
        <f>BA!C80</f>
        <v>Nia Daniah</v>
      </c>
      <c r="C5" s="178">
        <f>BA!D63</f>
        <v>0</v>
      </c>
      <c r="D5" s="170">
        <f>BA!E80</f>
        <v>5000000</v>
      </c>
    </row>
    <row r="6" spans="1:4" ht="15.75" x14ac:dyDescent="0.25">
      <c r="A6" s="165">
        <v>4</v>
      </c>
      <c r="B6" s="163" t="str">
        <f>BA!C81</f>
        <v>Elza Meilani</v>
      </c>
      <c r="C6" s="178">
        <f>BA!D64</f>
        <v>0</v>
      </c>
      <c r="D6" s="170">
        <f>BA!E81</f>
        <v>6000000</v>
      </c>
    </row>
    <row r="7" spans="1:4" ht="15.75" x14ac:dyDescent="0.25">
      <c r="A7" s="164">
        <v>5</v>
      </c>
      <c r="B7" s="162" t="str">
        <f>KA!C123</f>
        <v>Wanda Aditya</v>
      </c>
      <c r="C7" s="179" t="str">
        <f>KA!D123</f>
        <v>A</v>
      </c>
      <c r="D7" s="170">
        <f>KA!E123</f>
        <v>0</v>
      </c>
    </row>
    <row r="8" spans="1:4" ht="15.75" x14ac:dyDescent="0.25">
      <c r="A8" s="165">
        <v>6</v>
      </c>
      <c r="B8" s="162">
        <f>KA!C184</f>
        <v>0</v>
      </c>
      <c r="C8" s="179" t="str">
        <f>KA!D124</f>
        <v>A</v>
      </c>
      <c r="D8" s="170">
        <f>KA!E184</f>
        <v>0</v>
      </c>
    </row>
    <row r="9" spans="1:4" ht="15.75" x14ac:dyDescent="0.25">
      <c r="A9" s="165">
        <v>8</v>
      </c>
      <c r="B9" s="162" t="str">
        <f>OM!C154</f>
        <v>Deni Husnia Ulfah</v>
      </c>
      <c r="C9" s="179" t="str">
        <f>OM!D154</f>
        <v>A</v>
      </c>
      <c r="D9" s="170">
        <f>OM!E154</f>
        <v>3800000</v>
      </c>
    </row>
    <row r="10" spans="1:4" ht="15.75" x14ac:dyDescent="0.25">
      <c r="A10" s="164">
        <v>9</v>
      </c>
      <c r="B10" s="162" t="str">
        <f>OM!C159</f>
        <v>Angel</v>
      </c>
      <c r="C10" s="180" t="s">
        <v>100</v>
      </c>
      <c r="D10" s="170">
        <f>OM!E159</f>
        <v>3600000</v>
      </c>
    </row>
    <row r="11" spans="1:4" ht="15.75" x14ac:dyDescent="0.25">
      <c r="A11" s="165">
        <v>10</v>
      </c>
      <c r="B11" s="162" t="str">
        <f>OM!C200</f>
        <v>Ghina Ijatul Islam</v>
      </c>
      <c r="C11" s="180" t="s">
        <v>100</v>
      </c>
      <c r="D11" s="170">
        <f>OM!E200</f>
        <v>5400000</v>
      </c>
    </row>
    <row r="12" spans="1:4" ht="15.75" x14ac:dyDescent="0.25">
      <c r="A12" s="164">
        <v>11</v>
      </c>
      <c r="B12" s="162" t="str">
        <f>TI!C93</f>
        <v xml:space="preserve">Dadan Ramdhan </v>
      </c>
      <c r="C12" s="179" t="str">
        <f>TI!D93</f>
        <v>A</v>
      </c>
      <c r="D12" s="170">
        <f>TI!E93</f>
        <v>4000000</v>
      </c>
    </row>
    <row r="13" spans="1:4" ht="15.75" x14ac:dyDescent="0.25">
      <c r="A13" s="165">
        <v>12</v>
      </c>
      <c r="B13" s="162" t="str">
        <f>TI!C100</f>
        <v>Adhie Rahmat</v>
      </c>
      <c r="C13" s="179" t="str">
        <f>TI!D94</f>
        <v>A</v>
      </c>
      <c r="D13" s="170">
        <f>TI!E100</f>
        <v>6600000</v>
      </c>
    </row>
    <row r="14" spans="1:4" ht="15.75" x14ac:dyDescent="0.25">
      <c r="A14" s="164">
        <v>13</v>
      </c>
      <c r="B14" s="162" t="str">
        <f>TI!C102</f>
        <v>Aldi Heksa Febriana</v>
      </c>
      <c r="C14" s="180" t="s">
        <v>107</v>
      </c>
      <c r="D14" s="170">
        <f>TI!E102</f>
        <v>4500000</v>
      </c>
    </row>
    <row r="15" spans="1:4" ht="15.75" x14ac:dyDescent="0.25">
      <c r="A15" s="165">
        <v>14</v>
      </c>
      <c r="B15" s="162" t="str">
        <f>TI!C127</f>
        <v>Dede Redi</v>
      </c>
      <c r="C15" s="180" t="s">
        <v>109</v>
      </c>
      <c r="D15" s="170">
        <f>TI!E127</f>
        <v>5000000</v>
      </c>
    </row>
    <row r="16" spans="1:4" ht="15.75" x14ac:dyDescent="0.25">
      <c r="A16" s="164">
        <v>15</v>
      </c>
      <c r="B16" s="162" t="str">
        <f>TI!C128</f>
        <v>Salman Ali Nurdin</v>
      </c>
      <c r="C16" s="180" t="s">
        <v>107</v>
      </c>
      <c r="D16" s="170">
        <f>TI!E128</f>
        <v>8000000</v>
      </c>
    </row>
    <row r="17" spans="1:4" ht="15.75" x14ac:dyDescent="0.25">
      <c r="A17" s="165">
        <v>16</v>
      </c>
      <c r="B17" s="162" t="str">
        <f>TI!C138</f>
        <v>Adiat Palahudin</v>
      </c>
      <c r="C17" s="180"/>
      <c r="D17" s="170">
        <f>TI!E138</f>
        <v>0</v>
      </c>
    </row>
    <row r="18" spans="1:4" ht="15.75" x14ac:dyDescent="0.25">
      <c r="A18" s="164">
        <v>17</v>
      </c>
      <c r="B18" s="162" t="str">
        <f>TO!C98</f>
        <v>Eldigiya S</v>
      </c>
      <c r="C18" s="179" t="str">
        <f>TO!D98</f>
        <v>A</v>
      </c>
      <c r="D18" s="170">
        <f>TO!E98</f>
        <v>2800000</v>
      </c>
    </row>
    <row r="19" spans="1:4" ht="15.75" x14ac:dyDescent="0.25">
      <c r="A19" s="165">
        <v>18</v>
      </c>
      <c r="B19" s="162" t="str">
        <f>TO!C121</f>
        <v>Fahmi Rijalul</v>
      </c>
      <c r="C19" s="180" t="s">
        <v>110</v>
      </c>
      <c r="D19" s="170">
        <f>TO!E121</f>
        <v>3600000</v>
      </c>
    </row>
    <row r="20" spans="1:4" ht="15.75" x14ac:dyDescent="0.25">
      <c r="A20" s="164">
        <v>19</v>
      </c>
      <c r="B20" s="162">
        <f>TO!C124</f>
        <v>0</v>
      </c>
      <c r="C20" s="180" t="s">
        <v>110</v>
      </c>
      <c r="D20" s="170">
        <f>TO!E124</f>
        <v>0</v>
      </c>
    </row>
    <row r="21" spans="1:4" ht="15.75" x14ac:dyDescent="0.25">
      <c r="A21" s="165">
        <v>20</v>
      </c>
      <c r="B21" s="162">
        <f>TO!C126</f>
        <v>0</v>
      </c>
      <c r="C21" s="180" t="s">
        <v>110</v>
      </c>
      <c r="D21" s="170">
        <f>TO!E126</f>
        <v>0</v>
      </c>
    </row>
    <row r="22" spans="1:4" ht="15.75" x14ac:dyDescent="0.25">
      <c r="A22" s="161"/>
      <c r="B22" s="161" t="s">
        <v>141</v>
      </c>
      <c r="C22" s="180"/>
      <c r="D22" s="170">
        <f>SUM(D3:D21)</f>
        <v>66800000</v>
      </c>
    </row>
    <row r="24" spans="1:4" x14ac:dyDescent="0.25">
      <c r="A24" t="s">
        <v>140</v>
      </c>
    </row>
    <row r="25" spans="1:4" x14ac:dyDescent="0.25">
      <c r="A25" s="172" t="s">
        <v>95</v>
      </c>
      <c r="B25" s="172" t="s">
        <v>142</v>
      </c>
      <c r="C25" s="181" t="s">
        <v>143</v>
      </c>
      <c r="D25" s="173" t="s">
        <v>145</v>
      </c>
    </row>
    <row r="26" spans="1:4" x14ac:dyDescent="0.25">
      <c r="A26" s="166"/>
      <c r="B26" s="167" t="str">
        <f>[3]BA!$C$54</f>
        <v>Putri Yanasari</v>
      </c>
      <c r="C26" s="182" t="str">
        <f>[3]BA!$D$54</f>
        <v>BA 07</v>
      </c>
      <c r="D26" s="171">
        <f>[3]BA!$E$54</f>
        <v>0</v>
      </c>
    </row>
    <row r="27" spans="1:4" x14ac:dyDescent="0.25">
      <c r="A27" s="166"/>
      <c r="B27" s="168" t="str">
        <f>[3]KA!$C$106</f>
        <v>Agus Setiawan</v>
      </c>
      <c r="C27" s="184" t="str">
        <f>[3]KA!$D$106</f>
        <v>KA 11 A</v>
      </c>
      <c r="D27" s="171">
        <f>[3]KA!$E$106</f>
        <v>0</v>
      </c>
    </row>
    <row r="28" spans="1:4" x14ac:dyDescent="0.25">
      <c r="A28" s="166"/>
      <c r="B28" s="168" t="str">
        <f>[3]KA!$C$108</f>
        <v>Ai Raniyanti</v>
      </c>
      <c r="C28" s="183" t="s">
        <v>148</v>
      </c>
      <c r="D28" s="171">
        <f>[3]KA!$E$108</f>
        <v>0</v>
      </c>
    </row>
    <row r="29" spans="1:4" x14ac:dyDescent="0.25">
      <c r="A29" s="166"/>
      <c r="B29" s="168" t="str">
        <f>[3]KA!$C$111</f>
        <v>Arina Siti Hazar</v>
      </c>
      <c r="C29" s="183" t="s">
        <v>148</v>
      </c>
      <c r="D29" s="171">
        <f>[3]KA!$E$111</f>
        <v>0</v>
      </c>
    </row>
    <row r="30" spans="1:4" x14ac:dyDescent="0.25">
      <c r="A30" s="166"/>
      <c r="B30" s="168" t="str">
        <f>[3]KA!$C$139</f>
        <v>Hilman Fauzi</v>
      </c>
      <c r="C30" s="183" t="s">
        <v>149</v>
      </c>
      <c r="D30" s="171">
        <f>[3]KA!$E$139</f>
        <v>4500000</v>
      </c>
    </row>
    <row r="31" spans="1:4" x14ac:dyDescent="0.25">
      <c r="A31" s="166"/>
      <c r="B31" s="168" t="str">
        <f>[3]KA!$C$145</f>
        <v>Kurniawan</v>
      </c>
      <c r="C31" s="183" t="s">
        <v>149</v>
      </c>
      <c r="D31" s="171">
        <f>[3]KA!$E$145</f>
        <v>100000</v>
      </c>
    </row>
    <row r="32" spans="1:4" x14ac:dyDescent="0.25">
      <c r="A32" s="166"/>
      <c r="B32" s="168" t="str">
        <f>[3]KA!$C$158</f>
        <v>Noviyani</v>
      </c>
      <c r="C32" s="183" t="s">
        <v>149</v>
      </c>
      <c r="D32" s="171">
        <f>[3]KA!$E$158</f>
        <v>0</v>
      </c>
    </row>
    <row r="33" spans="1:4" x14ac:dyDescent="0.25">
      <c r="A33" s="166"/>
      <c r="B33" s="168" t="str">
        <f>[3]KA!$C$186</f>
        <v>Wildayanti</v>
      </c>
      <c r="C33" s="183" t="s">
        <v>149</v>
      </c>
      <c r="D33" s="171">
        <f>[3]KA!$E$186</f>
        <v>0</v>
      </c>
    </row>
    <row r="34" spans="1:4" x14ac:dyDescent="0.25">
      <c r="A34" s="166"/>
      <c r="B34" s="168" t="str">
        <f>[3]OM!$C$105</f>
        <v>Aina Lestari</v>
      </c>
      <c r="C34" s="184" t="str">
        <f>[3]OM!$D$105</f>
        <v>OM 09   C</v>
      </c>
      <c r="D34" s="171">
        <f>[3]OM!$E$105</f>
        <v>0</v>
      </c>
    </row>
    <row r="35" spans="1:4" x14ac:dyDescent="0.25">
      <c r="A35" s="166"/>
      <c r="B35" s="168" t="str">
        <f>[3]TO!$C$68</f>
        <v>Arie Wahyu Ansyorry</v>
      </c>
      <c r="C35" s="184" t="str">
        <f>[3]TO!$D$68</f>
        <v>TO 13 B</v>
      </c>
      <c r="D35" s="171">
        <f>[3]TO!$E$68</f>
        <v>5500000</v>
      </c>
    </row>
    <row r="36" spans="1:4" x14ac:dyDescent="0.25">
      <c r="A36" s="166"/>
      <c r="B36" s="168" t="str">
        <f>[3]TO!$C$77</f>
        <v>Darmawan</v>
      </c>
      <c r="C36" s="183" t="s">
        <v>150</v>
      </c>
      <c r="D36" s="171">
        <f>[3]TO!$E$77</f>
        <v>2500000</v>
      </c>
    </row>
    <row r="37" spans="1:4" x14ac:dyDescent="0.25">
      <c r="A37" s="166"/>
      <c r="B37" s="168" t="str">
        <f>[3]TO!$C$87</f>
        <v>Hasan Hardiman</v>
      </c>
      <c r="C37" s="183" t="s">
        <v>151</v>
      </c>
      <c r="D37" s="171">
        <f>[3]TO!$E$87</f>
        <v>0</v>
      </c>
    </row>
    <row r="38" spans="1:4" x14ac:dyDescent="0.25">
      <c r="A38" s="166"/>
      <c r="B38" s="168" t="str">
        <f>[3]TO!$C$89</f>
        <v>Ihsan Moh. Hasbuloh</v>
      </c>
      <c r="C38" s="183" t="s">
        <v>151</v>
      </c>
      <c r="D38" s="171">
        <f>[3]TO!$E$89</f>
        <v>2000000</v>
      </c>
    </row>
    <row r="39" spans="1:4" x14ac:dyDescent="0.25">
      <c r="A39" s="166"/>
      <c r="B39" s="166" t="s">
        <v>146</v>
      </c>
      <c r="C39" s="183"/>
      <c r="D39" s="171">
        <f>SUM(D26:D38)</f>
        <v>14600000</v>
      </c>
    </row>
    <row r="41" spans="1:4" x14ac:dyDescent="0.25">
      <c r="B41" t="s">
        <v>141</v>
      </c>
      <c r="D41" s="169">
        <f>D22+D39</f>
        <v>81400000</v>
      </c>
    </row>
    <row r="43" spans="1:4" x14ac:dyDescent="0.25">
      <c r="A43" t="s">
        <v>133</v>
      </c>
    </row>
    <row r="46" spans="1:4" s="185" customFormat="1" x14ac:dyDescent="0.25">
      <c r="A46" s="188" t="s">
        <v>134</v>
      </c>
      <c r="B46" s="188"/>
      <c r="C46" s="186"/>
      <c r="D46" s="18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2017-12-15T01:32:03Z</dcterms:modified>
</cp:coreProperties>
</file>