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ngguan\5. RPT\2017-2018\"/>
    </mc:Choice>
  </mc:AlternateContent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OM!$A$147:$E$288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OM!$A$146:$E$275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52511"/>
</workbook>
</file>

<file path=xl/calcChain.xml><?xml version="1.0" encoding="utf-8"?>
<calcChain xmlns="http://schemas.openxmlformats.org/spreadsheetml/2006/main">
  <c r="R31" i="10" l="1"/>
  <c r="R54" i="10"/>
  <c r="R46" i="9"/>
  <c r="Q77" i="9"/>
  <c r="L27" i="1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C55" i="10"/>
  <c r="D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D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C47" i="10"/>
  <c r="D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D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75" i="4"/>
  <c r="BB76" i="4"/>
  <c r="BB77" i="4"/>
  <c r="BB78" i="4"/>
  <c r="BB79" i="4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E82" i="8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E144" i="6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K110" i="4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E47" i="1"/>
  <c r="F77" i="9"/>
  <c r="G77" i="9"/>
  <c r="H77" i="9"/>
  <c r="I77" i="9"/>
  <c r="J77" i="9"/>
  <c r="K77" i="9"/>
  <c r="L77" i="9"/>
  <c r="M77" i="9"/>
  <c r="N77" i="9"/>
  <c r="O77" i="9"/>
  <c r="P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E77" i="9"/>
  <c r="U83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3" i="6"/>
  <c r="AA93" i="6"/>
  <c r="AD93" i="6"/>
  <c r="AG93" i="6"/>
  <c r="AJ93" i="6"/>
  <c r="AM93" i="6"/>
  <c r="AP93" i="6"/>
  <c r="AS93" i="6"/>
  <c r="AV93" i="6"/>
  <c r="U93" i="6"/>
  <c r="X94" i="6"/>
  <c r="AA94" i="6"/>
  <c r="AD94" i="6"/>
  <c r="AG94" i="6"/>
  <c r="AJ94" i="6"/>
  <c r="AM94" i="6"/>
  <c r="AP94" i="6"/>
  <c r="AS94" i="6"/>
  <c r="U94" i="6"/>
  <c r="H94" i="6"/>
  <c r="M67" i="8"/>
  <c r="H67" i="8"/>
  <c r="O93" i="6"/>
  <c r="H93" i="6"/>
  <c r="S66" i="8"/>
  <c r="H66" i="8"/>
  <c r="X92" i="6"/>
  <c r="AA92" i="6"/>
  <c r="AD92" i="6"/>
  <c r="AG92" i="6"/>
  <c r="AJ92" i="6"/>
  <c r="AM92" i="6"/>
  <c r="AP92" i="6"/>
  <c r="AS92" i="6"/>
  <c r="U92" i="6"/>
  <c r="H92" i="6"/>
  <c r="AA39" i="8" l="1"/>
  <c r="V47" i="8"/>
  <c r="X47" i="8"/>
  <c r="T23" i="6"/>
  <c r="W17" i="4"/>
  <c r="R15" i="1"/>
  <c r="W16" i="1"/>
  <c r="X91" i="6" l="1"/>
  <c r="AA91" i="6"/>
  <c r="AD91" i="6"/>
  <c r="AG91" i="6"/>
  <c r="AJ91" i="6"/>
  <c r="AM91" i="6"/>
  <c r="AP91" i="6"/>
  <c r="AS91" i="6"/>
  <c r="AV91" i="6"/>
  <c r="U91" i="6"/>
  <c r="H91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3" i="6"/>
  <c r="O55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D211" i="6"/>
  <c r="C211" i="6"/>
  <c r="D195" i="6"/>
  <c r="C195" i="6"/>
  <c r="O24" i="1"/>
  <c r="BC91" i="6"/>
  <c r="BD91" i="6" s="1"/>
  <c r="BC92" i="6"/>
  <c r="BD92" i="6" s="1"/>
  <c r="BC93" i="6"/>
  <c r="BD93" i="6" s="1"/>
  <c r="BC94" i="6"/>
  <c r="BD94" i="6" s="1"/>
  <c r="BC95" i="6"/>
  <c r="X89" i="6"/>
  <c r="AA89" i="6"/>
  <c r="AD89" i="6"/>
  <c r="AG89" i="6"/>
  <c r="AJ89" i="6"/>
  <c r="AM89" i="6"/>
  <c r="AP89" i="6"/>
  <c r="AS89" i="6"/>
  <c r="AV89" i="6"/>
  <c r="U89" i="6"/>
  <c r="L89" i="6"/>
  <c r="BA91" i="6"/>
  <c r="BA92" i="6"/>
  <c r="X90" i="6"/>
  <c r="AA90" i="6"/>
  <c r="AD90" i="6"/>
  <c r="AG90" i="6"/>
  <c r="AJ90" i="6"/>
  <c r="AM90" i="6"/>
  <c r="AP90" i="6"/>
  <c r="AS90" i="6"/>
  <c r="AV90" i="6"/>
  <c r="U90" i="6"/>
  <c r="H90" i="6"/>
  <c r="X48" i="9"/>
  <c r="AA48" i="9"/>
  <c r="AD48" i="9"/>
  <c r="AG48" i="9"/>
  <c r="AJ48" i="9"/>
  <c r="AM48" i="9"/>
  <c r="AP48" i="9"/>
  <c r="AS48" i="9"/>
  <c r="S11" i="10"/>
  <c r="E230" i="6" l="1"/>
  <c r="E231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9" i="6"/>
  <c r="H88" i="6"/>
  <c r="I88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7" i="6"/>
  <c r="AA87" i="6"/>
  <c r="AD87" i="6"/>
  <c r="AG87" i="6"/>
  <c r="AJ87" i="6"/>
  <c r="AM87" i="6"/>
  <c r="AP87" i="6"/>
  <c r="AS87" i="6"/>
  <c r="AV87" i="6"/>
  <c r="U87" i="6"/>
  <c r="L87" i="6"/>
  <c r="H87" i="6"/>
  <c r="X86" i="6"/>
  <c r="AA86" i="6"/>
  <c r="AD86" i="6"/>
  <c r="AG86" i="6"/>
  <c r="AJ86" i="6"/>
  <c r="AM86" i="6"/>
  <c r="AP86" i="6"/>
  <c r="AS86" i="6"/>
  <c r="AV86" i="6"/>
  <c r="U86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9" i="6" l="1"/>
  <c r="X85" i="6"/>
  <c r="AA85" i="6"/>
  <c r="AD85" i="6"/>
  <c r="AG85" i="6"/>
  <c r="AJ85" i="6"/>
  <c r="AM85" i="6"/>
  <c r="AP85" i="6"/>
  <c r="AS85" i="6"/>
  <c r="AV85" i="6"/>
  <c r="U85" i="6"/>
  <c r="Q16" i="1"/>
  <c r="R16" i="1" s="1"/>
  <c r="X39" i="1"/>
  <c r="AA39" i="1"/>
  <c r="AD39" i="1"/>
  <c r="AG39" i="1"/>
  <c r="AJ39" i="1"/>
  <c r="AM39" i="1"/>
  <c r="AP39" i="1"/>
  <c r="AS39" i="1"/>
  <c r="AV39" i="1"/>
  <c r="U39" i="1"/>
  <c r="H39" i="1"/>
  <c r="M48" i="8" l="1"/>
  <c r="D136" i="8"/>
  <c r="D137" i="8"/>
  <c r="D138" i="8"/>
  <c r="D139" i="8"/>
  <c r="C140" i="8"/>
  <c r="C141" i="8"/>
  <c r="C142" i="8"/>
  <c r="C145" i="8"/>
  <c r="C146" i="8"/>
  <c r="C147" i="8"/>
  <c r="C148" i="8"/>
  <c r="X84" i="6" l="1"/>
  <c r="AA84" i="6"/>
  <c r="AD84" i="6"/>
  <c r="AG84" i="6"/>
  <c r="AJ84" i="6"/>
  <c r="AM84" i="6"/>
  <c r="AP84" i="6"/>
  <c r="AS84" i="6"/>
  <c r="AV84" i="6"/>
  <c r="U84" i="6"/>
  <c r="L84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3" i="6"/>
  <c r="AA83" i="6"/>
  <c r="AD83" i="6"/>
  <c r="AG83" i="6"/>
  <c r="AJ83" i="6"/>
  <c r="AM83" i="6"/>
  <c r="AP83" i="6"/>
  <c r="AS83" i="6"/>
  <c r="L83" i="6"/>
  <c r="U82" i="6"/>
  <c r="X82" i="6"/>
  <c r="AA82" i="6"/>
  <c r="AD82" i="6"/>
  <c r="AG82" i="6"/>
  <c r="AJ82" i="6"/>
  <c r="AM82" i="6"/>
  <c r="AP82" i="6"/>
  <c r="AS82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148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Y58" i="8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9" i="6"/>
  <c r="X79" i="6"/>
  <c r="AA79" i="6"/>
  <c r="AD79" i="6"/>
  <c r="AG79" i="6"/>
  <c r="AJ79" i="6"/>
  <c r="AM79" i="6"/>
  <c r="AP79" i="6"/>
  <c r="AS79" i="6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R77" i="6"/>
  <c r="H78" i="6"/>
  <c r="H79" i="6"/>
  <c r="H80" i="6"/>
  <c r="I80" i="6" s="1"/>
  <c r="H81" i="6"/>
  <c r="I81" i="6" s="1"/>
  <c r="H82" i="6"/>
  <c r="H83" i="6"/>
  <c r="H84" i="6"/>
  <c r="H85" i="6"/>
  <c r="H86" i="6"/>
  <c r="H77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6" i="6"/>
  <c r="U76" i="6"/>
  <c r="X76" i="6"/>
  <c r="AA76" i="6"/>
  <c r="AD76" i="6"/>
  <c r="AG76" i="6"/>
  <c r="AJ76" i="6"/>
  <c r="AM76" i="6"/>
  <c r="AP76" i="6"/>
  <c r="R76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3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148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4" i="6"/>
  <c r="U74" i="6"/>
  <c r="X74" i="6"/>
  <c r="AA74" i="6"/>
  <c r="AD74" i="6"/>
  <c r="AG74" i="6"/>
  <c r="AJ74" i="6"/>
  <c r="AM74" i="6"/>
  <c r="AP74" i="6"/>
  <c r="O74" i="6"/>
  <c r="H74" i="6"/>
  <c r="U31" i="1"/>
  <c r="X31" i="1"/>
  <c r="AA31" i="1"/>
  <c r="AD31" i="1"/>
  <c r="AG31" i="1"/>
  <c r="AJ31" i="1"/>
  <c r="AM31" i="1"/>
  <c r="AP31" i="1"/>
  <c r="AS31" i="1"/>
  <c r="AV31" i="1"/>
  <c r="BD98" i="6" l="1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C74" i="6"/>
  <c r="BC75" i="6"/>
  <c r="BC76" i="6"/>
  <c r="BC77" i="6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C87" i="6"/>
  <c r="BD87" i="6" s="1"/>
  <c r="BD88" i="6"/>
  <c r="BC89" i="6"/>
  <c r="BD89" i="6" s="1"/>
  <c r="BC90" i="6"/>
  <c r="BD90" i="6" s="1"/>
  <c r="BD95" i="6"/>
  <c r="BC96" i="6"/>
  <c r="BD96" i="6" s="1"/>
  <c r="BC97" i="6"/>
  <c r="BD97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9" i="6"/>
  <c r="BA90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41" i="4" l="1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BD77" i="6" s="1"/>
  <c r="AZ78" i="6"/>
  <c r="BB78" i="6" s="1"/>
  <c r="AZ79" i="6"/>
  <c r="R73" i="6"/>
  <c r="U73" i="6"/>
  <c r="X73" i="6"/>
  <c r="AA73" i="6"/>
  <c r="AD73" i="6"/>
  <c r="AG73" i="6"/>
  <c r="AJ73" i="6"/>
  <c r="AM73" i="6"/>
  <c r="AP73" i="6"/>
  <c r="AS73" i="6"/>
  <c r="O73" i="6"/>
  <c r="L73" i="6"/>
  <c r="L74" i="6"/>
  <c r="L75" i="6"/>
  <c r="L76" i="6"/>
  <c r="L77" i="6"/>
  <c r="E218" i="6" s="1"/>
  <c r="L78" i="6"/>
  <c r="L79" i="6"/>
  <c r="H73" i="6"/>
  <c r="BC73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T18" i="1" s="1"/>
  <c r="U18" i="1" s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2" i="6"/>
  <c r="U72" i="6"/>
  <c r="X72" i="6"/>
  <c r="AA72" i="6"/>
  <c r="AD72" i="6"/>
  <c r="AG72" i="6"/>
  <c r="AJ72" i="6"/>
  <c r="AM72" i="6"/>
  <c r="AP72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1" i="6"/>
  <c r="AM71" i="6"/>
  <c r="AJ71" i="6"/>
  <c r="AG71" i="6"/>
  <c r="AD71" i="6"/>
  <c r="AA71" i="6"/>
  <c r="X71" i="6"/>
  <c r="U71" i="6"/>
  <c r="R71" i="6"/>
  <c r="O71" i="6"/>
  <c r="L71" i="6"/>
  <c r="H71" i="6"/>
  <c r="BC71" i="6" s="1"/>
  <c r="AZ7" i="9"/>
  <c r="R70" i="6"/>
  <c r="U70" i="6"/>
  <c r="X70" i="6"/>
  <c r="AA70" i="6"/>
  <c r="AD70" i="6"/>
  <c r="AG70" i="6"/>
  <c r="AJ70" i="6"/>
  <c r="AM70" i="6"/>
  <c r="AP70" i="6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AS62" i="6"/>
  <c r="O62" i="6"/>
  <c r="R62" i="6"/>
  <c r="U62" i="6"/>
  <c r="X62" i="6"/>
  <c r="AA62" i="6"/>
  <c r="AD62" i="6"/>
  <c r="AG62" i="6"/>
  <c r="AJ62" i="6"/>
  <c r="AM62" i="6"/>
  <c r="AP62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6" i="6"/>
  <c r="U56" i="6"/>
  <c r="X56" i="6"/>
  <c r="AA56" i="6"/>
  <c r="AD56" i="6"/>
  <c r="AG56" i="6"/>
  <c r="AJ56" i="6"/>
  <c r="AM56" i="6"/>
  <c r="AP56" i="6"/>
  <c r="R55" i="6"/>
  <c r="U55" i="6"/>
  <c r="X55" i="6"/>
  <c r="AA55" i="6"/>
  <c r="AD55" i="6"/>
  <c r="AG55" i="6"/>
  <c r="AJ55" i="6"/>
  <c r="AM55" i="6"/>
  <c r="AP55" i="6"/>
  <c r="R20" i="6"/>
  <c r="U20" i="6"/>
  <c r="AA20" i="6"/>
  <c r="AD20" i="6"/>
  <c r="AG20" i="6"/>
  <c r="AJ20" i="6"/>
  <c r="AM20" i="6"/>
  <c r="AP20" i="6"/>
  <c r="R54" i="6"/>
  <c r="U54" i="6"/>
  <c r="X54" i="6"/>
  <c r="AA54" i="6"/>
  <c r="AD54" i="6"/>
  <c r="AG54" i="6"/>
  <c r="AJ54" i="6"/>
  <c r="AM54" i="6"/>
  <c r="AP54" i="6"/>
  <c r="E104" i="9" l="1"/>
  <c r="E139" i="4"/>
  <c r="BD73" i="6"/>
  <c r="BD71" i="6"/>
  <c r="R52" i="6"/>
  <c r="U52" i="6"/>
  <c r="X52" i="6"/>
  <c r="AA52" i="6"/>
  <c r="AD52" i="6"/>
  <c r="AG52" i="6"/>
  <c r="AJ52" i="6"/>
  <c r="AM52" i="6"/>
  <c r="AP52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A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80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80" i="6"/>
  <c r="BD80" i="6" s="1"/>
  <c r="AD33" i="1" l="1"/>
  <c r="AD35" i="1"/>
  <c r="BC79" i="6"/>
  <c r="BD79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1" i="6"/>
  <c r="O78" i="6"/>
  <c r="O79" i="6"/>
  <c r="O80" i="6"/>
  <c r="O81" i="6"/>
  <c r="O82" i="6"/>
  <c r="O83" i="6"/>
  <c r="O84" i="6"/>
  <c r="O8" i="6"/>
  <c r="R8" i="6"/>
  <c r="U8" i="6"/>
  <c r="H8" i="6"/>
  <c r="BC8" i="6" s="1"/>
  <c r="BD8" i="6" s="1"/>
  <c r="H34" i="9"/>
  <c r="H35" i="9"/>
  <c r="AP50" i="9"/>
  <c r="AP51" i="9"/>
  <c r="AP52" i="9"/>
  <c r="AP53" i="9"/>
  <c r="AP54" i="9"/>
  <c r="U50" i="9"/>
  <c r="U51" i="9"/>
  <c r="U52" i="9"/>
  <c r="U53" i="9"/>
  <c r="U54" i="9"/>
  <c r="U55" i="9"/>
  <c r="U56" i="9"/>
  <c r="X50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AJ11" i="1"/>
  <c r="AM11" i="1"/>
  <c r="AM33" i="1"/>
  <c r="E149" i="6" l="1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80" i="6"/>
  <c r="AM80" i="6"/>
  <c r="AM81" i="6"/>
  <c r="AJ80" i="6"/>
  <c r="AJ81" i="6"/>
  <c r="AG80" i="6"/>
  <c r="AG81" i="6"/>
  <c r="AD80" i="6"/>
  <c r="AD81" i="6"/>
  <c r="AA80" i="6"/>
  <c r="AA81" i="6"/>
  <c r="X80" i="6"/>
  <c r="X81" i="6"/>
  <c r="U80" i="6"/>
  <c r="U81" i="6"/>
  <c r="R78" i="6"/>
  <c r="R79" i="6"/>
  <c r="R80" i="6"/>
  <c r="R81" i="6"/>
  <c r="R82" i="6"/>
  <c r="R83" i="6"/>
  <c r="R84" i="6"/>
  <c r="E225" i="6" s="1"/>
  <c r="R85" i="6"/>
  <c r="E226" i="6" s="1"/>
  <c r="R86" i="6"/>
  <c r="E227" i="6" s="1"/>
  <c r="R87" i="6"/>
  <c r="E228" i="6" s="1"/>
  <c r="P9" i="8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AJ50" i="9"/>
  <c r="AJ51" i="9"/>
  <c r="AJ52" i="9"/>
  <c r="AJ53" i="9"/>
  <c r="AG50" i="9"/>
  <c r="AG51" i="9"/>
  <c r="AG52" i="9"/>
  <c r="AG53" i="9"/>
  <c r="AD50" i="9"/>
  <c r="AD51" i="9"/>
  <c r="AD52" i="9"/>
  <c r="L80" i="6"/>
  <c r="L81" i="6"/>
  <c r="L82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BC78" i="6"/>
  <c r="BD78" i="6" s="1"/>
  <c r="H72" i="6"/>
  <c r="BC72" i="6" s="1"/>
  <c r="BD72" i="6" s="1"/>
  <c r="H45" i="9"/>
  <c r="X49" i="4"/>
  <c r="X50" i="4"/>
  <c r="AA49" i="4"/>
  <c r="AA50" i="4"/>
  <c r="O43" i="4"/>
  <c r="AQ41" i="8"/>
  <c r="AN41" i="8"/>
  <c r="Y41" i="8"/>
  <c r="E164" i="4" l="1"/>
  <c r="AS8" i="4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P47" i="4"/>
  <c r="AP49" i="4"/>
  <c r="AJ47" i="4"/>
  <c r="AJ49" i="4"/>
  <c r="AM47" i="4"/>
  <c r="AM49" i="4"/>
  <c r="R47" i="4"/>
  <c r="R48" i="4"/>
  <c r="E157" i="4" s="1"/>
  <c r="R49" i="4"/>
  <c r="E158" i="4" s="1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E214" i="6" s="1"/>
  <c r="AV74" i="6"/>
  <c r="AV75" i="6"/>
  <c r="AV76" i="6"/>
  <c r="E217" i="6" s="1"/>
  <c r="AV78" i="6"/>
  <c r="E219" i="6" s="1"/>
  <c r="AV79" i="6"/>
  <c r="E220" i="6" s="1"/>
  <c r="AV80" i="6"/>
  <c r="AV81" i="6"/>
  <c r="AV82" i="6"/>
  <c r="E223" i="6" s="1"/>
  <c r="AV83" i="6"/>
  <c r="E224" i="6" s="1"/>
  <c r="AV92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7" i="6"/>
  <c r="AS60" i="6"/>
  <c r="AS61" i="6"/>
  <c r="AS63" i="6"/>
  <c r="AS64" i="6"/>
  <c r="AS65" i="6"/>
  <c r="AS66" i="6"/>
  <c r="AS67" i="6"/>
  <c r="AS68" i="6"/>
  <c r="AS69" i="6"/>
  <c r="AS70" i="6"/>
  <c r="AS71" i="6"/>
  <c r="AS72" i="6"/>
  <c r="AS74" i="6"/>
  <c r="E215" i="6" s="1"/>
  <c r="AS75" i="6"/>
  <c r="E216" i="6" s="1"/>
  <c r="AS80" i="6"/>
  <c r="AS81" i="6"/>
  <c r="E222" i="6" s="1"/>
  <c r="E232" i="6"/>
  <c r="E233" i="6"/>
  <c r="E234" i="6"/>
  <c r="E235" i="6"/>
  <c r="AS95" i="6"/>
  <c r="AS96" i="6"/>
  <c r="E237" i="6" s="1"/>
  <c r="AS97" i="6"/>
  <c r="AS98" i="6"/>
  <c r="E239" i="6" s="1"/>
  <c r="AS99" i="6"/>
  <c r="AS100" i="6"/>
  <c r="E241" i="6" s="1"/>
  <c r="AS101" i="6"/>
  <c r="AS102" i="6"/>
  <c r="E243" i="6" s="1"/>
  <c r="AS103" i="6"/>
  <c r="AS104" i="6"/>
  <c r="E245" i="6" s="1"/>
  <c r="AS105" i="6"/>
  <c r="AS106" i="6"/>
  <c r="E247" i="6" s="1"/>
  <c r="AS107" i="6"/>
  <c r="AS108" i="6"/>
  <c r="E249" i="6" s="1"/>
  <c r="AS109" i="6"/>
  <c r="AS110" i="6"/>
  <c r="E251" i="6" s="1"/>
  <c r="AS111" i="6"/>
  <c r="AS112" i="6"/>
  <c r="E253" i="6" s="1"/>
  <c r="AS113" i="6"/>
  <c r="AS114" i="6"/>
  <c r="E255" i="6" s="1"/>
  <c r="AS115" i="6"/>
  <c r="AS116" i="6"/>
  <c r="E257" i="6" s="1"/>
  <c r="AS117" i="6"/>
  <c r="AS118" i="6"/>
  <c r="E259" i="6" s="1"/>
  <c r="AS119" i="6"/>
  <c r="AS120" i="6"/>
  <c r="E261" i="6" s="1"/>
  <c r="AS121" i="6"/>
  <c r="AS122" i="6"/>
  <c r="E263" i="6" s="1"/>
  <c r="AS123" i="6"/>
  <c r="AS124" i="6"/>
  <c r="E265" i="6" s="1"/>
  <c r="AS125" i="6"/>
  <c r="AS126" i="6"/>
  <c r="E267" i="6" s="1"/>
  <c r="AS127" i="6"/>
  <c r="AS128" i="6"/>
  <c r="E269" i="6" s="1"/>
  <c r="AS129" i="6"/>
  <c r="AS130" i="6"/>
  <c r="AS131" i="6"/>
  <c r="AS132" i="6"/>
  <c r="AS133" i="6"/>
  <c r="AS134" i="6"/>
  <c r="AS135" i="6"/>
  <c r="AS136" i="6"/>
  <c r="AS137" i="6"/>
  <c r="AS138" i="6"/>
  <c r="AS139" i="6"/>
  <c r="O70" i="6"/>
  <c r="O72" i="6"/>
  <c r="H70" i="6"/>
  <c r="BC70" i="6" s="1"/>
  <c r="BD70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9" i="6"/>
  <c r="H69" i="6"/>
  <c r="BC69" i="6" s="1"/>
  <c r="BD69" i="6" s="1"/>
  <c r="O41" i="9"/>
  <c r="O42" i="9"/>
  <c r="O43" i="9"/>
  <c r="O44" i="9"/>
  <c r="O46" i="9"/>
  <c r="O47" i="9"/>
  <c r="O48" i="9"/>
  <c r="O49" i="9"/>
  <c r="O50" i="9"/>
  <c r="O51" i="9"/>
  <c r="O52" i="9"/>
  <c r="O53" i="9"/>
  <c r="O54" i="9"/>
  <c r="O68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114" i="8" l="1"/>
  <c r="E268" i="6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212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7" i="6"/>
  <c r="AM50" i="9"/>
  <c r="U48" i="9"/>
  <c r="AA50" i="9"/>
  <c r="AA51" i="9"/>
  <c r="O40" i="9"/>
  <c r="O66" i="6"/>
  <c r="AJ33" i="1"/>
  <c r="L37" i="4" l="1"/>
  <c r="L38" i="4"/>
  <c r="L39" i="4"/>
  <c r="L40" i="4"/>
  <c r="E149" i="4" s="1"/>
  <c r="L41" i="4"/>
  <c r="E150" i="4" s="1"/>
  <c r="L42" i="4"/>
  <c r="AD47" i="4"/>
  <c r="AG47" i="4"/>
  <c r="L64" i="6"/>
  <c r="L65" i="6"/>
  <c r="L66" i="6"/>
  <c r="E207" i="6" s="1"/>
  <c r="L67" i="6"/>
  <c r="E208" i="6" s="1"/>
  <c r="L68" i="6"/>
  <c r="E209" i="6" s="1"/>
  <c r="L69" i="6"/>
  <c r="E210" i="6" s="1"/>
  <c r="L70" i="6"/>
  <c r="E211" i="6" s="1"/>
  <c r="L72" i="6"/>
  <c r="E213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0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8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8" i="6"/>
  <c r="E199" i="6" s="1"/>
  <c r="H58" i="6"/>
  <c r="BC58" i="6" s="1"/>
  <c r="BD58" i="6" s="1"/>
  <c r="O56" i="6"/>
  <c r="O57" i="6"/>
  <c r="O59" i="6"/>
  <c r="O60" i="6"/>
  <c r="O61" i="6"/>
  <c r="O63" i="6"/>
  <c r="O64" i="6"/>
  <c r="E205" i="6" s="1"/>
  <c r="O65" i="6"/>
  <c r="E206" i="6" s="1"/>
  <c r="H56" i="6"/>
  <c r="BC56" i="6" s="1"/>
  <c r="BD56" i="6" s="1"/>
  <c r="H57" i="6"/>
  <c r="BC57" i="6" s="1"/>
  <c r="BD57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68" i="6"/>
  <c r="BC68" i="6" s="1"/>
  <c r="BD68" i="6" s="1"/>
  <c r="H55" i="6"/>
  <c r="BC55" i="6" s="1"/>
  <c r="BD55" i="6" s="1"/>
  <c r="O29" i="4"/>
  <c r="H54" i="6"/>
  <c r="BC54" i="6" s="1"/>
  <c r="BD54" i="6" s="1"/>
  <c r="O53" i="6"/>
  <c r="R53" i="6"/>
  <c r="U53" i="6"/>
  <c r="X53" i="6"/>
  <c r="AA53" i="6"/>
  <c r="AD53" i="6"/>
  <c r="AG53" i="6"/>
  <c r="AJ53" i="6"/>
  <c r="AM53" i="6"/>
  <c r="AP53" i="6"/>
  <c r="AE29" i="8" l="1"/>
  <c r="AK29" i="8" s="1"/>
  <c r="AN29" i="8" s="1"/>
  <c r="AQ29" i="8" s="1"/>
  <c r="O52" i="6"/>
  <c r="O51" i="6"/>
  <c r="AZ16" i="1"/>
  <c r="L16" i="1"/>
  <c r="E60" i="1" s="1"/>
  <c r="H16" i="1"/>
  <c r="O24" i="4"/>
  <c r="O25" i="4"/>
  <c r="O26" i="4"/>
  <c r="O27" i="4"/>
  <c r="O28" i="4"/>
  <c r="O32" i="4"/>
  <c r="O33" i="4"/>
  <c r="R57" i="6"/>
  <c r="O50" i="6"/>
  <c r="O54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9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8" i="6"/>
  <c r="I47" i="6"/>
  <c r="BA47" i="6" s="1"/>
  <c r="BB47" i="6" s="1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D47" i="6" l="1"/>
  <c r="AY17" i="9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5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7" i="6"/>
  <c r="AS59" i="6"/>
  <c r="O34" i="6"/>
  <c r="O32" i="6"/>
  <c r="O18" i="6" l="1"/>
  <c r="O17" i="6"/>
  <c r="R17" i="6"/>
  <c r="O16" i="6"/>
  <c r="O12" i="4"/>
  <c r="O11" i="4" l="1"/>
  <c r="U11" i="1"/>
  <c r="X11" i="1"/>
  <c r="AA11" i="1"/>
  <c r="AD11" i="1"/>
  <c r="AG11" i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N10" i="8"/>
  <c r="AN11" i="8"/>
  <c r="AN17" i="8"/>
  <c r="AN7" i="8"/>
  <c r="AK10" i="8"/>
  <c r="AK11" i="8"/>
  <c r="AK7" i="8"/>
  <c r="AH10" i="8"/>
  <c r="AH11" i="8"/>
  <c r="AH7" i="8"/>
  <c r="AE10" i="8"/>
  <c r="AE11" i="8"/>
  <c r="AE7" i="8"/>
  <c r="AB10" i="8"/>
  <c r="AB11" i="8"/>
  <c r="AB7" i="8"/>
  <c r="Y10" i="8"/>
  <c r="Y11" i="8"/>
  <c r="Y7" i="8"/>
  <c r="AK17" i="8"/>
  <c r="AH17" i="8"/>
  <c r="AE17" i="8"/>
  <c r="AB17" i="8"/>
  <c r="Y17" i="8"/>
  <c r="V10" i="8"/>
  <c r="V11" i="8"/>
  <c r="V17" i="8"/>
  <c r="V7" i="8"/>
  <c r="S10" i="8"/>
  <c r="S11" i="8"/>
  <c r="S17" i="8"/>
  <c r="S7" i="8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E81" i="9" s="1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E116" i="4" s="1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H34" i="1"/>
  <c r="H7" i="1"/>
  <c r="X8" i="1"/>
  <c r="X9" i="1"/>
  <c r="X7" i="1"/>
  <c r="U8" i="1"/>
  <c r="U9" i="1"/>
  <c r="U33" i="1"/>
  <c r="E77" i="1" s="1"/>
  <c r="U7" i="1"/>
  <c r="E51" i="1" s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7" i="6"/>
  <c r="AM7" i="6"/>
  <c r="AM10" i="6"/>
  <c r="AM11" i="6"/>
  <c r="AM23" i="6"/>
  <c r="AM57" i="6"/>
  <c r="AJ7" i="6"/>
  <c r="AJ10" i="6"/>
  <c r="AJ11" i="6"/>
  <c r="AJ23" i="6"/>
  <c r="AJ57" i="6"/>
  <c r="AG7" i="6"/>
  <c r="AG10" i="6"/>
  <c r="AG11" i="6"/>
  <c r="AG23" i="6"/>
  <c r="AG57" i="6"/>
  <c r="AD7" i="6"/>
  <c r="AD10" i="6"/>
  <c r="AD11" i="6"/>
  <c r="AD23" i="6"/>
  <c r="AD57" i="6"/>
  <c r="AA7" i="6"/>
  <c r="AA10" i="6"/>
  <c r="AA11" i="6"/>
  <c r="AA23" i="6"/>
  <c r="AA57" i="6"/>
  <c r="X7" i="6"/>
  <c r="X10" i="6"/>
  <c r="X11" i="6"/>
  <c r="X23" i="6"/>
  <c r="X57" i="6"/>
  <c r="U7" i="6"/>
  <c r="U10" i="6"/>
  <c r="U11" i="6"/>
  <c r="U23" i="6"/>
  <c r="U57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4" i="6" s="1"/>
  <c r="L14" i="6"/>
  <c r="E155" i="6" s="1"/>
  <c r="L15" i="6"/>
  <c r="E156" i="6" s="1"/>
  <c r="L16" i="6"/>
  <c r="E157" i="6" s="1"/>
  <c r="L17" i="6"/>
  <c r="E158" i="6" s="1"/>
  <c r="L18" i="6"/>
  <c r="E159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3" i="6" s="1"/>
  <c r="L33" i="6"/>
  <c r="E174" i="6" s="1"/>
  <c r="L34" i="6"/>
  <c r="E175" i="6" s="1"/>
  <c r="L35" i="6"/>
  <c r="E176" i="6" s="1"/>
  <c r="L36" i="6"/>
  <c r="E177" i="6" s="1"/>
  <c r="L37" i="6"/>
  <c r="E178" i="6" s="1"/>
  <c r="L38" i="6"/>
  <c r="E179" i="6" s="1"/>
  <c r="L40" i="6"/>
  <c r="E181" i="6" s="1"/>
  <c r="L41" i="6"/>
  <c r="E182" i="6" s="1"/>
  <c r="L42" i="6"/>
  <c r="E183" i="6" s="1"/>
  <c r="L43" i="6"/>
  <c r="E184" i="6" s="1"/>
  <c r="L44" i="6"/>
  <c r="E185" i="6" s="1"/>
  <c r="L45" i="6"/>
  <c r="E186" i="6" s="1"/>
  <c r="L46" i="6"/>
  <c r="E187" i="6" s="1"/>
  <c r="L49" i="6"/>
  <c r="E190" i="6" s="1"/>
  <c r="L50" i="6"/>
  <c r="E191" i="6" s="1"/>
  <c r="L51" i="6"/>
  <c r="E192" i="6" s="1"/>
  <c r="L52" i="6"/>
  <c r="E193" i="6" s="1"/>
  <c r="L53" i="6"/>
  <c r="E194" i="6" s="1"/>
  <c r="L54" i="6"/>
  <c r="E195" i="6" s="1"/>
  <c r="L55" i="6"/>
  <c r="E196" i="6" s="1"/>
  <c r="L56" i="6"/>
  <c r="E197" i="6" s="1"/>
  <c r="L57" i="6"/>
  <c r="E198" i="6" s="1"/>
  <c r="L59" i="6"/>
  <c r="E200" i="6" s="1"/>
  <c r="L60" i="6"/>
  <c r="E201" i="6" s="1"/>
  <c r="L61" i="6"/>
  <c r="E202" i="6" s="1"/>
  <c r="L62" i="6"/>
  <c r="E203" i="6" s="1"/>
  <c r="L63" i="6"/>
  <c r="E204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BC7" i="6" s="1"/>
  <c r="BD7" i="6" s="1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E169" i="6" l="1"/>
  <c r="E167" i="6"/>
  <c r="E164" i="6"/>
  <c r="E162" i="6"/>
  <c r="E151" i="6"/>
  <c r="E53" i="1"/>
  <c r="E127" i="4"/>
  <c r="E125" i="4"/>
  <c r="E123" i="4"/>
  <c r="E129" i="4"/>
  <c r="E168" i="6"/>
  <c r="E166" i="6"/>
  <c r="E163" i="6"/>
  <c r="E148" i="6"/>
  <c r="E52" i="1"/>
  <c r="E124" i="4"/>
  <c r="E119" i="4"/>
  <c r="E82" i="9"/>
  <c r="E103" i="8"/>
  <c r="E85" i="1"/>
  <c r="E96" i="8"/>
  <c r="E100" i="8"/>
  <c r="E95" i="8"/>
  <c r="E160" i="6"/>
  <c r="E171" i="6"/>
  <c r="E152" i="6"/>
  <c r="E172" i="6"/>
  <c r="E126" i="4"/>
  <c r="E122" i="4"/>
  <c r="E229" i="4"/>
  <c r="E85" i="8"/>
  <c r="E102" i="8"/>
  <c r="E92" i="8"/>
  <c r="E89" i="8"/>
  <c r="E101" i="8"/>
  <c r="E97" i="8"/>
  <c r="E93" i="8"/>
  <c r="E88" i="8"/>
  <c r="E150" i="8" s="1"/>
  <c r="E161" i="6"/>
  <c r="E170" i="6"/>
  <c r="E118" i="4"/>
  <c r="C6" i="10"/>
  <c r="C17" i="10"/>
  <c r="C43" i="10" s="1"/>
  <c r="E150" i="6"/>
  <c r="H28" i="10"/>
  <c r="D26" i="15"/>
  <c r="E293" i="6" l="1"/>
  <c r="E292" i="6"/>
  <c r="E228" i="4"/>
  <c r="E147" i="8"/>
  <c r="E151" i="8"/>
  <c r="E291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1" i="6"/>
  <c r="E273" i="6"/>
  <c r="AM134" i="6" l="1"/>
  <c r="AM135" i="6"/>
  <c r="AM136" i="6"/>
  <c r="AM137" i="6"/>
  <c r="AM138" i="6"/>
  <c r="AM139" i="6"/>
  <c r="AM140" i="6"/>
  <c r="AM141" i="6"/>
  <c r="AM142" i="6"/>
  <c r="AM143" i="6"/>
  <c r="AJ134" i="6"/>
  <c r="AJ135" i="6"/>
  <c r="AJ136" i="6"/>
  <c r="AJ137" i="6"/>
  <c r="AJ138" i="6"/>
  <c r="AJ139" i="6"/>
  <c r="AJ140" i="6"/>
  <c r="AJ141" i="6"/>
  <c r="AJ142" i="6"/>
  <c r="AJ143" i="6"/>
  <c r="AG134" i="6"/>
  <c r="AG135" i="6"/>
  <c r="AG136" i="6"/>
  <c r="AG137" i="6"/>
  <c r="AG138" i="6"/>
  <c r="AG139" i="6"/>
  <c r="AG140" i="6"/>
  <c r="AG141" i="6"/>
  <c r="AG142" i="6"/>
  <c r="AG143" i="6"/>
  <c r="AD134" i="6"/>
  <c r="AD135" i="6"/>
  <c r="AD136" i="6"/>
  <c r="AD137" i="6"/>
  <c r="AD138" i="6"/>
  <c r="AD139" i="6"/>
  <c r="AD140" i="6"/>
  <c r="AD141" i="6"/>
  <c r="AD142" i="6"/>
  <c r="AD143" i="6"/>
  <c r="B18" i="15" l="1"/>
  <c r="B19" i="15"/>
  <c r="B20" i="15"/>
  <c r="B21" i="15"/>
  <c r="C9" i="15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B9" i="15"/>
  <c r="B10" i="15"/>
  <c r="B11" i="15"/>
  <c r="C267" i="6"/>
  <c r="C268" i="6"/>
  <c r="C269" i="6"/>
  <c r="C270" i="6"/>
  <c r="C271" i="6"/>
  <c r="C272" i="6"/>
  <c r="C273" i="6"/>
  <c r="C274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4" i="6"/>
  <c r="BA110" i="4"/>
  <c r="D12" i="15" l="1"/>
  <c r="E214" i="4"/>
  <c r="C18" i="15" l="1"/>
  <c r="E198" i="4" l="1"/>
  <c r="E203" i="4" l="1"/>
  <c r="AZ100" i="4" l="1"/>
  <c r="E211" i="4" l="1"/>
  <c r="F266" i="6" l="1"/>
  <c r="C275" i="6" l="1"/>
  <c r="C276" i="6"/>
  <c r="C277" i="6"/>
  <c r="E219" i="4" l="1"/>
  <c r="E220" i="4"/>
  <c r="D4" i="15" l="1"/>
  <c r="D8" i="15"/>
  <c r="E218" i="4"/>
  <c r="I20" i="10" l="1"/>
  <c r="C21" i="10" l="1"/>
  <c r="C10" i="10"/>
  <c r="AZ95" i="6" l="1"/>
  <c r="AV143" i="6" l="1"/>
  <c r="E274" i="6"/>
  <c r="AS140" i="6"/>
  <c r="AS141" i="6"/>
  <c r="AS142" i="6"/>
  <c r="AS143" i="6"/>
  <c r="D11" i="15"/>
  <c r="E272" i="6"/>
  <c r="AP134" i="6"/>
  <c r="AP135" i="6"/>
  <c r="AP136" i="6"/>
  <c r="AP137" i="6"/>
  <c r="AP138" i="6"/>
  <c r="AP139" i="6"/>
  <c r="AP140" i="6"/>
  <c r="AP141" i="6"/>
  <c r="AP142" i="6"/>
  <c r="AP143" i="6"/>
  <c r="AA134" i="6"/>
  <c r="AA135" i="6"/>
  <c r="AA136" i="6"/>
  <c r="AA137" i="6"/>
  <c r="AA138" i="6"/>
  <c r="AA139" i="6"/>
  <c r="AA140" i="6"/>
  <c r="AA141" i="6"/>
  <c r="AA142" i="6"/>
  <c r="AA143" i="6"/>
  <c r="X134" i="6"/>
  <c r="X135" i="6"/>
  <c r="X136" i="6"/>
  <c r="X137" i="6"/>
  <c r="X138" i="6"/>
  <c r="X139" i="6"/>
  <c r="X140" i="6"/>
  <c r="X141" i="6"/>
  <c r="X142" i="6"/>
  <c r="X143" i="6"/>
  <c r="U134" i="6"/>
  <c r="U135" i="6"/>
  <c r="U136" i="6"/>
  <c r="U137" i="6"/>
  <c r="U138" i="6"/>
  <c r="U139" i="6"/>
  <c r="U140" i="6"/>
  <c r="U141" i="6"/>
  <c r="U142" i="6"/>
  <c r="U143" i="6"/>
  <c r="R134" i="6"/>
  <c r="R135" i="6"/>
  <c r="R136" i="6"/>
  <c r="R137" i="6"/>
  <c r="R138" i="6"/>
  <c r="R139" i="6"/>
  <c r="R140" i="6"/>
  <c r="R141" i="6"/>
  <c r="R142" i="6"/>
  <c r="R143" i="6"/>
  <c r="O134" i="6"/>
  <c r="O135" i="6"/>
  <c r="O136" i="6"/>
  <c r="O137" i="6"/>
  <c r="O138" i="6"/>
  <c r="O139" i="6"/>
  <c r="O140" i="6"/>
  <c r="O141" i="6"/>
  <c r="O142" i="6"/>
  <c r="O143" i="6"/>
  <c r="L134" i="6"/>
  <c r="L135" i="6"/>
  <c r="L136" i="6"/>
  <c r="L137" i="6"/>
  <c r="L138" i="6"/>
  <c r="L139" i="6"/>
  <c r="L140" i="6"/>
  <c r="L141" i="6"/>
  <c r="L142" i="6"/>
  <c r="L143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E83" i="9" s="1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D21" i="15" l="1"/>
  <c r="E122" i="9"/>
  <c r="D19" i="15"/>
  <c r="E117" i="9"/>
  <c r="E147" i="9" s="1"/>
  <c r="AZ77" i="9"/>
  <c r="D15" i="15"/>
  <c r="AZ55" i="4"/>
  <c r="AZ56" i="4"/>
  <c r="AZ57" i="4"/>
  <c r="AZ58" i="4"/>
  <c r="AZ62" i="4"/>
  <c r="AZ64" i="4"/>
  <c r="AZ65" i="4"/>
  <c r="AZ66" i="4"/>
  <c r="AZ67" i="4"/>
  <c r="AZ68" i="4"/>
  <c r="AZ69" i="4"/>
  <c r="AZ71" i="4"/>
  <c r="AZ72" i="4"/>
  <c r="AZ74" i="4"/>
  <c r="AZ76" i="4"/>
  <c r="AZ77" i="4"/>
  <c r="AZ79" i="4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AZ105" i="4"/>
  <c r="AZ78" i="4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5" i="6"/>
  <c r="AZ114" i="6"/>
  <c r="AZ110" i="6"/>
  <c r="AZ107" i="6"/>
  <c r="AZ104" i="6"/>
  <c r="AZ85" i="6"/>
  <c r="AZ83" i="6"/>
  <c r="AZ80" i="6"/>
  <c r="AZ109" i="6"/>
  <c r="AZ106" i="6"/>
  <c r="AZ103" i="6"/>
  <c r="AZ99" i="6"/>
  <c r="AZ94" i="6"/>
  <c r="AZ81" i="6"/>
  <c r="AZ101" i="6"/>
  <c r="AZ123" i="6"/>
  <c r="AZ116" i="6"/>
  <c r="AZ100" i="6"/>
  <c r="AZ91" i="6"/>
  <c r="AZ84" i="6"/>
  <c r="AZ89" i="6"/>
  <c r="AZ86" i="6"/>
  <c r="AZ87" i="6"/>
  <c r="AZ124" i="6"/>
  <c r="AZ142" i="6"/>
  <c r="AZ143" i="6"/>
  <c r="AZ121" i="6"/>
  <c r="E270" i="6"/>
  <c r="E276" i="6" s="1"/>
  <c r="H142" i="6"/>
  <c r="H143" i="6"/>
  <c r="E223" i="4" l="1"/>
  <c r="AZ144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28" i="10" l="1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M6" i="10"/>
  <c r="L6" i="10"/>
  <c r="K6" i="10"/>
  <c r="J6" i="10"/>
  <c r="I6" i="10"/>
  <c r="H6" i="10"/>
  <c r="G6" i="10"/>
  <c r="F6" i="10"/>
  <c r="E6" i="10"/>
  <c r="D9" i="10" l="1"/>
  <c r="F10" i="10"/>
  <c r="H10" i="13"/>
  <c r="I10" i="13"/>
  <c r="J10" i="13"/>
  <c r="J9" i="13"/>
  <c r="I9" i="13"/>
  <c r="H9" i="13"/>
  <c r="E10" i="13"/>
  <c r="O31" i="10"/>
  <c r="P31" i="10"/>
  <c r="H20" i="10"/>
  <c r="O10" i="10"/>
  <c r="M10" i="10"/>
  <c r="I10" i="10"/>
  <c r="G10" i="10"/>
  <c r="R21" i="10"/>
  <c r="R47" i="10" s="1"/>
  <c r="N10" i="10"/>
  <c r="L10" i="10"/>
  <c r="K10" i="10"/>
  <c r="J10" i="10"/>
  <c r="H10" i="10"/>
  <c r="J9" i="10"/>
  <c r="E9" i="10"/>
  <c r="M9" i="10"/>
  <c r="I9" i="10"/>
  <c r="H9" i="10"/>
  <c r="G9" i="10"/>
  <c r="F9" i="10"/>
  <c r="O9" i="10"/>
  <c r="P9" i="13"/>
  <c r="K9" i="10"/>
  <c r="L9" i="13"/>
  <c r="N9" i="10"/>
  <c r="O9" i="13"/>
  <c r="L9" i="10"/>
  <c r="M9" i="13"/>
  <c r="D6" i="10"/>
  <c r="Q11" i="10"/>
  <c r="R9" i="10" l="1"/>
  <c r="R10" i="10"/>
  <c r="R20" i="10"/>
  <c r="S9" i="13"/>
  <c r="G32" i="10" l="1"/>
  <c r="N28" i="10"/>
  <c r="M28" i="10"/>
  <c r="K28" i="10"/>
  <c r="J28" i="10"/>
  <c r="I28" i="10"/>
  <c r="G28" i="10"/>
  <c r="F32" i="10"/>
  <c r="H32" i="10"/>
  <c r="J32" i="10"/>
  <c r="L32" i="10"/>
  <c r="M32" i="10"/>
  <c r="E32" i="10"/>
  <c r="E55" i="10" s="1"/>
  <c r="I32" i="10"/>
  <c r="K32" i="10"/>
  <c r="N32" i="10"/>
  <c r="C31" i="10"/>
  <c r="D31" i="10"/>
  <c r="E31" i="10"/>
  <c r="F31" i="10"/>
  <c r="G31" i="10"/>
  <c r="H31" i="10"/>
  <c r="I31" i="10"/>
  <c r="J31" i="10"/>
  <c r="K31" i="10"/>
  <c r="L31" i="10"/>
  <c r="M31" i="10"/>
  <c r="F28" i="10" l="1"/>
  <c r="E28" i="10"/>
  <c r="R32" i="10"/>
  <c r="R55" i="10" s="1"/>
  <c r="C30" i="10" l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29" i="10"/>
  <c r="P18" i="10"/>
  <c r="P29" i="10"/>
  <c r="O17" i="10"/>
  <c r="O28" i="10"/>
  <c r="P17" i="10"/>
  <c r="P28" i="10"/>
  <c r="M22" i="10" l="1"/>
  <c r="I22" i="10"/>
  <c r="H22" i="10"/>
  <c r="N33" i="10"/>
  <c r="M33" i="10"/>
  <c r="L33" i="10"/>
  <c r="J33" i="10"/>
  <c r="I33" i="10"/>
  <c r="H33" i="10"/>
  <c r="G33" i="10"/>
  <c r="D22" i="10"/>
  <c r="C22" i="10"/>
  <c r="C48" i="10" s="1"/>
  <c r="K33" i="10"/>
  <c r="K22" i="10"/>
  <c r="F22" i="10"/>
  <c r="D33" i="10"/>
  <c r="E22" i="10"/>
  <c r="E48" i="10" s="1"/>
  <c r="L22" i="10"/>
  <c r="Q6" i="13"/>
  <c r="P6" i="10"/>
  <c r="P33" i="10"/>
  <c r="O22" i="10"/>
  <c r="P6" i="13"/>
  <c r="S6" i="13" s="1"/>
  <c r="O6" i="10"/>
  <c r="R6" i="10" s="1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O7" i="13"/>
  <c r="M7" i="10"/>
  <c r="N7" i="13"/>
  <c r="L7" i="10"/>
  <c r="M7" i="13"/>
  <c r="K7" i="10"/>
  <c r="L7" i="13"/>
  <c r="J7" i="10"/>
  <c r="K7" i="13"/>
  <c r="I7" i="10"/>
  <c r="J7" i="13"/>
  <c r="H7" i="10"/>
  <c r="I7" i="13"/>
  <c r="G7" i="10"/>
  <c r="H7" i="13"/>
  <c r="F7" i="10"/>
  <c r="G7" i="13"/>
  <c r="E7" i="10"/>
  <c r="F7" i="13"/>
  <c r="F11" i="13" s="1"/>
  <c r="D7" i="10"/>
  <c r="R7" i="10" s="1"/>
  <c r="C33" i="10"/>
  <c r="C56" i="10" s="1"/>
  <c r="R29" i="10"/>
  <c r="D7" i="13"/>
  <c r="R17" i="10"/>
  <c r="R43" i="10" s="1"/>
  <c r="P8" i="13"/>
  <c r="O8" i="10"/>
  <c r="N8" i="13"/>
  <c r="M8" i="10"/>
  <c r="L8" i="13"/>
  <c r="K8" i="10"/>
  <c r="J8" i="13"/>
  <c r="I8" i="10"/>
  <c r="H8" i="13"/>
  <c r="G8" i="10"/>
  <c r="E8" i="10"/>
  <c r="D8" i="13"/>
  <c r="Q8" i="13"/>
  <c r="P8" i="10"/>
  <c r="O8" i="13"/>
  <c r="N8" i="10"/>
  <c r="M8" i="13"/>
  <c r="L8" i="10"/>
  <c r="K8" i="13"/>
  <c r="J8" i="10"/>
  <c r="I8" i="13"/>
  <c r="H8" i="10"/>
  <c r="G8" i="13"/>
  <c r="F8" i="10"/>
  <c r="E8" i="13"/>
  <c r="D8" i="10"/>
  <c r="P7" i="10"/>
  <c r="E56" i="10" l="1"/>
  <c r="R51" i="10"/>
  <c r="R33" i="10"/>
  <c r="P11" i="10"/>
  <c r="R8" i="10"/>
  <c r="Q11" i="13"/>
  <c r="G11" i="10"/>
  <c r="O11" i="10"/>
  <c r="M11" i="10"/>
  <c r="D11" i="10"/>
  <c r="E11" i="13"/>
  <c r="H11" i="13"/>
  <c r="J11" i="13"/>
  <c r="L11" i="13"/>
  <c r="P11" i="13"/>
  <c r="R22" i="10"/>
  <c r="R48" i="10" s="1"/>
  <c r="I11" i="10"/>
  <c r="N11" i="10"/>
  <c r="G11" i="13"/>
  <c r="O11" i="13"/>
  <c r="M11" i="13"/>
  <c r="I11" i="13"/>
  <c r="K11" i="13"/>
  <c r="N11" i="13"/>
  <c r="K11" i="10"/>
  <c r="F11" i="10"/>
  <c r="E11" i="10"/>
  <c r="H11" i="10"/>
  <c r="J11" i="10"/>
  <c r="L11" i="10"/>
  <c r="S7" i="13"/>
  <c r="S8" i="13"/>
  <c r="R56" i="10" l="1"/>
  <c r="G149" i="6"/>
  <c r="AL116" i="4"/>
  <c r="G116" i="4"/>
  <c r="R11" i="10"/>
  <c r="S33" i="10" s="1"/>
  <c r="S34" i="10" s="1"/>
  <c r="D10" i="13"/>
  <c r="D11" i="13" s="1"/>
  <c r="T11" i="10" l="1"/>
  <c r="S12" i="10"/>
  <c r="G81" i="9"/>
  <c r="S10" i="13"/>
  <c r="S11" i="13" s="1"/>
  <c r="C11" i="10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<sst xmlns="http://schemas.openxmlformats.org/spreadsheetml/2006/main" count="1272" uniqueCount="442">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</sst>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1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  <xf numFmtId="41" fontId="23" fillId="32" borderId="65" xfId="2" applyNumberFormat="1" applyFont="1" applyFill="1" applyBorder="1" applyAlignment="1">
      <alignment horizontal="left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90" zoomScaleNormal="90" workbookViewId="0">
      <pane ySplit="6" topLeftCell="A7" activePane="bottomLeft" state="frozen"/>
      <selection pane="bottomLeft" activeCell="L27" sqref="L27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5" t="s">
        <v>1</v>
      </c>
      <c r="B5" s="382" t="s">
        <v>2</v>
      </c>
      <c r="C5" s="382" t="s">
        <v>3</v>
      </c>
      <c r="D5" s="382" t="s">
        <v>4</v>
      </c>
      <c r="E5" s="387" t="s">
        <v>5</v>
      </c>
      <c r="F5" s="392" t="s">
        <v>6</v>
      </c>
      <c r="G5" s="392"/>
      <c r="H5" s="382" t="s">
        <v>10</v>
      </c>
      <c r="I5" s="382" t="s">
        <v>27</v>
      </c>
      <c r="J5" s="389" t="s">
        <v>26</v>
      </c>
      <c r="K5" s="390"/>
      <c r="L5" s="391"/>
      <c r="M5" s="393" t="s">
        <v>9</v>
      </c>
      <c r="N5" s="393"/>
      <c r="O5" s="393"/>
      <c r="P5" s="384" t="s">
        <v>14</v>
      </c>
      <c r="Q5" s="384"/>
      <c r="R5" s="384"/>
      <c r="S5" s="384" t="s">
        <v>15</v>
      </c>
      <c r="T5" s="384"/>
      <c r="U5" s="384"/>
      <c r="V5" s="384" t="s">
        <v>16</v>
      </c>
      <c r="W5" s="384"/>
      <c r="X5" s="384"/>
      <c r="Y5" s="384" t="s">
        <v>17</v>
      </c>
      <c r="Z5" s="384"/>
      <c r="AA5" s="384"/>
      <c r="AB5" s="384" t="s">
        <v>18</v>
      </c>
      <c r="AC5" s="384"/>
      <c r="AD5" s="384"/>
      <c r="AE5" s="384" t="s">
        <v>19</v>
      </c>
      <c r="AF5" s="384"/>
      <c r="AG5" s="384"/>
      <c r="AH5" s="384" t="s">
        <v>20</v>
      </c>
      <c r="AI5" s="384"/>
      <c r="AJ5" s="384"/>
      <c r="AK5" s="384" t="s">
        <v>21</v>
      </c>
      <c r="AL5" s="384"/>
      <c r="AM5" s="384"/>
      <c r="AN5" s="384" t="s">
        <v>22</v>
      </c>
      <c r="AO5" s="384"/>
      <c r="AP5" s="384"/>
      <c r="AQ5" s="384" t="s">
        <v>23</v>
      </c>
      <c r="AR5" s="384"/>
      <c r="AS5" s="384"/>
      <c r="AT5" s="384" t="s">
        <v>24</v>
      </c>
      <c r="AU5" s="384"/>
      <c r="AV5" s="384"/>
      <c r="AW5" s="379" t="s">
        <v>25</v>
      </c>
      <c r="AX5" s="380"/>
      <c r="AY5" s="381"/>
      <c r="AZ5" s="65" t="s">
        <v>62</v>
      </c>
      <c r="BA5" s="66" t="s">
        <v>62</v>
      </c>
    </row>
    <row r="6" spans="1:54" s="72" customFormat="1" x14ac:dyDescent="0.2">
      <c r="A6" s="386"/>
      <c r="B6" s="383"/>
      <c r="C6" s="383"/>
      <c r="D6" s="383"/>
      <c r="E6" s="388"/>
      <c r="F6" s="68" t="s">
        <v>7</v>
      </c>
      <c r="G6" s="69" t="s">
        <v>8</v>
      </c>
      <c r="H6" s="383"/>
      <c r="I6" s="383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/>
      <c r="X7" s="325">
        <f>V7-W7</f>
        <v>750000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30000</v>
      </c>
      <c r="AA8" s="325">
        <f t="shared" ref="AA8:AA10" si="11">+Y8-Z8</f>
        <v>680000</v>
      </c>
      <c r="AB8" s="327">
        <v>710000</v>
      </c>
      <c r="AC8" s="327"/>
      <c r="AD8" s="325">
        <f t="shared" si="0"/>
        <v>710000</v>
      </c>
      <c r="AE8" s="327">
        <v>710000</v>
      </c>
      <c r="AF8" s="327"/>
      <c r="AG8" s="325">
        <f t="shared" si="1"/>
        <v>710000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/>
      <c r="X14" s="324">
        <f t="shared" si="18"/>
        <v>1000000</v>
      </c>
      <c r="Y14" s="330">
        <v>1000000</v>
      </c>
      <c r="Z14" s="330"/>
      <c r="AA14" s="324">
        <f t="shared" si="24"/>
        <v>1000000</v>
      </c>
      <c r="AB14" s="330">
        <v>1000000</v>
      </c>
      <c r="AC14" s="330"/>
      <c r="AD14" s="324">
        <f t="shared" si="25"/>
        <v>1000000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/>
      <c r="X15" s="324">
        <f t="shared" si="18"/>
        <v>950000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f>850000-790000</f>
        <v>60000</v>
      </c>
      <c r="X16" s="324">
        <f t="shared" si="18"/>
        <v>775000</v>
      </c>
      <c r="Y16" s="330">
        <v>835000</v>
      </c>
      <c r="Z16" s="330"/>
      <c r="AA16" s="324">
        <f t="shared" si="24"/>
        <v>835000</v>
      </c>
      <c r="AB16" s="330">
        <v>835000</v>
      </c>
      <c r="AC16" s="330"/>
      <c r="AD16" s="324">
        <f t="shared" si="25"/>
        <v>835000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/>
      <c r="X17" s="324">
        <f t="shared" si="18"/>
        <v>1000000</v>
      </c>
      <c r="Y17" s="330">
        <v>1000000</v>
      </c>
      <c r="Z17" s="330"/>
      <c r="AA17" s="324">
        <f t="shared" si="24"/>
        <v>1000000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f>900000-R18</f>
        <v>900000</v>
      </c>
      <c r="U18" s="324">
        <f t="shared" si="17"/>
        <v>-225000</v>
      </c>
      <c r="V18" s="330">
        <v>675000</v>
      </c>
      <c r="W18" s="330"/>
      <c r="X18" s="324">
        <f t="shared" si="18"/>
        <v>675000</v>
      </c>
      <c r="Y18" s="330">
        <v>675000</v>
      </c>
      <c r="Z18" s="330"/>
      <c r="AA18" s="324">
        <f t="shared" si="24"/>
        <v>675000</v>
      </c>
      <c r="AB18" s="330">
        <v>675000</v>
      </c>
      <c r="AC18" s="330"/>
      <c r="AD18" s="324">
        <f t="shared" si="25"/>
        <v>675000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332000</v>
      </c>
      <c r="AA19" s="324">
        <f t="shared" si="24"/>
        <v>335000</v>
      </c>
      <c r="AB19" s="324">
        <v>667000</v>
      </c>
      <c r="AC19" s="324"/>
      <c r="AD19" s="324">
        <f t="shared" si="25"/>
        <v>667000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/>
      <c r="U20" s="324">
        <f t="shared" si="17"/>
        <v>950000</v>
      </c>
      <c r="V20" s="324">
        <v>950000</v>
      </c>
      <c r="W20" s="324"/>
      <c r="X20" s="324">
        <f t="shared" si="18"/>
        <v>950000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/>
      <c r="X21" s="324">
        <f t="shared" si="18"/>
        <v>1000000</v>
      </c>
      <c r="Y21" s="330">
        <v>1000000</v>
      </c>
      <c r="Z21" s="330"/>
      <c r="AA21" s="324">
        <f t="shared" si="24"/>
        <v>1000000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/>
      <c r="X22" s="324">
        <f t="shared" si="18"/>
        <v>800000</v>
      </c>
      <c r="Y22" s="330">
        <v>800000</v>
      </c>
      <c r="Z22" s="330"/>
      <c r="AA22" s="324">
        <f t="shared" si="24"/>
        <v>800000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/>
      <c r="X23" s="324">
        <f t="shared" si="18"/>
        <v>800000</v>
      </c>
      <c r="Y23" s="330">
        <v>800000</v>
      </c>
      <c r="Z23" s="330"/>
      <c r="AA23" s="324">
        <f t="shared" si="24"/>
        <v>800000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/>
      <c r="X24" s="324">
        <f t="shared" si="18"/>
        <v>800000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/>
      <c r="X25" s="324">
        <f t="shared" si="18"/>
        <v>667000</v>
      </c>
      <c r="Y25" s="336">
        <v>667000</v>
      </c>
      <c r="Z25" s="336"/>
      <c r="AA25" s="324">
        <f t="shared" si="24"/>
        <v>667000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1000000</v>
      </c>
      <c r="L26" s="324">
        <f t="shared" si="6"/>
        <v>2000000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/>
      <c r="U27" s="324">
        <f t="shared" si="17"/>
        <v>900000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/>
      <c r="U28" s="324">
        <f t="shared" si="17"/>
        <v>1000000</v>
      </c>
      <c r="V28" s="324">
        <v>1000000</v>
      </c>
      <c r="W28" s="324"/>
      <c r="X28" s="324">
        <f t="shared" si="18"/>
        <v>1000000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400000</v>
      </c>
      <c r="U29" s="324">
        <f t="shared" si="17"/>
        <v>400000</v>
      </c>
      <c r="V29" s="324">
        <v>800000</v>
      </c>
      <c r="W29" s="324"/>
      <c r="X29" s="324">
        <f t="shared" si="18"/>
        <v>800000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/>
      <c r="X31" s="325">
        <f t="shared" si="18"/>
        <v>1000000</v>
      </c>
      <c r="Y31" s="330">
        <v>1000000</v>
      </c>
      <c r="Z31" s="324"/>
      <c r="AA31" s="325">
        <f t="shared" si="24"/>
        <v>1000000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/>
      <c r="X32" s="325">
        <f t="shared" si="18"/>
        <v>1200000</v>
      </c>
      <c r="Y32" s="330">
        <v>1200000</v>
      </c>
      <c r="Z32" s="324"/>
      <c r="AA32" s="325">
        <f t="shared" si="24"/>
        <v>1200000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500000</v>
      </c>
      <c r="X34" s="325">
        <f t="shared" ref="X34" si="32">V34-W34</f>
        <v>500000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/>
      <c r="X36" s="325">
        <f t="shared" ref="X36:X39" si="38">+V36-W36</f>
        <v>1000000</v>
      </c>
      <c r="Y36" s="336">
        <v>1000000</v>
      </c>
      <c r="Z36" s="336"/>
      <c r="AA36" s="325">
        <f t="shared" ref="AA36:AA39" si="39">+Y36-Z36</f>
        <v>1000000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/>
      <c r="X37" s="325">
        <f t="shared" si="38"/>
        <v>1000000</v>
      </c>
      <c r="Y37" s="336">
        <v>1000000</v>
      </c>
      <c r="Z37" s="336"/>
      <c r="AA37" s="325">
        <f t="shared" si="39"/>
        <v>1000000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/>
      <c r="L38" s="336">
        <f>+J38-K38</f>
        <v>2500000</v>
      </c>
      <c r="M38" s="336"/>
      <c r="N38" s="336"/>
      <c r="O38" s="324"/>
      <c r="P38" s="336"/>
      <c r="Q38" s="336"/>
      <c r="R38" s="325"/>
      <c r="S38" s="337">
        <v>1000000</v>
      </c>
      <c r="T38" s="336"/>
      <c r="U38" s="347">
        <f>+S38-T38</f>
        <v>1000000</v>
      </c>
      <c r="V38" s="337">
        <v>1000000</v>
      </c>
      <c r="W38" s="336"/>
      <c r="X38" s="347">
        <f t="shared" si="38"/>
        <v>1000000</v>
      </c>
      <c r="Y38" s="337">
        <v>1000000</v>
      </c>
      <c r="Z38" s="336"/>
      <c r="AA38" s="347">
        <f t="shared" si="39"/>
        <v>1000000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78"/>
      <c r="B47" s="378"/>
      <c r="C47" s="378"/>
      <c r="D47" s="378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34835000</v>
      </c>
      <c r="L47" s="369">
        <f t="shared" si="47"/>
        <v>12350000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18279000</v>
      </c>
      <c r="U47" s="369">
        <f t="shared" si="47"/>
        <v>8695000</v>
      </c>
      <c r="V47" s="369">
        <f t="shared" si="47"/>
        <v>29974000</v>
      </c>
      <c r="W47" s="369">
        <f t="shared" si="47"/>
        <v>3237000</v>
      </c>
      <c r="X47" s="369">
        <f t="shared" si="47"/>
        <v>26737000</v>
      </c>
      <c r="Y47" s="369">
        <f t="shared" si="47"/>
        <v>26974000</v>
      </c>
      <c r="Z47" s="369">
        <f t="shared" si="47"/>
        <v>1162000</v>
      </c>
      <c r="AA47" s="369">
        <f t="shared" si="47"/>
        <v>25812000</v>
      </c>
      <c r="AB47" s="369">
        <f t="shared" si="47"/>
        <v>26974000</v>
      </c>
      <c r="AC47" s="369">
        <f t="shared" si="47"/>
        <v>800000</v>
      </c>
      <c r="AD47" s="369">
        <f t="shared" si="47"/>
        <v>26174000</v>
      </c>
      <c r="AE47" s="369">
        <f t="shared" si="47"/>
        <v>29974000</v>
      </c>
      <c r="AF47" s="369">
        <f t="shared" si="47"/>
        <v>800000</v>
      </c>
      <c r="AG47" s="369">
        <f t="shared" si="47"/>
        <v>29174000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77"/>
      <c r="B49" s="377"/>
      <c r="C49" s="377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5250000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5630000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7000000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6650000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6600000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7000000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5750000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5000000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7600000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7000000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5600000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5600000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5600000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5999000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11700000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7200000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8000000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6000000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8000000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9600000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7500000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8000000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8000000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12500000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233879000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E112" activePane="bottomRight" state="frozen"/>
      <selection pane="topRight" activeCell="E1" sqref="E1"/>
      <selection pane="bottomLeft" activeCell="A7" sqref="A7"/>
      <selection pane="bottomRight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399" t="s">
        <v>1</v>
      </c>
      <c r="B5" s="401" t="s">
        <v>2</v>
      </c>
      <c r="C5" s="387" t="s">
        <v>3</v>
      </c>
      <c r="D5" s="387" t="s">
        <v>4</v>
      </c>
      <c r="E5" s="387" t="s">
        <v>5</v>
      </c>
      <c r="F5" s="403" t="s">
        <v>6</v>
      </c>
      <c r="G5" s="403"/>
      <c r="H5" s="387" t="s">
        <v>10</v>
      </c>
      <c r="I5" s="387" t="s">
        <v>27</v>
      </c>
      <c r="J5" s="405" t="s">
        <v>26</v>
      </c>
      <c r="K5" s="406"/>
      <c r="L5" s="407"/>
      <c r="M5" s="396" t="s">
        <v>9</v>
      </c>
      <c r="N5" s="397"/>
      <c r="O5" s="398"/>
      <c r="P5" s="396" t="s">
        <v>14</v>
      </c>
      <c r="Q5" s="397"/>
      <c r="R5" s="398"/>
      <c r="S5" s="396" t="s">
        <v>15</v>
      </c>
      <c r="T5" s="397"/>
      <c r="U5" s="398"/>
      <c r="V5" s="396" t="s">
        <v>16</v>
      </c>
      <c r="W5" s="397"/>
      <c r="X5" s="398"/>
      <c r="Y5" s="396" t="s">
        <v>17</v>
      </c>
      <c r="Z5" s="397"/>
      <c r="AA5" s="398"/>
      <c r="AB5" s="396" t="s">
        <v>18</v>
      </c>
      <c r="AC5" s="397"/>
      <c r="AD5" s="398"/>
      <c r="AE5" s="396" t="s">
        <v>19</v>
      </c>
      <c r="AF5" s="397"/>
      <c r="AG5" s="398"/>
      <c r="AH5" s="396" t="s">
        <v>20</v>
      </c>
      <c r="AI5" s="397"/>
      <c r="AJ5" s="398"/>
      <c r="AK5" s="396" t="s">
        <v>21</v>
      </c>
      <c r="AL5" s="397"/>
      <c r="AM5" s="398"/>
      <c r="AN5" s="396" t="s">
        <v>22</v>
      </c>
      <c r="AO5" s="397"/>
      <c r="AP5" s="398"/>
      <c r="AQ5" s="396" t="s">
        <v>23</v>
      </c>
      <c r="AR5" s="397"/>
      <c r="AS5" s="398"/>
      <c r="AT5" s="396" t="s">
        <v>24</v>
      </c>
      <c r="AU5" s="397"/>
      <c r="AV5" s="398"/>
      <c r="AW5" s="396" t="s">
        <v>25</v>
      </c>
      <c r="AX5" s="397"/>
      <c r="AY5" s="398"/>
      <c r="AZ5" s="77" t="s">
        <v>62</v>
      </c>
      <c r="BA5" s="45" t="s">
        <v>31</v>
      </c>
    </row>
    <row r="6" spans="1:56" s="46" customFormat="1" ht="12" thickBot="1" x14ac:dyDescent="0.25">
      <c r="A6" s="400"/>
      <c r="B6" s="402"/>
      <c r="C6" s="388"/>
      <c r="D6" s="388"/>
      <c r="E6" s="388"/>
      <c r="F6" s="78" t="s">
        <v>7</v>
      </c>
      <c r="G6" s="79" t="s">
        <v>8</v>
      </c>
      <c r="H6" s="404"/>
      <c r="I6" s="388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71" si="16">AZ8+BA8</f>
        <v>13500000</v>
      </c>
      <c r="BC8" s="9">
        <f t="shared" ref="BC8:BC71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/>
      <c r="AA9" s="41">
        <f t="shared" ref="AA9:AA13" si="23">Y9-Z9</f>
        <v>750000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/>
      <c r="X10" s="12">
        <f t="shared" si="22"/>
        <v>1100000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/>
      <c r="X11" s="12">
        <f t="shared" si="22"/>
        <v>950000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/>
      <c r="X13" s="12">
        <f t="shared" si="22"/>
        <v>1000000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/>
      <c r="X16" s="12">
        <f t="shared" si="32"/>
        <v>950000</v>
      </c>
      <c r="Y16" s="12">
        <v>950000</v>
      </c>
      <c r="Z16" s="12"/>
      <c r="AA16" s="12">
        <f t="shared" si="33"/>
        <v>950000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f>1000000-310000</f>
        <v>690000</v>
      </c>
      <c r="X17" s="12">
        <f t="shared" si="32"/>
        <v>80000</v>
      </c>
      <c r="Y17" s="12">
        <v>770000</v>
      </c>
      <c r="Z17" s="12"/>
      <c r="AA17" s="12">
        <f t="shared" si="33"/>
        <v>770000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/>
      <c r="AA18" s="12">
        <f t="shared" si="33"/>
        <v>850000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/>
      <c r="X19" s="12">
        <f t="shared" si="32"/>
        <v>770000</v>
      </c>
      <c r="Y19" s="140">
        <v>770000</v>
      </c>
      <c r="Z19" s="140"/>
      <c r="AA19" s="12">
        <f t="shared" si="33"/>
        <v>770000</v>
      </c>
      <c r="AB19" s="140">
        <v>770000</v>
      </c>
      <c r="AC19" s="140"/>
      <c r="AD19" s="12">
        <f t="shared" si="34"/>
        <v>770000</v>
      </c>
      <c r="AE19" s="140">
        <v>770000</v>
      </c>
      <c r="AF19" s="140"/>
      <c r="AG19" s="12">
        <f t="shared" si="35"/>
        <v>770000</v>
      </c>
      <c r="AH19" s="140">
        <v>770000</v>
      </c>
      <c r="AI19" s="140"/>
      <c r="AJ19" s="12">
        <f t="shared" si="26"/>
        <v>770000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/>
      <c r="X20" s="12">
        <f t="shared" si="32"/>
        <v>800000</v>
      </c>
      <c r="Y20" s="140">
        <v>800000</v>
      </c>
      <c r="Z20" s="140"/>
      <c r="AA20" s="12">
        <f t="shared" si="33"/>
        <v>800000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/>
      <c r="X22" s="54">
        <f t="shared" si="32"/>
        <v>800000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/>
      <c r="U23" s="54">
        <f t="shared" si="21"/>
        <v>950000</v>
      </c>
      <c r="V23" s="42">
        <v>950000</v>
      </c>
      <c r="W23" s="42"/>
      <c r="X23" s="54">
        <f t="shared" si="32"/>
        <v>950000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/>
      <c r="X24" s="54">
        <f t="shared" si="32"/>
        <v>800000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/>
      <c r="X25" s="54">
        <f t="shared" si="32"/>
        <v>800000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/>
      <c r="U27" s="54">
        <f t="shared" si="21"/>
        <v>1020000</v>
      </c>
      <c r="V27" s="12">
        <v>1020000</v>
      </c>
      <c r="W27" s="12"/>
      <c r="X27" s="54">
        <f t="shared" si="32"/>
        <v>1020000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/>
      <c r="X28" s="54">
        <f t="shared" si="32"/>
        <v>900000</v>
      </c>
      <c r="Y28" s="42">
        <v>900000</v>
      </c>
      <c r="Z28" s="42"/>
      <c r="AA28" s="54">
        <f t="shared" si="33"/>
        <v>900000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/>
      <c r="X29" s="54">
        <f t="shared" si="32"/>
        <v>900000</v>
      </c>
      <c r="Y29" s="42">
        <v>900000</v>
      </c>
      <c r="Z29" s="42"/>
      <c r="AA29" s="54">
        <f t="shared" si="33"/>
        <v>900000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/>
      <c r="X30" s="54">
        <f t="shared" si="32"/>
        <v>950000</v>
      </c>
      <c r="Y30" s="42">
        <v>950000</v>
      </c>
      <c r="Z30" s="42"/>
      <c r="AA30" s="54">
        <f t="shared" si="33"/>
        <v>950000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/>
      <c r="X32" s="54">
        <f t="shared" si="32"/>
        <v>900000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/>
      <c r="U33" s="54">
        <f t="shared" si="21"/>
        <v>950000</v>
      </c>
      <c r="V33" s="12">
        <v>950000</v>
      </c>
      <c r="W33" s="12"/>
      <c r="X33" s="54">
        <f t="shared" si="32"/>
        <v>950000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/>
      <c r="X34" s="54">
        <f t="shared" si="32"/>
        <v>950000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/>
      <c r="X35" s="54">
        <f t="shared" si="32"/>
        <v>950000</v>
      </c>
      <c r="Y35" s="12">
        <v>950000</v>
      </c>
      <c r="Z35" s="12"/>
      <c r="AA35" s="54">
        <f t="shared" si="33"/>
        <v>950000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/>
      <c r="X36" s="54">
        <f t="shared" si="32"/>
        <v>900000</v>
      </c>
      <c r="Y36" s="12">
        <v>900000</v>
      </c>
      <c r="Z36" s="12"/>
      <c r="AA36" s="54">
        <f t="shared" si="33"/>
        <v>900000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/>
      <c r="X37" s="54">
        <f t="shared" si="32"/>
        <v>800000</v>
      </c>
      <c r="Y37" s="12">
        <v>800000</v>
      </c>
      <c r="Z37" s="12"/>
      <c r="AA37" s="54">
        <f t="shared" si="33"/>
        <v>800000</v>
      </c>
      <c r="AB37" s="12">
        <v>800000</v>
      </c>
      <c r="AC37" s="12"/>
      <c r="AD37" s="54">
        <f t="shared" si="34"/>
        <v>800000</v>
      </c>
      <c r="AE37" s="12">
        <v>800000</v>
      </c>
      <c r="AF37" s="12"/>
      <c r="AG37" s="54">
        <f t="shared" si="35"/>
        <v>800000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/>
      <c r="X38" s="54">
        <f t="shared" si="32"/>
        <v>900000</v>
      </c>
      <c r="Y38" s="12">
        <v>900000</v>
      </c>
      <c r="Z38" s="12"/>
      <c r="AA38" s="54">
        <f t="shared" si="33"/>
        <v>900000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/>
      <c r="X40" s="41">
        <f t="shared" si="32"/>
        <v>1000000</v>
      </c>
      <c r="Y40" s="12">
        <v>1000000</v>
      </c>
      <c r="Z40" s="12"/>
      <c r="AA40" s="41">
        <f t="shared" si="33"/>
        <v>1000000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/>
      <c r="X41" s="54">
        <f t="shared" si="32"/>
        <v>950000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/>
      <c r="X43" s="225">
        <f t="shared" si="32"/>
        <v>950000</v>
      </c>
      <c r="Y43" s="12">
        <v>950000</v>
      </c>
      <c r="Z43" s="42"/>
      <c r="AA43" s="225">
        <f t="shared" si="33"/>
        <v>950000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/>
      <c r="X46" s="41">
        <f t="shared" si="32"/>
        <v>1000000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/>
      <c r="X48" s="41">
        <f t="shared" si="47"/>
        <v>1000000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/>
      <c r="U51" s="230">
        <f t="shared" si="46"/>
        <v>950000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/>
      <c r="U52" s="41">
        <f t="shared" si="46"/>
        <v>625000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2:BB79" si="58">AZ75+BA75</f>
        <v>0</v>
      </c>
      <c r="BC75" s="9">
        <f t="shared" ref="BC72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394"/>
      <c r="B110" s="395"/>
      <c r="C110" s="395"/>
      <c r="D110" s="395"/>
      <c r="E110" s="235">
        <f t="shared" ref="E110:AV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27015000</v>
      </c>
      <c r="U110" s="235">
        <f t="shared" si="61"/>
        <v>10562000</v>
      </c>
      <c r="V110" s="235">
        <f t="shared" si="61"/>
        <v>37577000</v>
      </c>
      <c r="W110" s="235">
        <f t="shared" si="61"/>
        <v>3815000</v>
      </c>
      <c r="X110" s="235">
        <f t="shared" si="61"/>
        <v>33762000</v>
      </c>
      <c r="Y110" s="235">
        <f t="shared" si="61"/>
        <v>37577000</v>
      </c>
      <c r="Z110" s="235">
        <f t="shared" si="61"/>
        <v>1525000</v>
      </c>
      <c r="AA110" s="235">
        <f t="shared" si="61"/>
        <v>36052000</v>
      </c>
      <c r="AB110" s="235">
        <f t="shared" si="61"/>
        <v>35977000</v>
      </c>
      <c r="AC110" s="235">
        <f t="shared" si="61"/>
        <v>1125000</v>
      </c>
      <c r="AD110" s="235">
        <f t="shared" si="61"/>
        <v>34852000</v>
      </c>
      <c r="AE110" s="235">
        <f t="shared" si="61"/>
        <v>35977000</v>
      </c>
      <c r="AF110" s="235">
        <f t="shared" si="61"/>
        <v>625000</v>
      </c>
      <c r="AG110" s="235">
        <f t="shared" si="61"/>
        <v>35352000</v>
      </c>
      <c r="AH110" s="235">
        <f t="shared" si="61"/>
        <v>35977000</v>
      </c>
      <c r="AI110" s="235">
        <f t="shared" si="61"/>
        <v>625000</v>
      </c>
      <c r="AJ110" s="235">
        <f t="shared" si="61"/>
        <v>35352000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77" t="s">
        <v>125</v>
      </c>
      <c r="B113" s="377"/>
      <c r="C113" s="377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6000000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7700000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6650000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7000000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6650000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4700000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5100000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5390000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5600000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5600000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7600000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5600000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5600000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8160000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6300000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6300000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6650000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6300000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7600000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6650000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6650000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6300000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5600000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6300000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8000000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6650000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6650000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8000000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8000000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7600000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7600000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5625000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288125000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127940000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146960000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7"/>
  <sheetViews>
    <sheetView workbookViewId="0">
      <pane xSplit="5" ySplit="6" topLeftCell="K40" activePane="bottomRight" state="frozen"/>
      <selection pane="topRight" activeCell="F1" sqref="F1"/>
      <selection pane="bottomLeft" activeCell="A7" sqref="A7"/>
      <selection pane="bottomRight" activeCell="T52" sqref="T52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13" t="s">
        <v>1</v>
      </c>
      <c r="B5" s="415" t="s">
        <v>2</v>
      </c>
      <c r="C5" s="417" t="s">
        <v>3</v>
      </c>
      <c r="D5" s="417" t="s">
        <v>4</v>
      </c>
      <c r="E5" s="417" t="s">
        <v>5</v>
      </c>
      <c r="F5" s="419" t="s">
        <v>6</v>
      </c>
      <c r="G5" s="419"/>
      <c r="H5" s="417" t="s">
        <v>10</v>
      </c>
      <c r="I5" s="417" t="s">
        <v>27</v>
      </c>
      <c r="J5" s="420" t="s">
        <v>26</v>
      </c>
      <c r="K5" s="421"/>
      <c r="L5" s="422"/>
      <c r="M5" s="411" t="s">
        <v>9</v>
      </c>
      <c r="N5" s="411"/>
      <c r="O5" s="411"/>
      <c r="P5" s="411" t="s">
        <v>14</v>
      </c>
      <c r="Q5" s="411"/>
      <c r="R5" s="411"/>
      <c r="S5" s="411" t="s">
        <v>15</v>
      </c>
      <c r="T5" s="411"/>
      <c r="U5" s="411"/>
      <c r="V5" s="411" t="s">
        <v>16</v>
      </c>
      <c r="W5" s="411"/>
      <c r="X5" s="411"/>
      <c r="Y5" s="411" t="s">
        <v>17</v>
      </c>
      <c r="Z5" s="411"/>
      <c r="AA5" s="411"/>
      <c r="AB5" s="411" t="s">
        <v>18</v>
      </c>
      <c r="AC5" s="411"/>
      <c r="AD5" s="411"/>
      <c r="AE5" s="411" t="s">
        <v>19</v>
      </c>
      <c r="AF5" s="411"/>
      <c r="AG5" s="411"/>
      <c r="AH5" s="411" t="s">
        <v>20</v>
      </c>
      <c r="AI5" s="411"/>
      <c r="AJ5" s="411"/>
      <c r="AK5" s="411" t="s">
        <v>21</v>
      </c>
      <c r="AL5" s="411"/>
      <c r="AM5" s="411"/>
      <c r="AN5" s="411" t="s">
        <v>22</v>
      </c>
      <c r="AO5" s="411"/>
      <c r="AP5" s="411"/>
      <c r="AQ5" s="411" t="s">
        <v>46</v>
      </c>
      <c r="AR5" s="411"/>
      <c r="AS5" s="412"/>
      <c r="AT5" s="411" t="s">
        <v>47</v>
      </c>
      <c r="AU5" s="411"/>
      <c r="AV5" s="411"/>
      <c r="AW5" s="423" t="s">
        <v>25</v>
      </c>
      <c r="AX5" s="424"/>
      <c r="AY5" s="425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14"/>
      <c r="B6" s="416"/>
      <c r="C6" s="418"/>
      <c r="D6" s="418"/>
      <c r="E6" s="418"/>
      <c r="F6" s="129" t="s">
        <v>7</v>
      </c>
      <c r="G6" s="130" t="s">
        <v>8</v>
      </c>
      <c r="H6" s="418"/>
      <c r="I6" s="418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/>
      <c r="AA7" s="54">
        <f>Y7-Z7</f>
        <v>750000</v>
      </c>
      <c r="AB7" s="44">
        <v>750000</v>
      </c>
      <c r="AC7" s="12"/>
      <c r="AD7" s="54">
        <f>AB7-AC7</f>
        <v>750000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9" si="1">+J8+M8+P8+S8+V8+Y8+AB8+AE8+AH8+AK8+AN8+AQ8+AT8+AW8</f>
        <v>9500000</v>
      </c>
      <c r="BA8" s="42">
        <f t="shared" ref="BA8:BA69" si="2">I8</f>
        <v>3000000</v>
      </c>
      <c r="BB8" s="9">
        <f t="shared" ref="BB8:BB69" si="3">+AZ8+BA8</f>
        <v>12500000</v>
      </c>
      <c r="BC8" s="9">
        <f t="shared" ref="BC8:BC69" si="4">H8</f>
        <v>12500000</v>
      </c>
      <c r="BD8" s="9">
        <f t="shared" ref="BD8:BD69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/>
      <c r="U9" s="54">
        <f>S9-T9</f>
        <v>625000</v>
      </c>
      <c r="V9" s="44">
        <v>625000</v>
      </c>
      <c r="W9" s="12"/>
      <c r="X9" s="54">
        <f>V9-W9</f>
        <v>625000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/>
      <c r="X13" s="54">
        <f>V13-W13</f>
        <v>875000</v>
      </c>
      <c r="Y13" s="44">
        <v>875000</v>
      </c>
      <c r="Z13" s="44"/>
      <c r="AA13" s="54">
        <f>Y13-Z13</f>
        <v>875000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/>
      <c r="X14" s="54">
        <f>V14-W14</f>
        <v>950000</v>
      </c>
      <c r="Y14" s="42">
        <v>950000</v>
      </c>
      <c r="Z14" s="42"/>
      <c r="AA14" s="54">
        <f>Y14-Z14</f>
        <v>950000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/>
      <c r="X16" s="54">
        <f t="shared" si="12"/>
        <v>900000</v>
      </c>
      <c r="Y16" s="12">
        <v>900000</v>
      </c>
      <c r="Z16" s="12"/>
      <c r="AA16" s="54">
        <f t="shared" si="13"/>
        <v>900000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/>
      <c r="X18" s="54">
        <f t="shared" ref="X18:X21" si="24">V18-W18</f>
        <v>850000</v>
      </c>
      <c r="Y18" s="12">
        <v>850000</v>
      </c>
      <c r="Z18" s="12"/>
      <c r="AA18" s="54">
        <f t="shared" ref="AA18:AA21" si="25">Y18-Z18</f>
        <v>850000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/>
      <c r="X19" s="54">
        <f t="shared" si="24"/>
        <v>900000</v>
      </c>
      <c r="Y19" s="12">
        <v>900000</v>
      </c>
      <c r="Z19" s="12"/>
      <c r="AA19" s="54">
        <f t="shared" si="25"/>
        <v>900000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/>
      <c r="AA21" s="54">
        <f t="shared" si="25"/>
        <v>950000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/>
      <c r="O22" s="54">
        <f t="shared" si="31"/>
        <v>585000</v>
      </c>
      <c r="P22" s="12">
        <v>585000</v>
      </c>
      <c r="Q22" s="12"/>
      <c r="R22" s="54">
        <f t="shared" ref="R22:R26" si="32">P22-Q22</f>
        <v>585000</v>
      </c>
      <c r="S22" s="12">
        <v>585000</v>
      </c>
      <c r="T22" s="12"/>
      <c r="U22" s="54">
        <f t="shared" ref="U22:U26" si="33">S22-T22</f>
        <v>585000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/>
      <c r="X24" s="54">
        <f t="shared" si="34"/>
        <v>1050000</v>
      </c>
      <c r="Y24" s="12">
        <v>1050000</v>
      </c>
      <c r="Z24" s="12"/>
      <c r="AA24" s="54">
        <f t="shared" si="35"/>
        <v>1050000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75000</v>
      </c>
      <c r="X25" s="54">
        <f t="shared" si="34"/>
        <v>800000</v>
      </c>
      <c r="Y25" s="12">
        <v>875000</v>
      </c>
      <c r="Z25" s="12"/>
      <c r="AA25" s="54">
        <f t="shared" si="35"/>
        <v>875000</v>
      </c>
      <c r="AB25" s="12">
        <v>875000</v>
      </c>
      <c r="AC25" s="12"/>
      <c r="AD25" s="54">
        <f t="shared" si="36"/>
        <v>875000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/>
      <c r="X28" s="54">
        <f t="shared" si="46"/>
        <v>950000</v>
      </c>
      <c r="Y28" s="12">
        <v>950000</v>
      </c>
      <c r="Z28" s="12"/>
      <c r="AA28" s="54">
        <f t="shared" si="47"/>
        <v>950000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/>
      <c r="AA32" s="54">
        <f t="shared" si="47"/>
        <v>800000</v>
      </c>
      <c r="AB32" s="12">
        <v>800000</v>
      </c>
      <c r="AC32" s="12"/>
      <c r="AD32" s="54">
        <f t="shared" si="48"/>
        <v>800000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/>
      <c r="X33" s="54">
        <f t="shared" si="46"/>
        <v>800000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/>
      <c r="X34" s="54">
        <f t="shared" si="46"/>
        <v>950000</v>
      </c>
      <c r="Y34" s="12">
        <v>950000</v>
      </c>
      <c r="Z34" s="12"/>
      <c r="AA34" s="54">
        <f t="shared" si="47"/>
        <v>950000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100000</v>
      </c>
      <c r="X35" s="54">
        <f t="shared" si="46"/>
        <v>850000</v>
      </c>
      <c r="Y35" s="12">
        <v>950000</v>
      </c>
      <c r="Z35" s="12"/>
      <c r="AA35" s="54">
        <f t="shared" si="47"/>
        <v>950000</v>
      </c>
      <c r="AB35" s="12">
        <v>950000</v>
      </c>
      <c r="AC35" s="12"/>
      <c r="AD35" s="54">
        <f t="shared" si="48"/>
        <v>950000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/>
      <c r="X36" s="54">
        <f t="shared" si="46"/>
        <v>950000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/>
      <c r="X37" s="54">
        <f t="shared" si="46"/>
        <v>950000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7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/>
      <c r="X40" s="54">
        <f t="shared" si="46"/>
        <v>950000</v>
      </c>
      <c r="Y40" s="12">
        <v>950000</v>
      </c>
      <c r="Z40" s="12"/>
      <c r="AA40" s="54">
        <f t="shared" si="47"/>
        <v>950000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8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920000</v>
      </c>
      <c r="R41" s="54">
        <f t="shared" si="44"/>
        <v>100000</v>
      </c>
      <c r="S41" s="12">
        <v>1020000</v>
      </c>
      <c r="T41" s="12"/>
      <c r="U41" s="54">
        <f t="shared" si="45"/>
        <v>1020000</v>
      </c>
      <c r="V41" s="12">
        <v>1020000</v>
      </c>
      <c r="W41" s="12"/>
      <c r="X41" s="54">
        <f t="shared" si="46"/>
        <v>1020000</v>
      </c>
      <c r="Y41" s="12">
        <v>1020000</v>
      </c>
      <c r="Z41" s="12"/>
      <c r="AA41" s="54">
        <f t="shared" si="47"/>
        <v>1020000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/>
      <c r="X42" s="54">
        <f t="shared" si="46"/>
        <v>950000</v>
      </c>
      <c r="Y42" s="12">
        <v>950000</v>
      </c>
      <c r="Z42" s="12"/>
      <c r="AA42" s="54">
        <f t="shared" si="47"/>
        <v>950000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 t="shared" si="45"/>
        <v>0</v>
      </c>
      <c r="V44" s="12">
        <v>800000</v>
      </c>
      <c r="W44" s="12">
        <v>800000</v>
      </c>
      <c r="X44" s="54">
        <f t="shared" si="46"/>
        <v>0</v>
      </c>
      <c r="Y44" s="12">
        <v>800000</v>
      </c>
      <c r="Z44" s="12">
        <v>300000</v>
      </c>
      <c r="AA44" s="54">
        <f t="shared" si="47"/>
        <v>500000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/>
      <c r="X45" s="54">
        <f t="shared" si="46"/>
        <v>700000</v>
      </c>
      <c r="Y45" s="12">
        <v>700000</v>
      </c>
      <c r="Z45" s="12"/>
      <c r="AA45" s="54">
        <f t="shared" si="47"/>
        <v>700000</v>
      </c>
      <c r="AB45" s="12">
        <v>700000</v>
      </c>
      <c r="AC45" s="12"/>
      <c r="AD45" s="54">
        <f t="shared" si="48"/>
        <v>700000</v>
      </c>
      <c r="AE45" s="12">
        <v>700000</v>
      </c>
      <c r="AF45" s="12"/>
      <c r="AG45" s="54">
        <f t="shared" si="49"/>
        <v>700000</v>
      </c>
      <c r="AH45" s="12">
        <v>700000</v>
      </c>
      <c r="AI45" s="12"/>
      <c r="AJ45" s="54">
        <f t="shared" si="50"/>
        <v>700000</v>
      </c>
      <c r="AK45" s="12">
        <v>700000</v>
      </c>
      <c r="AL45" s="12"/>
      <c r="AM45" s="54">
        <f t="shared" si="51"/>
        <v>700000</v>
      </c>
      <c r="AN45" s="12">
        <v>700000</v>
      </c>
      <c r="AO45" s="12"/>
      <c r="AP45" s="54">
        <f t="shared" si="52"/>
        <v>700000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2" si="64">Y47-Z47</f>
        <v>0</v>
      </c>
      <c r="AB47" s="269"/>
      <c r="AC47" s="269"/>
      <c r="AD47" s="289">
        <f t="shared" ref="AD47:AD52" si="65">AB47-AC47</f>
        <v>0</v>
      </c>
      <c r="AE47" s="269"/>
      <c r="AF47" s="269"/>
      <c r="AG47" s="289">
        <f t="shared" ref="AG47:AG52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5" si="67">M48-N48</f>
        <v>0</v>
      </c>
      <c r="P48" s="42">
        <v>850000</v>
      </c>
      <c r="Q48" s="42">
        <v>800000</v>
      </c>
      <c r="R48" s="54">
        <f t="shared" ref="R48:R52" si="68">P48-Q48</f>
        <v>50000</v>
      </c>
      <c r="S48" s="42">
        <v>850000</v>
      </c>
      <c r="T48" s="42"/>
      <c r="U48" s="54">
        <f t="shared" ref="U48:U52" si="69">S48-T48</f>
        <v>850000</v>
      </c>
      <c r="V48" s="42">
        <v>850000</v>
      </c>
      <c r="W48" s="42"/>
      <c r="X48" s="54">
        <f t="shared" ref="X48:X52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2" si="71">AH48-AI48</f>
        <v>850000</v>
      </c>
      <c r="AK48" s="42">
        <v>850000</v>
      </c>
      <c r="AL48" s="42"/>
      <c r="AM48" s="54">
        <f t="shared" ref="AM48:AM52" si="72">AK48-AL48</f>
        <v>850000</v>
      </c>
      <c r="AN48" s="42">
        <v>850000</v>
      </c>
      <c r="AO48" s="42"/>
      <c r="AP48" s="54">
        <f t="shared" ref="AP48:AP52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7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7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/>
      <c r="AD50" s="54">
        <f t="shared" si="65"/>
        <v>500000</v>
      </c>
      <c r="AE50" s="12">
        <v>500000</v>
      </c>
      <c r="AF50" s="12"/>
      <c r="AG50" s="54">
        <f t="shared" si="66"/>
        <v>500000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x14ac:dyDescent="0.2">
      <c r="A52" s="209">
        <v>46</v>
      </c>
      <c r="B52" s="151"/>
      <c r="C52" s="108" t="s">
        <v>271</v>
      </c>
      <c r="D52" s="10" t="s">
        <v>377</v>
      </c>
      <c r="E52" s="12">
        <v>14000000</v>
      </c>
      <c r="F52" s="12"/>
      <c r="G52" s="12"/>
      <c r="H52" s="44">
        <f t="shared" si="56"/>
        <v>14000000</v>
      </c>
      <c r="I52" s="12">
        <v>2500000</v>
      </c>
      <c r="J52" s="12">
        <v>2500000</v>
      </c>
      <c r="K52" s="12">
        <v>2500000</v>
      </c>
      <c r="L52" s="222">
        <f t="shared" si="74"/>
        <v>0</v>
      </c>
      <c r="M52" s="12">
        <v>900000</v>
      </c>
      <c r="N52" s="12">
        <v>900000</v>
      </c>
      <c r="O52" s="54">
        <f t="shared" ref="O52" si="77">M52-N52</f>
        <v>0</v>
      </c>
      <c r="P52" s="12">
        <v>900000</v>
      </c>
      <c r="Q52" s="12">
        <v>900000</v>
      </c>
      <c r="R52" s="54">
        <f t="shared" si="68"/>
        <v>0</v>
      </c>
      <c r="S52" s="12">
        <v>900000</v>
      </c>
      <c r="T52" s="12"/>
      <c r="U52" s="54">
        <f t="shared" si="69"/>
        <v>900000</v>
      </c>
      <c r="V52" s="12">
        <v>900000</v>
      </c>
      <c r="W52" s="12"/>
      <c r="X52" s="54">
        <f t="shared" si="70"/>
        <v>900000</v>
      </c>
      <c r="Y52" s="12">
        <v>900000</v>
      </c>
      <c r="Z52" s="12"/>
      <c r="AA52" s="54">
        <f t="shared" si="64"/>
        <v>900000</v>
      </c>
      <c r="AB52" s="12">
        <v>900000</v>
      </c>
      <c r="AC52" s="12"/>
      <c r="AD52" s="54">
        <f t="shared" si="65"/>
        <v>900000</v>
      </c>
      <c r="AE52" s="12">
        <v>900000</v>
      </c>
      <c r="AF52" s="12"/>
      <c r="AG52" s="54">
        <f t="shared" si="66"/>
        <v>900000</v>
      </c>
      <c r="AH52" s="12">
        <v>900000</v>
      </c>
      <c r="AI52" s="12"/>
      <c r="AJ52" s="54">
        <f t="shared" si="71"/>
        <v>900000</v>
      </c>
      <c r="AK52" s="12">
        <v>900000</v>
      </c>
      <c r="AL52" s="12"/>
      <c r="AM52" s="54">
        <f t="shared" si="72"/>
        <v>900000</v>
      </c>
      <c r="AN52" s="12">
        <v>900000</v>
      </c>
      <c r="AO52" s="12"/>
      <c r="AP52" s="54">
        <f t="shared" si="73"/>
        <v>900000</v>
      </c>
      <c r="AQ52" s="44"/>
      <c r="AR52" s="12"/>
      <c r="AS52" s="232">
        <f t="shared" si="75"/>
        <v>0</v>
      </c>
      <c r="AT52" s="12"/>
      <c r="AU52" s="12"/>
      <c r="AV52" s="232">
        <f t="shared" si="59"/>
        <v>0</v>
      </c>
      <c r="AW52" s="12"/>
      <c r="AX52" s="12"/>
      <c r="AY52" s="12"/>
      <c r="AZ52" s="32">
        <f t="shared" si="1"/>
        <v>11500000</v>
      </c>
      <c r="BA52" s="42">
        <f t="shared" si="2"/>
        <v>2500000</v>
      </c>
      <c r="BB52" s="9">
        <f t="shared" si="3"/>
        <v>14000000</v>
      </c>
      <c r="BC52" s="9">
        <f t="shared" si="4"/>
        <v>14000000</v>
      </c>
      <c r="BD52" s="9">
        <f t="shared" si="5"/>
        <v>0</v>
      </c>
    </row>
    <row r="53" spans="1:56" s="123" customFormat="1" x14ac:dyDescent="0.2">
      <c r="A53" s="209">
        <v>47</v>
      </c>
      <c r="B53" s="293"/>
      <c r="C53" s="294" t="s">
        <v>272</v>
      </c>
      <c r="D53" s="295" t="s">
        <v>374</v>
      </c>
      <c r="E53" s="296">
        <v>15000000</v>
      </c>
      <c r="F53" s="296">
        <v>1500000</v>
      </c>
      <c r="G53" s="296"/>
      <c r="H53" s="297">
        <f t="shared" si="56"/>
        <v>13500000</v>
      </c>
      <c r="I53" s="296">
        <v>13500000</v>
      </c>
      <c r="J53" s="296"/>
      <c r="K53" s="296"/>
      <c r="L53" s="298">
        <f t="shared" si="74"/>
        <v>0</v>
      </c>
      <c r="M53" s="296"/>
      <c r="N53" s="296"/>
      <c r="O53" s="297">
        <f t="shared" ref="O53" si="78">M53-N53</f>
        <v>0</v>
      </c>
      <c r="P53" s="296"/>
      <c r="Q53" s="296"/>
      <c r="R53" s="299">
        <f t="shared" ref="R53:R56" si="79">P53-Q53</f>
        <v>0</v>
      </c>
      <c r="S53" s="296"/>
      <c r="T53" s="296"/>
      <c r="U53" s="297">
        <f t="shared" ref="U53:U56" si="80">S53-T53</f>
        <v>0</v>
      </c>
      <c r="V53" s="296"/>
      <c r="W53" s="296"/>
      <c r="X53" s="297">
        <f t="shared" ref="X53:X56" si="81">V53-W53</f>
        <v>0</v>
      </c>
      <c r="Y53" s="296"/>
      <c r="Z53" s="296"/>
      <c r="AA53" s="297">
        <f t="shared" ref="AA53:AA56" si="82">Y53-Z53</f>
        <v>0</v>
      </c>
      <c r="AB53" s="296"/>
      <c r="AC53" s="296"/>
      <c r="AD53" s="297">
        <f t="shared" ref="AD53:AD56" si="83">AB53-AC53</f>
        <v>0</v>
      </c>
      <c r="AE53" s="296"/>
      <c r="AF53" s="296"/>
      <c r="AG53" s="297">
        <f t="shared" ref="AG53:AG56" si="84">AE53-AF53</f>
        <v>0</v>
      </c>
      <c r="AH53" s="296"/>
      <c r="AI53" s="296"/>
      <c r="AJ53" s="297">
        <f t="shared" ref="AJ53:AJ56" si="85">AH53-AI53</f>
        <v>0</v>
      </c>
      <c r="AK53" s="296"/>
      <c r="AL53" s="296"/>
      <c r="AM53" s="297">
        <f t="shared" ref="AM53:AM56" si="86">AK53-AL53</f>
        <v>0</v>
      </c>
      <c r="AN53" s="296"/>
      <c r="AO53" s="296"/>
      <c r="AP53" s="297">
        <f t="shared" ref="AP53:AP56" si="87">AN53-AO53</f>
        <v>0</v>
      </c>
      <c r="AQ53" s="297"/>
      <c r="AR53" s="296"/>
      <c r="AS53" s="299">
        <f t="shared" si="75"/>
        <v>0</v>
      </c>
      <c r="AT53" s="296"/>
      <c r="AU53" s="296"/>
      <c r="AV53" s="299">
        <f t="shared" si="59"/>
        <v>0</v>
      </c>
      <c r="AW53" s="296"/>
      <c r="AX53" s="296"/>
      <c r="AY53" s="296"/>
      <c r="AZ53" s="32">
        <f t="shared" si="1"/>
        <v>0</v>
      </c>
      <c r="BA53" s="42">
        <f t="shared" si="2"/>
        <v>13500000</v>
      </c>
      <c r="BB53" s="9">
        <f t="shared" si="3"/>
        <v>13500000</v>
      </c>
      <c r="BC53" s="9">
        <f t="shared" si="4"/>
        <v>13500000</v>
      </c>
      <c r="BD53" s="9">
        <f t="shared" si="5"/>
        <v>0</v>
      </c>
    </row>
    <row r="54" spans="1:56" x14ac:dyDescent="0.2">
      <c r="A54" s="209">
        <v>49</v>
      </c>
      <c r="B54" s="13"/>
      <c r="C54" s="48" t="s">
        <v>273</v>
      </c>
      <c r="D54" s="10" t="s">
        <v>375</v>
      </c>
      <c r="E54" s="42">
        <v>14000000</v>
      </c>
      <c r="F54" s="42"/>
      <c r="G54" s="42"/>
      <c r="H54" s="44">
        <f t="shared" si="56"/>
        <v>14000000</v>
      </c>
      <c r="I54" s="42">
        <v>3000000</v>
      </c>
      <c r="J54" s="42">
        <v>2000000</v>
      </c>
      <c r="K54" s="42">
        <v>2000000</v>
      </c>
      <c r="L54" s="222">
        <f t="shared" si="74"/>
        <v>0</v>
      </c>
      <c r="M54" s="42">
        <v>900000</v>
      </c>
      <c r="N54" s="42">
        <v>900000</v>
      </c>
      <c r="O54" s="54">
        <f t="shared" si="67"/>
        <v>0</v>
      </c>
      <c r="P54" s="42">
        <v>900000</v>
      </c>
      <c r="Q54" s="42">
        <v>900000</v>
      </c>
      <c r="R54" s="54">
        <f t="shared" si="79"/>
        <v>0</v>
      </c>
      <c r="S54" s="42">
        <v>900000</v>
      </c>
      <c r="T54" s="42">
        <v>900000</v>
      </c>
      <c r="U54" s="54">
        <f t="shared" si="80"/>
        <v>0</v>
      </c>
      <c r="V54" s="42">
        <v>900000</v>
      </c>
      <c r="W54" s="42">
        <v>0</v>
      </c>
      <c r="X54" s="54">
        <f t="shared" si="81"/>
        <v>900000</v>
      </c>
      <c r="Y54" s="42">
        <v>900000</v>
      </c>
      <c r="Z54" s="42">
        <v>0</v>
      </c>
      <c r="AA54" s="54">
        <f t="shared" si="82"/>
        <v>900000</v>
      </c>
      <c r="AB54" s="42">
        <v>900000</v>
      </c>
      <c r="AC54" s="42"/>
      <c r="AD54" s="54">
        <f t="shared" si="83"/>
        <v>900000</v>
      </c>
      <c r="AE54" s="42">
        <v>900000</v>
      </c>
      <c r="AF54" s="42"/>
      <c r="AG54" s="54">
        <f t="shared" si="84"/>
        <v>900000</v>
      </c>
      <c r="AH54" s="42">
        <v>900000</v>
      </c>
      <c r="AI54" s="42"/>
      <c r="AJ54" s="54">
        <f t="shared" si="85"/>
        <v>900000</v>
      </c>
      <c r="AK54" s="42">
        <v>900000</v>
      </c>
      <c r="AL54" s="42"/>
      <c r="AM54" s="54">
        <f t="shared" si="86"/>
        <v>900000</v>
      </c>
      <c r="AN54" s="42">
        <v>900000</v>
      </c>
      <c r="AO54" s="42"/>
      <c r="AP54" s="54">
        <f t="shared" si="87"/>
        <v>900000</v>
      </c>
      <c r="AQ54" s="44"/>
      <c r="AR54" s="42"/>
      <c r="AS54" s="232">
        <f t="shared" si="75"/>
        <v>0</v>
      </c>
      <c r="AT54" s="42"/>
      <c r="AU54" s="42"/>
      <c r="AV54" s="232">
        <f t="shared" si="59"/>
        <v>0</v>
      </c>
      <c r="AW54" s="42"/>
      <c r="AX54" s="42"/>
      <c r="AY54" s="42"/>
      <c r="AZ54" s="32">
        <f t="shared" si="1"/>
        <v>11000000</v>
      </c>
      <c r="BA54" s="42">
        <f t="shared" si="2"/>
        <v>3000000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50</v>
      </c>
      <c r="B55" s="151"/>
      <c r="C55" s="108" t="s">
        <v>274</v>
      </c>
      <c r="D55" s="10" t="s">
        <v>374</v>
      </c>
      <c r="E55" s="42">
        <v>14000000</v>
      </c>
      <c r="F55" s="12"/>
      <c r="G55" s="12"/>
      <c r="H55" s="44">
        <f t="shared" si="56"/>
        <v>14000000</v>
      </c>
      <c r="I55" s="12">
        <v>2150000</v>
      </c>
      <c r="J55" s="12">
        <v>2850000</v>
      </c>
      <c r="K55" s="12">
        <v>2850000</v>
      </c>
      <c r="L55" s="222">
        <f t="shared" si="74"/>
        <v>0</v>
      </c>
      <c r="M55" s="12">
        <v>900000</v>
      </c>
      <c r="N55" s="12">
        <v>900000</v>
      </c>
      <c r="O55" s="54">
        <f t="shared" si="67"/>
        <v>0</v>
      </c>
      <c r="P55" s="12">
        <v>900000</v>
      </c>
      <c r="Q55" s="12">
        <v>900000</v>
      </c>
      <c r="R55" s="54">
        <f t="shared" si="79"/>
        <v>0</v>
      </c>
      <c r="S55" s="12">
        <v>900000</v>
      </c>
      <c r="T55" s="12"/>
      <c r="U55" s="54">
        <f t="shared" si="80"/>
        <v>900000</v>
      </c>
      <c r="V55" s="12">
        <v>900000</v>
      </c>
      <c r="W55" s="12"/>
      <c r="X55" s="54">
        <f t="shared" si="81"/>
        <v>900000</v>
      </c>
      <c r="Y55" s="12">
        <v>900000</v>
      </c>
      <c r="Z55" s="12"/>
      <c r="AA55" s="54">
        <f t="shared" si="82"/>
        <v>900000</v>
      </c>
      <c r="AB55" s="12">
        <v>900000</v>
      </c>
      <c r="AC55" s="12"/>
      <c r="AD55" s="54">
        <f t="shared" si="83"/>
        <v>900000</v>
      </c>
      <c r="AE55" s="12">
        <v>900000</v>
      </c>
      <c r="AF55" s="12"/>
      <c r="AG55" s="54">
        <f t="shared" si="84"/>
        <v>900000</v>
      </c>
      <c r="AH55" s="12">
        <v>900000</v>
      </c>
      <c r="AI55" s="12"/>
      <c r="AJ55" s="54">
        <f t="shared" si="85"/>
        <v>900000</v>
      </c>
      <c r="AK55" s="12">
        <v>900000</v>
      </c>
      <c r="AL55" s="12"/>
      <c r="AM55" s="54">
        <f t="shared" si="86"/>
        <v>900000</v>
      </c>
      <c r="AN55" s="12">
        <v>900000</v>
      </c>
      <c r="AO55" s="12"/>
      <c r="AP55" s="54">
        <f t="shared" si="87"/>
        <v>900000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11850000</v>
      </c>
      <c r="BA55" s="42">
        <f t="shared" si="2"/>
        <v>2150000</v>
      </c>
      <c r="BB55" s="9">
        <f t="shared" si="3"/>
        <v>14000000</v>
      </c>
      <c r="BC55" s="9">
        <f t="shared" si="4"/>
        <v>14000000</v>
      </c>
      <c r="BD55" s="9">
        <f t="shared" si="5"/>
        <v>0</v>
      </c>
    </row>
    <row r="56" spans="1:56" x14ac:dyDescent="0.2">
      <c r="A56" s="209">
        <v>51</v>
      </c>
      <c r="B56" s="151"/>
      <c r="C56" s="108" t="s">
        <v>275</v>
      </c>
      <c r="D56" s="10" t="s">
        <v>375</v>
      </c>
      <c r="E56" s="12">
        <v>7000000</v>
      </c>
      <c r="F56" s="12"/>
      <c r="G56" s="12"/>
      <c r="H56" s="44">
        <f t="shared" si="56"/>
        <v>7000000</v>
      </c>
      <c r="I56" s="12">
        <v>2000000</v>
      </c>
      <c r="J56" s="12"/>
      <c r="K56" s="12"/>
      <c r="L56" s="222">
        <f t="shared" si="74"/>
        <v>0</v>
      </c>
      <c r="M56" s="12">
        <v>500000</v>
      </c>
      <c r="N56" s="12"/>
      <c r="O56" s="54">
        <f t="shared" si="67"/>
        <v>500000</v>
      </c>
      <c r="P56" s="12">
        <v>500000</v>
      </c>
      <c r="Q56" s="12"/>
      <c r="R56" s="54">
        <f t="shared" si="79"/>
        <v>500000</v>
      </c>
      <c r="S56" s="12">
        <v>500000</v>
      </c>
      <c r="T56" s="12"/>
      <c r="U56" s="54">
        <f t="shared" si="80"/>
        <v>500000</v>
      </c>
      <c r="V56" s="12">
        <v>500000</v>
      </c>
      <c r="W56" s="12"/>
      <c r="X56" s="54">
        <f t="shared" si="81"/>
        <v>500000</v>
      </c>
      <c r="Y56" s="12">
        <v>500000</v>
      </c>
      <c r="Z56" s="12"/>
      <c r="AA56" s="54">
        <f t="shared" si="82"/>
        <v>500000</v>
      </c>
      <c r="AB56" s="12">
        <v>500000</v>
      </c>
      <c r="AC56" s="12"/>
      <c r="AD56" s="54">
        <f t="shared" si="83"/>
        <v>500000</v>
      </c>
      <c r="AE56" s="12">
        <v>500000</v>
      </c>
      <c r="AF56" s="12"/>
      <c r="AG56" s="54">
        <f t="shared" si="84"/>
        <v>500000</v>
      </c>
      <c r="AH56" s="12">
        <v>500000</v>
      </c>
      <c r="AI56" s="12"/>
      <c r="AJ56" s="54">
        <f t="shared" si="85"/>
        <v>500000</v>
      </c>
      <c r="AK56" s="12">
        <v>500000</v>
      </c>
      <c r="AL56" s="12"/>
      <c r="AM56" s="54">
        <f t="shared" si="86"/>
        <v>500000</v>
      </c>
      <c r="AN56" s="12">
        <v>500000</v>
      </c>
      <c r="AO56" s="12"/>
      <c r="AP56" s="54">
        <f t="shared" si="87"/>
        <v>500000</v>
      </c>
      <c r="AQ56" s="44"/>
      <c r="AR56" s="12"/>
      <c r="AS56" s="232">
        <f t="shared" si="75"/>
        <v>0</v>
      </c>
      <c r="AT56" s="12"/>
      <c r="AU56" s="12"/>
      <c r="AV56" s="232">
        <f t="shared" si="59"/>
        <v>0</v>
      </c>
      <c r="AW56" s="12"/>
      <c r="AX56" s="12"/>
      <c r="AY56" s="12"/>
      <c r="AZ56" s="32">
        <f t="shared" si="1"/>
        <v>5000000</v>
      </c>
      <c r="BA56" s="42">
        <f t="shared" si="2"/>
        <v>2000000</v>
      </c>
      <c r="BB56" s="9">
        <f t="shared" si="3"/>
        <v>7000000</v>
      </c>
      <c r="BC56" s="9">
        <f t="shared" si="4"/>
        <v>7000000</v>
      </c>
      <c r="BD56" s="9">
        <f t="shared" si="5"/>
        <v>0</v>
      </c>
    </row>
    <row r="57" spans="1:56" s="121" customFormat="1" x14ac:dyDescent="0.2">
      <c r="A57" s="209">
        <v>52</v>
      </c>
      <c r="B57" s="300"/>
      <c r="C57" s="301" t="s">
        <v>276</v>
      </c>
      <c r="D57" s="284" t="s">
        <v>374</v>
      </c>
      <c r="E57" s="285">
        <v>15200000</v>
      </c>
      <c r="F57" s="285">
        <v>1520000</v>
      </c>
      <c r="G57" s="285"/>
      <c r="H57" s="286">
        <f t="shared" si="56"/>
        <v>13680000</v>
      </c>
      <c r="I57" s="285">
        <v>13680000</v>
      </c>
      <c r="J57" s="285"/>
      <c r="K57" s="285"/>
      <c r="L57" s="302">
        <f t="shared" si="74"/>
        <v>0</v>
      </c>
      <c r="M57" s="285"/>
      <c r="N57" s="285"/>
      <c r="O57" s="289">
        <f t="shared" si="67"/>
        <v>0</v>
      </c>
      <c r="P57" s="286"/>
      <c r="Q57" s="285"/>
      <c r="R57" s="290">
        <f t="shared" ref="R57:R72" si="88">P57-Q57</f>
        <v>0</v>
      </c>
      <c r="S57" s="285"/>
      <c r="T57" s="285"/>
      <c r="U57" s="289">
        <f t="shared" ref="U57:U70" si="89">S57-T57</f>
        <v>0</v>
      </c>
      <c r="V57" s="286"/>
      <c r="W57" s="285"/>
      <c r="X57" s="289">
        <f t="shared" ref="X57:X70" si="90">V57-W57</f>
        <v>0</v>
      </c>
      <c r="Y57" s="286"/>
      <c r="Z57" s="285"/>
      <c r="AA57" s="289">
        <f t="shared" ref="AA57:AA70" si="91">Y57-Z57</f>
        <v>0</v>
      </c>
      <c r="AB57" s="286"/>
      <c r="AC57" s="285"/>
      <c r="AD57" s="289">
        <f t="shared" ref="AD57:AD70" si="92">AB57-AC57</f>
        <v>0</v>
      </c>
      <c r="AE57" s="286"/>
      <c r="AF57" s="285"/>
      <c r="AG57" s="289">
        <f t="shared" ref="AG57:AG70" si="93">AE57-AF57</f>
        <v>0</v>
      </c>
      <c r="AH57" s="286"/>
      <c r="AI57" s="285"/>
      <c r="AJ57" s="289">
        <f t="shared" ref="AJ57:AJ70" si="94">AH57-AI57</f>
        <v>0</v>
      </c>
      <c r="AK57" s="286"/>
      <c r="AL57" s="285"/>
      <c r="AM57" s="289">
        <f t="shared" ref="AM57:AM70" si="95">AK57-AL57</f>
        <v>0</v>
      </c>
      <c r="AN57" s="286"/>
      <c r="AO57" s="285"/>
      <c r="AP57" s="289">
        <f t="shared" ref="AP57:AP70" si="96">AN57-AO57</f>
        <v>0</v>
      </c>
      <c r="AQ57" s="286"/>
      <c r="AR57" s="285"/>
      <c r="AS57" s="290">
        <f t="shared" si="75"/>
        <v>0</v>
      </c>
      <c r="AT57" s="285"/>
      <c r="AU57" s="285"/>
      <c r="AV57" s="290">
        <f t="shared" si="59"/>
        <v>0</v>
      </c>
      <c r="AW57" s="285"/>
      <c r="AX57" s="285"/>
      <c r="AY57" s="285"/>
      <c r="AZ57" s="32">
        <f t="shared" si="1"/>
        <v>0</v>
      </c>
      <c r="BA57" s="42">
        <f t="shared" si="2"/>
        <v>13680000</v>
      </c>
      <c r="BB57" s="9">
        <f t="shared" si="3"/>
        <v>13680000</v>
      </c>
      <c r="BC57" s="9">
        <f t="shared" si="4"/>
        <v>13680000</v>
      </c>
      <c r="BD57" s="9">
        <f t="shared" si="5"/>
        <v>0</v>
      </c>
    </row>
    <row r="58" spans="1:56" x14ac:dyDescent="0.2">
      <c r="A58" s="209">
        <v>53</v>
      </c>
      <c r="B58" s="199"/>
      <c r="C58" s="147" t="s">
        <v>277</v>
      </c>
      <c r="D58" s="103" t="s">
        <v>377</v>
      </c>
      <c r="E58" s="42">
        <v>14000000</v>
      </c>
      <c r="F58" s="12"/>
      <c r="G58" s="12"/>
      <c r="H58" s="42">
        <f t="shared" si="56"/>
        <v>14000000</v>
      </c>
      <c r="I58" s="12">
        <v>2000000</v>
      </c>
      <c r="J58" s="12">
        <v>3000000</v>
      </c>
      <c r="K58" s="12">
        <v>3000000</v>
      </c>
      <c r="L58" s="42">
        <f t="shared" si="74"/>
        <v>0</v>
      </c>
      <c r="M58" s="12">
        <v>900000</v>
      </c>
      <c r="N58" s="12">
        <v>900000</v>
      </c>
      <c r="O58" s="54">
        <f t="shared" si="67"/>
        <v>0</v>
      </c>
      <c r="P58" s="12">
        <v>900000</v>
      </c>
      <c r="Q58" s="12">
        <v>900000</v>
      </c>
      <c r="R58" s="54">
        <f t="shared" si="88"/>
        <v>0</v>
      </c>
      <c r="S58" s="12">
        <v>900000</v>
      </c>
      <c r="T58" s="12">
        <v>900000</v>
      </c>
      <c r="U58" s="54">
        <f t="shared" si="89"/>
        <v>0</v>
      </c>
      <c r="V58" s="12">
        <v>900000</v>
      </c>
      <c r="W58" s="12"/>
      <c r="X58" s="54">
        <f t="shared" si="90"/>
        <v>900000</v>
      </c>
      <c r="Y58" s="12">
        <v>900000</v>
      </c>
      <c r="Z58" s="12"/>
      <c r="AA58" s="54">
        <f t="shared" si="91"/>
        <v>900000</v>
      </c>
      <c r="AB58" s="12">
        <v>900000</v>
      </c>
      <c r="AC58" s="12"/>
      <c r="AD58" s="54">
        <f t="shared" si="92"/>
        <v>900000</v>
      </c>
      <c r="AE58" s="12">
        <v>900000</v>
      </c>
      <c r="AF58" s="12"/>
      <c r="AG58" s="54">
        <f t="shared" si="93"/>
        <v>900000</v>
      </c>
      <c r="AH58" s="12">
        <v>900000</v>
      </c>
      <c r="AI58" s="12"/>
      <c r="AJ58" s="54">
        <f t="shared" si="94"/>
        <v>900000</v>
      </c>
      <c r="AK58" s="12">
        <v>900000</v>
      </c>
      <c r="AL58" s="12"/>
      <c r="AM58" s="54">
        <f t="shared" si="95"/>
        <v>900000</v>
      </c>
      <c r="AN58" s="12">
        <v>900000</v>
      </c>
      <c r="AO58" s="12"/>
      <c r="AP58" s="54">
        <f t="shared" si="96"/>
        <v>900000</v>
      </c>
      <c r="AQ58" s="42"/>
      <c r="AS58" s="105"/>
      <c r="AT58" s="12"/>
      <c r="AU58" s="12"/>
      <c r="AV58" s="232">
        <f t="shared" si="59"/>
        <v>0</v>
      </c>
      <c r="AW58" s="12"/>
      <c r="AX58" s="12"/>
      <c r="AY58" s="42"/>
      <c r="AZ58" s="32">
        <f t="shared" si="1"/>
        <v>12000000</v>
      </c>
      <c r="BA58" s="42">
        <f t="shared" si="2"/>
        <v>2000000</v>
      </c>
      <c r="BB58" s="9">
        <f t="shared" si="3"/>
        <v>14000000</v>
      </c>
      <c r="BC58" s="9">
        <f t="shared" si="4"/>
        <v>14000000</v>
      </c>
      <c r="BD58" s="9">
        <f t="shared" si="5"/>
        <v>0</v>
      </c>
    </row>
    <row r="59" spans="1:56" x14ac:dyDescent="0.2">
      <c r="A59" s="209">
        <v>54</v>
      </c>
      <c r="B59" s="151"/>
      <c r="C59" s="108" t="s">
        <v>278</v>
      </c>
      <c r="D59" s="10" t="s">
        <v>374</v>
      </c>
      <c r="E59" s="12">
        <v>13000000</v>
      </c>
      <c r="F59" s="12"/>
      <c r="G59" s="12"/>
      <c r="H59" s="44">
        <f t="shared" si="56"/>
        <v>13000000</v>
      </c>
      <c r="I59" s="12">
        <v>1000000</v>
      </c>
      <c r="J59" s="12">
        <v>4000000</v>
      </c>
      <c r="K59" s="12">
        <v>4000000</v>
      </c>
      <c r="L59" s="222">
        <f t="shared" si="74"/>
        <v>0</v>
      </c>
      <c r="M59" s="12">
        <v>800000</v>
      </c>
      <c r="N59" s="12">
        <v>800000</v>
      </c>
      <c r="O59" s="54">
        <f t="shared" si="67"/>
        <v>0</v>
      </c>
      <c r="P59" s="12">
        <v>800000</v>
      </c>
      <c r="Q59" s="12">
        <v>800000</v>
      </c>
      <c r="R59" s="54">
        <f t="shared" si="88"/>
        <v>0</v>
      </c>
      <c r="S59" s="12">
        <v>800000</v>
      </c>
      <c r="T59" s="12">
        <v>800000</v>
      </c>
      <c r="U59" s="54">
        <f t="shared" si="89"/>
        <v>0</v>
      </c>
      <c r="V59" s="12">
        <v>800000</v>
      </c>
      <c r="W59" s="12"/>
      <c r="X59" s="54">
        <f t="shared" si="90"/>
        <v>800000</v>
      </c>
      <c r="Y59" s="12">
        <v>800000</v>
      </c>
      <c r="Z59" s="12"/>
      <c r="AA59" s="54">
        <f t="shared" si="91"/>
        <v>800000</v>
      </c>
      <c r="AB59" s="12">
        <v>800000</v>
      </c>
      <c r="AC59" s="12"/>
      <c r="AD59" s="54">
        <f t="shared" si="92"/>
        <v>800000</v>
      </c>
      <c r="AE59" s="12">
        <v>800000</v>
      </c>
      <c r="AF59" s="12"/>
      <c r="AG59" s="54">
        <f t="shared" si="93"/>
        <v>800000</v>
      </c>
      <c r="AH59" s="12">
        <v>800000</v>
      </c>
      <c r="AI59" s="12"/>
      <c r="AJ59" s="54">
        <f t="shared" si="94"/>
        <v>800000</v>
      </c>
      <c r="AK59" s="12">
        <v>800000</v>
      </c>
      <c r="AL59" s="12"/>
      <c r="AM59" s="54">
        <f t="shared" si="95"/>
        <v>800000</v>
      </c>
      <c r="AN59" s="12">
        <v>800000</v>
      </c>
      <c r="AO59" s="12"/>
      <c r="AP59" s="54">
        <f t="shared" si="96"/>
        <v>800000</v>
      </c>
      <c r="AQ59" s="44"/>
      <c r="AR59" s="12"/>
      <c r="AS59" s="232">
        <f t="shared" ref="AS59:AS67" si="97">AQ59-AR59</f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1000000</v>
      </c>
      <c r="BB59" s="9">
        <f t="shared" si="3"/>
        <v>13000000</v>
      </c>
      <c r="BC59" s="9">
        <f t="shared" si="4"/>
        <v>13000000</v>
      </c>
      <c r="BD59" s="9">
        <f t="shared" si="5"/>
        <v>0</v>
      </c>
    </row>
    <row r="60" spans="1:56" x14ac:dyDescent="0.2">
      <c r="A60" s="209">
        <v>55</v>
      </c>
      <c r="B60" s="151"/>
      <c r="C60" s="108" t="s">
        <v>279</v>
      </c>
      <c r="D60" s="10" t="s">
        <v>375</v>
      </c>
      <c r="E60" s="12">
        <v>14000000</v>
      </c>
      <c r="F60" s="12"/>
      <c r="G60" s="12"/>
      <c r="H60" s="44">
        <f t="shared" si="56"/>
        <v>14000000</v>
      </c>
      <c r="I60" s="12">
        <v>2000000</v>
      </c>
      <c r="J60" s="12">
        <v>3000000</v>
      </c>
      <c r="K60" s="12">
        <v>3000000</v>
      </c>
      <c r="L60" s="222">
        <f t="shared" si="74"/>
        <v>0</v>
      </c>
      <c r="M60" s="12">
        <v>900000</v>
      </c>
      <c r="N60" s="12">
        <v>900000</v>
      </c>
      <c r="O60" s="54">
        <f t="shared" si="67"/>
        <v>0</v>
      </c>
      <c r="P60" s="12">
        <v>900000</v>
      </c>
      <c r="Q60" s="12">
        <v>100000</v>
      </c>
      <c r="R60" s="54">
        <f t="shared" si="88"/>
        <v>800000</v>
      </c>
      <c r="S60" s="12">
        <v>900000</v>
      </c>
      <c r="T60" s="12"/>
      <c r="U60" s="54">
        <f t="shared" si="89"/>
        <v>900000</v>
      </c>
      <c r="V60" s="12">
        <v>900000</v>
      </c>
      <c r="W60" s="12"/>
      <c r="X60" s="54">
        <f t="shared" si="90"/>
        <v>900000</v>
      </c>
      <c r="Y60" s="12">
        <v>900000</v>
      </c>
      <c r="Z60" s="12"/>
      <c r="AA60" s="54">
        <f t="shared" si="91"/>
        <v>900000</v>
      </c>
      <c r="AB60" s="12">
        <v>900000</v>
      </c>
      <c r="AC60" s="12"/>
      <c r="AD60" s="54">
        <f t="shared" si="92"/>
        <v>900000</v>
      </c>
      <c r="AE60" s="12">
        <v>900000</v>
      </c>
      <c r="AF60" s="12"/>
      <c r="AG60" s="54">
        <f t="shared" si="93"/>
        <v>900000</v>
      </c>
      <c r="AH60" s="12">
        <v>900000</v>
      </c>
      <c r="AI60" s="12"/>
      <c r="AJ60" s="54">
        <f t="shared" si="94"/>
        <v>900000</v>
      </c>
      <c r="AK60" s="12">
        <v>900000</v>
      </c>
      <c r="AL60" s="12"/>
      <c r="AM60" s="54">
        <f t="shared" si="95"/>
        <v>900000</v>
      </c>
      <c r="AN60" s="12">
        <v>900000</v>
      </c>
      <c r="AO60" s="12"/>
      <c r="AP60" s="54">
        <f t="shared" si="96"/>
        <v>900000</v>
      </c>
      <c r="AQ60" s="44"/>
      <c r="AR60" s="12"/>
      <c r="AS60" s="232">
        <f t="shared" si="97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12000000</v>
      </c>
      <c r="BA60" s="42">
        <f t="shared" si="2"/>
        <v>2000000</v>
      </c>
      <c r="BB60" s="9">
        <f t="shared" si="3"/>
        <v>14000000</v>
      </c>
      <c r="BC60" s="9">
        <f t="shared" si="4"/>
        <v>14000000</v>
      </c>
      <c r="BD60" s="9">
        <f t="shared" si="5"/>
        <v>0</v>
      </c>
    </row>
    <row r="61" spans="1:56" x14ac:dyDescent="0.2">
      <c r="A61" s="209">
        <v>56</v>
      </c>
      <c r="B61" s="151"/>
      <c r="C61" s="108" t="s">
        <v>280</v>
      </c>
      <c r="D61" s="10" t="s">
        <v>377</v>
      </c>
      <c r="E61" s="12">
        <v>15200000</v>
      </c>
      <c r="F61" s="12"/>
      <c r="G61" s="12"/>
      <c r="H61" s="44">
        <f t="shared" si="56"/>
        <v>15200000</v>
      </c>
      <c r="I61" s="12">
        <v>1000000</v>
      </c>
      <c r="J61" s="12">
        <v>4000000</v>
      </c>
      <c r="K61" s="12"/>
      <c r="L61" s="222">
        <f t="shared" si="74"/>
        <v>4000000</v>
      </c>
      <c r="M61" s="12">
        <v>1020000</v>
      </c>
      <c r="N61" s="12"/>
      <c r="O61" s="54">
        <f t="shared" si="67"/>
        <v>1020000</v>
      </c>
      <c r="P61" s="12">
        <v>1020000</v>
      </c>
      <c r="Q61" s="12"/>
      <c r="R61" s="54">
        <f t="shared" si="88"/>
        <v>1020000</v>
      </c>
      <c r="S61" s="12">
        <v>1020000</v>
      </c>
      <c r="T61" s="12"/>
      <c r="U61" s="54">
        <f t="shared" si="89"/>
        <v>1020000</v>
      </c>
      <c r="V61" s="12">
        <v>1020000</v>
      </c>
      <c r="W61" s="12"/>
      <c r="X61" s="54">
        <f t="shared" si="90"/>
        <v>1020000</v>
      </c>
      <c r="Y61" s="12">
        <v>1020000</v>
      </c>
      <c r="Z61" s="12"/>
      <c r="AA61" s="54">
        <f t="shared" si="91"/>
        <v>1020000</v>
      </c>
      <c r="AB61" s="12">
        <v>1020000</v>
      </c>
      <c r="AC61" s="12"/>
      <c r="AD61" s="54">
        <f t="shared" si="92"/>
        <v>1020000</v>
      </c>
      <c r="AE61" s="12">
        <v>1020000</v>
      </c>
      <c r="AF61" s="12"/>
      <c r="AG61" s="54">
        <f t="shared" si="93"/>
        <v>1020000</v>
      </c>
      <c r="AH61" s="12">
        <v>1020000</v>
      </c>
      <c r="AI61" s="12"/>
      <c r="AJ61" s="54">
        <f t="shared" si="94"/>
        <v>1020000</v>
      </c>
      <c r="AK61" s="12">
        <v>1020000</v>
      </c>
      <c r="AL61" s="12"/>
      <c r="AM61" s="54">
        <f t="shared" si="95"/>
        <v>1020000</v>
      </c>
      <c r="AN61" s="12">
        <v>1020000</v>
      </c>
      <c r="AO61" s="12"/>
      <c r="AP61" s="54">
        <f t="shared" si="96"/>
        <v>1020000</v>
      </c>
      <c r="AQ61" s="44"/>
      <c r="AR61" s="12"/>
      <c r="AS61" s="232">
        <f t="shared" si="97"/>
        <v>0</v>
      </c>
      <c r="AT61" s="12"/>
      <c r="AU61" s="12"/>
      <c r="AV61" s="232">
        <f t="shared" si="59"/>
        <v>0</v>
      </c>
      <c r="AW61" s="12"/>
      <c r="AX61" s="12"/>
      <c r="AY61" s="12"/>
      <c r="AZ61" s="32">
        <f t="shared" si="1"/>
        <v>14200000</v>
      </c>
      <c r="BA61" s="42">
        <f t="shared" si="2"/>
        <v>1000000</v>
      </c>
      <c r="BB61" s="9">
        <f t="shared" si="3"/>
        <v>15200000</v>
      </c>
      <c r="BC61" s="9">
        <f t="shared" si="4"/>
        <v>15200000</v>
      </c>
      <c r="BD61" s="9">
        <f t="shared" si="5"/>
        <v>0</v>
      </c>
    </row>
    <row r="62" spans="1:56" x14ac:dyDescent="0.2">
      <c r="A62" s="209">
        <v>57</v>
      </c>
      <c r="B62" s="151"/>
      <c r="C62" s="108" t="s">
        <v>281</v>
      </c>
      <c r="D62" s="10" t="s">
        <v>377</v>
      </c>
      <c r="E62" s="12">
        <v>13000000</v>
      </c>
      <c r="F62" s="12"/>
      <c r="G62" s="12"/>
      <c r="H62" s="44">
        <f t="shared" si="56"/>
        <v>13000000</v>
      </c>
      <c r="I62" s="12">
        <v>5000000</v>
      </c>
      <c r="J62" s="12">
        <v>670000</v>
      </c>
      <c r="K62" s="12">
        <v>670000</v>
      </c>
      <c r="L62" s="222">
        <f t="shared" si="74"/>
        <v>0</v>
      </c>
      <c r="M62" s="12">
        <v>670000</v>
      </c>
      <c r="N62" s="12">
        <v>670000</v>
      </c>
      <c r="O62" s="222">
        <f t="shared" si="67"/>
        <v>0</v>
      </c>
      <c r="P62" s="12">
        <v>670000</v>
      </c>
      <c r="Q62" s="12">
        <v>670000</v>
      </c>
      <c r="R62" s="222">
        <f t="shared" si="88"/>
        <v>0</v>
      </c>
      <c r="S62" s="12">
        <v>670000</v>
      </c>
      <c r="T62" s="12"/>
      <c r="U62" s="222">
        <f t="shared" si="89"/>
        <v>670000</v>
      </c>
      <c r="V62" s="12">
        <v>670000</v>
      </c>
      <c r="W62" s="12"/>
      <c r="X62" s="222">
        <f t="shared" si="90"/>
        <v>670000</v>
      </c>
      <c r="Y62" s="12">
        <v>670000</v>
      </c>
      <c r="Z62" s="12"/>
      <c r="AA62" s="222">
        <f t="shared" si="91"/>
        <v>670000</v>
      </c>
      <c r="AB62" s="12">
        <v>670000</v>
      </c>
      <c r="AC62" s="12"/>
      <c r="AD62" s="222">
        <f t="shared" si="92"/>
        <v>670000</v>
      </c>
      <c r="AE62" s="12">
        <v>670000</v>
      </c>
      <c r="AF62" s="12"/>
      <c r="AG62" s="222">
        <f t="shared" si="93"/>
        <v>670000</v>
      </c>
      <c r="AH62" s="12">
        <v>670000</v>
      </c>
      <c r="AI62" s="12"/>
      <c r="AJ62" s="222">
        <f t="shared" si="94"/>
        <v>670000</v>
      </c>
      <c r="AK62" s="12">
        <v>670000</v>
      </c>
      <c r="AL62" s="12"/>
      <c r="AM62" s="222">
        <f t="shared" si="95"/>
        <v>670000</v>
      </c>
      <c r="AN62" s="12">
        <v>670000</v>
      </c>
      <c r="AO62" s="12"/>
      <c r="AP62" s="222">
        <f t="shared" si="96"/>
        <v>670000</v>
      </c>
      <c r="AQ62" s="44">
        <v>630000</v>
      </c>
      <c r="AR62" s="12"/>
      <c r="AS62" s="232">
        <f>+AQ62-AR62</f>
        <v>630000</v>
      </c>
      <c r="AT62" s="12">
        <v>0</v>
      </c>
      <c r="AU62" s="12"/>
      <c r="AV62" s="232">
        <f t="shared" si="59"/>
        <v>0</v>
      </c>
      <c r="AW62" s="12"/>
      <c r="AX62" s="12"/>
      <c r="AY62" s="12"/>
      <c r="AZ62" s="32">
        <f t="shared" si="1"/>
        <v>8000000</v>
      </c>
      <c r="BA62" s="42">
        <f t="shared" si="2"/>
        <v>5000000</v>
      </c>
      <c r="BB62" s="9">
        <f t="shared" si="3"/>
        <v>13000000</v>
      </c>
      <c r="BC62" s="9">
        <f t="shared" si="4"/>
        <v>13000000</v>
      </c>
      <c r="BD62" s="9">
        <f t="shared" si="5"/>
        <v>0</v>
      </c>
    </row>
    <row r="63" spans="1:56" x14ac:dyDescent="0.2">
      <c r="A63" s="209">
        <v>58</v>
      </c>
      <c r="B63" s="151"/>
      <c r="C63" s="108" t="s">
        <v>282</v>
      </c>
      <c r="D63" s="10" t="s">
        <v>375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2500000</v>
      </c>
      <c r="L63" s="222">
        <f t="shared" si="74"/>
        <v>0</v>
      </c>
      <c r="M63" s="12">
        <v>900000</v>
      </c>
      <c r="N63" s="12">
        <v>900000</v>
      </c>
      <c r="O63" s="54">
        <f t="shared" si="67"/>
        <v>0</v>
      </c>
      <c r="P63" s="12">
        <v>900000</v>
      </c>
      <c r="Q63" s="12">
        <v>900000</v>
      </c>
      <c r="R63" s="54">
        <f t="shared" si="88"/>
        <v>0</v>
      </c>
      <c r="S63" s="12">
        <v>900000</v>
      </c>
      <c r="T63" s="12">
        <v>900000</v>
      </c>
      <c r="U63" s="54">
        <f t="shared" si="89"/>
        <v>0</v>
      </c>
      <c r="V63" s="12">
        <v>900000</v>
      </c>
      <c r="W63" s="12"/>
      <c r="X63" s="54">
        <f t="shared" si="90"/>
        <v>900000</v>
      </c>
      <c r="Y63" s="12">
        <v>900000</v>
      </c>
      <c r="Z63" s="12"/>
      <c r="AA63" s="54">
        <f t="shared" si="91"/>
        <v>900000</v>
      </c>
      <c r="AB63" s="12">
        <v>900000</v>
      </c>
      <c r="AC63" s="12"/>
      <c r="AD63" s="54">
        <f t="shared" si="92"/>
        <v>900000</v>
      </c>
      <c r="AE63" s="12">
        <v>900000</v>
      </c>
      <c r="AF63" s="12"/>
      <c r="AG63" s="54">
        <f t="shared" si="93"/>
        <v>900000</v>
      </c>
      <c r="AH63" s="12">
        <v>900000</v>
      </c>
      <c r="AI63" s="12"/>
      <c r="AJ63" s="54">
        <f t="shared" si="94"/>
        <v>900000</v>
      </c>
      <c r="AK63" s="12">
        <v>900000</v>
      </c>
      <c r="AL63" s="12"/>
      <c r="AM63" s="54">
        <f t="shared" si="95"/>
        <v>900000</v>
      </c>
      <c r="AN63" s="12">
        <v>900000</v>
      </c>
      <c r="AO63" s="12"/>
      <c r="AP63" s="54">
        <f t="shared" si="96"/>
        <v>900000</v>
      </c>
      <c r="AQ63" s="44"/>
      <c r="AR63" s="12"/>
      <c r="AS63" s="232">
        <f t="shared" si="97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ht="12" x14ac:dyDescent="0.2">
      <c r="A64" s="209">
        <v>59</v>
      </c>
      <c r="B64" s="151"/>
      <c r="C64" s="373" t="s">
        <v>427</v>
      </c>
      <c r="D64" s="10" t="s">
        <v>374</v>
      </c>
      <c r="E64" s="12">
        <v>14000000</v>
      </c>
      <c r="F64" s="12"/>
      <c r="G64" s="12"/>
      <c r="H64" s="44">
        <f t="shared" si="56"/>
        <v>14000000</v>
      </c>
      <c r="I64" s="12">
        <v>2500000</v>
      </c>
      <c r="J64" s="12">
        <v>2500000</v>
      </c>
      <c r="K64" s="12">
        <v>1000000</v>
      </c>
      <c r="L64" s="222">
        <f t="shared" si="74"/>
        <v>1500000</v>
      </c>
      <c r="M64" s="12">
        <v>900000</v>
      </c>
      <c r="N64" s="12"/>
      <c r="O64" s="54">
        <f t="shared" si="67"/>
        <v>900000</v>
      </c>
      <c r="P64" s="12">
        <v>900000</v>
      </c>
      <c r="Q64" s="12"/>
      <c r="R64" s="54">
        <f t="shared" si="88"/>
        <v>900000</v>
      </c>
      <c r="S64" s="12">
        <v>900000</v>
      </c>
      <c r="T64" s="12"/>
      <c r="U64" s="54">
        <f t="shared" si="89"/>
        <v>900000</v>
      </c>
      <c r="V64" s="12">
        <v>900000</v>
      </c>
      <c r="W64" s="12"/>
      <c r="X64" s="54">
        <f t="shared" si="90"/>
        <v>900000</v>
      </c>
      <c r="Y64" s="12">
        <v>900000</v>
      </c>
      <c r="Z64" s="12"/>
      <c r="AA64" s="54">
        <f t="shared" si="91"/>
        <v>900000</v>
      </c>
      <c r="AB64" s="12">
        <v>900000</v>
      </c>
      <c r="AC64" s="12"/>
      <c r="AD64" s="54">
        <f t="shared" si="92"/>
        <v>900000</v>
      </c>
      <c r="AE64" s="12">
        <v>900000</v>
      </c>
      <c r="AF64" s="12"/>
      <c r="AG64" s="54">
        <f t="shared" si="93"/>
        <v>900000</v>
      </c>
      <c r="AH64" s="12">
        <v>900000</v>
      </c>
      <c r="AI64" s="12"/>
      <c r="AJ64" s="54">
        <f t="shared" si="94"/>
        <v>900000</v>
      </c>
      <c r="AK64" s="12">
        <v>900000</v>
      </c>
      <c r="AL64" s="12"/>
      <c r="AM64" s="54">
        <f t="shared" si="95"/>
        <v>900000</v>
      </c>
      <c r="AN64" s="12">
        <v>900000</v>
      </c>
      <c r="AO64" s="12"/>
      <c r="AP64" s="54">
        <f t="shared" si="96"/>
        <v>900000</v>
      </c>
      <c r="AQ64" s="44"/>
      <c r="AR64" s="12"/>
      <c r="AS64" s="232">
        <f t="shared" si="97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11500000</v>
      </c>
      <c r="BA64" s="42">
        <f t="shared" si="2"/>
        <v>2500000</v>
      </c>
      <c r="BB64" s="9">
        <f t="shared" si="3"/>
        <v>14000000</v>
      </c>
      <c r="BC64" s="9">
        <f t="shared" si="4"/>
        <v>14000000</v>
      </c>
      <c r="BD64" s="9">
        <f t="shared" si="5"/>
        <v>0</v>
      </c>
    </row>
    <row r="65" spans="1:56" x14ac:dyDescent="0.2">
      <c r="A65" s="209">
        <v>60</v>
      </c>
      <c r="B65" s="151"/>
      <c r="C65" s="108" t="s">
        <v>283</v>
      </c>
      <c r="D65" s="10" t="s">
        <v>374</v>
      </c>
      <c r="E65" s="12">
        <v>13000000</v>
      </c>
      <c r="F65" s="12"/>
      <c r="G65" s="12"/>
      <c r="H65" s="44">
        <f t="shared" si="56"/>
        <v>13000000</v>
      </c>
      <c r="I65" s="12">
        <v>1000000</v>
      </c>
      <c r="J65" s="12">
        <v>4000000</v>
      </c>
      <c r="K65" s="12"/>
      <c r="L65" s="222">
        <f t="shared" si="74"/>
        <v>4000000</v>
      </c>
      <c r="M65" s="12">
        <v>800000</v>
      </c>
      <c r="N65" s="12"/>
      <c r="O65" s="54">
        <f t="shared" si="67"/>
        <v>800000</v>
      </c>
      <c r="P65" s="12">
        <v>800000</v>
      </c>
      <c r="Q65" s="12"/>
      <c r="R65" s="54">
        <f t="shared" si="88"/>
        <v>800000</v>
      </c>
      <c r="S65" s="12">
        <v>800000</v>
      </c>
      <c r="T65" s="12"/>
      <c r="U65" s="54">
        <f t="shared" si="89"/>
        <v>800000</v>
      </c>
      <c r="V65" s="12">
        <v>800000</v>
      </c>
      <c r="W65" s="12"/>
      <c r="X65" s="54">
        <f t="shared" si="90"/>
        <v>800000</v>
      </c>
      <c r="Y65" s="12">
        <v>800000</v>
      </c>
      <c r="Z65" s="12"/>
      <c r="AA65" s="54">
        <f t="shared" si="91"/>
        <v>800000</v>
      </c>
      <c r="AB65" s="12">
        <v>800000</v>
      </c>
      <c r="AC65" s="12"/>
      <c r="AD65" s="54">
        <f t="shared" si="92"/>
        <v>800000</v>
      </c>
      <c r="AE65" s="12">
        <v>800000</v>
      </c>
      <c r="AF65" s="12"/>
      <c r="AG65" s="54">
        <f t="shared" si="93"/>
        <v>800000</v>
      </c>
      <c r="AH65" s="12">
        <v>800000</v>
      </c>
      <c r="AI65" s="12"/>
      <c r="AJ65" s="54">
        <f t="shared" si="94"/>
        <v>800000</v>
      </c>
      <c r="AK65" s="12">
        <v>800000</v>
      </c>
      <c r="AL65" s="12"/>
      <c r="AM65" s="54">
        <f t="shared" si="95"/>
        <v>800000</v>
      </c>
      <c r="AN65" s="12">
        <v>800000</v>
      </c>
      <c r="AO65" s="12"/>
      <c r="AP65" s="54">
        <f t="shared" si="96"/>
        <v>800000</v>
      </c>
      <c r="AQ65" s="44"/>
      <c r="AR65" s="12"/>
      <c r="AS65" s="232">
        <f t="shared" si="97"/>
        <v>0</v>
      </c>
      <c r="AT65" s="12"/>
      <c r="AU65" s="12"/>
      <c r="AV65" s="232">
        <f t="shared" si="59"/>
        <v>0</v>
      </c>
      <c r="AW65" s="12"/>
      <c r="AX65" s="12"/>
      <c r="AY65" s="12"/>
      <c r="AZ65" s="32">
        <f t="shared" si="1"/>
        <v>12000000</v>
      </c>
      <c r="BA65" s="42">
        <f t="shared" si="2"/>
        <v>1000000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x14ac:dyDescent="0.2">
      <c r="A66" s="209">
        <v>61</v>
      </c>
      <c r="B66" s="13"/>
      <c r="C66" s="48" t="s">
        <v>284</v>
      </c>
      <c r="D66" s="10" t="s">
        <v>377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8"/>
        <v>0</v>
      </c>
      <c r="S66" s="12">
        <v>800000</v>
      </c>
      <c r="T66" s="12">
        <v>800000</v>
      </c>
      <c r="U66" s="54">
        <f t="shared" si="89"/>
        <v>0</v>
      </c>
      <c r="V66" s="12">
        <v>800000</v>
      </c>
      <c r="W66" s="12"/>
      <c r="X66" s="54">
        <f t="shared" si="90"/>
        <v>800000</v>
      </c>
      <c r="Y66" s="12">
        <v>800000</v>
      </c>
      <c r="Z66" s="12"/>
      <c r="AA66" s="54">
        <f t="shared" si="91"/>
        <v>800000</v>
      </c>
      <c r="AB66" s="12">
        <v>800000</v>
      </c>
      <c r="AC66" s="12"/>
      <c r="AD66" s="54">
        <f t="shared" si="92"/>
        <v>800000</v>
      </c>
      <c r="AE66" s="12">
        <v>800000</v>
      </c>
      <c r="AF66" s="12"/>
      <c r="AG66" s="54">
        <f t="shared" si="93"/>
        <v>800000</v>
      </c>
      <c r="AH66" s="12">
        <v>800000</v>
      </c>
      <c r="AI66" s="12"/>
      <c r="AJ66" s="54">
        <f t="shared" si="94"/>
        <v>800000</v>
      </c>
      <c r="AK66" s="12">
        <v>800000</v>
      </c>
      <c r="AL66" s="12"/>
      <c r="AM66" s="54">
        <f t="shared" si="95"/>
        <v>800000</v>
      </c>
      <c r="AN66" s="12">
        <v>800000</v>
      </c>
      <c r="AO66" s="12"/>
      <c r="AP66" s="54">
        <f t="shared" si="96"/>
        <v>800000</v>
      </c>
      <c r="AQ66" s="42"/>
      <c r="AR66" s="42"/>
      <c r="AS66" s="232">
        <f t="shared" si="97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ht="12" x14ac:dyDescent="0.2">
      <c r="A67" s="209">
        <v>62</v>
      </c>
      <c r="B67" s="13"/>
      <c r="C67" s="373" t="s">
        <v>429</v>
      </c>
      <c r="D67" s="10" t="s">
        <v>374</v>
      </c>
      <c r="E67" s="42">
        <v>13000000</v>
      </c>
      <c r="F67" s="42"/>
      <c r="G67" s="42"/>
      <c r="H67" s="44">
        <f t="shared" si="56"/>
        <v>13000000</v>
      </c>
      <c r="I67" s="42">
        <v>5000000</v>
      </c>
      <c r="J67" s="42"/>
      <c r="K67" s="42"/>
      <c r="L67" s="222">
        <f t="shared" si="74"/>
        <v>0</v>
      </c>
      <c r="M67" s="12">
        <v>800000</v>
      </c>
      <c r="N67" s="12">
        <v>800000</v>
      </c>
      <c r="O67" s="54">
        <f t="shared" ref="O67" si="99">M67-N67</f>
        <v>0</v>
      </c>
      <c r="P67" s="12">
        <v>800000</v>
      </c>
      <c r="Q67" s="12">
        <v>800000</v>
      </c>
      <c r="R67" s="54">
        <f t="shared" si="88"/>
        <v>0</v>
      </c>
      <c r="S67" s="12">
        <v>800000</v>
      </c>
      <c r="T67" s="12">
        <v>800000</v>
      </c>
      <c r="U67" s="54">
        <f t="shared" si="89"/>
        <v>0</v>
      </c>
      <c r="V67" s="12">
        <v>800000</v>
      </c>
      <c r="W67" s="12"/>
      <c r="X67" s="54">
        <f t="shared" si="90"/>
        <v>800000</v>
      </c>
      <c r="Y67" s="12">
        <v>800000</v>
      </c>
      <c r="Z67" s="12"/>
      <c r="AA67" s="54">
        <f t="shared" si="91"/>
        <v>800000</v>
      </c>
      <c r="AB67" s="12">
        <v>800000</v>
      </c>
      <c r="AC67" s="12"/>
      <c r="AD67" s="54">
        <f t="shared" si="92"/>
        <v>800000</v>
      </c>
      <c r="AE67" s="12">
        <v>800000</v>
      </c>
      <c r="AF67" s="12"/>
      <c r="AG67" s="54">
        <f t="shared" si="93"/>
        <v>800000</v>
      </c>
      <c r="AH67" s="12">
        <v>800000</v>
      </c>
      <c r="AI67" s="12"/>
      <c r="AJ67" s="54">
        <f t="shared" si="94"/>
        <v>800000</v>
      </c>
      <c r="AK67" s="12">
        <v>800000</v>
      </c>
      <c r="AL67" s="12"/>
      <c r="AM67" s="54">
        <f t="shared" si="95"/>
        <v>800000</v>
      </c>
      <c r="AN67" s="12">
        <v>800000</v>
      </c>
      <c r="AO67" s="12"/>
      <c r="AP67" s="54">
        <f t="shared" si="96"/>
        <v>800000</v>
      </c>
      <c r="AQ67" s="42"/>
      <c r="AR67" s="42"/>
      <c r="AS67" s="232">
        <f t="shared" si="97"/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8000000</v>
      </c>
      <c r="BA67" s="42">
        <f t="shared" si="2"/>
        <v>5000000</v>
      </c>
      <c r="BB67" s="9">
        <f t="shared" si="3"/>
        <v>13000000</v>
      </c>
      <c r="BC67" s="9">
        <f t="shared" si="4"/>
        <v>13000000</v>
      </c>
      <c r="BD67" s="9">
        <f t="shared" si="5"/>
        <v>0</v>
      </c>
    </row>
    <row r="68" spans="1:56" x14ac:dyDescent="0.2">
      <c r="A68" s="209">
        <v>63</v>
      </c>
      <c r="B68" s="13"/>
      <c r="C68" s="48" t="s">
        <v>285</v>
      </c>
      <c r="D68" s="10" t="s">
        <v>375</v>
      </c>
      <c r="E68" s="42">
        <v>14500000</v>
      </c>
      <c r="F68" s="42"/>
      <c r="G68" s="42"/>
      <c r="H68" s="44">
        <f t="shared" ref="H68:H74" si="100">E68-F68-G68</f>
        <v>14500000</v>
      </c>
      <c r="I68" s="42">
        <v>5000000</v>
      </c>
      <c r="J68" s="42"/>
      <c r="K68" s="42"/>
      <c r="L68" s="222">
        <f>J68-K68</f>
        <v>0</v>
      </c>
      <c r="M68" s="12">
        <v>950000</v>
      </c>
      <c r="N68" s="12">
        <v>950000</v>
      </c>
      <c r="O68" s="54">
        <f t="shared" ref="O68:O74" si="101">M68-N68</f>
        <v>0</v>
      </c>
      <c r="P68" s="12">
        <v>950000</v>
      </c>
      <c r="Q68" s="12">
        <v>950000</v>
      </c>
      <c r="R68" s="54">
        <f t="shared" si="88"/>
        <v>0</v>
      </c>
      <c r="S68" s="12">
        <v>950000</v>
      </c>
      <c r="T68" s="12">
        <v>950000</v>
      </c>
      <c r="U68" s="54">
        <f t="shared" si="89"/>
        <v>0</v>
      </c>
      <c r="V68" s="12">
        <v>950000</v>
      </c>
      <c r="W68" s="12"/>
      <c r="X68" s="54">
        <f t="shared" si="90"/>
        <v>950000</v>
      </c>
      <c r="Y68" s="12">
        <v>950000</v>
      </c>
      <c r="Z68" s="12"/>
      <c r="AA68" s="54">
        <f t="shared" si="91"/>
        <v>950000</v>
      </c>
      <c r="AB68" s="12">
        <v>950000</v>
      </c>
      <c r="AC68" s="12"/>
      <c r="AD68" s="54">
        <f t="shared" si="92"/>
        <v>950000</v>
      </c>
      <c r="AE68" s="12">
        <v>950000</v>
      </c>
      <c r="AF68" s="12"/>
      <c r="AG68" s="54">
        <f t="shared" si="93"/>
        <v>950000</v>
      </c>
      <c r="AH68" s="12">
        <v>950000</v>
      </c>
      <c r="AI68" s="12"/>
      <c r="AJ68" s="54">
        <f t="shared" si="94"/>
        <v>950000</v>
      </c>
      <c r="AK68" s="12">
        <v>950000</v>
      </c>
      <c r="AL68" s="12"/>
      <c r="AM68" s="54">
        <f t="shared" si="95"/>
        <v>950000</v>
      </c>
      <c r="AN68" s="12">
        <v>950000</v>
      </c>
      <c r="AO68" s="12"/>
      <c r="AP68" s="54">
        <f t="shared" si="96"/>
        <v>950000</v>
      </c>
      <c r="AQ68" s="42"/>
      <c r="AR68" s="42"/>
      <c r="AS68" s="232">
        <f t="shared" ref="AS68:AS130" si="102">AQ68-AR68</f>
        <v>0</v>
      </c>
      <c r="AT68" s="42"/>
      <c r="AU68" s="42"/>
      <c r="AV68" s="232">
        <f t="shared" si="59"/>
        <v>0</v>
      </c>
      <c r="AW68" s="42"/>
      <c r="AX68" s="42"/>
      <c r="AY68" s="42"/>
      <c r="AZ68" s="32">
        <f t="shared" si="1"/>
        <v>9500000</v>
      </c>
      <c r="BA68" s="42">
        <f t="shared" si="2"/>
        <v>5000000</v>
      </c>
      <c r="BB68" s="9">
        <f t="shared" si="3"/>
        <v>14500000</v>
      </c>
      <c r="BC68" s="9">
        <f t="shared" si="4"/>
        <v>14500000</v>
      </c>
      <c r="BD68" s="9">
        <f t="shared" si="5"/>
        <v>0</v>
      </c>
    </row>
    <row r="69" spans="1:56" x14ac:dyDescent="0.2">
      <c r="A69" s="209">
        <v>64</v>
      </c>
      <c r="B69" s="13"/>
      <c r="C69" s="48" t="s">
        <v>286</v>
      </c>
      <c r="D69" s="10" t="s">
        <v>377</v>
      </c>
      <c r="E69" s="42">
        <v>13000000</v>
      </c>
      <c r="F69" s="42"/>
      <c r="G69" s="42"/>
      <c r="H69" s="44">
        <f t="shared" si="100"/>
        <v>13000000</v>
      </c>
      <c r="I69" s="42">
        <v>5000000</v>
      </c>
      <c r="J69" s="42"/>
      <c r="K69" s="42"/>
      <c r="L69" s="222">
        <f>J69-K69</f>
        <v>0</v>
      </c>
      <c r="M69" s="42">
        <v>800000</v>
      </c>
      <c r="N69" s="42"/>
      <c r="O69" s="54">
        <f t="shared" si="101"/>
        <v>800000</v>
      </c>
      <c r="P69" s="42">
        <v>800000</v>
      </c>
      <c r="Q69" s="42"/>
      <c r="R69" s="54">
        <f t="shared" si="88"/>
        <v>800000</v>
      </c>
      <c r="S69" s="42">
        <v>800000</v>
      </c>
      <c r="T69" s="42"/>
      <c r="U69" s="54">
        <f t="shared" si="89"/>
        <v>800000</v>
      </c>
      <c r="V69" s="42">
        <v>800000</v>
      </c>
      <c r="W69" s="42"/>
      <c r="X69" s="54">
        <f t="shared" si="90"/>
        <v>800000</v>
      </c>
      <c r="Y69" s="42">
        <v>800000</v>
      </c>
      <c r="Z69" s="42"/>
      <c r="AA69" s="54">
        <f t="shared" si="91"/>
        <v>800000</v>
      </c>
      <c r="AB69" s="42">
        <v>800000</v>
      </c>
      <c r="AC69" s="42"/>
      <c r="AD69" s="54">
        <f t="shared" si="92"/>
        <v>800000</v>
      </c>
      <c r="AE69" s="42">
        <v>800000</v>
      </c>
      <c r="AF69" s="42"/>
      <c r="AG69" s="54">
        <f t="shared" si="93"/>
        <v>800000</v>
      </c>
      <c r="AH69" s="42">
        <v>800000</v>
      </c>
      <c r="AI69" s="42"/>
      <c r="AJ69" s="54">
        <f t="shared" si="94"/>
        <v>800000</v>
      </c>
      <c r="AK69" s="42">
        <v>800000</v>
      </c>
      <c r="AL69" s="42"/>
      <c r="AM69" s="54">
        <f t="shared" si="95"/>
        <v>800000</v>
      </c>
      <c r="AN69" s="42">
        <v>800000</v>
      </c>
      <c r="AO69" s="42"/>
      <c r="AP69" s="54">
        <f t="shared" si="96"/>
        <v>800000</v>
      </c>
      <c r="AQ69" s="42"/>
      <c r="AR69" s="42"/>
      <c r="AS69" s="232">
        <f t="shared" si="102"/>
        <v>0</v>
      </c>
      <c r="AT69" s="42"/>
      <c r="AU69" s="42"/>
      <c r="AV69" s="232">
        <f t="shared" ref="AV69:AV131" si="103">AT69-AU69</f>
        <v>0</v>
      </c>
      <c r="AW69" s="42"/>
      <c r="AX69" s="42"/>
      <c r="AY69" s="42"/>
      <c r="AZ69" s="32">
        <f t="shared" si="1"/>
        <v>8000000</v>
      </c>
      <c r="BA69" s="42">
        <f t="shared" si="2"/>
        <v>5000000</v>
      </c>
      <c r="BB69" s="9">
        <f t="shared" si="3"/>
        <v>13000000</v>
      </c>
      <c r="BC69" s="9">
        <f t="shared" si="4"/>
        <v>13000000</v>
      </c>
      <c r="BD69" s="9">
        <f t="shared" si="5"/>
        <v>0</v>
      </c>
    </row>
    <row r="70" spans="1:56" x14ac:dyDescent="0.2">
      <c r="A70" s="209">
        <v>66</v>
      </c>
      <c r="B70" s="13"/>
      <c r="C70" s="48" t="s">
        <v>287</v>
      </c>
      <c r="D70" s="10" t="s">
        <v>375</v>
      </c>
      <c r="E70" s="42">
        <v>14500000</v>
      </c>
      <c r="F70" s="42"/>
      <c r="G70" s="42"/>
      <c r="H70" s="44">
        <f t="shared" si="100"/>
        <v>14500000</v>
      </c>
      <c r="I70" s="42">
        <v>2500000</v>
      </c>
      <c r="J70" s="42">
        <v>2500000</v>
      </c>
      <c r="K70" s="42"/>
      <c r="L70" s="222">
        <f>J70-K70</f>
        <v>2500000</v>
      </c>
      <c r="M70" s="42">
        <v>950000</v>
      </c>
      <c r="N70" s="42"/>
      <c r="O70" s="54">
        <f t="shared" si="101"/>
        <v>950000</v>
      </c>
      <c r="P70" s="42">
        <v>950000</v>
      </c>
      <c r="Q70" s="42"/>
      <c r="R70" s="54">
        <f t="shared" si="88"/>
        <v>950000</v>
      </c>
      <c r="S70" s="42">
        <v>950000</v>
      </c>
      <c r="T70" s="42"/>
      <c r="U70" s="54">
        <f t="shared" si="89"/>
        <v>950000</v>
      </c>
      <c r="V70" s="42">
        <v>950000</v>
      </c>
      <c r="W70" s="42"/>
      <c r="X70" s="54">
        <f t="shared" si="90"/>
        <v>950000</v>
      </c>
      <c r="Y70" s="42">
        <v>950000</v>
      </c>
      <c r="Z70" s="42"/>
      <c r="AA70" s="54">
        <f t="shared" si="91"/>
        <v>950000</v>
      </c>
      <c r="AB70" s="42">
        <v>950000</v>
      </c>
      <c r="AC70" s="42"/>
      <c r="AD70" s="54">
        <f t="shared" si="92"/>
        <v>950000</v>
      </c>
      <c r="AE70" s="42">
        <v>950000</v>
      </c>
      <c r="AF70" s="42"/>
      <c r="AG70" s="54">
        <f t="shared" si="93"/>
        <v>950000</v>
      </c>
      <c r="AH70" s="42">
        <v>950000</v>
      </c>
      <c r="AI70" s="42"/>
      <c r="AJ70" s="54">
        <f t="shared" si="94"/>
        <v>950000</v>
      </c>
      <c r="AK70" s="42">
        <v>950000</v>
      </c>
      <c r="AL70" s="42"/>
      <c r="AM70" s="54">
        <f t="shared" si="95"/>
        <v>950000</v>
      </c>
      <c r="AN70" s="42">
        <v>950000</v>
      </c>
      <c r="AO70" s="42"/>
      <c r="AP70" s="54">
        <f t="shared" si="96"/>
        <v>950000</v>
      </c>
      <c r="AQ70" s="42"/>
      <c r="AR70" s="42"/>
      <c r="AS70" s="232">
        <f t="shared" si="102"/>
        <v>0</v>
      </c>
      <c r="AT70" s="42"/>
      <c r="AU70" s="42"/>
      <c r="AV70" s="232">
        <f t="shared" si="103"/>
        <v>0</v>
      </c>
      <c r="AW70" s="42"/>
      <c r="AX70" s="42"/>
      <c r="AY70" s="42"/>
      <c r="AZ70" s="32">
        <f t="shared" ref="AZ70:AZ79" si="104">+J70+M70+P70+S70+V70+Y70+AB70+AE70+AH70+AK70+AN70+AQ70+AT70+AW70</f>
        <v>12000000</v>
      </c>
      <c r="BA70" s="42">
        <f t="shared" ref="BA70:BA122" si="105">I70</f>
        <v>2500000</v>
      </c>
      <c r="BB70" s="9">
        <f t="shared" ref="BB70:BB78" si="106">+AZ70+BA70</f>
        <v>14500000</v>
      </c>
      <c r="BC70" s="9">
        <f t="shared" ref="BC70:BC97" si="107">H70</f>
        <v>14500000</v>
      </c>
      <c r="BD70" s="9">
        <f t="shared" ref="BD70:BD127" si="108">BB70-BC70</f>
        <v>0</v>
      </c>
    </row>
    <row r="71" spans="1:56" s="121" customFormat="1" x14ac:dyDescent="0.2">
      <c r="A71" s="209">
        <v>67</v>
      </c>
      <c r="B71" s="303"/>
      <c r="C71" s="304" t="s">
        <v>163</v>
      </c>
      <c r="D71" s="267" t="s">
        <v>374</v>
      </c>
      <c r="E71" s="285">
        <v>12500000</v>
      </c>
      <c r="F71" s="285"/>
      <c r="G71" s="285"/>
      <c r="H71" s="285">
        <f t="shared" si="100"/>
        <v>12500000</v>
      </c>
      <c r="I71" s="285">
        <v>2000000</v>
      </c>
      <c r="J71" s="285">
        <v>3000000</v>
      </c>
      <c r="K71" s="285">
        <v>3000000</v>
      </c>
      <c r="L71" s="305">
        <f>J71-K71</f>
        <v>0</v>
      </c>
      <c r="M71" s="285">
        <v>750000</v>
      </c>
      <c r="N71" s="285">
        <v>750000</v>
      </c>
      <c r="O71" s="306">
        <f t="shared" si="101"/>
        <v>0</v>
      </c>
      <c r="P71" s="285">
        <v>750000</v>
      </c>
      <c r="Q71" s="285">
        <v>750000</v>
      </c>
      <c r="R71" s="305">
        <f t="shared" si="88"/>
        <v>0</v>
      </c>
      <c r="S71" s="285">
        <v>750000</v>
      </c>
      <c r="T71" s="285">
        <v>750000</v>
      </c>
      <c r="U71" s="305">
        <f>S71-T71</f>
        <v>0</v>
      </c>
      <c r="V71" s="285">
        <v>750000</v>
      </c>
      <c r="W71" s="285">
        <v>750000</v>
      </c>
      <c r="X71" s="305">
        <f>V71-W71</f>
        <v>0</v>
      </c>
      <c r="Y71" s="285">
        <v>750000</v>
      </c>
      <c r="Z71" s="285">
        <v>750000</v>
      </c>
      <c r="AA71" s="305">
        <f>Y71-Z71</f>
        <v>0</v>
      </c>
      <c r="AB71" s="285">
        <v>750000</v>
      </c>
      <c r="AC71" s="285">
        <v>750000</v>
      </c>
      <c r="AD71" s="305">
        <f>AB71-AC71</f>
        <v>0</v>
      </c>
      <c r="AE71" s="285">
        <v>750000</v>
      </c>
      <c r="AF71" s="285">
        <v>750000</v>
      </c>
      <c r="AG71" s="305">
        <f>AE71-AF71</f>
        <v>0</v>
      </c>
      <c r="AH71" s="285">
        <v>750000</v>
      </c>
      <c r="AI71" s="285">
        <v>750000</v>
      </c>
      <c r="AJ71" s="305">
        <f>AH71-AI71</f>
        <v>0</v>
      </c>
      <c r="AK71" s="285">
        <v>750000</v>
      </c>
      <c r="AL71" s="285">
        <v>750000</v>
      </c>
      <c r="AM71" s="305">
        <f>AK71-AL71</f>
        <v>0</v>
      </c>
      <c r="AN71" s="285">
        <v>750000</v>
      </c>
      <c r="AO71" s="285">
        <v>750000</v>
      </c>
      <c r="AP71" s="305">
        <f>AN71-AO71</f>
        <v>0</v>
      </c>
      <c r="AQ71" s="269"/>
      <c r="AR71" s="269"/>
      <c r="AS71" s="290">
        <f t="shared" si="102"/>
        <v>0</v>
      </c>
      <c r="AT71" s="269"/>
      <c r="AU71" s="269"/>
      <c r="AV71" s="290">
        <f t="shared" si="103"/>
        <v>0</v>
      </c>
      <c r="AW71" s="269"/>
      <c r="AX71" s="269"/>
      <c r="AY71" s="269"/>
      <c r="AZ71" s="32">
        <f t="shared" si="104"/>
        <v>10500000</v>
      </c>
      <c r="BA71" s="42">
        <f t="shared" si="105"/>
        <v>2000000</v>
      </c>
      <c r="BB71" s="9">
        <f t="shared" si="106"/>
        <v>12500000</v>
      </c>
      <c r="BC71" s="9">
        <f t="shared" si="107"/>
        <v>12500000</v>
      </c>
      <c r="BD71" s="9">
        <f t="shared" si="108"/>
        <v>0</v>
      </c>
    </row>
    <row r="72" spans="1:56" x14ac:dyDescent="0.2">
      <c r="A72" s="209">
        <v>68</v>
      </c>
      <c r="B72" s="13" t="s">
        <v>297</v>
      </c>
      <c r="C72" s="48" t="s">
        <v>296</v>
      </c>
      <c r="D72" s="10" t="s">
        <v>377</v>
      </c>
      <c r="E72" s="42">
        <v>11200000</v>
      </c>
      <c r="F72" s="42"/>
      <c r="G72" s="42"/>
      <c r="H72" s="44">
        <f t="shared" si="100"/>
        <v>11200000</v>
      </c>
      <c r="I72" s="42">
        <v>5000000</v>
      </c>
      <c r="J72" s="42"/>
      <c r="K72" s="42"/>
      <c r="L72" s="222">
        <f>J72-K72</f>
        <v>0</v>
      </c>
      <c r="M72" s="42">
        <v>620000</v>
      </c>
      <c r="N72" s="42">
        <v>620000</v>
      </c>
      <c r="O72" s="54">
        <f t="shared" si="101"/>
        <v>0</v>
      </c>
      <c r="P72" s="42">
        <v>620000</v>
      </c>
      <c r="Q72" s="42">
        <v>620000</v>
      </c>
      <c r="R72" s="54">
        <f t="shared" si="88"/>
        <v>0</v>
      </c>
      <c r="S72" s="42">
        <v>620000</v>
      </c>
      <c r="T72" s="42"/>
      <c r="U72" s="54">
        <f>S72-T72</f>
        <v>620000</v>
      </c>
      <c r="V72" s="42">
        <v>620000</v>
      </c>
      <c r="W72" s="42"/>
      <c r="X72" s="54">
        <f>V72-W72</f>
        <v>620000</v>
      </c>
      <c r="Y72" s="42">
        <v>620000</v>
      </c>
      <c r="Z72" s="42"/>
      <c r="AA72" s="54">
        <f>Y72-Z72</f>
        <v>620000</v>
      </c>
      <c r="AB72" s="42">
        <v>620000</v>
      </c>
      <c r="AC72" s="42"/>
      <c r="AD72" s="54">
        <f>AB72-AC72</f>
        <v>620000</v>
      </c>
      <c r="AE72" s="42">
        <v>620000</v>
      </c>
      <c r="AF72" s="42"/>
      <c r="AG72" s="54">
        <f>AE72-AF72</f>
        <v>620000</v>
      </c>
      <c r="AH72" s="42">
        <v>620000</v>
      </c>
      <c r="AI72" s="42"/>
      <c r="AJ72" s="54">
        <f>AH72-AI72</f>
        <v>620000</v>
      </c>
      <c r="AK72" s="42">
        <v>620000</v>
      </c>
      <c r="AL72" s="42"/>
      <c r="AM72" s="54">
        <f>AK72-AL72</f>
        <v>620000</v>
      </c>
      <c r="AN72" s="42">
        <v>620000</v>
      </c>
      <c r="AO72" s="42"/>
      <c r="AP72" s="54">
        <f>AN72-AO72</f>
        <v>620000</v>
      </c>
      <c r="AQ72" s="42"/>
      <c r="AR72" s="42"/>
      <c r="AS72" s="232">
        <f t="shared" si="102"/>
        <v>0</v>
      </c>
      <c r="AT72" s="42"/>
      <c r="AU72" s="42"/>
      <c r="AV72" s="232">
        <f t="shared" si="103"/>
        <v>0</v>
      </c>
      <c r="AW72" s="42"/>
      <c r="AX72" s="42"/>
      <c r="AY72" s="42"/>
      <c r="AZ72" s="32">
        <f t="shared" si="104"/>
        <v>6200000</v>
      </c>
      <c r="BA72" s="42">
        <f t="shared" si="105"/>
        <v>5000000</v>
      </c>
      <c r="BB72" s="9">
        <f t="shared" si="106"/>
        <v>11200000</v>
      </c>
      <c r="BC72" s="9">
        <f t="shared" si="107"/>
        <v>11200000</v>
      </c>
      <c r="BD72" s="9">
        <f t="shared" si="108"/>
        <v>0</v>
      </c>
    </row>
    <row r="73" spans="1:56" x14ac:dyDescent="0.2">
      <c r="A73" s="209">
        <v>69</v>
      </c>
      <c r="B73" s="13"/>
      <c r="C73" s="42" t="s">
        <v>349</v>
      </c>
      <c r="D73" s="103" t="s">
        <v>375</v>
      </c>
      <c r="E73" s="42">
        <v>13000000</v>
      </c>
      <c r="F73" s="42"/>
      <c r="G73" s="42"/>
      <c r="H73" s="42">
        <f t="shared" si="100"/>
        <v>13000000</v>
      </c>
      <c r="I73" s="42">
        <v>1000000</v>
      </c>
      <c r="J73" s="42">
        <v>4000000</v>
      </c>
      <c r="K73" s="42">
        <v>4000000</v>
      </c>
      <c r="L73" s="307">
        <f t="shared" ref="L73:L79" si="109">J73-K73</f>
        <v>0</v>
      </c>
      <c r="M73" s="42">
        <v>667000</v>
      </c>
      <c r="N73" s="42">
        <v>667000</v>
      </c>
      <c r="O73" s="105">
        <f t="shared" si="101"/>
        <v>0</v>
      </c>
      <c r="P73" s="42">
        <v>667000</v>
      </c>
      <c r="Q73" s="42">
        <f>33000+634000</f>
        <v>667000</v>
      </c>
      <c r="R73" s="105">
        <f t="shared" ref="R73:R74" si="110">P73-Q73</f>
        <v>0</v>
      </c>
      <c r="S73" s="42">
        <v>667000</v>
      </c>
      <c r="T73" s="42">
        <v>667000</v>
      </c>
      <c r="U73" s="105">
        <f t="shared" ref="U73:U74" si="111">S73-T73</f>
        <v>0</v>
      </c>
      <c r="V73" s="42">
        <v>667000</v>
      </c>
      <c r="W73" s="42">
        <v>399000</v>
      </c>
      <c r="X73" s="105">
        <f t="shared" ref="X73:X74" si="112">V73-W73</f>
        <v>268000</v>
      </c>
      <c r="Y73" s="42">
        <v>667000</v>
      </c>
      <c r="Z73" s="42"/>
      <c r="AA73" s="105">
        <f t="shared" ref="AA73:AA74" si="113">Y73-Z73</f>
        <v>667000</v>
      </c>
      <c r="AB73" s="42">
        <v>667000</v>
      </c>
      <c r="AC73" s="42"/>
      <c r="AD73" s="105">
        <f t="shared" ref="AD73:AD74" si="114">AB73-AC73</f>
        <v>667000</v>
      </c>
      <c r="AE73" s="42">
        <v>667000</v>
      </c>
      <c r="AF73" s="42"/>
      <c r="AG73" s="105">
        <f t="shared" ref="AG73:AG74" si="115">AE73-AF73</f>
        <v>667000</v>
      </c>
      <c r="AH73" s="42">
        <v>667000</v>
      </c>
      <c r="AI73" s="42"/>
      <c r="AJ73" s="105">
        <f t="shared" ref="AJ73:AJ74" si="116">AH73-AI73</f>
        <v>667000</v>
      </c>
      <c r="AK73" s="42">
        <v>667000</v>
      </c>
      <c r="AL73" s="42"/>
      <c r="AM73" s="105">
        <f t="shared" ref="AM73:AM74" si="117">AK73-AL73</f>
        <v>667000</v>
      </c>
      <c r="AN73" s="42">
        <v>667000</v>
      </c>
      <c r="AO73" s="42"/>
      <c r="AP73" s="105">
        <f t="shared" ref="AP73:AP74" si="118">AN73-AO73</f>
        <v>667000</v>
      </c>
      <c r="AQ73" s="42">
        <v>667000</v>
      </c>
      <c r="AR73" s="42"/>
      <c r="AS73" s="105">
        <f t="shared" si="102"/>
        <v>667000</v>
      </c>
      <c r="AT73" s="42">
        <v>663000</v>
      </c>
      <c r="AU73" s="42"/>
      <c r="AV73" s="232">
        <f t="shared" si="103"/>
        <v>663000</v>
      </c>
      <c r="AW73" s="42"/>
      <c r="AX73" s="42"/>
      <c r="AY73" s="42"/>
      <c r="AZ73" s="32">
        <f t="shared" si="104"/>
        <v>12000000</v>
      </c>
      <c r="BA73" s="42">
        <f t="shared" si="105"/>
        <v>1000000</v>
      </c>
      <c r="BB73" s="9">
        <f t="shared" si="106"/>
        <v>13000000</v>
      </c>
      <c r="BC73" s="9">
        <f t="shared" si="107"/>
        <v>13000000</v>
      </c>
      <c r="BD73" s="9">
        <f t="shared" si="108"/>
        <v>0</v>
      </c>
    </row>
    <row r="74" spans="1:56" x14ac:dyDescent="0.2">
      <c r="A74" s="209">
        <v>70</v>
      </c>
      <c r="B74" s="13"/>
      <c r="C74" s="42" t="s">
        <v>360</v>
      </c>
      <c r="D74" s="103" t="s">
        <v>375</v>
      </c>
      <c r="E74" s="42">
        <v>15000000</v>
      </c>
      <c r="F74" s="42"/>
      <c r="G74" s="42"/>
      <c r="H74" s="42">
        <f t="shared" si="100"/>
        <v>15000000</v>
      </c>
      <c r="I74" s="42">
        <v>5000000</v>
      </c>
      <c r="J74" s="42"/>
      <c r="K74" s="42"/>
      <c r="L74" s="307">
        <f t="shared" si="109"/>
        <v>0</v>
      </c>
      <c r="M74" s="42">
        <v>1000000</v>
      </c>
      <c r="N74" s="42">
        <v>1000000</v>
      </c>
      <c r="O74" s="105">
        <f t="shared" si="101"/>
        <v>0</v>
      </c>
      <c r="P74" s="42">
        <v>1000000</v>
      </c>
      <c r="Q74" s="42"/>
      <c r="R74" s="105">
        <f t="shared" si="110"/>
        <v>1000000</v>
      </c>
      <c r="S74" s="42">
        <v>1000000</v>
      </c>
      <c r="T74" s="42"/>
      <c r="U74" s="105">
        <f t="shared" si="111"/>
        <v>1000000</v>
      </c>
      <c r="V74" s="42">
        <v>1000000</v>
      </c>
      <c r="W74" s="42"/>
      <c r="X74" s="105">
        <f t="shared" si="112"/>
        <v>1000000</v>
      </c>
      <c r="Y74" s="42">
        <v>1000000</v>
      </c>
      <c r="Z74" s="42"/>
      <c r="AA74" s="105">
        <f t="shared" si="113"/>
        <v>1000000</v>
      </c>
      <c r="AB74" s="42">
        <v>1000000</v>
      </c>
      <c r="AC74" s="42"/>
      <c r="AD74" s="105">
        <f t="shared" si="114"/>
        <v>1000000</v>
      </c>
      <c r="AE74" s="42">
        <v>1000000</v>
      </c>
      <c r="AF74" s="42"/>
      <c r="AG74" s="105">
        <f t="shared" si="115"/>
        <v>1000000</v>
      </c>
      <c r="AH74" s="42">
        <v>1000000</v>
      </c>
      <c r="AI74" s="42"/>
      <c r="AJ74" s="105">
        <f t="shared" si="116"/>
        <v>1000000</v>
      </c>
      <c r="AK74" s="42">
        <v>1000000</v>
      </c>
      <c r="AL74" s="42"/>
      <c r="AM74" s="105">
        <f t="shared" si="117"/>
        <v>1000000</v>
      </c>
      <c r="AN74" s="42">
        <v>1000000</v>
      </c>
      <c r="AO74" s="42"/>
      <c r="AP74" s="105">
        <f t="shared" si="118"/>
        <v>1000000</v>
      </c>
      <c r="AQ74" s="42"/>
      <c r="AR74" s="42"/>
      <c r="AS74" s="232">
        <f t="shared" si="102"/>
        <v>0</v>
      </c>
      <c r="AT74" s="42"/>
      <c r="AU74" s="42"/>
      <c r="AV74" s="232">
        <f t="shared" si="103"/>
        <v>0</v>
      </c>
      <c r="AW74" s="42"/>
      <c r="AX74" s="42"/>
      <c r="AY74" s="42"/>
      <c r="AZ74" s="32">
        <f t="shared" si="104"/>
        <v>10000000</v>
      </c>
      <c r="BA74" s="42">
        <f t="shared" si="105"/>
        <v>5000000</v>
      </c>
      <c r="BB74" s="9">
        <f t="shared" si="106"/>
        <v>15000000</v>
      </c>
      <c r="BC74" s="9">
        <f t="shared" si="107"/>
        <v>15000000</v>
      </c>
      <c r="BD74" s="9">
        <f t="shared" si="108"/>
        <v>0</v>
      </c>
    </row>
    <row r="75" spans="1:56" s="121" customFormat="1" x14ac:dyDescent="0.2">
      <c r="A75" s="352">
        <v>71</v>
      </c>
      <c r="B75" s="291"/>
      <c r="C75" s="269" t="s">
        <v>371</v>
      </c>
      <c r="D75" s="267" t="s">
        <v>375</v>
      </c>
      <c r="E75" s="269">
        <v>15000000</v>
      </c>
      <c r="F75" s="269">
        <v>1500000</v>
      </c>
      <c r="G75" s="269"/>
      <c r="H75" s="269">
        <v>13500000</v>
      </c>
      <c r="I75" s="269">
        <v>13500000</v>
      </c>
      <c r="J75" s="269"/>
      <c r="K75" s="269"/>
      <c r="L75" s="270">
        <f t="shared" si="109"/>
        <v>0</v>
      </c>
      <c r="M75" s="269"/>
      <c r="N75" s="269"/>
      <c r="O75" s="122"/>
      <c r="P75" s="269"/>
      <c r="Q75" s="269"/>
      <c r="R75" s="122"/>
      <c r="S75" s="269"/>
      <c r="T75" s="269"/>
      <c r="U75" s="122"/>
      <c r="V75" s="269"/>
      <c r="W75" s="269"/>
      <c r="X75" s="122"/>
      <c r="Y75" s="269"/>
      <c r="Z75" s="269"/>
      <c r="AA75" s="122"/>
      <c r="AB75" s="269"/>
      <c r="AC75" s="269"/>
      <c r="AD75" s="122"/>
      <c r="AE75" s="269"/>
      <c r="AF75" s="269"/>
      <c r="AG75" s="269"/>
      <c r="AH75" s="269"/>
      <c r="AI75" s="269"/>
      <c r="AJ75" s="122"/>
      <c r="AK75" s="269"/>
      <c r="AL75" s="269"/>
      <c r="AM75" s="269"/>
      <c r="AN75" s="269"/>
      <c r="AO75" s="269"/>
      <c r="AP75" s="122"/>
      <c r="AQ75" s="269"/>
      <c r="AR75" s="269"/>
      <c r="AS75" s="290">
        <f t="shared" si="102"/>
        <v>0</v>
      </c>
      <c r="AT75" s="269"/>
      <c r="AU75" s="269"/>
      <c r="AV75" s="290">
        <f t="shared" si="103"/>
        <v>0</v>
      </c>
      <c r="AW75" s="269"/>
      <c r="AX75" s="269"/>
      <c r="AY75" s="269"/>
      <c r="AZ75" s="120">
        <f t="shared" si="104"/>
        <v>0</v>
      </c>
      <c r="BA75" s="269">
        <f t="shared" si="105"/>
        <v>13500000</v>
      </c>
      <c r="BB75" s="121">
        <f t="shared" si="106"/>
        <v>13500000</v>
      </c>
      <c r="BC75" s="121">
        <f t="shared" si="107"/>
        <v>13500000</v>
      </c>
      <c r="BD75" s="121">
        <f t="shared" si="108"/>
        <v>0</v>
      </c>
    </row>
    <row r="76" spans="1:56" x14ac:dyDescent="0.2">
      <c r="A76" s="209">
        <v>72</v>
      </c>
      <c r="B76" s="13"/>
      <c r="C76" s="42" t="s">
        <v>372</v>
      </c>
      <c r="D76" s="103" t="s">
        <v>377</v>
      </c>
      <c r="E76" s="269">
        <v>15000000</v>
      </c>
      <c r="F76" s="42"/>
      <c r="G76" s="42"/>
      <c r="H76" s="269">
        <v>15000000</v>
      </c>
      <c r="I76" s="42">
        <v>5000000</v>
      </c>
      <c r="J76" s="42"/>
      <c r="K76" s="42"/>
      <c r="L76" s="307">
        <f t="shared" si="109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ref="U76:U77" si="119">+S76-T76</f>
        <v>0</v>
      </c>
      <c r="V76" s="42">
        <v>1000000</v>
      </c>
      <c r="W76" s="42"/>
      <c r="X76" s="105">
        <f t="shared" ref="X76:X77" si="120">+V76-W76</f>
        <v>1000000</v>
      </c>
      <c r="Y76" s="42">
        <v>1000000</v>
      </c>
      <c r="Z76" s="42"/>
      <c r="AA76" s="105">
        <f t="shared" ref="AA76:AA77" si="121">+Y76-Z76</f>
        <v>1000000</v>
      </c>
      <c r="AB76" s="42">
        <v>1000000</v>
      </c>
      <c r="AC76" s="42"/>
      <c r="AD76" s="105">
        <f t="shared" ref="AD76:AD77" si="122">+AB76-AC76</f>
        <v>1000000</v>
      </c>
      <c r="AE76" s="42">
        <v>1000000</v>
      </c>
      <c r="AF76" s="42"/>
      <c r="AG76" s="105">
        <f t="shared" ref="AG76:AG77" si="123">+AE76-AF76</f>
        <v>1000000</v>
      </c>
      <c r="AH76" s="42">
        <v>1000000</v>
      </c>
      <c r="AI76" s="42"/>
      <c r="AJ76" s="105">
        <f t="shared" ref="AJ76:AJ77" si="124">+AH76-AI76</f>
        <v>1000000</v>
      </c>
      <c r="AK76" s="42">
        <v>1000000</v>
      </c>
      <c r="AL76" s="42"/>
      <c r="AM76" s="105">
        <f t="shared" ref="AM76:AM77" si="125">+AK76-AL76</f>
        <v>1000000</v>
      </c>
      <c r="AN76" s="42">
        <v>1000000</v>
      </c>
      <c r="AO76" s="42"/>
      <c r="AP76" s="105">
        <f t="shared" ref="AP76:AP77" si="126">+AN76-AO76</f>
        <v>1000000</v>
      </c>
      <c r="AQ76" s="42">
        <v>1000000</v>
      </c>
      <c r="AR76" s="42"/>
      <c r="AS76" s="105">
        <f>+AQ76-AR76</f>
        <v>1000000</v>
      </c>
      <c r="AT76" s="42"/>
      <c r="AU76" s="42"/>
      <c r="AV76" s="232">
        <f t="shared" si="103"/>
        <v>0</v>
      </c>
      <c r="AW76" s="42"/>
      <c r="AX76" s="42"/>
      <c r="AY76" s="42"/>
      <c r="AZ76" s="32">
        <f t="shared" si="104"/>
        <v>10000000</v>
      </c>
      <c r="BA76" s="42">
        <f t="shared" si="105"/>
        <v>5000000</v>
      </c>
      <c r="BB76" s="9">
        <f t="shared" si="106"/>
        <v>15000000</v>
      </c>
      <c r="BC76" s="9">
        <f t="shared" si="107"/>
        <v>15000000</v>
      </c>
      <c r="BD76" s="9">
        <f t="shared" si="108"/>
        <v>0</v>
      </c>
    </row>
    <row r="77" spans="1:56" x14ac:dyDescent="0.2">
      <c r="A77" s="209">
        <v>73</v>
      </c>
      <c r="B77" s="13"/>
      <c r="C77" s="42" t="s">
        <v>384</v>
      </c>
      <c r="D77" s="103" t="s">
        <v>374</v>
      </c>
      <c r="E77" s="42">
        <v>15000000</v>
      </c>
      <c r="F77" s="42"/>
      <c r="G77" s="42"/>
      <c r="H77" s="42">
        <f>+E77-F77-G77</f>
        <v>15000000</v>
      </c>
      <c r="I77" s="42">
        <v>5000000</v>
      </c>
      <c r="J77" s="42"/>
      <c r="K77" s="42"/>
      <c r="L77" s="307">
        <f t="shared" si="109"/>
        <v>0</v>
      </c>
      <c r="M77" s="42"/>
      <c r="N77" s="42"/>
      <c r="O77" s="105"/>
      <c r="P77" s="42">
        <v>1000000</v>
      </c>
      <c r="Q77" s="42">
        <v>1000000</v>
      </c>
      <c r="R77" s="105">
        <f>+P77-Q77</f>
        <v>0</v>
      </c>
      <c r="S77" s="42">
        <v>1000000</v>
      </c>
      <c r="T77" s="42">
        <v>1000000</v>
      </c>
      <c r="U77" s="105">
        <f t="shared" si="119"/>
        <v>0</v>
      </c>
      <c r="V77" s="42">
        <v>1000000</v>
      </c>
      <c r="W77" s="42"/>
      <c r="X77" s="105">
        <f t="shared" si="120"/>
        <v>1000000</v>
      </c>
      <c r="Y77" s="42">
        <v>1000000</v>
      </c>
      <c r="Z77" s="42"/>
      <c r="AA77" s="105">
        <f t="shared" si="121"/>
        <v>1000000</v>
      </c>
      <c r="AB77" s="42">
        <v>1000000</v>
      </c>
      <c r="AC77" s="42"/>
      <c r="AD77" s="105">
        <f t="shared" si="122"/>
        <v>1000000</v>
      </c>
      <c r="AE77" s="42">
        <v>1000000</v>
      </c>
      <c r="AF77" s="42"/>
      <c r="AG77" s="105">
        <f t="shared" si="123"/>
        <v>1000000</v>
      </c>
      <c r="AH77" s="42">
        <v>1000000</v>
      </c>
      <c r="AI77" s="42"/>
      <c r="AJ77" s="105">
        <f t="shared" si="124"/>
        <v>1000000</v>
      </c>
      <c r="AK77" s="42">
        <v>1000000</v>
      </c>
      <c r="AL77" s="42"/>
      <c r="AM77" s="105">
        <f t="shared" si="125"/>
        <v>1000000</v>
      </c>
      <c r="AN77" s="42">
        <v>1000000</v>
      </c>
      <c r="AO77" s="42"/>
      <c r="AP77" s="105">
        <f t="shared" si="126"/>
        <v>1000000</v>
      </c>
      <c r="AQ77" s="42">
        <v>1000000</v>
      </c>
      <c r="AR77" s="42"/>
      <c r="AS77" s="105">
        <f t="shared" ref="AS77" si="127">+AQ77-AR77</f>
        <v>1000000</v>
      </c>
      <c r="AT77" s="42"/>
      <c r="AU77" s="42"/>
      <c r="AV77" s="232"/>
      <c r="AW77" s="42"/>
      <c r="AX77" s="42"/>
      <c r="AY77" s="42"/>
      <c r="AZ77" s="32">
        <f t="shared" si="104"/>
        <v>10000000</v>
      </c>
      <c r="BA77" s="42">
        <f t="shared" si="105"/>
        <v>5000000</v>
      </c>
      <c r="BB77" s="9">
        <f t="shared" si="106"/>
        <v>15000000</v>
      </c>
      <c r="BC77" s="9">
        <f t="shared" si="107"/>
        <v>15000000</v>
      </c>
      <c r="BD77" s="9">
        <f t="shared" si="108"/>
        <v>0</v>
      </c>
    </row>
    <row r="78" spans="1:56" x14ac:dyDescent="0.2">
      <c r="A78" s="209">
        <v>74</v>
      </c>
      <c r="B78" s="13"/>
      <c r="C78" s="48" t="s">
        <v>385</v>
      </c>
      <c r="D78" s="10" t="s">
        <v>375</v>
      </c>
      <c r="E78" s="42">
        <v>15000000</v>
      </c>
      <c r="F78" s="42"/>
      <c r="G78" s="42"/>
      <c r="H78" s="42">
        <f t="shared" ref="H78:H94" si="128">+E78-F78-G78</f>
        <v>15000000</v>
      </c>
      <c r="I78" s="42">
        <v>5000000</v>
      </c>
      <c r="J78" s="42"/>
      <c r="K78" s="42"/>
      <c r="L78" s="307">
        <f t="shared" si="109"/>
        <v>0</v>
      </c>
      <c r="M78" s="42"/>
      <c r="N78" s="42"/>
      <c r="O78" s="105">
        <f t="shared" ref="O78:O84" si="129">M78-N78</f>
        <v>0</v>
      </c>
      <c r="P78" s="42">
        <v>1000000</v>
      </c>
      <c r="Q78" s="42">
        <v>1000000</v>
      </c>
      <c r="R78" s="105">
        <f t="shared" ref="R78:R87" si="130">P78-Q78</f>
        <v>0</v>
      </c>
      <c r="S78" s="42">
        <v>1000000</v>
      </c>
      <c r="T78" s="42">
        <v>1000000</v>
      </c>
      <c r="U78" s="105">
        <f t="shared" ref="U78:U79" si="131">S78-T78</f>
        <v>0</v>
      </c>
      <c r="V78" s="42">
        <v>1000000</v>
      </c>
      <c r="W78" s="42"/>
      <c r="X78" s="105">
        <f t="shared" ref="X78:X79" si="132">V78-W78</f>
        <v>1000000</v>
      </c>
      <c r="Y78" s="42">
        <v>1000000</v>
      </c>
      <c r="Z78" s="42"/>
      <c r="AA78" s="105">
        <f t="shared" ref="AA78:AA79" si="133">Y78-Z78</f>
        <v>1000000</v>
      </c>
      <c r="AB78" s="42">
        <v>1000000</v>
      </c>
      <c r="AC78" s="42"/>
      <c r="AD78" s="105">
        <f t="shared" ref="AD78:AD79" si="134">AB78-AC78</f>
        <v>1000000</v>
      </c>
      <c r="AE78" s="42">
        <v>1000000</v>
      </c>
      <c r="AF78" s="42"/>
      <c r="AG78" s="105">
        <f t="shared" ref="AG78:AG79" si="135">AE78-AF78</f>
        <v>1000000</v>
      </c>
      <c r="AH78" s="42">
        <v>1000000</v>
      </c>
      <c r="AI78" s="42"/>
      <c r="AJ78" s="105">
        <f t="shared" ref="AJ78:AJ79" si="136">AH78-AI78</f>
        <v>1000000</v>
      </c>
      <c r="AK78" s="42">
        <v>1000000</v>
      </c>
      <c r="AL78" s="42"/>
      <c r="AM78" s="105">
        <f t="shared" ref="AM78:AM79" si="137">AK78-AL78</f>
        <v>1000000</v>
      </c>
      <c r="AN78" s="42">
        <v>1000000</v>
      </c>
      <c r="AO78" s="42"/>
      <c r="AP78" s="105">
        <f t="shared" ref="AP78:AP79" si="138">AN78-AO78</f>
        <v>1000000</v>
      </c>
      <c r="AQ78" s="42">
        <v>1000000</v>
      </c>
      <c r="AR78" s="42"/>
      <c r="AS78" s="105">
        <f t="shared" ref="AS78:AS79" si="139">AQ78-AR78</f>
        <v>1000000</v>
      </c>
      <c r="AT78" s="42"/>
      <c r="AU78" s="42"/>
      <c r="AV78" s="232">
        <f t="shared" si="103"/>
        <v>0</v>
      </c>
      <c r="AW78" s="42"/>
      <c r="AX78" s="42"/>
      <c r="AY78" s="42"/>
      <c r="AZ78" s="32">
        <f t="shared" si="104"/>
        <v>10000000</v>
      </c>
      <c r="BA78" s="42">
        <f t="shared" si="105"/>
        <v>5000000</v>
      </c>
      <c r="BB78" s="9">
        <f t="shared" si="106"/>
        <v>15000000</v>
      </c>
      <c r="BC78" s="9">
        <f t="shared" si="107"/>
        <v>15000000</v>
      </c>
      <c r="BD78" s="9">
        <f t="shared" si="108"/>
        <v>0</v>
      </c>
    </row>
    <row r="79" spans="1:56" x14ac:dyDescent="0.2">
      <c r="A79" s="209">
        <v>75</v>
      </c>
      <c r="B79" s="13"/>
      <c r="C79" s="48" t="s">
        <v>386</v>
      </c>
      <c r="D79" s="10" t="s">
        <v>377</v>
      </c>
      <c r="E79" s="42">
        <v>15000000</v>
      </c>
      <c r="F79" s="42"/>
      <c r="G79" s="42"/>
      <c r="H79" s="42">
        <f t="shared" si="128"/>
        <v>15000000</v>
      </c>
      <c r="I79" s="42">
        <v>5000000</v>
      </c>
      <c r="J79" s="42"/>
      <c r="K79" s="42"/>
      <c r="L79" s="222">
        <f t="shared" si="109"/>
        <v>0</v>
      </c>
      <c r="M79" s="42"/>
      <c r="N79" s="42"/>
      <c r="O79" s="54">
        <f t="shared" si="129"/>
        <v>0</v>
      </c>
      <c r="P79" s="42">
        <v>1000000</v>
      </c>
      <c r="Q79" s="42"/>
      <c r="R79" s="54">
        <f t="shared" si="130"/>
        <v>1000000</v>
      </c>
      <c r="S79" s="42">
        <v>1000000</v>
      </c>
      <c r="T79" s="42"/>
      <c r="U79" s="54">
        <f t="shared" si="131"/>
        <v>1000000</v>
      </c>
      <c r="V79" s="42">
        <v>1000000</v>
      </c>
      <c r="W79" s="42"/>
      <c r="X79" s="54">
        <f t="shared" si="132"/>
        <v>1000000</v>
      </c>
      <c r="Y79" s="42">
        <v>1000000</v>
      </c>
      <c r="Z79" s="42"/>
      <c r="AA79" s="54">
        <f t="shared" si="133"/>
        <v>1000000</v>
      </c>
      <c r="AB79" s="42">
        <v>1000000</v>
      </c>
      <c r="AC79" s="42"/>
      <c r="AD79" s="54">
        <f t="shared" si="134"/>
        <v>1000000</v>
      </c>
      <c r="AE79" s="42">
        <v>1000000</v>
      </c>
      <c r="AF79" s="42"/>
      <c r="AG79" s="54">
        <f t="shared" si="135"/>
        <v>1000000</v>
      </c>
      <c r="AH79" s="42">
        <v>1000000</v>
      </c>
      <c r="AI79" s="42"/>
      <c r="AJ79" s="54">
        <f t="shared" si="136"/>
        <v>1000000</v>
      </c>
      <c r="AK79" s="42">
        <v>1000000</v>
      </c>
      <c r="AL79" s="42"/>
      <c r="AM79" s="54">
        <f t="shared" si="137"/>
        <v>1000000</v>
      </c>
      <c r="AN79" s="42">
        <v>1000000</v>
      </c>
      <c r="AO79" s="42"/>
      <c r="AP79" s="54">
        <f t="shared" si="138"/>
        <v>1000000</v>
      </c>
      <c r="AQ79" s="42">
        <v>1000000</v>
      </c>
      <c r="AR79" s="42"/>
      <c r="AS79" s="54">
        <f t="shared" si="139"/>
        <v>1000000</v>
      </c>
      <c r="AT79" s="42"/>
      <c r="AU79" s="42"/>
      <c r="AV79" s="232">
        <f t="shared" si="103"/>
        <v>0</v>
      </c>
      <c r="AW79" s="42"/>
      <c r="AX79" s="42"/>
      <c r="AY79" s="42"/>
      <c r="AZ79" s="32">
        <f t="shared" si="104"/>
        <v>10000000</v>
      </c>
      <c r="BA79" s="42">
        <f t="shared" si="105"/>
        <v>5000000</v>
      </c>
      <c r="BC79" s="9">
        <f t="shared" si="107"/>
        <v>15000000</v>
      </c>
      <c r="BD79" s="9">
        <f t="shared" si="108"/>
        <v>-15000000</v>
      </c>
    </row>
    <row r="80" spans="1:56" s="121" customFormat="1" x14ac:dyDescent="0.2">
      <c r="A80" s="352">
        <v>76</v>
      </c>
      <c r="B80" s="291"/>
      <c r="C80" s="363" t="s">
        <v>387</v>
      </c>
      <c r="D80" s="284" t="s">
        <v>374</v>
      </c>
      <c r="E80" s="269">
        <v>15000000</v>
      </c>
      <c r="F80" s="269">
        <v>1500000</v>
      </c>
      <c r="G80" s="269"/>
      <c r="H80" s="269">
        <f t="shared" si="128"/>
        <v>13500000</v>
      </c>
      <c r="I80" s="269">
        <f>+H80</f>
        <v>13500000</v>
      </c>
      <c r="J80" s="269"/>
      <c r="K80" s="269"/>
      <c r="L80" s="302">
        <f>J80-K80</f>
        <v>0</v>
      </c>
      <c r="M80" s="269"/>
      <c r="N80" s="269"/>
      <c r="O80" s="289">
        <f t="shared" si="129"/>
        <v>0</v>
      </c>
      <c r="P80" s="269"/>
      <c r="Q80" s="269"/>
      <c r="R80" s="289">
        <f t="shared" si="130"/>
        <v>0</v>
      </c>
      <c r="S80" s="269"/>
      <c r="T80" s="269"/>
      <c r="U80" s="289">
        <f t="shared" ref="U80:U85" si="140">S80-T80</f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ref="AM80:AM85" si="141">AK80-AL80</f>
        <v>0</v>
      </c>
      <c r="AN80" s="269"/>
      <c r="AO80" s="269"/>
      <c r="AP80" s="289">
        <f t="shared" ref="AP80:AP85" si="142">AN80-AO80</f>
        <v>0</v>
      </c>
      <c r="AQ80" s="269"/>
      <c r="AR80" s="269"/>
      <c r="AS80" s="290">
        <f t="shared" si="102"/>
        <v>0</v>
      </c>
      <c r="AT80" s="269"/>
      <c r="AU80" s="269"/>
      <c r="AV80" s="290">
        <f t="shared" si="103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5"/>
        <v>13500000</v>
      </c>
      <c r="BC80" s="121">
        <f t="shared" si="107"/>
        <v>13500000</v>
      </c>
      <c r="BD80" s="121">
        <f t="shared" si="108"/>
        <v>-13500000</v>
      </c>
    </row>
    <row r="81" spans="1:56" s="121" customFormat="1" x14ac:dyDescent="0.2">
      <c r="A81" s="352">
        <v>77</v>
      </c>
      <c r="B81" s="291"/>
      <c r="C81" s="292" t="s">
        <v>388</v>
      </c>
      <c r="D81" s="284" t="s">
        <v>375</v>
      </c>
      <c r="E81" s="269">
        <v>15000000</v>
      </c>
      <c r="F81" s="269">
        <v>1500000</v>
      </c>
      <c r="G81" s="269">
        <v>750000</v>
      </c>
      <c r="H81" s="269">
        <f t="shared" si="128"/>
        <v>12750000</v>
      </c>
      <c r="I81" s="269">
        <f>+H81</f>
        <v>12750000</v>
      </c>
      <c r="J81" s="269"/>
      <c r="K81" s="269"/>
      <c r="L81" s="302">
        <f>J81-K81</f>
        <v>0</v>
      </c>
      <c r="M81" s="269"/>
      <c r="N81" s="269"/>
      <c r="O81" s="289">
        <f t="shared" si="129"/>
        <v>0</v>
      </c>
      <c r="P81" s="269"/>
      <c r="Q81" s="269"/>
      <c r="R81" s="289">
        <f t="shared" si="130"/>
        <v>0</v>
      </c>
      <c r="S81" s="269"/>
      <c r="T81" s="269"/>
      <c r="U81" s="289">
        <f t="shared" si="140"/>
        <v>0</v>
      </c>
      <c r="V81" s="269"/>
      <c r="W81" s="269"/>
      <c r="X81" s="289">
        <f>V81-W81</f>
        <v>0</v>
      </c>
      <c r="Y81" s="269"/>
      <c r="Z81" s="269"/>
      <c r="AA81" s="289">
        <f>Y81-Z81</f>
        <v>0</v>
      </c>
      <c r="AB81" s="269"/>
      <c r="AC81" s="269"/>
      <c r="AD81" s="289">
        <f>AB81-AC81</f>
        <v>0</v>
      </c>
      <c r="AE81" s="269"/>
      <c r="AF81" s="269"/>
      <c r="AG81" s="289">
        <f>AE81-AF81</f>
        <v>0</v>
      </c>
      <c r="AH81" s="269"/>
      <c r="AI81" s="269"/>
      <c r="AJ81" s="289">
        <f>AH81-AI81</f>
        <v>0</v>
      </c>
      <c r="AK81" s="269"/>
      <c r="AL81" s="269"/>
      <c r="AM81" s="289">
        <f t="shared" si="141"/>
        <v>0</v>
      </c>
      <c r="AN81" s="269"/>
      <c r="AO81" s="269"/>
      <c r="AP81" s="289">
        <f t="shared" si="142"/>
        <v>0</v>
      </c>
      <c r="AQ81" s="269"/>
      <c r="AR81" s="269"/>
      <c r="AS81" s="290">
        <f t="shared" si="102"/>
        <v>0</v>
      </c>
      <c r="AT81" s="269"/>
      <c r="AU81" s="269"/>
      <c r="AV81" s="290">
        <f t="shared" si="103"/>
        <v>0</v>
      </c>
      <c r="AW81" s="269"/>
      <c r="AX81" s="269"/>
      <c r="AY81" s="269"/>
      <c r="AZ81" s="120">
        <f>J81+P81+S81+V81+Y81+AB81+AE81+AH81+AK81+AN81+AQ81+AT81</f>
        <v>0</v>
      </c>
      <c r="BA81" s="269">
        <f t="shared" si="105"/>
        <v>12750000</v>
      </c>
      <c r="BC81" s="121">
        <f t="shared" si="107"/>
        <v>12750000</v>
      </c>
      <c r="BD81" s="121">
        <f t="shared" si="108"/>
        <v>-12750000</v>
      </c>
    </row>
    <row r="82" spans="1:56" x14ac:dyDescent="0.2">
      <c r="A82" s="209">
        <v>78</v>
      </c>
      <c r="B82" s="13"/>
      <c r="C82" s="48" t="s">
        <v>401</v>
      </c>
      <c r="D82" s="10" t="s">
        <v>375</v>
      </c>
      <c r="E82" s="42">
        <v>15000000</v>
      </c>
      <c r="F82" s="42"/>
      <c r="G82" s="42"/>
      <c r="H82" s="42">
        <f t="shared" si="128"/>
        <v>15000000</v>
      </c>
      <c r="I82" s="42">
        <v>2500000</v>
      </c>
      <c r="J82" s="42">
        <v>2500000</v>
      </c>
      <c r="K82" s="42">
        <v>2500000</v>
      </c>
      <c r="L82" s="222">
        <f>J82-K82</f>
        <v>0</v>
      </c>
      <c r="M82" s="42"/>
      <c r="N82" s="42"/>
      <c r="O82" s="54">
        <f t="shared" si="129"/>
        <v>0</v>
      </c>
      <c r="P82" s="42">
        <v>1000000</v>
      </c>
      <c r="Q82" s="42"/>
      <c r="R82" s="54">
        <f t="shared" si="130"/>
        <v>1000000</v>
      </c>
      <c r="S82" s="42">
        <v>1000000</v>
      </c>
      <c r="T82" s="42"/>
      <c r="U82" s="54">
        <f t="shared" si="140"/>
        <v>1000000</v>
      </c>
      <c r="V82" s="42">
        <v>1000000</v>
      </c>
      <c r="W82" s="42"/>
      <c r="X82" s="54">
        <f t="shared" ref="X82:X85" si="143">V82-W82</f>
        <v>1000000</v>
      </c>
      <c r="Y82" s="42">
        <v>1000000</v>
      </c>
      <c r="Z82" s="42"/>
      <c r="AA82" s="54">
        <f t="shared" ref="AA82:AA85" si="144">Y82-Z82</f>
        <v>1000000</v>
      </c>
      <c r="AB82" s="42">
        <v>1000000</v>
      </c>
      <c r="AC82" s="42"/>
      <c r="AD82" s="54">
        <f t="shared" ref="AD82:AD85" si="145">AB82-AC82</f>
        <v>1000000</v>
      </c>
      <c r="AE82" s="42">
        <v>1000000</v>
      </c>
      <c r="AF82" s="42"/>
      <c r="AG82" s="54">
        <f t="shared" ref="AG82:AG85" si="146">AE82-AF82</f>
        <v>1000000</v>
      </c>
      <c r="AH82" s="42">
        <v>1000000</v>
      </c>
      <c r="AI82" s="42"/>
      <c r="AJ82" s="54">
        <f t="shared" ref="AJ82:AJ85" si="147">AH82-AI82</f>
        <v>1000000</v>
      </c>
      <c r="AK82" s="42">
        <v>1000000</v>
      </c>
      <c r="AL82" s="42"/>
      <c r="AM82" s="54">
        <f t="shared" si="141"/>
        <v>1000000</v>
      </c>
      <c r="AN82" s="42">
        <v>1000000</v>
      </c>
      <c r="AO82" s="42"/>
      <c r="AP82" s="54">
        <f t="shared" si="142"/>
        <v>1000000</v>
      </c>
      <c r="AQ82" s="42">
        <v>1000000</v>
      </c>
      <c r="AR82" s="42"/>
      <c r="AS82" s="54">
        <f t="shared" si="102"/>
        <v>1000000</v>
      </c>
      <c r="AT82" s="42"/>
      <c r="AU82" s="42"/>
      <c r="AV82" s="232">
        <f t="shared" si="103"/>
        <v>0</v>
      </c>
      <c r="AW82" s="42"/>
      <c r="AX82" s="42"/>
      <c r="AY82" s="42"/>
      <c r="AZ82" s="32"/>
      <c r="BA82" s="42">
        <f t="shared" si="105"/>
        <v>2500000</v>
      </c>
      <c r="BC82" s="9">
        <f t="shared" si="107"/>
        <v>15000000</v>
      </c>
      <c r="BD82" s="9">
        <f t="shared" si="108"/>
        <v>-15000000</v>
      </c>
    </row>
    <row r="83" spans="1:56" x14ac:dyDescent="0.2">
      <c r="A83" s="209">
        <v>79</v>
      </c>
      <c r="B83" s="13"/>
      <c r="C83" s="48" t="s">
        <v>402</v>
      </c>
      <c r="D83" s="10" t="s">
        <v>374</v>
      </c>
      <c r="E83" s="42">
        <v>15000000</v>
      </c>
      <c r="F83" s="42"/>
      <c r="G83" s="42"/>
      <c r="H83" s="42">
        <f t="shared" si="128"/>
        <v>15000000</v>
      </c>
      <c r="I83" s="42">
        <v>2000000</v>
      </c>
      <c r="J83" s="42">
        <v>3000000</v>
      </c>
      <c r="K83" s="42">
        <v>3000000</v>
      </c>
      <c r="L83" s="222">
        <f>+J83-K83</f>
        <v>0</v>
      </c>
      <c r="M83" s="42"/>
      <c r="N83" s="42"/>
      <c r="O83" s="54">
        <f t="shared" si="129"/>
        <v>0</v>
      </c>
      <c r="P83" s="42"/>
      <c r="Q83" s="42"/>
      <c r="R83" s="54">
        <f t="shared" si="130"/>
        <v>0</v>
      </c>
      <c r="S83" s="42">
        <v>1000000</v>
      </c>
      <c r="T83" s="42">
        <v>1000000</v>
      </c>
      <c r="U83" s="54">
        <f t="shared" si="140"/>
        <v>0</v>
      </c>
      <c r="V83" s="42">
        <v>1000000</v>
      </c>
      <c r="W83" s="42"/>
      <c r="X83" s="54">
        <f t="shared" si="143"/>
        <v>1000000</v>
      </c>
      <c r="Y83" s="42">
        <v>1000000</v>
      </c>
      <c r="Z83" s="42"/>
      <c r="AA83" s="54">
        <f t="shared" si="144"/>
        <v>1000000</v>
      </c>
      <c r="AB83" s="42">
        <v>1000000</v>
      </c>
      <c r="AC83" s="42"/>
      <c r="AD83" s="54">
        <f t="shared" si="145"/>
        <v>1000000</v>
      </c>
      <c r="AE83" s="42">
        <v>1000000</v>
      </c>
      <c r="AF83" s="42"/>
      <c r="AG83" s="54">
        <f t="shared" si="146"/>
        <v>1000000</v>
      </c>
      <c r="AH83" s="42">
        <v>1000000</v>
      </c>
      <c r="AI83" s="42"/>
      <c r="AJ83" s="54">
        <f t="shared" si="147"/>
        <v>1000000</v>
      </c>
      <c r="AK83" s="42">
        <v>1000000</v>
      </c>
      <c r="AL83" s="42"/>
      <c r="AM83" s="54">
        <f t="shared" si="141"/>
        <v>1000000</v>
      </c>
      <c r="AN83" s="42">
        <v>1000000</v>
      </c>
      <c r="AO83" s="42"/>
      <c r="AP83" s="54">
        <f t="shared" si="142"/>
        <v>1000000</v>
      </c>
      <c r="AQ83" s="42">
        <v>2000000</v>
      </c>
      <c r="AR83" s="42"/>
      <c r="AS83" s="54">
        <f t="shared" si="102"/>
        <v>2000000</v>
      </c>
      <c r="AT83" s="42"/>
      <c r="AU83" s="42"/>
      <c r="AV83" s="232">
        <f t="shared" si="103"/>
        <v>0</v>
      </c>
      <c r="AW83" s="42"/>
      <c r="AX83" s="42"/>
      <c r="AY83" s="42"/>
      <c r="AZ83" s="32">
        <f t="shared" ref="AZ83:AZ89" si="148">J83+P83+S83+V83+Y83+AB83+AE83+AH83+AK83+AN83+AQ83+AT83</f>
        <v>13000000</v>
      </c>
      <c r="BA83" s="42">
        <f t="shared" si="105"/>
        <v>2000000</v>
      </c>
      <c r="BC83" s="9">
        <f t="shared" si="107"/>
        <v>15000000</v>
      </c>
      <c r="BD83" s="9">
        <f t="shared" si="108"/>
        <v>-15000000</v>
      </c>
    </row>
    <row r="84" spans="1:56" x14ac:dyDescent="0.2">
      <c r="A84" s="209">
        <v>80</v>
      </c>
      <c r="B84" s="13" t="s">
        <v>407</v>
      </c>
      <c r="C84" s="48" t="s">
        <v>406</v>
      </c>
      <c r="D84" s="10" t="s">
        <v>377</v>
      </c>
      <c r="E84" s="42">
        <v>16500000</v>
      </c>
      <c r="F84" s="42"/>
      <c r="G84" s="42">
        <v>4950000</v>
      </c>
      <c r="H84" s="42">
        <f t="shared" si="128"/>
        <v>11550000</v>
      </c>
      <c r="I84" s="42">
        <v>2500000</v>
      </c>
      <c r="J84" s="42">
        <v>2500000</v>
      </c>
      <c r="K84" s="42">
        <v>2500000</v>
      </c>
      <c r="L84" s="222">
        <f>+J84-K84</f>
        <v>0</v>
      </c>
      <c r="M84" s="42"/>
      <c r="N84" s="42"/>
      <c r="O84" s="54">
        <f t="shared" si="129"/>
        <v>0</v>
      </c>
      <c r="P84" s="42"/>
      <c r="Q84" s="42"/>
      <c r="R84" s="54">
        <f t="shared" si="130"/>
        <v>0</v>
      </c>
      <c r="S84" s="42">
        <v>655000</v>
      </c>
      <c r="T84" s="42">
        <v>655000</v>
      </c>
      <c r="U84" s="54">
        <f t="shared" si="140"/>
        <v>0</v>
      </c>
      <c r="V84" s="42">
        <v>655000</v>
      </c>
      <c r="W84" s="42"/>
      <c r="X84" s="54">
        <f t="shared" si="143"/>
        <v>655000</v>
      </c>
      <c r="Y84" s="42">
        <v>655000</v>
      </c>
      <c r="Z84" s="42"/>
      <c r="AA84" s="54">
        <f t="shared" si="144"/>
        <v>655000</v>
      </c>
      <c r="AB84" s="42">
        <v>655000</v>
      </c>
      <c r="AC84" s="42"/>
      <c r="AD84" s="54">
        <f t="shared" si="145"/>
        <v>655000</v>
      </c>
      <c r="AE84" s="42">
        <v>655000</v>
      </c>
      <c r="AF84" s="42"/>
      <c r="AG84" s="54">
        <f t="shared" si="146"/>
        <v>655000</v>
      </c>
      <c r="AH84" s="42">
        <v>655000</v>
      </c>
      <c r="AI84" s="42"/>
      <c r="AJ84" s="54">
        <f t="shared" si="147"/>
        <v>655000</v>
      </c>
      <c r="AK84" s="42">
        <v>655000</v>
      </c>
      <c r="AL84" s="42"/>
      <c r="AM84" s="54">
        <f t="shared" si="141"/>
        <v>655000</v>
      </c>
      <c r="AN84" s="42">
        <v>655000</v>
      </c>
      <c r="AO84" s="42"/>
      <c r="AP84" s="54">
        <f t="shared" si="142"/>
        <v>655000</v>
      </c>
      <c r="AQ84" s="42">
        <v>655000</v>
      </c>
      <c r="AR84" s="42"/>
      <c r="AS84" s="54">
        <f t="shared" si="102"/>
        <v>655000</v>
      </c>
      <c r="AT84" s="42">
        <v>655000</v>
      </c>
      <c r="AU84" s="42"/>
      <c r="AV84" s="54">
        <f t="shared" si="103"/>
        <v>655000</v>
      </c>
      <c r="AW84" s="42"/>
      <c r="AX84" s="42"/>
      <c r="AY84" s="42"/>
      <c r="AZ84" s="32">
        <f t="shared" si="148"/>
        <v>9050000</v>
      </c>
      <c r="BA84" s="42">
        <f t="shared" si="105"/>
        <v>2500000</v>
      </c>
      <c r="BC84" s="9">
        <f t="shared" si="107"/>
        <v>11550000</v>
      </c>
      <c r="BD84" s="9">
        <f t="shared" si="108"/>
        <v>-11550000</v>
      </c>
    </row>
    <row r="85" spans="1:56" x14ac:dyDescent="0.2">
      <c r="A85" s="209">
        <v>81</v>
      </c>
      <c r="B85" s="13"/>
      <c r="C85" s="48" t="s">
        <v>410</v>
      </c>
      <c r="D85" s="10" t="s">
        <v>426</v>
      </c>
      <c r="E85" s="42">
        <v>16500000</v>
      </c>
      <c r="F85" s="42"/>
      <c r="G85" s="42"/>
      <c r="H85" s="42">
        <f t="shared" si="128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30"/>
        <v>0</v>
      </c>
      <c r="S85" s="42">
        <v>1150000</v>
      </c>
      <c r="T85" s="42">
        <v>1150000</v>
      </c>
      <c r="U85" s="54">
        <f t="shared" si="140"/>
        <v>0</v>
      </c>
      <c r="V85" s="42">
        <v>1150000</v>
      </c>
      <c r="W85" s="42"/>
      <c r="X85" s="54">
        <f t="shared" si="143"/>
        <v>1150000</v>
      </c>
      <c r="Y85" s="42">
        <v>1150000</v>
      </c>
      <c r="Z85" s="42"/>
      <c r="AA85" s="54">
        <f t="shared" si="144"/>
        <v>1150000</v>
      </c>
      <c r="AB85" s="42">
        <v>1150000</v>
      </c>
      <c r="AC85" s="42"/>
      <c r="AD85" s="54">
        <f t="shared" si="145"/>
        <v>1150000</v>
      </c>
      <c r="AE85" s="42">
        <v>1150000</v>
      </c>
      <c r="AF85" s="42"/>
      <c r="AG85" s="54">
        <f t="shared" si="146"/>
        <v>1150000</v>
      </c>
      <c r="AH85" s="42">
        <v>1150000</v>
      </c>
      <c r="AI85" s="42"/>
      <c r="AJ85" s="54">
        <f t="shared" si="147"/>
        <v>1150000</v>
      </c>
      <c r="AK85" s="42">
        <v>1150000</v>
      </c>
      <c r="AL85" s="42"/>
      <c r="AM85" s="54">
        <f t="shared" si="141"/>
        <v>1150000</v>
      </c>
      <c r="AN85" s="42">
        <v>1150000</v>
      </c>
      <c r="AO85" s="42"/>
      <c r="AP85" s="54">
        <f t="shared" si="142"/>
        <v>1150000</v>
      </c>
      <c r="AQ85" s="42">
        <v>1150000</v>
      </c>
      <c r="AR85" s="42"/>
      <c r="AS85" s="54">
        <f t="shared" si="102"/>
        <v>1150000</v>
      </c>
      <c r="AT85" s="42">
        <v>1150000</v>
      </c>
      <c r="AU85" s="42"/>
      <c r="AV85" s="54">
        <f t="shared" si="103"/>
        <v>1150000</v>
      </c>
      <c r="AW85" s="42"/>
      <c r="AX85" s="42"/>
      <c r="AY85" s="42"/>
      <c r="AZ85" s="32">
        <f t="shared" si="148"/>
        <v>11500000</v>
      </c>
      <c r="BA85" s="42">
        <f t="shared" si="105"/>
        <v>5000000</v>
      </c>
      <c r="BC85" s="9">
        <f t="shared" si="107"/>
        <v>16500000</v>
      </c>
      <c r="BD85" s="9">
        <f t="shared" si="108"/>
        <v>-16500000</v>
      </c>
    </row>
    <row r="86" spans="1:56" ht="12" x14ac:dyDescent="0.2">
      <c r="A86" s="209">
        <v>82</v>
      </c>
      <c r="B86" s="13"/>
      <c r="C86" s="374" t="s">
        <v>428</v>
      </c>
      <c r="D86" s="10" t="s">
        <v>374</v>
      </c>
      <c r="E86" s="42">
        <v>16500000</v>
      </c>
      <c r="F86" s="42"/>
      <c r="G86" s="42"/>
      <c r="H86" s="42">
        <f t="shared" si="128"/>
        <v>16500000</v>
      </c>
      <c r="I86" s="42">
        <v>5000000</v>
      </c>
      <c r="J86" s="42"/>
      <c r="K86" s="42"/>
      <c r="L86" s="222"/>
      <c r="M86" s="42"/>
      <c r="N86" s="42"/>
      <c r="O86" s="54"/>
      <c r="P86" s="42"/>
      <c r="Q86" s="42"/>
      <c r="R86" s="54">
        <f t="shared" si="130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/>
      <c r="X86" s="54">
        <f t="shared" ref="X86:X89" si="149">+V86-W86</f>
        <v>1150000</v>
      </c>
      <c r="Y86" s="42">
        <v>1150000</v>
      </c>
      <c r="Z86" s="42"/>
      <c r="AA86" s="54">
        <f t="shared" ref="AA86:AA89" si="150">+Y86-Z86</f>
        <v>1150000</v>
      </c>
      <c r="AB86" s="42">
        <v>1150000</v>
      </c>
      <c r="AC86" s="42"/>
      <c r="AD86" s="54">
        <f t="shared" ref="AD86:AD89" si="151">+AB86-AC86</f>
        <v>1150000</v>
      </c>
      <c r="AE86" s="42">
        <v>1150000</v>
      </c>
      <c r="AF86" s="42"/>
      <c r="AG86" s="54">
        <f t="shared" ref="AG86:AG89" si="152">+AE86-AF86</f>
        <v>1150000</v>
      </c>
      <c r="AH86" s="42">
        <v>1150000</v>
      </c>
      <c r="AI86" s="42"/>
      <c r="AJ86" s="54">
        <f t="shared" ref="AJ86:AJ89" si="153">+AH86-AI86</f>
        <v>1150000</v>
      </c>
      <c r="AK86" s="42">
        <v>1150000</v>
      </c>
      <c r="AL86" s="42"/>
      <c r="AM86" s="54">
        <f t="shared" ref="AM86:AM89" si="154">+AK86-AL86</f>
        <v>1150000</v>
      </c>
      <c r="AN86" s="42">
        <v>1150000</v>
      </c>
      <c r="AO86" s="42"/>
      <c r="AP86" s="54">
        <f t="shared" ref="AP86:AP89" si="155">+AN86-AO86</f>
        <v>1150000</v>
      </c>
      <c r="AQ86" s="42">
        <v>1150000</v>
      </c>
      <c r="AR86" s="42"/>
      <c r="AS86" s="54">
        <f t="shared" ref="AS86:AS89" si="156">+AQ86-AR86</f>
        <v>1150000</v>
      </c>
      <c r="AT86" s="42">
        <v>1150000</v>
      </c>
      <c r="AU86" s="42"/>
      <c r="AV86" s="54">
        <f t="shared" ref="AV86:AV89" si="157">+AT86-AU86</f>
        <v>1150000</v>
      </c>
      <c r="AW86" s="42"/>
      <c r="AX86" s="42"/>
      <c r="AY86" s="42"/>
      <c r="AZ86" s="32">
        <f t="shared" si="148"/>
        <v>11500000</v>
      </c>
      <c r="BA86" s="42">
        <f t="shared" si="105"/>
        <v>5000000</v>
      </c>
      <c r="BC86" s="9">
        <f t="shared" si="107"/>
        <v>16500000</v>
      </c>
      <c r="BD86" s="9">
        <f t="shared" si="108"/>
        <v>-16500000</v>
      </c>
    </row>
    <row r="87" spans="1:56" x14ac:dyDescent="0.2">
      <c r="A87" s="209">
        <v>83</v>
      </c>
      <c r="B87" s="13"/>
      <c r="C87" s="48" t="s">
        <v>412</v>
      </c>
      <c r="D87" s="10" t="s">
        <v>377</v>
      </c>
      <c r="E87" s="42">
        <v>16500000</v>
      </c>
      <c r="F87" s="42"/>
      <c r="G87" s="42"/>
      <c r="H87" s="42">
        <f t="shared" si="128"/>
        <v>16500000</v>
      </c>
      <c r="I87" s="42">
        <v>3000000</v>
      </c>
      <c r="J87" s="42">
        <v>2000000</v>
      </c>
      <c r="K87" s="42">
        <v>2000000</v>
      </c>
      <c r="L87" s="222">
        <f>+J87-K87</f>
        <v>0</v>
      </c>
      <c r="M87" s="42"/>
      <c r="N87" s="42"/>
      <c r="O87" s="54"/>
      <c r="P87" s="42"/>
      <c r="Q87" s="42"/>
      <c r="R87" s="54">
        <f t="shared" si="130"/>
        <v>0</v>
      </c>
      <c r="S87" s="42">
        <v>1150000</v>
      </c>
      <c r="T87" s="42">
        <v>1150000</v>
      </c>
      <c r="U87" s="54">
        <f>+S87-T87</f>
        <v>0</v>
      </c>
      <c r="V87" s="42">
        <v>1150000</v>
      </c>
      <c r="W87" s="42"/>
      <c r="X87" s="54">
        <f t="shared" si="149"/>
        <v>1150000</v>
      </c>
      <c r="Y87" s="42">
        <v>1150000</v>
      </c>
      <c r="Z87" s="42"/>
      <c r="AA87" s="54">
        <f t="shared" si="150"/>
        <v>1150000</v>
      </c>
      <c r="AB87" s="42">
        <v>1150000</v>
      </c>
      <c r="AC87" s="42"/>
      <c r="AD87" s="54">
        <f t="shared" si="151"/>
        <v>1150000</v>
      </c>
      <c r="AE87" s="42">
        <v>1150000</v>
      </c>
      <c r="AF87" s="42"/>
      <c r="AG87" s="54">
        <f t="shared" si="152"/>
        <v>1150000</v>
      </c>
      <c r="AH87" s="42">
        <v>1150000</v>
      </c>
      <c r="AI87" s="42"/>
      <c r="AJ87" s="54">
        <f t="shared" si="153"/>
        <v>1150000</v>
      </c>
      <c r="AK87" s="42">
        <v>1150000</v>
      </c>
      <c r="AL87" s="42"/>
      <c r="AM87" s="54">
        <f t="shared" si="154"/>
        <v>1150000</v>
      </c>
      <c r="AN87" s="42">
        <v>1150000</v>
      </c>
      <c r="AO87" s="42"/>
      <c r="AP87" s="54">
        <f t="shared" si="155"/>
        <v>1150000</v>
      </c>
      <c r="AQ87" s="42">
        <v>1150000</v>
      </c>
      <c r="AR87" s="42"/>
      <c r="AS87" s="54">
        <f t="shared" si="156"/>
        <v>1150000</v>
      </c>
      <c r="AT87" s="42">
        <v>1150000</v>
      </c>
      <c r="AU87" s="42"/>
      <c r="AV87" s="54">
        <f t="shared" si="157"/>
        <v>1150000</v>
      </c>
      <c r="AW87" s="42"/>
      <c r="AX87" s="42"/>
      <c r="AY87" s="42"/>
      <c r="AZ87" s="32">
        <f t="shared" si="148"/>
        <v>13500000</v>
      </c>
      <c r="BA87" s="42">
        <f t="shared" si="105"/>
        <v>3000000</v>
      </c>
      <c r="BC87" s="9">
        <f t="shared" si="107"/>
        <v>16500000</v>
      </c>
      <c r="BD87" s="9">
        <f t="shared" si="108"/>
        <v>-16500000</v>
      </c>
    </row>
    <row r="88" spans="1:56" x14ac:dyDescent="0.2">
      <c r="A88" s="209">
        <v>84</v>
      </c>
      <c r="B88" s="13"/>
      <c r="C88" s="48" t="s">
        <v>415</v>
      </c>
      <c r="D88" s="10" t="s">
        <v>377</v>
      </c>
      <c r="E88" s="42">
        <v>16500000</v>
      </c>
      <c r="F88" s="42">
        <v>1650000</v>
      </c>
      <c r="G88" s="42"/>
      <c r="H88" s="42">
        <f t="shared" si="128"/>
        <v>14850000</v>
      </c>
      <c r="I88" s="42">
        <f>+H88</f>
        <v>14850000</v>
      </c>
      <c r="J88" s="42"/>
      <c r="K88" s="42"/>
      <c r="L88" s="222"/>
      <c r="M88" s="42"/>
      <c r="N88" s="42"/>
      <c r="O88" s="54"/>
      <c r="P88" s="42"/>
      <c r="Q88" s="42"/>
      <c r="R88" s="54"/>
      <c r="S88" s="42"/>
      <c r="T88" s="42"/>
      <c r="U88" s="54"/>
      <c r="V88" s="42"/>
      <c r="W88" s="42"/>
      <c r="X88" s="54"/>
      <c r="Y88" s="42"/>
      <c r="Z88" s="42"/>
      <c r="AA88" s="54"/>
      <c r="AB88" s="42"/>
      <c r="AC88" s="42"/>
      <c r="AD88" s="54"/>
      <c r="AE88" s="42"/>
      <c r="AF88" s="42"/>
      <c r="AG88" s="54"/>
      <c r="AH88" s="42"/>
      <c r="AI88" s="42"/>
      <c r="AJ88" s="54"/>
      <c r="AK88" s="42"/>
      <c r="AL88" s="42"/>
      <c r="AM88" s="54"/>
      <c r="AN88" s="42"/>
      <c r="AO88" s="42"/>
      <c r="AP88" s="54"/>
      <c r="AQ88" s="42"/>
      <c r="AR88" s="42"/>
      <c r="AS88" s="54"/>
      <c r="AT88" s="42"/>
      <c r="AU88" s="42"/>
      <c r="AV88" s="54"/>
      <c r="AW88" s="42"/>
      <c r="AX88" s="42"/>
      <c r="AY88" s="42"/>
      <c r="AZ88" s="32"/>
      <c r="BD88" s="9">
        <f t="shared" si="108"/>
        <v>0</v>
      </c>
    </row>
    <row r="89" spans="1:56" x14ac:dyDescent="0.2">
      <c r="A89" s="209">
        <v>85</v>
      </c>
      <c r="B89" s="13"/>
      <c r="C89" s="48" t="s">
        <v>416</v>
      </c>
      <c r="D89" s="10" t="s">
        <v>374</v>
      </c>
      <c r="E89" s="42">
        <v>16500000</v>
      </c>
      <c r="F89" s="42"/>
      <c r="G89" s="42"/>
      <c r="H89" s="42">
        <f t="shared" si="128"/>
        <v>16500000</v>
      </c>
      <c r="I89" s="42">
        <v>2000000</v>
      </c>
      <c r="J89" s="42">
        <v>3000000</v>
      </c>
      <c r="K89" s="42"/>
      <c r="L89" s="222">
        <f>+J89-K89</f>
        <v>3000000</v>
      </c>
      <c r="M89" s="42"/>
      <c r="N89" s="42"/>
      <c r="O89" s="54"/>
      <c r="P89" s="42"/>
      <c r="Q89" s="42"/>
      <c r="R89" s="54"/>
      <c r="S89" s="42">
        <v>1150000</v>
      </c>
      <c r="T89" s="42"/>
      <c r="U89" s="54">
        <f t="shared" ref="U89:U94" si="158">+S89-T89</f>
        <v>1150000</v>
      </c>
      <c r="V89" s="42">
        <v>1150000</v>
      </c>
      <c r="W89" s="42"/>
      <c r="X89" s="54">
        <f t="shared" si="149"/>
        <v>1150000</v>
      </c>
      <c r="Y89" s="42">
        <v>1150000</v>
      </c>
      <c r="Z89" s="42"/>
      <c r="AA89" s="54">
        <f t="shared" si="150"/>
        <v>1150000</v>
      </c>
      <c r="AB89" s="42">
        <v>1150000</v>
      </c>
      <c r="AC89" s="42"/>
      <c r="AD89" s="54">
        <f t="shared" si="151"/>
        <v>1150000</v>
      </c>
      <c r="AE89" s="42">
        <v>1150000</v>
      </c>
      <c r="AF89" s="42"/>
      <c r="AG89" s="54">
        <f t="shared" si="152"/>
        <v>1150000</v>
      </c>
      <c r="AH89" s="42">
        <v>1150000</v>
      </c>
      <c r="AI89" s="42"/>
      <c r="AJ89" s="54">
        <f t="shared" si="153"/>
        <v>1150000</v>
      </c>
      <c r="AK89" s="42">
        <v>1150000</v>
      </c>
      <c r="AL89" s="42"/>
      <c r="AM89" s="54">
        <f t="shared" si="154"/>
        <v>1150000</v>
      </c>
      <c r="AN89" s="42">
        <v>1150000</v>
      </c>
      <c r="AO89" s="42"/>
      <c r="AP89" s="54">
        <f t="shared" si="155"/>
        <v>1150000</v>
      </c>
      <c r="AQ89" s="42">
        <v>1150000</v>
      </c>
      <c r="AR89" s="42"/>
      <c r="AS89" s="54">
        <f t="shared" si="156"/>
        <v>1150000</v>
      </c>
      <c r="AT89" s="42">
        <v>1150000</v>
      </c>
      <c r="AU89" s="42"/>
      <c r="AV89" s="54">
        <f t="shared" si="157"/>
        <v>1150000</v>
      </c>
      <c r="AW89" s="42"/>
      <c r="AX89" s="42"/>
      <c r="AY89" s="42"/>
      <c r="AZ89" s="32">
        <f t="shared" si="148"/>
        <v>14500000</v>
      </c>
      <c r="BA89" s="42">
        <f t="shared" si="105"/>
        <v>2000000</v>
      </c>
      <c r="BC89" s="9">
        <f t="shared" si="107"/>
        <v>16500000</v>
      </c>
      <c r="BD89" s="9">
        <f t="shared" si="108"/>
        <v>-16500000</v>
      </c>
    </row>
    <row r="90" spans="1:56" x14ac:dyDescent="0.2">
      <c r="A90" s="209">
        <v>86</v>
      </c>
      <c r="B90" s="13"/>
      <c r="C90" s="48" t="s">
        <v>425</v>
      </c>
      <c r="D90" s="10" t="s">
        <v>375</v>
      </c>
      <c r="E90" s="42">
        <v>13200000</v>
      </c>
      <c r="F90" s="42"/>
      <c r="G90" s="42"/>
      <c r="H90" s="44">
        <f t="shared" si="128"/>
        <v>13200000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820000</v>
      </c>
      <c r="T90" s="42">
        <v>820000</v>
      </c>
      <c r="U90" s="54">
        <f t="shared" si="158"/>
        <v>0</v>
      </c>
      <c r="V90" s="42">
        <v>820000</v>
      </c>
      <c r="W90" s="42"/>
      <c r="X90" s="54">
        <f t="shared" ref="X90:X93" si="159">+V90-W90</f>
        <v>820000</v>
      </c>
      <c r="Y90" s="42">
        <v>820000</v>
      </c>
      <c r="Z90" s="42"/>
      <c r="AA90" s="54">
        <f t="shared" ref="AA90:AA93" si="160">+Y90-Z90</f>
        <v>820000</v>
      </c>
      <c r="AB90" s="42">
        <v>820000</v>
      </c>
      <c r="AC90" s="42"/>
      <c r="AD90" s="54">
        <f t="shared" ref="AD90:AD93" si="161">+AB90-AC90</f>
        <v>820000</v>
      </c>
      <c r="AE90" s="42">
        <v>820000</v>
      </c>
      <c r="AF90" s="42"/>
      <c r="AG90" s="54">
        <f t="shared" ref="AG90:AG93" si="162">+AE90-AF90</f>
        <v>820000</v>
      </c>
      <c r="AH90" s="42">
        <v>820000</v>
      </c>
      <c r="AI90" s="42"/>
      <c r="AJ90" s="54">
        <f t="shared" ref="AJ90:AJ93" si="163">+AH90-AI90</f>
        <v>820000</v>
      </c>
      <c r="AK90" s="42">
        <v>820000</v>
      </c>
      <c r="AL90" s="42"/>
      <c r="AM90" s="54">
        <f t="shared" ref="AM90:AM93" si="164">+AK90-AL90</f>
        <v>820000</v>
      </c>
      <c r="AN90" s="42">
        <v>820000</v>
      </c>
      <c r="AO90" s="42"/>
      <c r="AP90" s="54">
        <f t="shared" ref="AP90:AP93" si="165">+AN90-AO90</f>
        <v>820000</v>
      </c>
      <c r="AQ90" s="42">
        <v>820000</v>
      </c>
      <c r="AR90" s="42"/>
      <c r="AS90" s="54">
        <f t="shared" ref="AS90:AS93" si="166">+AQ90-AR90</f>
        <v>820000</v>
      </c>
      <c r="AT90" s="42">
        <v>820000</v>
      </c>
      <c r="AU90" s="42"/>
      <c r="AV90" s="54">
        <f t="shared" ref="AV90:AV91" si="167">+AT90-AU90</f>
        <v>820000</v>
      </c>
      <c r="AW90" s="42"/>
      <c r="AX90" s="42"/>
      <c r="AY90" s="42"/>
      <c r="AZ90" s="32"/>
      <c r="BA90" s="42">
        <f t="shared" si="105"/>
        <v>5000000</v>
      </c>
      <c r="BC90" s="9">
        <f t="shared" si="107"/>
        <v>13200000</v>
      </c>
      <c r="BD90" s="9">
        <f t="shared" si="108"/>
        <v>-13200000</v>
      </c>
    </row>
    <row r="91" spans="1:56" x14ac:dyDescent="0.2">
      <c r="A91" s="209">
        <v>87</v>
      </c>
      <c r="B91" s="13"/>
      <c r="C91" s="48" t="s">
        <v>435</v>
      </c>
      <c r="D91" s="10" t="s">
        <v>374</v>
      </c>
      <c r="E91" s="42">
        <v>16500000</v>
      </c>
      <c r="F91" s="42"/>
      <c r="G91" s="42"/>
      <c r="H91" s="44">
        <f t="shared" si="128"/>
        <v>16500000</v>
      </c>
      <c r="I91" s="42">
        <v>5000000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1150000</v>
      </c>
      <c r="T91" s="42">
        <v>650000</v>
      </c>
      <c r="U91" s="54">
        <f t="shared" si="158"/>
        <v>500000</v>
      </c>
      <c r="V91" s="42">
        <v>1150000</v>
      </c>
      <c r="W91" s="42"/>
      <c r="X91" s="54">
        <f t="shared" si="159"/>
        <v>1150000</v>
      </c>
      <c r="Y91" s="42">
        <v>1150000</v>
      </c>
      <c r="Z91" s="42"/>
      <c r="AA91" s="54">
        <f t="shared" si="160"/>
        <v>1150000</v>
      </c>
      <c r="AB91" s="42">
        <v>1150000</v>
      </c>
      <c r="AC91" s="42"/>
      <c r="AD91" s="54">
        <f t="shared" si="161"/>
        <v>1150000</v>
      </c>
      <c r="AE91" s="42">
        <v>1150000</v>
      </c>
      <c r="AF91" s="42"/>
      <c r="AG91" s="54">
        <f t="shared" si="162"/>
        <v>1150000</v>
      </c>
      <c r="AH91" s="42">
        <v>1150000</v>
      </c>
      <c r="AI91" s="42"/>
      <c r="AJ91" s="54">
        <f t="shared" si="163"/>
        <v>1150000</v>
      </c>
      <c r="AK91" s="42">
        <v>1150000</v>
      </c>
      <c r="AL91" s="42"/>
      <c r="AM91" s="54">
        <f t="shared" si="164"/>
        <v>1150000</v>
      </c>
      <c r="AN91" s="42">
        <v>1150000</v>
      </c>
      <c r="AO91" s="42"/>
      <c r="AP91" s="54">
        <f t="shared" si="165"/>
        <v>1150000</v>
      </c>
      <c r="AQ91" s="42">
        <v>1150000</v>
      </c>
      <c r="AR91" s="42"/>
      <c r="AS91" s="54">
        <f t="shared" si="166"/>
        <v>1150000</v>
      </c>
      <c r="AT91" s="42">
        <v>1150000</v>
      </c>
      <c r="AU91" s="42"/>
      <c r="AV91" s="54">
        <f t="shared" si="167"/>
        <v>1150000</v>
      </c>
      <c r="AW91" s="42"/>
      <c r="AX91" s="42"/>
      <c r="AY91" s="42"/>
      <c r="AZ91" s="32">
        <f>J91+P91+S91+V91+Y91+AB91+AE91+AH91+AK91+AN91+AQ91+AT91</f>
        <v>11500000</v>
      </c>
      <c r="BA91" s="42">
        <f t="shared" si="105"/>
        <v>5000000</v>
      </c>
      <c r="BC91" s="9">
        <f t="shared" si="107"/>
        <v>16500000</v>
      </c>
      <c r="BD91" s="9">
        <f t="shared" si="108"/>
        <v>-16500000</v>
      </c>
    </row>
    <row r="92" spans="1:56" x14ac:dyDescent="0.2">
      <c r="A92" s="209">
        <v>88</v>
      </c>
      <c r="B92" s="13"/>
      <c r="C92" s="48" t="s">
        <v>436</v>
      </c>
      <c r="D92" s="10" t="s">
        <v>374</v>
      </c>
      <c r="E92" s="42">
        <v>9700000</v>
      </c>
      <c r="F92" s="42"/>
      <c r="G92" s="42"/>
      <c r="H92" s="44">
        <f t="shared" si="128"/>
        <v>9700000</v>
      </c>
      <c r="I92" s="42">
        <v>2500000</v>
      </c>
      <c r="J92" s="42"/>
      <c r="K92" s="42"/>
      <c r="L92" s="222"/>
      <c r="M92" s="42"/>
      <c r="N92" s="42"/>
      <c r="O92" s="54"/>
      <c r="P92" s="42"/>
      <c r="Q92" s="42"/>
      <c r="R92" s="54"/>
      <c r="S92" s="42">
        <v>600000</v>
      </c>
      <c r="T92" s="42"/>
      <c r="U92" s="54">
        <f t="shared" si="158"/>
        <v>600000</v>
      </c>
      <c r="V92" s="42">
        <v>600000</v>
      </c>
      <c r="W92" s="42"/>
      <c r="X92" s="54">
        <f t="shared" si="159"/>
        <v>600000</v>
      </c>
      <c r="Y92" s="42">
        <v>600000</v>
      </c>
      <c r="Z92" s="42"/>
      <c r="AA92" s="54">
        <f t="shared" si="160"/>
        <v>600000</v>
      </c>
      <c r="AB92" s="42">
        <v>600000</v>
      </c>
      <c r="AC92" s="42"/>
      <c r="AD92" s="54">
        <f t="shared" si="161"/>
        <v>600000</v>
      </c>
      <c r="AE92" s="42">
        <v>600000</v>
      </c>
      <c r="AF92" s="42"/>
      <c r="AG92" s="54">
        <f t="shared" si="162"/>
        <v>600000</v>
      </c>
      <c r="AH92" s="42">
        <v>600000</v>
      </c>
      <c r="AI92" s="42"/>
      <c r="AJ92" s="54">
        <f t="shared" si="163"/>
        <v>600000</v>
      </c>
      <c r="AK92" s="42">
        <v>600000</v>
      </c>
      <c r="AL92" s="42"/>
      <c r="AM92" s="54">
        <f t="shared" si="164"/>
        <v>600000</v>
      </c>
      <c r="AN92" s="42">
        <v>600000</v>
      </c>
      <c r="AO92" s="42"/>
      <c r="AP92" s="54">
        <f t="shared" si="165"/>
        <v>600000</v>
      </c>
      <c r="AQ92" s="42">
        <v>600000</v>
      </c>
      <c r="AR92" s="42"/>
      <c r="AS92" s="54">
        <f t="shared" si="166"/>
        <v>600000</v>
      </c>
      <c r="AT92" s="42">
        <v>1800000</v>
      </c>
      <c r="AU92" s="42"/>
      <c r="AV92" s="232">
        <f t="shared" si="103"/>
        <v>1800000</v>
      </c>
      <c r="AW92" s="42"/>
      <c r="AX92" s="42"/>
      <c r="AY92" s="42"/>
      <c r="AZ92" s="32"/>
      <c r="BA92" s="42">
        <f t="shared" si="105"/>
        <v>2500000</v>
      </c>
      <c r="BC92" s="9">
        <f t="shared" si="107"/>
        <v>9700000</v>
      </c>
      <c r="BD92" s="9">
        <f t="shared" si="108"/>
        <v>-9700000</v>
      </c>
    </row>
    <row r="93" spans="1:56" x14ac:dyDescent="0.2">
      <c r="A93" s="209">
        <v>89</v>
      </c>
      <c r="B93" s="13"/>
      <c r="C93" s="48" t="s">
        <v>439</v>
      </c>
      <c r="D93" s="10"/>
      <c r="E93" s="42">
        <v>8250000</v>
      </c>
      <c r="F93" s="42"/>
      <c r="G93" s="42"/>
      <c r="H93" s="44">
        <f t="shared" si="128"/>
        <v>8250000</v>
      </c>
      <c r="I93" s="42">
        <v>2000000</v>
      </c>
      <c r="J93" s="42"/>
      <c r="K93" s="42"/>
      <c r="L93" s="222"/>
      <c r="M93" s="42"/>
      <c r="N93" s="42"/>
      <c r="O93" s="54">
        <f>+M93-N93</f>
        <v>0</v>
      </c>
      <c r="P93" s="42"/>
      <c r="Q93" s="42"/>
      <c r="R93" s="54"/>
      <c r="S93" s="42">
        <v>625000</v>
      </c>
      <c r="T93" s="42"/>
      <c r="U93" s="54">
        <f t="shared" si="158"/>
        <v>625000</v>
      </c>
      <c r="V93" s="42">
        <v>625000</v>
      </c>
      <c r="W93" s="42"/>
      <c r="X93" s="54">
        <f t="shared" si="159"/>
        <v>625000</v>
      </c>
      <c r="Y93" s="42">
        <v>625000</v>
      </c>
      <c r="Z93" s="42"/>
      <c r="AA93" s="54">
        <f t="shared" si="160"/>
        <v>625000</v>
      </c>
      <c r="AB93" s="42">
        <v>625000</v>
      </c>
      <c r="AC93" s="42"/>
      <c r="AD93" s="54">
        <f t="shared" si="161"/>
        <v>625000</v>
      </c>
      <c r="AE93" s="42">
        <v>625000</v>
      </c>
      <c r="AF93" s="42"/>
      <c r="AG93" s="54">
        <f t="shared" si="162"/>
        <v>625000</v>
      </c>
      <c r="AH93" s="42">
        <v>625000</v>
      </c>
      <c r="AI93" s="42"/>
      <c r="AJ93" s="54">
        <f t="shared" si="163"/>
        <v>625000</v>
      </c>
      <c r="AK93" s="42">
        <v>625000</v>
      </c>
      <c r="AL93" s="42"/>
      <c r="AM93" s="54">
        <f t="shared" si="164"/>
        <v>625000</v>
      </c>
      <c r="AN93" s="42">
        <v>625000</v>
      </c>
      <c r="AO93" s="42"/>
      <c r="AP93" s="54">
        <f t="shared" si="165"/>
        <v>625000</v>
      </c>
      <c r="AQ93" s="42">
        <v>625000</v>
      </c>
      <c r="AR93" s="42"/>
      <c r="AS93" s="54">
        <f t="shared" si="166"/>
        <v>625000</v>
      </c>
      <c r="AT93" s="42">
        <v>625000</v>
      </c>
      <c r="AU93" s="42"/>
      <c r="AV93" s="54">
        <f t="shared" ref="AV93" si="168">+AT93-AU93</f>
        <v>625000</v>
      </c>
      <c r="AW93" s="42"/>
      <c r="AX93" s="42"/>
      <c r="AY93" s="42"/>
      <c r="AZ93" s="32"/>
      <c r="BA93" s="42">
        <f t="shared" si="105"/>
        <v>2000000</v>
      </c>
      <c r="BC93" s="9">
        <f t="shared" si="107"/>
        <v>8250000</v>
      </c>
      <c r="BD93" s="9">
        <f t="shared" si="108"/>
        <v>-8250000</v>
      </c>
    </row>
    <row r="94" spans="1:56" x14ac:dyDescent="0.2">
      <c r="A94" s="209">
        <v>90</v>
      </c>
      <c r="B94" s="13"/>
      <c r="C94" s="48" t="s">
        <v>441</v>
      </c>
      <c r="D94" s="10"/>
      <c r="E94" s="42">
        <v>9700000</v>
      </c>
      <c r="F94" s="42"/>
      <c r="G94" s="42"/>
      <c r="H94" s="44">
        <f t="shared" si="128"/>
        <v>9700000</v>
      </c>
      <c r="I94" s="42">
        <v>2500000</v>
      </c>
      <c r="J94" s="42"/>
      <c r="K94" s="42"/>
      <c r="L94" s="222"/>
      <c r="M94" s="42"/>
      <c r="N94" s="42"/>
      <c r="O94" s="54"/>
      <c r="P94" s="42"/>
      <c r="Q94" s="42"/>
      <c r="R94" s="54"/>
      <c r="S94" s="42">
        <v>600000</v>
      </c>
      <c r="T94" s="42"/>
      <c r="U94" s="54">
        <f t="shared" si="158"/>
        <v>600000</v>
      </c>
      <c r="V94" s="42">
        <v>600000</v>
      </c>
      <c r="W94" s="42"/>
      <c r="X94" s="54">
        <f t="shared" ref="X94" si="169">+V94-W94</f>
        <v>600000</v>
      </c>
      <c r="Y94" s="42">
        <v>600000</v>
      </c>
      <c r="Z94" s="42"/>
      <c r="AA94" s="54">
        <f t="shared" ref="AA94" si="170">+Y94-Z94</f>
        <v>600000</v>
      </c>
      <c r="AB94" s="42">
        <v>600000</v>
      </c>
      <c r="AC94" s="42"/>
      <c r="AD94" s="54">
        <f t="shared" ref="AD94" si="171">+AB94-AC94</f>
        <v>600000</v>
      </c>
      <c r="AE94" s="42">
        <v>600000</v>
      </c>
      <c r="AF94" s="42"/>
      <c r="AG94" s="54">
        <f t="shared" ref="AG94" si="172">+AE94-AF94</f>
        <v>600000</v>
      </c>
      <c r="AH94" s="42">
        <v>600000</v>
      </c>
      <c r="AI94" s="42"/>
      <c r="AJ94" s="54">
        <f t="shared" ref="AJ94" si="173">+AH94-AI94</f>
        <v>600000</v>
      </c>
      <c r="AK94" s="42">
        <v>600000</v>
      </c>
      <c r="AL94" s="42"/>
      <c r="AM94" s="54">
        <f t="shared" ref="AM94" si="174">+AK94-AL94</f>
        <v>600000</v>
      </c>
      <c r="AN94" s="42">
        <v>600000</v>
      </c>
      <c r="AO94" s="42"/>
      <c r="AP94" s="54">
        <f t="shared" ref="AP94" si="175">+AN94-AO94</f>
        <v>600000</v>
      </c>
      <c r="AQ94" s="42">
        <v>600000</v>
      </c>
      <c r="AR94" s="42"/>
      <c r="AS94" s="54">
        <f t="shared" ref="AS94" si="176">+AQ94-AR94</f>
        <v>600000</v>
      </c>
      <c r="AT94" s="42">
        <v>1800000</v>
      </c>
      <c r="AU94" s="42"/>
      <c r="AV94" s="232">
        <f t="shared" si="103"/>
        <v>1800000</v>
      </c>
      <c r="AW94" s="42"/>
      <c r="AX94" s="42"/>
      <c r="AY94" s="42"/>
      <c r="AZ94" s="32">
        <f>J94+P94+S94+V94+Y94+AB94+AE94+AH94+AK94+AN94+AQ94+AT94</f>
        <v>7200000</v>
      </c>
      <c r="BA94" s="42">
        <f t="shared" si="105"/>
        <v>2500000</v>
      </c>
      <c r="BC94" s="9">
        <f t="shared" si="107"/>
        <v>9700000</v>
      </c>
      <c r="BD94" s="9">
        <f t="shared" si="108"/>
        <v>-9700000</v>
      </c>
    </row>
    <row r="95" spans="1:56" x14ac:dyDescent="0.2">
      <c r="A95" s="209">
        <v>91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2"/>
        <v>0</v>
      </c>
      <c r="AT95" s="42"/>
      <c r="AU95" s="42"/>
      <c r="AV95" s="232">
        <f t="shared" si="103"/>
        <v>0</v>
      </c>
      <c r="AW95" s="42"/>
      <c r="AX95" s="42"/>
      <c r="AY95" s="42"/>
      <c r="AZ95" s="32">
        <f>J95+P95+S95+V95+Y95+AB95+AE95+AH95+AK95+AN95+AQ95+AT95</f>
        <v>0</v>
      </c>
      <c r="BA95" s="42">
        <f t="shared" si="105"/>
        <v>0</v>
      </c>
      <c r="BC95" s="9">
        <f t="shared" si="107"/>
        <v>0</v>
      </c>
      <c r="BD95" s="9">
        <f t="shared" si="108"/>
        <v>0</v>
      </c>
    </row>
    <row r="96" spans="1:56" x14ac:dyDescent="0.2">
      <c r="A96" s="209">
        <v>92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2"/>
        <v>0</v>
      </c>
      <c r="AT96" s="42"/>
      <c r="AU96" s="42"/>
      <c r="AV96" s="232">
        <f t="shared" si="103"/>
        <v>0</v>
      </c>
      <c r="AW96" s="42"/>
      <c r="AX96" s="42"/>
      <c r="AY96" s="42"/>
      <c r="AZ96" s="32"/>
      <c r="BA96" s="42">
        <f t="shared" si="105"/>
        <v>0</v>
      </c>
      <c r="BC96" s="9">
        <f t="shared" si="107"/>
        <v>0</v>
      </c>
      <c r="BD96" s="9">
        <f t="shared" si="108"/>
        <v>0</v>
      </c>
    </row>
    <row r="97" spans="1:56" x14ac:dyDescent="0.2">
      <c r="A97" s="209">
        <v>93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2"/>
        <v>0</v>
      </c>
      <c r="AT97" s="42"/>
      <c r="AU97" s="42"/>
      <c r="AV97" s="232">
        <f t="shared" si="103"/>
        <v>0</v>
      </c>
      <c r="AW97" s="42"/>
      <c r="AX97" s="42"/>
      <c r="AY97" s="42"/>
      <c r="AZ97" s="32"/>
      <c r="BA97" s="42">
        <f t="shared" si="105"/>
        <v>0</v>
      </c>
      <c r="BC97" s="9">
        <f t="shared" si="107"/>
        <v>0</v>
      </c>
      <c r="BD97" s="9">
        <f t="shared" si="108"/>
        <v>0</v>
      </c>
    </row>
    <row r="98" spans="1:56" x14ac:dyDescent="0.2">
      <c r="A98" s="209">
        <v>94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2"/>
        <v>0</v>
      </c>
      <c r="AT98" s="42"/>
      <c r="AU98" s="42"/>
      <c r="AV98" s="232">
        <f t="shared" si="103"/>
        <v>0</v>
      </c>
      <c r="AW98" s="42"/>
      <c r="AX98" s="42"/>
      <c r="AY98" s="42"/>
      <c r="AZ98" s="32"/>
      <c r="BA98" s="42">
        <f t="shared" si="105"/>
        <v>0</v>
      </c>
      <c r="BD98" s="9">
        <f t="shared" si="108"/>
        <v>0</v>
      </c>
    </row>
    <row r="99" spans="1:56" x14ac:dyDescent="0.2">
      <c r="A99" s="209">
        <v>95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2"/>
        <v>0</v>
      </c>
      <c r="AT99" s="42"/>
      <c r="AU99" s="42"/>
      <c r="AV99" s="232">
        <f t="shared" si="103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5"/>
        <v>0</v>
      </c>
      <c r="BD99" s="9">
        <f t="shared" si="108"/>
        <v>0</v>
      </c>
    </row>
    <row r="100" spans="1:56" x14ac:dyDescent="0.2">
      <c r="A100" s="209">
        <v>96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2"/>
        <v>0</v>
      </c>
      <c r="AT100" s="42"/>
      <c r="AU100" s="42"/>
      <c r="AV100" s="232">
        <f t="shared" si="103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5"/>
        <v>0</v>
      </c>
      <c r="BD100" s="9">
        <f t="shared" si="108"/>
        <v>0</v>
      </c>
    </row>
    <row r="101" spans="1:56" x14ac:dyDescent="0.2">
      <c r="A101" s="209">
        <v>97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2"/>
        <v>0</v>
      </c>
      <c r="AT101" s="42"/>
      <c r="AU101" s="42"/>
      <c r="AV101" s="232">
        <f t="shared" si="103"/>
        <v>0</v>
      </c>
      <c r="AW101" s="42"/>
      <c r="AX101" s="42"/>
      <c r="AY101" s="42"/>
      <c r="AZ101" s="32">
        <f>J101+P101+S101+V101+Y101+AB101+AE101+AH101+AK101+AN101+AQ101+AT101</f>
        <v>0</v>
      </c>
      <c r="BA101" s="42">
        <f t="shared" si="105"/>
        <v>0</v>
      </c>
      <c r="BD101" s="9">
        <f t="shared" si="108"/>
        <v>0</v>
      </c>
    </row>
    <row r="102" spans="1:56" x14ac:dyDescent="0.2">
      <c r="A102" s="209">
        <v>98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2"/>
        <v>0</v>
      </c>
      <c r="AT102" s="42"/>
      <c r="AU102" s="42"/>
      <c r="AV102" s="232">
        <f t="shared" si="103"/>
        <v>0</v>
      </c>
      <c r="AW102" s="42"/>
      <c r="AX102" s="42"/>
      <c r="AY102" s="42"/>
      <c r="AZ102" s="32"/>
      <c r="BA102" s="42">
        <f t="shared" si="105"/>
        <v>0</v>
      </c>
      <c r="BD102" s="9">
        <f t="shared" si="108"/>
        <v>0</v>
      </c>
    </row>
    <row r="103" spans="1:56" x14ac:dyDescent="0.2">
      <c r="A103" s="209">
        <v>99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2"/>
        <v>0</v>
      </c>
      <c r="AT103" s="42"/>
      <c r="AU103" s="42"/>
      <c r="AV103" s="232">
        <f t="shared" si="103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5"/>
        <v>0</v>
      </c>
      <c r="BD103" s="9">
        <f t="shared" si="108"/>
        <v>0</v>
      </c>
    </row>
    <row r="104" spans="1:56" x14ac:dyDescent="0.2">
      <c r="A104" s="209">
        <v>100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2"/>
        <v>0</v>
      </c>
      <c r="AT104" s="42"/>
      <c r="AU104" s="42"/>
      <c r="AV104" s="232">
        <f t="shared" si="103"/>
        <v>0</v>
      </c>
      <c r="AW104" s="42"/>
      <c r="AX104" s="42"/>
      <c r="AY104" s="42"/>
      <c r="AZ104" s="32">
        <f>J104+P104+S104+V104+Y104+AB104+AE104+AH104+AK104+AN104+AQ104+AT104</f>
        <v>0</v>
      </c>
      <c r="BA104" s="42">
        <f t="shared" si="105"/>
        <v>0</v>
      </c>
      <c r="BD104" s="9">
        <f t="shared" si="108"/>
        <v>0</v>
      </c>
    </row>
    <row r="105" spans="1:56" x14ac:dyDescent="0.2">
      <c r="A105" s="209">
        <v>101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2"/>
        <v>0</v>
      </c>
      <c r="AT105" s="42"/>
      <c r="AU105" s="42"/>
      <c r="AV105" s="232">
        <f t="shared" si="103"/>
        <v>0</v>
      </c>
      <c r="AW105" s="42"/>
      <c r="AX105" s="42"/>
      <c r="AY105" s="42"/>
      <c r="AZ105" s="32"/>
      <c r="BA105" s="42">
        <f t="shared" si="105"/>
        <v>0</v>
      </c>
      <c r="BD105" s="9">
        <f t="shared" si="108"/>
        <v>0</v>
      </c>
    </row>
    <row r="106" spans="1:56" x14ac:dyDescent="0.2">
      <c r="A106" s="209">
        <v>102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2"/>
        <v>0</v>
      </c>
      <c r="AT106" s="42"/>
      <c r="AU106" s="42"/>
      <c r="AV106" s="232">
        <f t="shared" si="103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5"/>
        <v>0</v>
      </c>
      <c r="BD106" s="9">
        <f t="shared" si="108"/>
        <v>0</v>
      </c>
    </row>
    <row r="107" spans="1:56" x14ac:dyDescent="0.2">
      <c r="A107" s="209">
        <v>103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2"/>
        <v>0</v>
      </c>
      <c r="AT107" s="42"/>
      <c r="AU107" s="42"/>
      <c r="AV107" s="232">
        <f t="shared" si="103"/>
        <v>0</v>
      </c>
      <c r="AW107" s="42"/>
      <c r="AX107" s="42"/>
      <c r="AY107" s="42"/>
      <c r="AZ107" s="32">
        <f>J107+P107+S107+V107+Y107+AB107+AE107+AH107+AK107+AN107+AQ107+AT107</f>
        <v>0</v>
      </c>
      <c r="BA107" s="42">
        <f t="shared" si="105"/>
        <v>0</v>
      </c>
      <c r="BD107" s="9">
        <f t="shared" si="108"/>
        <v>0</v>
      </c>
    </row>
    <row r="108" spans="1:56" x14ac:dyDescent="0.2">
      <c r="A108" s="209">
        <v>104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2"/>
        <v>0</v>
      </c>
      <c r="AT108" s="42"/>
      <c r="AU108" s="42"/>
      <c r="AV108" s="232">
        <f t="shared" si="103"/>
        <v>0</v>
      </c>
      <c r="AW108" s="42"/>
      <c r="AX108" s="42"/>
      <c r="AY108" s="42"/>
      <c r="AZ108" s="32"/>
      <c r="BA108" s="42">
        <f t="shared" si="105"/>
        <v>0</v>
      </c>
      <c r="BD108" s="9">
        <f t="shared" si="108"/>
        <v>0</v>
      </c>
    </row>
    <row r="109" spans="1:56" x14ac:dyDescent="0.2">
      <c r="A109" s="209">
        <v>105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2"/>
        <v>0</v>
      </c>
      <c r="AT109" s="42"/>
      <c r="AU109" s="42"/>
      <c r="AV109" s="232">
        <f t="shared" si="103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5"/>
        <v>0</v>
      </c>
      <c r="BD109" s="9">
        <f t="shared" si="108"/>
        <v>0</v>
      </c>
    </row>
    <row r="110" spans="1:56" x14ac:dyDescent="0.2">
      <c r="A110" s="209">
        <v>106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2"/>
        <v>0</v>
      </c>
      <c r="AT110" s="42"/>
      <c r="AU110" s="42"/>
      <c r="AV110" s="232">
        <f t="shared" si="103"/>
        <v>0</v>
      </c>
      <c r="AW110" s="42"/>
      <c r="AX110" s="42"/>
      <c r="AY110" s="42"/>
      <c r="AZ110" s="32">
        <f>J110+P110+S110+V110+Y110+AB110+AE110+AH110+AK110+AN110+AQ110+AT110</f>
        <v>0</v>
      </c>
      <c r="BA110" s="42">
        <f t="shared" si="105"/>
        <v>0</v>
      </c>
      <c r="BD110" s="9">
        <f t="shared" si="108"/>
        <v>0</v>
      </c>
    </row>
    <row r="111" spans="1:56" x14ac:dyDescent="0.2">
      <c r="A111" s="209">
        <v>107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2"/>
        <v>0</v>
      </c>
      <c r="AT111" s="42"/>
      <c r="AU111" s="42"/>
      <c r="AV111" s="232">
        <f t="shared" si="103"/>
        <v>0</v>
      </c>
      <c r="AW111" s="42"/>
      <c r="AX111" s="42"/>
      <c r="AY111" s="42"/>
      <c r="AZ111" s="32"/>
      <c r="BA111" s="42">
        <f t="shared" si="105"/>
        <v>0</v>
      </c>
      <c r="BD111" s="9">
        <f t="shared" si="108"/>
        <v>0</v>
      </c>
    </row>
    <row r="112" spans="1:56" x14ac:dyDescent="0.2">
      <c r="A112" s="209">
        <v>108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2"/>
        <v>0</v>
      </c>
      <c r="AT112" s="42"/>
      <c r="AU112" s="42"/>
      <c r="AV112" s="232">
        <f t="shared" si="103"/>
        <v>0</v>
      </c>
      <c r="AW112" s="42"/>
      <c r="AX112" s="42"/>
      <c r="AY112" s="42"/>
      <c r="AZ112" s="32"/>
      <c r="BA112" s="42">
        <f t="shared" si="105"/>
        <v>0</v>
      </c>
      <c r="BD112" s="9">
        <f t="shared" si="108"/>
        <v>0</v>
      </c>
    </row>
    <row r="113" spans="1:56" x14ac:dyDescent="0.2">
      <c r="A113" s="209">
        <v>109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2"/>
        <v>0</v>
      </c>
      <c r="AT113" s="42"/>
      <c r="AU113" s="42"/>
      <c r="AV113" s="232">
        <f t="shared" si="103"/>
        <v>0</v>
      </c>
      <c r="AW113" s="42"/>
      <c r="AX113" s="42"/>
      <c r="AY113" s="42"/>
      <c r="AZ113" s="32"/>
      <c r="BA113" s="42">
        <f t="shared" si="105"/>
        <v>0</v>
      </c>
      <c r="BD113" s="9">
        <f t="shared" si="108"/>
        <v>0</v>
      </c>
    </row>
    <row r="114" spans="1:56" x14ac:dyDescent="0.2">
      <c r="A114" s="209">
        <v>110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2"/>
        <v>0</v>
      </c>
      <c r="AT114" s="42"/>
      <c r="AU114" s="42"/>
      <c r="AV114" s="232">
        <f t="shared" si="103"/>
        <v>0</v>
      </c>
      <c r="AW114" s="42"/>
      <c r="AX114" s="42"/>
      <c r="AY114" s="42"/>
      <c r="AZ114" s="32">
        <f t="shared" ref="AZ114:AZ121" si="177">J114+P114+S114+V114+Y114+AB114+AE114+AH114+AK114+AN114+AQ114+AT114</f>
        <v>0</v>
      </c>
      <c r="BA114" s="42">
        <f t="shared" si="105"/>
        <v>0</v>
      </c>
      <c r="BD114" s="9">
        <f t="shared" si="108"/>
        <v>0</v>
      </c>
    </row>
    <row r="115" spans="1:56" x14ac:dyDescent="0.2">
      <c r="A115" s="209">
        <v>111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2"/>
        <v>0</v>
      </c>
      <c r="AT115" s="42"/>
      <c r="AU115" s="42"/>
      <c r="AV115" s="232">
        <f t="shared" si="103"/>
        <v>0</v>
      </c>
      <c r="AW115" s="42"/>
      <c r="AX115" s="42"/>
      <c r="AY115" s="42"/>
      <c r="AZ115" s="32">
        <f t="shared" si="177"/>
        <v>0</v>
      </c>
      <c r="BA115" s="42">
        <f t="shared" si="105"/>
        <v>0</v>
      </c>
      <c r="BD115" s="9">
        <f t="shared" si="108"/>
        <v>0</v>
      </c>
    </row>
    <row r="116" spans="1:56" x14ac:dyDescent="0.2">
      <c r="A116" s="209">
        <v>112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2"/>
        <v>0</v>
      </c>
      <c r="AT116" s="42"/>
      <c r="AU116" s="42"/>
      <c r="AV116" s="232">
        <f t="shared" si="103"/>
        <v>0</v>
      </c>
      <c r="AW116" s="42"/>
      <c r="AX116" s="42"/>
      <c r="AY116" s="42"/>
      <c r="AZ116" s="32">
        <f t="shared" si="177"/>
        <v>0</v>
      </c>
      <c r="BA116" s="42">
        <f t="shared" si="105"/>
        <v>0</v>
      </c>
      <c r="BD116" s="9">
        <f t="shared" si="108"/>
        <v>0</v>
      </c>
    </row>
    <row r="117" spans="1:56" x14ac:dyDescent="0.2">
      <c r="A117" s="209">
        <v>113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2"/>
        <v>0</v>
      </c>
      <c r="AT117" s="42"/>
      <c r="AU117" s="42"/>
      <c r="AV117" s="232">
        <f t="shared" si="103"/>
        <v>0</v>
      </c>
      <c r="AW117" s="42"/>
      <c r="AX117" s="42"/>
      <c r="AY117" s="42"/>
      <c r="AZ117" s="32"/>
      <c r="BA117" s="42">
        <f t="shared" si="105"/>
        <v>0</v>
      </c>
      <c r="BD117" s="9">
        <f t="shared" si="108"/>
        <v>0</v>
      </c>
    </row>
    <row r="118" spans="1:56" x14ac:dyDescent="0.2">
      <c r="A118" s="209">
        <v>114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2"/>
        <v>0</v>
      </c>
      <c r="AT118" s="42"/>
      <c r="AU118" s="42"/>
      <c r="AV118" s="232">
        <f t="shared" si="103"/>
        <v>0</v>
      </c>
      <c r="AW118" s="42"/>
      <c r="AX118" s="42"/>
      <c r="AY118" s="42"/>
      <c r="AZ118" s="32"/>
      <c r="BA118" s="42">
        <f t="shared" si="105"/>
        <v>0</v>
      </c>
      <c r="BD118" s="9">
        <f t="shared" si="108"/>
        <v>0</v>
      </c>
    </row>
    <row r="119" spans="1:56" x14ac:dyDescent="0.2">
      <c r="A119" s="209">
        <v>115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2"/>
        <v>0</v>
      </c>
      <c r="AT119" s="42"/>
      <c r="AU119" s="42"/>
      <c r="AV119" s="232">
        <f t="shared" si="103"/>
        <v>0</v>
      </c>
      <c r="AW119" s="42"/>
      <c r="AX119" s="42"/>
      <c r="AY119" s="42"/>
      <c r="AZ119" s="32"/>
      <c r="BA119" s="42">
        <f t="shared" si="105"/>
        <v>0</v>
      </c>
      <c r="BD119" s="9">
        <f t="shared" si="108"/>
        <v>0</v>
      </c>
    </row>
    <row r="120" spans="1:56" x14ac:dyDescent="0.2">
      <c r="A120" s="209">
        <v>116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2"/>
        <v>0</v>
      </c>
      <c r="AT120" s="42"/>
      <c r="AU120" s="42"/>
      <c r="AV120" s="232">
        <f t="shared" si="103"/>
        <v>0</v>
      </c>
      <c r="AW120" s="42"/>
      <c r="AX120" s="42"/>
      <c r="AY120" s="42"/>
      <c r="AZ120" s="32"/>
      <c r="BA120" s="42">
        <f t="shared" si="105"/>
        <v>0</v>
      </c>
      <c r="BD120" s="9">
        <f t="shared" si="108"/>
        <v>0</v>
      </c>
    </row>
    <row r="121" spans="1:56" x14ac:dyDescent="0.2">
      <c r="A121" s="209">
        <v>117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2"/>
        <v>0</v>
      </c>
      <c r="AT121" s="42"/>
      <c r="AU121" s="42"/>
      <c r="AV121" s="232">
        <f t="shared" si="103"/>
        <v>0</v>
      </c>
      <c r="AW121" s="42"/>
      <c r="AX121" s="42"/>
      <c r="AY121" s="105"/>
      <c r="AZ121" s="32">
        <f t="shared" si="177"/>
        <v>0</v>
      </c>
      <c r="BA121" s="42">
        <f t="shared" si="105"/>
        <v>0</v>
      </c>
      <c r="BD121" s="9">
        <f t="shared" si="108"/>
        <v>0</v>
      </c>
    </row>
    <row r="122" spans="1:56" x14ac:dyDescent="0.2">
      <c r="A122" s="209">
        <v>118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2"/>
        <v>0</v>
      </c>
      <c r="AT122" s="42"/>
      <c r="AU122" s="42"/>
      <c r="AV122" s="232">
        <f t="shared" si="103"/>
        <v>0</v>
      </c>
      <c r="AW122" s="42"/>
      <c r="AX122" s="42"/>
      <c r="AY122" s="42"/>
      <c r="AZ122" s="32"/>
      <c r="BA122" s="42">
        <f t="shared" si="105"/>
        <v>0</v>
      </c>
      <c r="BD122" s="9">
        <f t="shared" si="108"/>
        <v>0</v>
      </c>
    </row>
    <row r="123" spans="1:56" x14ac:dyDescent="0.2">
      <c r="A123" s="209">
        <v>119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2"/>
        <v>0</v>
      </c>
      <c r="AT123" s="42"/>
      <c r="AU123" s="42"/>
      <c r="AV123" s="232">
        <f t="shared" si="103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8"/>
        <v>0</v>
      </c>
    </row>
    <row r="124" spans="1:56" x14ac:dyDescent="0.2">
      <c r="A124" s="209">
        <v>120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2"/>
        <v>0</v>
      </c>
      <c r="AT124" s="42"/>
      <c r="AU124" s="42"/>
      <c r="AV124" s="232">
        <f t="shared" si="103"/>
        <v>0</v>
      </c>
      <c r="AW124" s="42"/>
      <c r="AX124" s="42"/>
      <c r="AY124" s="42"/>
      <c r="AZ124" s="32">
        <f>J124+P124+S124+V124+Y124+AB124+AE124+AH124+AK124+AN124+AQ124+AT124</f>
        <v>0</v>
      </c>
      <c r="BD124" s="9">
        <f t="shared" si="108"/>
        <v>0</v>
      </c>
    </row>
    <row r="125" spans="1:56" x14ac:dyDescent="0.2">
      <c r="A125" s="209">
        <v>121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2"/>
        <v>0</v>
      </c>
      <c r="AT125" s="42"/>
      <c r="AU125" s="42"/>
      <c r="AV125" s="232">
        <f t="shared" si="103"/>
        <v>0</v>
      </c>
      <c r="AW125" s="42"/>
      <c r="AX125" s="42"/>
      <c r="AY125" s="42"/>
      <c r="AZ125" s="32"/>
      <c r="BD125" s="9">
        <f t="shared" si="108"/>
        <v>0</v>
      </c>
    </row>
    <row r="126" spans="1:56" x14ac:dyDescent="0.2">
      <c r="A126" s="209">
        <v>122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2"/>
        <v>0</v>
      </c>
      <c r="AT126" s="42"/>
      <c r="AU126" s="42"/>
      <c r="AV126" s="232">
        <f t="shared" si="103"/>
        <v>0</v>
      </c>
      <c r="AW126" s="42"/>
      <c r="AX126" s="42"/>
      <c r="AY126" s="42"/>
      <c r="AZ126" s="32"/>
      <c r="BD126" s="9">
        <f t="shared" si="108"/>
        <v>0</v>
      </c>
    </row>
    <row r="127" spans="1:56" x14ac:dyDescent="0.2">
      <c r="A127" s="209">
        <v>123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2"/>
        <v>0</v>
      </c>
      <c r="AT127" s="42"/>
      <c r="AU127" s="42"/>
      <c r="AV127" s="232">
        <f t="shared" si="103"/>
        <v>0</v>
      </c>
      <c r="AW127" s="42"/>
      <c r="AX127" s="42"/>
      <c r="AY127" s="42"/>
      <c r="AZ127" s="32"/>
      <c r="BD127" s="9">
        <f t="shared" si="108"/>
        <v>0</v>
      </c>
    </row>
    <row r="128" spans="1:56" x14ac:dyDescent="0.2">
      <c r="A128" s="209">
        <v>124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2"/>
        <v>0</v>
      </c>
      <c r="AT128" s="42"/>
      <c r="AU128" s="42"/>
      <c r="AV128" s="232">
        <f t="shared" si="103"/>
        <v>0</v>
      </c>
      <c r="AW128" s="42"/>
      <c r="AX128" s="42"/>
      <c r="AY128" s="42"/>
      <c r="AZ128" s="32"/>
    </row>
    <row r="129" spans="1:54" x14ac:dyDescent="0.2">
      <c r="A129" s="209">
        <v>125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2"/>
        <v>0</v>
      </c>
      <c r="AT129" s="42"/>
      <c r="AU129" s="42"/>
      <c r="AV129" s="232">
        <f t="shared" si="103"/>
        <v>0</v>
      </c>
      <c r="AW129" s="42"/>
      <c r="AX129" s="42"/>
      <c r="AY129" s="42"/>
      <c r="AZ129" s="32"/>
    </row>
    <row r="130" spans="1:54" x14ac:dyDescent="0.2">
      <c r="A130" s="209">
        <v>126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si="102"/>
        <v>0</v>
      </c>
      <c r="AT130" s="42"/>
      <c r="AU130" s="42"/>
      <c r="AV130" s="232">
        <f t="shared" si="103"/>
        <v>0</v>
      </c>
      <c r="AW130" s="42"/>
      <c r="AX130" s="42"/>
      <c r="AY130" s="42"/>
      <c r="AZ130" s="32"/>
    </row>
    <row r="131" spans="1:54" x14ac:dyDescent="0.2">
      <c r="A131" s="209">
        <v>127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ref="AS131:AS139" si="178">AQ131-AR131</f>
        <v>0</v>
      </c>
      <c r="AT131" s="42"/>
      <c r="AU131" s="42"/>
      <c r="AV131" s="232">
        <f t="shared" si="103"/>
        <v>0</v>
      </c>
      <c r="AW131" s="42"/>
      <c r="AX131" s="42"/>
      <c r="AY131" s="42"/>
      <c r="AZ131" s="32"/>
    </row>
    <row r="132" spans="1:54" x14ac:dyDescent="0.2">
      <c r="A132" s="209">
        <v>128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8"/>
        <v>0</v>
      </c>
      <c r="AT132" s="42"/>
      <c r="AU132" s="42"/>
      <c r="AV132" s="232">
        <f t="shared" ref="AV132:AV142" si="179">AT132-AU132</f>
        <v>0</v>
      </c>
      <c r="AW132" s="42"/>
      <c r="AX132" s="42"/>
      <c r="AY132" s="42"/>
      <c r="AZ132" s="32"/>
    </row>
    <row r="133" spans="1:54" x14ac:dyDescent="0.2">
      <c r="A133" s="209">
        <v>129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/>
      <c r="M133" s="42"/>
      <c r="N133" s="42"/>
      <c r="O133" s="54"/>
      <c r="P133" s="42"/>
      <c r="Q133" s="42"/>
      <c r="R133" s="54"/>
      <c r="S133" s="42"/>
      <c r="T133" s="42"/>
      <c r="U133" s="54"/>
      <c r="V133" s="42"/>
      <c r="W133" s="42"/>
      <c r="X133" s="54"/>
      <c r="Y133" s="42"/>
      <c r="Z133" s="42"/>
      <c r="AA133" s="54"/>
      <c r="AB133" s="42"/>
      <c r="AC133" s="42"/>
      <c r="AD133" s="54"/>
      <c r="AE133" s="42"/>
      <c r="AF133" s="42"/>
      <c r="AG133" s="54"/>
      <c r="AH133" s="42"/>
      <c r="AI133" s="42"/>
      <c r="AJ133" s="54"/>
      <c r="AK133" s="42"/>
      <c r="AL133" s="42"/>
      <c r="AM133" s="54"/>
      <c r="AN133" s="42"/>
      <c r="AO133" s="42"/>
      <c r="AP133" s="54"/>
      <c r="AQ133" s="42"/>
      <c r="AR133" s="42"/>
      <c r="AS133" s="232">
        <f t="shared" si="178"/>
        <v>0</v>
      </c>
      <c r="AT133" s="42"/>
      <c r="AU133" s="42"/>
      <c r="AV133" s="232">
        <f t="shared" si="179"/>
        <v>0</v>
      </c>
      <c r="AW133" s="42"/>
      <c r="AX133" s="42"/>
      <c r="AY133" s="42"/>
      <c r="AZ133" s="32"/>
    </row>
    <row r="134" spans="1:54" x14ac:dyDescent="0.2">
      <c r="A134" s="209">
        <v>130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ref="L134:L135" si="180">J134-K134</f>
        <v>0</v>
      </c>
      <c r="M134" s="42"/>
      <c r="N134" s="42"/>
      <c r="O134" s="54">
        <f t="shared" ref="O134:O135" si="181">M134-N134</f>
        <v>0</v>
      </c>
      <c r="P134" s="42"/>
      <c r="Q134" s="42"/>
      <c r="R134" s="54">
        <f t="shared" ref="R134:R135" si="182">P134-Q134</f>
        <v>0</v>
      </c>
      <c r="S134" s="42"/>
      <c r="T134" s="42"/>
      <c r="U134" s="54">
        <f t="shared" ref="U134:U135" si="183">S134-T134</f>
        <v>0</v>
      </c>
      <c r="V134" s="42"/>
      <c r="W134" s="42"/>
      <c r="X134" s="54">
        <f t="shared" ref="X134:X135" si="184">V134-W134</f>
        <v>0</v>
      </c>
      <c r="Y134" s="42"/>
      <c r="Z134" s="42"/>
      <c r="AA134" s="54">
        <f t="shared" ref="AA134:AA135" si="185">Y134-Z134</f>
        <v>0</v>
      </c>
      <c r="AB134" s="42"/>
      <c r="AC134" s="42"/>
      <c r="AD134" s="54">
        <f t="shared" ref="AD134:AD143" si="186">AB134-AC134</f>
        <v>0</v>
      </c>
      <c r="AE134" s="42"/>
      <c r="AF134" s="42"/>
      <c r="AG134" s="54">
        <f t="shared" ref="AG134:AG143" si="187">AE134-AF134</f>
        <v>0</v>
      </c>
      <c r="AH134" s="42"/>
      <c r="AI134" s="42"/>
      <c r="AJ134" s="54">
        <f t="shared" ref="AJ134:AJ143" si="188">AH134-AI134</f>
        <v>0</v>
      </c>
      <c r="AK134" s="42"/>
      <c r="AL134" s="42"/>
      <c r="AM134" s="54">
        <f t="shared" ref="AM134:AM143" si="189">AK134-AL134</f>
        <v>0</v>
      </c>
      <c r="AN134" s="42"/>
      <c r="AO134" s="42"/>
      <c r="AP134" s="54">
        <f t="shared" ref="AP134:AP135" si="190">AN134-AO134</f>
        <v>0</v>
      </c>
      <c r="AQ134" s="42"/>
      <c r="AR134" s="42"/>
      <c r="AS134" s="232">
        <f t="shared" si="178"/>
        <v>0</v>
      </c>
      <c r="AT134" s="42"/>
      <c r="AU134" s="42"/>
      <c r="AV134" s="232">
        <f t="shared" si="179"/>
        <v>0</v>
      </c>
      <c r="AW134" s="42"/>
      <c r="AX134" s="42"/>
      <c r="AY134" s="42"/>
      <c r="AZ134" s="32"/>
    </row>
    <row r="135" spans="1:54" x14ac:dyDescent="0.2">
      <c r="A135" s="209">
        <v>131</v>
      </c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si="180"/>
        <v>0</v>
      </c>
      <c r="M135" s="42"/>
      <c r="N135" s="42"/>
      <c r="O135" s="54">
        <f t="shared" si="181"/>
        <v>0</v>
      </c>
      <c r="P135" s="42"/>
      <c r="Q135" s="42"/>
      <c r="R135" s="54">
        <f t="shared" si="182"/>
        <v>0</v>
      </c>
      <c r="S135" s="42"/>
      <c r="T135" s="42"/>
      <c r="U135" s="54">
        <f t="shared" si="183"/>
        <v>0</v>
      </c>
      <c r="V135" s="42"/>
      <c r="W135" s="42"/>
      <c r="X135" s="54">
        <f t="shared" si="184"/>
        <v>0</v>
      </c>
      <c r="Y135" s="42"/>
      <c r="Z135" s="42"/>
      <c r="AA135" s="54">
        <f t="shared" si="185"/>
        <v>0</v>
      </c>
      <c r="AB135" s="42"/>
      <c r="AC135" s="42"/>
      <c r="AD135" s="54">
        <f t="shared" si="186"/>
        <v>0</v>
      </c>
      <c r="AE135" s="42"/>
      <c r="AF135" s="42"/>
      <c r="AG135" s="54">
        <f t="shared" si="187"/>
        <v>0</v>
      </c>
      <c r="AH135" s="42"/>
      <c r="AI135" s="42"/>
      <c r="AJ135" s="54">
        <f t="shared" si="188"/>
        <v>0</v>
      </c>
      <c r="AK135" s="42"/>
      <c r="AL135" s="42"/>
      <c r="AM135" s="54">
        <f t="shared" si="189"/>
        <v>0</v>
      </c>
      <c r="AN135" s="42"/>
      <c r="AO135" s="42"/>
      <c r="AP135" s="54">
        <f t="shared" si="190"/>
        <v>0</v>
      </c>
      <c r="AQ135" s="42"/>
      <c r="AR135" s="42"/>
      <c r="AS135" s="232">
        <f t="shared" si="178"/>
        <v>0</v>
      </c>
      <c r="AT135" s="42"/>
      <c r="AU135" s="42"/>
      <c r="AV135" s="232">
        <f t="shared" si="179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ref="L136:L143" si="191">J136-K136</f>
        <v>0</v>
      </c>
      <c r="M136" s="42"/>
      <c r="N136" s="42"/>
      <c r="O136" s="54">
        <f t="shared" ref="O136:O143" si="192">M136-N136</f>
        <v>0</v>
      </c>
      <c r="P136" s="42"/>
      <c r="Q136" s="42"/>
      <c r="R136" s="54">
        <f t="shared" ref="R136:R143" si="193">P136-Q136</f>
        <v>0</v>
      </c>
      <c r="S136" s="42"/>
      <c r="T136" s="42"/>
      <c r="U136" s="54">
        <f t="shared" ref="U136:U143" si="194">S136-T136</f>
        <v>0</v>
      </c>
      <c r="V136" s="42"/>
      <c r="W136" s="42"/>
      <c r="X136" s="54">
        <f t="shared" ref="X136:X143" si="195">V136-W136</f>
        <v>0</v>
      </c>
      <c r="Y136" s="42"/>
      <c r="Z136" s="42"/>
      <c r="AA136" s="54">
        <f t="shared" ref="AA136:AA143" si="196">Y136-Z136</f>
        <v>0</v>
      </c>
      <c r="AB136" s="42"/>
      <c r="AC136" s="42"/>
      <c r="AD136" s="54">
        <f t="shared" si="186"/>
        <v>0</v>
      </c>
      <c r="AE136" s="42"/>
      <c r="AF136" s="42"/>
      <c r="AG136" s="54">
        <f t="shared" si="187"/>
        <v>0</v>
      </c>
      <c r="AH136" s="42"/>
      <c r="AI136" s="42"/>
      <c r="AJ136" s="54">
        <f t="shared" si="188"/>
        <v>0</v>
      </c>
      <c r="AK136" s="42"/>
      <c r="AL136" s="42"/>
      <c r="AM136" s="54">
        <f t="shared" si="189"/>
        <v>0</v>
      </c>
      <c r="AN136" s="42"/>
      <c r="AO136" s="42"/>
      <c r="AP136" s="54">
        <f t="shared" ref="AP136:AP143" si="197">AN136-AO136</f>
        <v>0</v>
      </c>
      <c r="AQ136" s="42"/>
      <c r="AR136" s="42"/>
      <c r="AS136" s="232">
        <f t="shared" si="178"/>
        <v>0</v>
      </c>
      <c r="AT136" s="42"/>
      <c r="AU136" s="42"/>
      <c r="AV136" s="232">
        <f t="shared" si="179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1"/>
        <v>0</v>
      </c>
      <c r="M137" s="42"/>
      <c r="N137" s="42"/>
      <c r="O137" s="54">
        <f t="shared" si="192"/>
        <v>0</v>
      </c>
      <c r="P137" s="42"/>
      <c r="Q137" s="42"/>
      <c r="R137" s="54">
        <f t="shared" si="193"/>
        <v>0</v>
      </c>
      <c r="S137" s="42"/>
      <c r="T137" s="42"/>
      <c r="U137" s="54">
        <f t="shared" si="194"/>
        <v>0</v>
      </c>
      <c r="V137" s="42"/>
      <c r="W137" s="42"/>
      <c r="X137" s="54">
        <f t="shared" si="195"/>
        <v>0</v>
      </c>
      <c r="Y137" s="42"/>
      <c r="Z137" s="42"/>
      <c r="AA137" s="54">
        <f t="shared" si="196"/>
        <v>0</v>
      </c>
      <c r="AB137" s="42"/>
      <c r="AC137" s="42"/>
      <c r="AD137" s="54">
        <f t="shared" si="186"/>
        <v>0</v>
      </c>
      <c r="AE137" s="42"/>
      <c r="AF137" s="42"/>
      <c r="AG137" s="54">
        <f t="shared" si="187"/>
        <v>0</v>
      </c>
      <c r="AH137" s="42"/>
      <c r="AI137" s="42"/>
      <c r="AJ137" s="54">
        <f t="shared" si="188"/>
        <v>0</v>
      </c>
      <c r="AK137" s="42"/>
      <c r="AL137" s="42"/>
      <c r="AM137" s="54">
        <f t="shared" si="189"/>
        <v>0</v>
      </c>
      <c r="AN137" s="42"/>
      <c r="AO137" s="42"/>
      <c r="AP137" s="54">
        <f t="shared" si="197"/>
        <v>0</v>
      </c>
      <c r="AQ137" s="42"/>
      <c r="AR137" s="42"/>
      <c r="AS137" s="232">
        <f t="shared" si="178"/>
        <v>0</v>
      </c>
      <c r="AT137" s="42"/>
      <c r="AU137" s="42"/>
      <c r="AV137" s="232">
        <f t="shared" si="179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1"/>
        <v>0</v>
      </c>
      <c r="M138" s="42"/>
      <c r="N138" s="42"/>
      <c r="O138" s="54">
        <f t="shared" si="192"/>
        <v>0</v>
      </c>
      <c r="P138" s="42"/>
      <c r="Q138" s="42"/>
      <c r="R138" s="54">
        <f t="shared" si="193"/>
        <v>0</v>
      </c>
      <c r="S138" s="42"/>
      <c r="T138" s="42"/>
      <c r="U138" s="54">
        <f t="shared" si="194"/>
        <v>0</v>
      </c>
      <c r="V138" s="42"/>
      <c r="W138" s="42"/>
      <c r="X138" s="54">
        <f t="shared" si="195"/>
        <v>0</v>
      </c>
      <c r="Y138" s="42"/>
      <c r="Z138" s="42"/>
      <c r="AA138" s="54">
        <f t="shared" si="196"/>
        <v>0</v>
      </c>
      <c r="AB138" s="42"/>
      <c r="AC138" s="42"/>
      <c r="AD138" s="54">
        <f t="shared" si="186"/>
        <v>0</v>
      </c>
      <c r="AE138" s="42"/>
      <c r="AF138" s="42"/>
      <c r="AG138" s="54">
        <f t="shared" si="187"/>
        <v>0</v>
      </c>
      <c r="AH138" s="42"/>
      <c r="AI138" s="42"/>
      <c r="AJ138" s="54">
        <f t="shared" si="188"/>
        <v>0</v>
      </c>
      <c r="AK138" s="42"/>
      <c r="AL138" s="42"/>
      <c r="AM138" s="54">
        <f t="shared" si="189"/>
        <v>0</v>
      </c>
      <c r="AN138" s="42"/>
      <c r="AO138" s="42"/>
      <c r="AP138" s="54">
        <f t="shared" si="197"/>
        <v>0</v>
      </c>
      <c r="AQ138" s="42"/>
      <c r="AR138" s="42"/>
      <c r="AS138" s="232">
        <f t="shared" si="178"/>
        <v>0</v>
      </c>
      <c r="AT138" s="42"/>
      <c r="AU138" s="42"/>
      <c r="AV138" s="232">
        <f t="shared" si="179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1"/>
        <v>0</v>
      </c>
      <c r="M139" s="42"/>
      <c r="N139" s="42"/>
      <c r="O139" s="54">
        <f t="shared" si="192"/>
        <v>0</v>
      </c>
      <c r="P139" s="42"/>
      <c r="Q139" s="42"/>
      <c r="R139" s="54">
        <f t="shared" si="193"/>
        <v>0</v>
      </c>
      <c r="S139" s="42"/>
      <c r="T139" s="42"/>
      <c r="U139" s="54">
        <f t="shared" si="194"/>
        <v>0</v>
      </c>
      <c r="V139" s="42"/>
      <c r="W139" s="42"/>
      <c r="X139" s="54">
        <f t="shared" si="195"/>
        <v>0</v>
      </c>
      <c r="Y139" s="42"/>
      <c r="Z139" s="42"/>
      <c r="AA139" s="54">
        <f t="shared" si="196"/>
        <v>0</v>
      </c>
      <c r="AB139" s="42"/>
      <c r="AC139" s="42"/>
      <c r="AD139" s="54">
        <f t="shared" si="186"/>
        <v>0</v>
      </c>
      <c r="AE139" s="42"/>
      <c r="AF139" s="42"/>
      <c r="AG139" s="54">
        <f t="shared" si="187"/>
        <v>0</v>
      </c>
      <c r="AH139" s="42"/>
      <c r="AI139" s="42"/>
      <c r="AJ139" s="54">
        <f t="shared" si="188"/>
        <v>0</v>
      </c>
      <c r="AK139" s="42"/>
      <c r="AL139" s="42"/>
      <c r="AM139" s="54">
        <f t="shared" si="189"/>
        <v>0</v>
      </c>
      <c r="AN139" s="42"/>
      <c r="AO139" s="42"/>
      <c r="AP139" s="54">
        <f t="shared" si="197"/>
        <v>0</v>
      </c>
      <c r="AQ139" s="42"/>
      <c r="AR139" s="42"/>
      <c r="AS139" s="232">
        <f t="shared" si="178"/>
        <v>0</v>
      </c>
      <c r="AT139" s="42"/>
      <c r="AU139" s="42"/>
      <c r="AV139" s="232">
        <f t="shared" si="179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1"/>
        <v>0</v>
      </c>
      <c r="M140" s="42"/>
      <c r="N140" s="42"/>
      <c r="O140" s="54">
        <f t="shared" si="192"/>
        <v>0</v>
      </c>
      <c r="P140" s="42"/>
      <c r="Q140" s="42"/>
      <c r="R140" s="54">
        <f t="shared" si="193"/>
        <v>0</v>
      </c>
      <c r="S140" s="42"/>
      <c r="T140" s="42"/>
      <c r="U140" s="54">
        <f t="shared" si="194"/>
        <v>0</v>
      </c>
      <c r="V140" s="42"/>
      <c r="W140" s="42"/>
      <c r="X140" s="54">
        <f t="shared" si="195"/>
        <v>0</v>
      </c>
      <c r="Y140" s="42"/>
      <c r="Z140" s="42"/>
      <c r="AA140" s="54">
        <f t="shared" si="196"/>
        <v>0</v>
      </c>
      <c r="AB140" s="42"/>
      <c r="AC140" s="42"/>
      <c r="AD140" s="54">
        <f t="shared" si="186"/>
        <v>0</v>
      </c>
      <c r="AE140" s="42"/>
      <c r="AF140" s="42"/>
      <c r="AG140" s="54">
        <f t="shared" si="187"/>
        <v>0</v>
      </c>
      <c r="AH140" s="42"/>
      <c r="AI140" s="42"/>
      <c r="AJ140" s="54">
        <f t="shared" si="188"/>
        <v>0</v>
      </c>
      <c r="AK140" s="42"/>
      <c r="AL140" s="42"/>
      <c r="AM140" s="54">
        <f t="shared" si="189"/>
        <v>0</v>
      </c>
      <c r="AN140" s="42"/>
      <c r="AO140" s="42"/>
      <c r="AP140" s="54">
        <f t="shared" si="197"/>
        <v>0</v>
      </c>
      <c r="AQ140" s="42"/>
      <c r="AR140" s="42"/>
      <c r="AS140" s="232">
        <f t="shared" ref="AS140:AS143" si="198">AQ140-AR140</f>
        <v>0</v>
      </c>
      <c r="AT140" s="42"/>
      <c r="AU140" s="42"/>
      <c r="AV140" s="232">
        <f t="shared" si="179"/>
        <v>0</v>
      </c>
      <c r="AW140" s="42"/>
      <c r="AX140" s="42"/>
      <c r="AY140" s="42"/>
      <c r="AZ140" s="32"/>
    </row>
    <row r="141" spans="1:54" x14ac:dyDescent="0.2">
      <c r="A141" s="210"/>
      <c r="B141" s="13"/>
      <c r="C141" s="48"/>
      <c r="D141" s="10"/>
      <c r="E141" s="42"/>
      <c r="F141" s="42"/>
      <c r="G141" s="42"/>
      <c r="H141" s="44"/>
      <c r="I141" s="42"/>
      <c r="J141" s="42"/>
      <c r="K141" s="42"/>
      <c r="L141" s="222">
        <f t="shared" si="191"/>
        <v>0</v>
      </c>
      <c r="M141" s="42"/>
      <c r="N141" s="42"/>
      <c r="O141" s="54">
        <f t="shared" si="192"/>
        <v>0</v>
      </c>
      <c r="P141" s="42"/>
      <c r="Q141" s="42"/>
      <c r="R141" s="54">
        <f t="shared" si="193"/>
        <v>0</v>
      </c>
      <c r="S141" s="42"/>
      <c r="T141" s="42"/>
      <c r="U141" s="54">
        <f t="shared" si="194"/>
        <v>0</v>
      </c>
      <c r="V141" s="42"/>
      <c r="W141" s="42"/>
      <c r="X141" s="54">
        <f t="shared" si="195"/>
        <v>0</v>
      </c>
      <c r="Y141" s="42"/>
      <c r="Z141" s="42"/>
      <c r="AA141" s="54">
        <f t="shared" si="196"/>
        <v>0</v>
      </c>
      <c r="AB141" s="42"/>
      <c r="AC141" s="42"/>
      <c r="AD141" s="54">
        <f t="shared" si="186"/>
        <v>0</v>
      </c>
      <c r="AE141" s="42"/>
      <c r="AF141" s="42"/>
      <c r="AG141" s="54">
        <f t="shared" si="187"/>
        <v>0</v>
      </c>
      <c r="AH141" s="42"/>
      <c r="AI141" s="42"/>
      <c r="AJ141" s="54">
        <f t="shared" si="188"/>
        <v>0</v>
      </c>
      <c r="AK141" s="42"/>
      <c r="AL141" s="42"/>
      <c r="AM141" s="54">
        <f t="shared" si="189"/>
        <v>0</v>
      </c>
      <c r="AN141" s="42"/>
      <c r="AO141" s="42"/>
      <c r="AP141" s="54">
        <f t="shared" si="197"/>
        <v>0</v>
      </c>
      <c r="AQ141" s="42"/>
      <c r="AR141" s="42"/>
      <c r="AS141" s="232">
        <f t="shared" si="198"/>
        <v>0</v>
      </c>
      <c r="AT141" s="42"/>
      <c r="AU141" s="42"/>
      <c r="AV141" s="232">
        <f t="shared" si="179"/>
        <v>0</v>
      </c>
      <c r="AW141" s="42"/>
      <c r="AX141" s="42"/>
      <c r="AY141" s="42"/>
      <c r="AZ141" s="32"/>
    </row>
    <row r="142" spans="1:54" x14ac:dyDescent="0.2">
      <c r="A142" s="210"/>
      <c r="B142" s="3"/>
      <c r="C142" s="49"/>
      <c r="D142" s="10"/>
      <c r="E142" s="12"/>
      <c r="F142" s="12"/>
      <c r="G142" s="12"/>
      <c r="H142" s="44">
        <f>E142-F142-G142</f>
        <v>0</v>
      </c>
      <c r="I142" s="12"/>
      <c r="J142" s="42"/>
      <c r="K142" s="12"/>
      <c r="L142" s="222">
        <f t="shared" si="191"/>
        <v>0</v>
      </c>
      <c r="M142" s="12"/>
      <c r="N142" s="12"/>
      <c r="O142" s="54">
        <f t="shared" si="192"/>
        <v>0</v>
      </c>
      <c r="P142" s="12"/>
      <c r="Q142" s="12"/>
      <c r="R142" s="54">
        <f t="shared" si="193"/>
        <v>0</v>
      </c>
      <c r="S142" s="12"/>
      <c r="T142" s="12"/>
      <c r="U142" s="54">
        <f t="shared" si="194"/>
        <v>0</v>
      </c>
      <c r="V142" s="12"/>
      <c r="W142" s="12"/>
      <c r="X142" s="54">
        <f t="shared" si="195"/>
        <v>0</v>
      </c>
      <c r="Y142" s="12"/>
      <c r="Z142" s="12"/>
      <c r="AA142" s="54">
        <f t="shared" si="196"/>
        <v>0</v>
      </c>
      <c r="AB142" s="12"/>
      <c r="AC142" s="12"/>
      <c r="AD142" s="54">
        <f t="shared" si="186"/>
        <v>0</v>
      </c>
      <c r="AE142" s="12"/>
      <c r="AF142" s="12"/>
      <c r="AG142" s="54">
        <f t="shared" si="187"/>
        <v>0</v>
      </c>
      <c r="AH142" s="12"/>
      <c r="AI142" s="12"/>
      <c r="AJ142" s="54">
        <f t="shared" si="188"/>
        <v>0</v>
      </c>
      <c r="AK142" s="12"/>
      <c r="AL142" s="12"/>
      <c r="AM142" s="54">
        <f t="shared" si="189"/>
        <v>0</v>
      </c>
      <c r="AN142" s="12"/>
      <c r="AO142" s="12"/>
      <c r="AP142" s="54">
        <f t="shared" si="197"/>
        <v>0</v>
      </c>
      <c r="AQ142" s="12"/>
      <c r="AR142" s="12"/>
      <c r="AS142" s="232">
        <f t="shared" si="198"/>
        <v>0</v>
      </c>
      <c r="AT142" s="12"/>
      <c r="AU142" s="12"/>
      <c r="AV142" s="232">
        <f t="shared" si="179"/>
        <v>0</v>
      </c>
      <c r="AW142" s="12"/>
      <c r="AX142" s="12"/>
      <c r="AY142" s="12"/>
      <c r="AZ142" s="32">
        <f>J142+P142+S142+V142+Y142+AB142+AE142+AH142+AK142+AN142+AQ142+AT142</f>
        <v>0</v>
      </c>
    </row>
    <row r="143" spans="1:54" ht="12" thickBot="1" x14ac:dyDescent="0.25">
      <c r="A143" s="210"/>
      <c r="B143" s="50"/>
      <c r="C143" s="51"/>
      <c r="D143" s="52"/>
      <c r="E143" s="53"/>
      <c r="F143" s="53"/>
      <c r="G143" s="53"/>
      <c r="H143" s="44">
        <f>E143-F143-G143</f>
        <v>0</v>
      </c>
      <c r="I143" s="53"/>
      <c r="J143" s="53"/>
      <c r="K143" s="53"/>
      <c r="L143" s="222">
        <f t="shared" si="191"/>
        <v>0</v>
      </c>
      <c r="M143" s="53"/>
      <c r="N143" s="53"/>
      <c r="O143" s="54">
        <f t="shared" si="192"/>
        <v>0</v>
      </c>
      <c r="P143" s="53"/>
      <c r="Q143" s="53"/>
      <c r="R143" s="54">
        <f t="shared" si="193"/>
        <v>0</v>
      </c>
      <c r="S143" s="53"/>
      <c r="T143" s="53"/>
      <c r="U143" s="54">
        <f t="shared" si="194"/>
        <v>0</v>
      </c>
      <c r="V143" s="53"/>
      <c r="W143" s="53"/>
      <c r="X143" s="54">
        <f t="shared" si="195"/>
        <v>0</v>
      </c>
      <c r="Y143" s="53"/>
      <c r="Z143" s="53"/>
      <c r="AA143" s="54">
        <f t="shared" si="196"/>
        <v>0</v>
      </c>
      <c r="AB143" s="53"/>
      <c r="AC143" s="53"/>
      <c r="AD143" s="54">
        <f t="shared" si="186"/>
        <v>0</v>
      </c>
      <c r="AE143" s="53"/>
      <c r="AF143" s="53"/>
      <c r="AG143" s="54">
        <f t="shared" si="187"/>
        <v>0</v>
      </c>
      <c r="AH143" s="53"/>
      <c r="AI143" s="53"/>
      <c r="AJ143" s="54">
        <f t="shared" si="188"/>
        <v>0</v>
      </c>
      <c r="AK143" s="53"/>
      <c r="AL143" s="53"/>
      <c r="AM143" s="54">
        <f t="shared" si="189"/>
        <v>0</v>
      </c>
      <c r="AN143" s="53"/>
      <c r="AO143" s="53"/>
      <c r="AP143" s="54">
        <f t="shared" si="197"/>
        <v>0</v>
      </c>
      <c r="AQ143" s="53"/>
      <c r="AR143" s="53"/>
      <c r="AS143" s="232">
        <f t="shared" si="198"/>
        <v>0</v>
      </c>
      <c r="AT143" s="53"/>
      <c r="AU143" s="53"/>
      <c r="AV143" s="232">
        <f t="shared" ref="AV143" si="199">AT143-AU143</f>
        <v>0</v>
      </c>
      <c r="AW143" s="53"/>
      <c r="AX143" s="53"/>
      <c r="AY143" s="53"/>
      <c r="AZ143" s="32">
        <f>J143+P143+S143+V143+Y143+AB143+AE143+AH143+AK143+AN143+AQ143+AT143</f>
        <v>0</v>
      </c>
    </row>
    <row r="144" spans="1:54" s="211" customFormat="1" ht="19.5" customHeight="1" thickBot="1" x14ac:dyDescent="0.3">
      <c r="A144" s="408" t="s">
        <v>28</v>
      </c>
      <c r="B144" s="409"/>
      <c r="C144" s="409"/>
      <c r="D144" s="410"/>
      <c r="E144" s="211">
        <f>SUM(E7:E143)</f>
        <v>1210550000</v>
      </c>
      <c r="F144" s="211">
        <f t="shared" ref="F144:AY144" si="200">SUM(F7:F143)</f>
        <v>12620000</v>
      </c>
      <c r="G144" s="211">
        <f t="shared" si="200"/>
        <v>17950000</v>
      </c>
      <c r="H144" s="211">
        <f t="shared" si="200"/>
        <v>1179980000</v>
      </c>
      <c r="I144" s="211">
        <f t="shared" si="200"/>
        <v>386030000</v>
      </c>
      <c r="J144" s="211">
        <f t="shared" si="200"/>
        <v>101445000</v>
      </c>
      <c r="K144" s="211">
        <f t="shared" si="200"/>
        <v>76695000</v>
      </c>
      <c r="L144" s="211">
        <f t="shared" si="200"/>
        <v>24750000</v>
      </c>
      <c r="M144" s="211">
        <f t="shared" si="200"/>
        <v>51877000</v>
      </c>
      <c r="N144" s="211">
        <f t="shared" si="200"/>
        <v>40352000</v>
      </c>
      <c r="O144" s="211">
        <f t="shared" si="200"/>
        <v>11525000</v>
      </c>
      <c r="P144" s="211">
        <f t="shared" si="200"/>
        <v>57627000</v>
      </c>
      <c r="Q144" s="211">
        <f t="shared" si="200"/>
        <v>42152000</v>
      </c>
      <c r="R144" s="211">
        <f t="shared" si="200"/>
        <v>15475000</v>
      </c>
      <c r="S144" s="211">
        <f t="shared" si="200"/>
        <v>72677000</v>
      </c>
      <c r="T144" s="211">
        <f t="shared" si="200"/>
        <v>44192000</v>
      </c>
      <c r="U144" s="211">
        <f t="shared" si="200"/>
        <v>28485000</v>
      </c>
      <c r="V144" s="211">
        <f t="shared" si="200"/>
        <v>67677000</v>
      </c>
      <c r="W144" s="211">
        <f t="shared" si="200"/>
        <v>7174000</v>
      </c>
      <c r="X144" s="211">
        <f t="shared" si="200"/>
        <v>60503000</v>
      </c>
      <c r="Y144" s="211">
        <f t="shared" si="200"/>
        <v>67677000</v>
      </c>
      <c r="Z144" s="211">
        <f t="shared" si="200"/>
        <v>2350000</v>
      </c>
      <c r="AA144" s="211">
        <f t="shared" si="200"/>
        <v>65327000</v>
      </c>
      <c r="AB144" s="211">
        <f t="shared" si="200"/>
        <v>72177000</v>
      </c>
      <c r="AC144" s="211">
        <f t="shared" si="200"/>
        <v>1550000</v>
      </c>
      <c r="AD144" s="211">
        <f t="shared" si="200"/>
        <v>70627000</v>
      </c>
      <c r="AE144" s="211">
        <f t="shared" si="200"/>
        <v>67677000</v>
      </c>
      <c r="AF144" s="211">
        <f t="shared" si="200"/>
        <v>950000</v>
      </c>
      <c r="AG144" s="211">
        <f t="shared" si="200"/>
        <v>66727000</v>
      </c>
      <c r="AH144" s="211">
        <f t="shared" si="200"/>
        <v>67677000</v>
      </c>
      <c r="AI144" s="211">
        <f t="shared" si="200"/>
        <v>750000</v>
      </c>
      <c r="AJ144" s="211">
        <f t="shared" si="200"/>
        <v>66927000</v>
      </c>
      <c r="AK144" s="211">
        <f t="shared" si="200"/>
        <v>67677000</v>
      </c>
      <c r="AL144" s="211">
        <f t="shared" si="200"/>
        <v>750000</v>
      </c>
      <c r="AM144" s="211">
        <f t="shared" si="200"/>
        <v>66927000</v>
      </c>
      <c r="AN144" s="211">
        <f t="shared" si="200"/>
        <v>66927000</v>
      </c>
      <c r="AO144" s="211">
        <f t="shared" si="200"/>
        <v>750000</v>
      </c>
      <c r="AP144" s="211">
        <f t="shared" si="200"/>
        <v>66177000</v>
      </c>
      <c r="AQ144" s="211">
        <f t="shared" si="200"/>
        <v>19722000</v>
      </c>
      <c r="AR144" s="211">
        <f t="shared" si="200"/>
        <v>0</v>
      </c>
      <c r="AS144" s="211">
        <f t="shared" si="200"/>
        <v>19722000</v>
      </c>
      <c r="AT144" s="211">
        <f t="shared" si="200"/>
        <v>13113000</v>
      </c>
      <c r="AU144" s="211">
        <f t="shared" si="200"/>
        <v>0</v>
      </c>
      <c r="AV144" s="211">
        <f t="shared" si="200"/>
        <v>13113000</v>
      </c>
      <c r="AW144" s="211">
        <f t="shared" si="200"/>
        <v>0</v>
      </c>
      <c r="AX144" s="211">
        <f t="shared" si="200"/>
        <v>0</v>
      </c>
      <c r="AY144" s="211">
        <f t="shared" si="200"/>
        <v>0</v>
      </c>
      <c r="AZ144" s="211">
        <f t="shared" ref="AE144:BA144" si="201">SUM(AZ7:AZ143)</f>
        <v>759800000</v>
      </c>
      <c r="BA144" s="211">
        <f t="shared" si="201"/>
        <v>371180000</v>
      </c>
      <c r="BB144" s="212"/>
    </row>
    <row r="145" spans="1:45" x14ac:dyDescent="0.2">
      <c r="A145" s="27"/>
      <c r="B145" s="33"/>
      <c r="C145" s="34"/>
      <c r="D145" s="35"/>
      <c r="E145" s="32"/>
      <c r="O145" s="9"/>
      <c r="U145" s="9"/>
      <c r="AA145" s="9"/>
    </row>
    <row r="146" spans="1:45" ht="15" customHeight="1" x14ac:dyDescent="0.2">
      <c r="A146" s="377" t="s">
        <v>125</v>
      </c>
      <c r="B146" s="377"/>
      <c r="C146" s="377"/>
      <c r="D146" s="112" t="s">
        <v>46</v>
      </c>
      <c r="E146" s="112"/>
      <c r="O146" s="9"/>
      <c r="U146" s="9"/>
      <c r="AA146" s="9"/>
    </row>
    <row r="147" spans="1:45" ht="22.5" x14ac:dyDescent="0.2">
      <c r="A147" s="93" t="s">
        <v>95</v>
      </c>
      <c r="B147" s="93" t="s">
        <v>2</v>
      </c>
      <c r="C147" s="93" t="s">
        <v>96</v>
      </c>
      <c r="D147" s="93" t="s">
        <v>97</v>
      </c>
      <c r="E147" s="97" t="s">
        <v>98</v>
      </c>
      <c r="G147" s="9" t="s">
        <v>131</v>
      </c>
      <c r="O147" s="9"/>
      <c r="U147" s="9"/>
      <c r="AA147" s="9"/>
    </row>
    <row r="148" spans="1:45" hidden="1" x14ac:dyDescent="0.2">
      <c r="A148" s="42">
        <v>1</v>
      </c>
      <c r="B148" s="42"/>
      <c r="C148" s="42" t="str">
        <f t="shared" ref="C148:D167" si="202">+C7</f>
        <v>Indri Sherliana</v>
      </c>
      <c r="D148" s="42" t="str">
        <f t="shared" si="202"/>
        <v>B</v>
      </c>
      <c r="E148" s="269">
        <f>+L7+O7+R7+U7+X7+AA7+AD7+AG7+AJ7+AM7+AP7+AS7+AV7+AY7</f>
        <v>5250000</v>
      </c>
      <c r="L148" s="9"/>
      <c r="O148" s="9"/>
      <c r="U148" s="9"/>
      <c r="AA148" s="9"/>
      <c r="AS148" s="9"/>
    </row>
    <row r="149" spans="1:45" x14ac:dyDescent="0.2">
      <c r="A149" s="42">
        <v>2</v>
      </c>
      <c r="B149" s="42"/>
      <c r="C149" s="42" t="str">
        <f t="shared" si="202"/>
        <v>Dwiki Anggara</v>
      </c>
      <c r="D149" s="42" t="str">
        <f t="shared" si="202"/>
        <v>C</v>
      </c>
      <c r="E149" s="269">
        <f t="shared" ref="E149:E194" si="203">+L8+O8+R8+U8+X8+AA8+AD8+AG8+AJ8+AM8+AP8+AS8+AV8+AY8</f>
        <v>4500000</v>
      </c>
      <c r="G149" s="9">
        <f>REKAP!R8/121</f>
        <v>9751900.8264462817</v>
      </c>
      <c r="O149" s="9"/>
      <c r="U149" s="9"/>
      <c r="AA149" s="9"/>
    </row>
    <row r="150" spans="1:45" x14ac:dyDescent="0.2">
      <c r="A150" s="42">
        <v>3</v>
      </c>
      <c r="B150" s="42"/>
      <c r="C150" s="269" t="str">
        <f t="shared" si="202"/>
        <v>Afif Miftahul Fauz</v>
      </c>
      <c r="D150" s="42" t="str">
        <f t="shared" si="202"/>
        <v>C</v>
      </c>
      <c r="E150" s="269">
        <f t="shared" si="203"/>
        <v>5625000</v>
      </c>
      <c r="L150" s="9"/>
      <c r="O150" s="9"/>
      <c r="U150" s="9"/>
      <c r="AA150" s="9"/>
      <c r="AS150" s="9"/>
    </row>
    <row r="151" spans="1:45" hidden="1" x14ac:dyDescent="0.2">
      <c r="A151" s="42">
        <v>4</v>
      </c>
      <c r="B151" s="42"/>
      <c r="C151" s="42" t="str">
        <f t="shared" si="202"/>
        <v>Neneng Ernawati</v>
      </c>
      <c r="D151" s="42" t="str">
        <f t="shared" si="202"/>
        <v>A</v>
      </c>
      <c r="E151" s="269">
        <f t="shared" si="203"/>
        <v>10500000</v>
      </c>
      <c r="O151" s="9"/>
      <c r="U151" s="9"/>
      <c r="AA151" s="9"/>
    </row>
    <row r="152" spans="1:45" hidden="1" x14ac:dyDescent="0.2">
      <c r="A152" s="42">
        <v>5</v>
      </c>
      <c r="B152" s="42"/>
      <c r="C152" s="42" t="str">
        <f t="shared" si="202"/>
        <v>Lelyana</v>
      </c>
      <c r="D152" s="42" t="str">
        <f t="shared" si="202"/>
        <v>A</v>
      </c>
      <c r="E152" s="269">
        <f t="shared" si="203"/>
        <v>3150000</v>
      </c>
      <c r="O152" s="9"/>
      <c r="U152" s="9"/>
      <c r="AA152" s="9"/>
    </row>
    <row r="153" spans="1:45" hidden="1" x14ac:dyDescent="0.2">
      <c r="A153" s="42">
        <v>6</v>
      </c>
      <c r="B153" s="42"/>
      <c r="C153" s="42" t="str">
        <f t="shared" si="202"/>
        <v>Sinta Apriliani</v>
      </c>
      <c r="D153" s="42" t="str">
        <f t="shared" si="202"/>
        <v>B</v>
      </c>
      <c r="E153" s="269">
        <f t="shared" si="203"/>
        <v>0</v>
      </c>
      <c r="O153" s="9"/>
      <c r="U153" s="9"/>
      <c r="AA153" s="9"/>
    </row>
    <row r="154" spans="1:45" hidden="1" x14ac:dyDescent="0.2">
      <c r="A154" s="42">
        <v>7</v>
      </c>
      <c r="B154" s="42"/>
      <c r="C154" s="42" t="str">
        <f t="shared" si="202"/>
        <v>Dina Alma Meidina</v>
      </c>
      <c r="D154" s="42" t="str">
        <f t="shared" si="202"/>
        <v>B</v>
      </c>
      <c r="E154" s="269">
        <f t="shared" si="203"/>
        <v>6125000</v>
      </c>
      <c r="O154" s="9"/>
      <c r="U154" s="9"/>
      <c r="AA154" s="9"/>
    </row>
    <row r="155" spans="1:45" hidden="1" x14ac:dyDescent="0.2">
      <c r="A155" s="42">
        <v>8</v>
      </c>
      <c r="B155" s="42"/>
      <c r="C155" s="42" t="str">
        <f t="shared" si="202"/>
        <v>Deni Husnia Ulfah</v>
      </c>
      <c r="D155" s="42" t="str">
        <f t="shared" si="202"/>
        <v>A</v>
      </c>
      <c r="E155" s="269">
        <f t="shared" si="203"/>
        <v>6650000</v>
      </c>
      <c r="O155" s="9"/>
      <c r="U155" s="9"/>
      <c r="AA155" s="9"/>
    </row>
    <row r="156" spans="1:45" hidden="1" x14ac:dyDescent="0.2">
      <c r="A156" s="42">
        <v>9</v>
      </c>
      <c r="B156" s="42"/>
      <c r="C156" s="42" t="str">
        <f t="shared" si="202"/>
        <v>Santika Fitriana</v>
      </c>
      <c r="D156" s="42" t="str">
        <f t="shared" si="202"/>
        <v>A</v>
      </c>
      <c r="E156" s="269">
        <f t="shared" si="203"/>
        <v>6650000</v>
      </c>
      <c r="O156" s="9"/>
      <c r="U156" s="9"/>
      <c r="AA156" s="9"/>
    </row>
    <row r="157" spans="1:45" x14ac:dyDescent="0.2">
      <c r="A157" s="42">
        <v>10</v>
      </c>
      <c r="B157" s="42"/>
      <c r="C157" s="42" t="str">
        <f t="shared" si="202"/>
        <v>Maria Ulfa</v>
      </c>
      <c r="D157" s="42" t="str">
        <f t="shared" si="202"/>
        <v>C</v>
      </c>
      <c r="E157" s="269">
        <f t="shared" si="203"/>
        <v>6300000</v>
      </c>
      <c r="L157" s="9"/>
      <c r="O157" s="9"/>
      <c r="U157" s="9"/>
      <c r="AA157" s="9"/>
      <c r="AS157" s="9"/>
    </row>
    <row r="158" spans="1:45" x14ac:dyDescent="0.2">
      <c r="A158" s="42">
        <v>11</v>
      </c>
      <c r="B158" s="42"/>
      <c r="C158" s="42" t="str">
        <f t="shared" si="202"/>
        <v>Lita Handayani</v>
      </c>
      <c r="D158" s="42" t="str">
        <f t="shared" si="202"/>
        <v>C</v>
      </c>
      <c r="E158" s="269">
        <f t="shared" si="203"/>
        <v>11000000</v>
      </c>
      <c r="L158" s="9"/>
      <c r="O158" s="9"/>
      <c r="U158" s="9"/>
      <c r="AA158" s="9"/>
      <c r="AS158" s="9"/>
    </row>
    <row r="159" spans="1:45" hidden="1" x14ac:dyDescent="0.2">
      <c r="A159" s="42">
        <v>12</v>
      </c>
      <c r="B159" s="42"/>
      <c r="C159" s="42" t="str">
        <f t="shared" si="202"/>
        <v>Vini Nur Baity</v>
      </c>
      <c r="D159" s="42" t="str">
        <f t="shared" si="202"/>
        <v>A</v>
      </c>
      <c r="E159" s="269">
        <f t="shared" si="203"/>
        <v>5950000</v>
      </c>
      <c r="O159" s="9"/>
      <c r="U159" s="9"/>
      <c r="AA159" s="9"/>
    </row>
    <row r="160" spans="1:45" x14ac:dyDescent="0.2">
      <c r="A160" s="42">
        <v>13</v>
      </c>
      <c r="B160" s="42"/>
      <c r="C160" s="269" t="str">
        <f t="shared" si="202"/>
        <v>Angel</v>
      </c>
      <c r="D160" s="42" t="str">
        <f t="shared" si="202"/>
        <v>C</v>
      </c>
      <c r="E160" s="269">
        <f t="shared" si="203"/>
        <v>6300000</v>
      </c>
      <c r="L160" s="9"/>
      <c r="O160" s="9"/>
      <c r="U160" s="9"/>
      <c r="AA160" s="9"/>
      <c r="AS160" s="9"/>
    </row>
    <row r="161" spans="1:45" x14ac:dyDescent="0.2">
      <c r="A161" s="42">
        <v>14</v>
      </c>
      <c r="B161" s="42"/>
      <c r="C161" s="42" t="str">
        <f t="shared" si="202"/>
        <v>Dhini Nur Islami</v>
      </c>
      <c r="D161" s="42" t="str">
        <f t="shared" si="202"/>
        <v>C</v>
      </c>
      <c r="E161" s="269">
        <f t="shared" si="203"/>
        <v>4000000</v>
      </c>
      <c r="O161" s="9"/>
      <c r="U161" s="9"/>
      <c r="AA161" s="9"/>
    </row>
    <row r="162" spans="1:45" hidden="1" x14ac:dyDescent="0.2">
      <c r="A162" s="42">
        <v>15</v>
      </c>
      <c r="B162" s="42"/>
      <c r="C162" s="42" t="str">
        <f t="shared" si="202"/>
        <v xml:space="preserve">Ia Irna </v>
      </c>
      <c r="D162" s="42" t="str">
        <f t="shared" si="202"/>
        <v>A</v>
      </c>
      <c r="E162" s="269">
        <f t="shared" si="203"/>
        <v>5700000</v>
      </c>
      <c r="O162" s="9"/>
      <c r="U162" s="9"/>
      <c r="AA162" s="9"/>
    </row>
    <row r="163" spans="1:45" hidden="1" x14ac:dyDescent="0.2">
      <c r="A163" s="42">
        <v>16</v>
      </c>
      <c r="B163" s="42"/>
      <c r="C163" s="42" t="str">
        <f t="shared" si="202"/>
        <v>AdiTIa Anggara</v>
      </c>
      <c r="D163" s="42" t="str">
        <f t="shared" si="202"/>
        <v>B</v>
      </c>
      <c r="E163" s="269">
        <f t="shared" si="203"/>
        <v>5850000</v>
      </c>
      <c r="L163" s="9"/>
      <c r="O163" s="9"/>
      <c r="U163" s="9"/>
      <c r="AA163" s="9"/>
      <c r="AS163" s="9"/>
    </row>
    <row r="164" spans="1:45" hidden="1" x14ac:dyDescent="0.2">
      <c r="A164" s="42">
        <v>17</v>
      </c>
      <c r="B164" s="42"/>
      <c r="C164" s="42" t="str">
        <f t="shared" si="202"/>
        <v>Yuli Y</v>
      </c>
      <c r="D164" s="42" t="str">
        <f t="shared" si="202"/>
        <v>B</v>
      </c>
      <c r="E164" s="269">
        <f t="shared" si="203"/>
        <v>7600000</v>
      </c>
      <c r="L164" s="9"/>
      <c r="O164" s="9"/>
      <c r="U164" s="9"/>
      <c r="AA164" s="9"/>
      <c r="AS164" s="9"/>
    </row>
    <row r="165" spans="1:45" hidden="1" x14ac:dyDescent="0.2">
      <c r="A165" s="42">
        <v>18</v>
      </c>
      <c r="B165" s="42"/>
      <c r="C165" s="42" t="str">
        <f t="shared" si="202"/>
        <v>Pujangga Rahadian</v>
      </c>
      <c r="D165" s="42" t="str">
        <f t="shared" si="202"/>
        <v>B</v>
      </c>
      <c r="E165" s="269">
        <f t="shared" si="203"/>
        <v>7350000</v>
      </c>
      <c r="L165" s="9"/>
      <c r="O165" s="9"/>
      <c r="U165" s="9"/>
      <c r="AA165" s="9"/>
      <c r="AS165" s="9"/>
    </row>
    <row r="166" spans="1:45" x14ac:dyDescent="0.2">
      <c r="A166" s="42">
        <v>19</v>
      </c>
      <c r="B166" s="42"/>
      <c r="C166" s="42" t="str">
        <f t="shared" si="202"/>
        <v>Riska Mustika Sari</v>
      </c>
      <c r="D166" s="42" t="str">
        <f t="shared" si="202"/>
        <v>C</v>
      </c>
      <c r="E166" s="269">
        <f t="shared" si="203"/>
        <v>6050000</v>
      </c>
      <c r="O166" s="9"/>
      <c r="U166" s="9"/>
      <c r="AA166" s="9"/>
    </row>
    <row r="167" spans="1:45" hidden="1" x14ac:dyDescent="0.2">
      <c r="A167" s="42">
        <v>20</v>
      </c>
      <c r="B167" s="42"/>
      <c r="C167" s="42" t="str">
        <f t="shared" si="202"/>
        <v>Sindi Reymaya</v>
      </c>
      <c r="D167" s="42" t="str">
        <f t="shared" si="202"/>
        <v>A</v>
      </c>
      <c r="E167" s="269">
        <f t="shared" si="203"/>
        <v>6000000</v>
      </c>
      <c r="L167" s="9"/>
      <c r="O167" s="9"/>
      <c r="U167" s="9"/>
      <c r="AA167" s="9"/>
      <c r="AS167" s="9"/>
    </row>
    <row r="168" spans="1:45" x14ac:dyDescent="0.2">
      <c r="A168" s="42">
        <v>21</v>
      </c>
      <c r="B168" s="42"/>
      <c r="C168" s="42" t="str">
        <f t="shared" ref="C168:D187" si="204">+C27</f>
        <v>Rella Choerunnisa</v>
      </c>
      <c r="D168" s="42" t="str">
        <f t="shared" si="204"/>
        <v>C</v>
      </c>
      <c r="E168" s="269">
        <f t="shared" si="203"/>
        <v>9000000</v>
      </c>
      <c r="L168" s="9"/>
      <c r="O168" s="9"/>
      <c r="U168" s="9"/>
      <c r="AA168" s="9"/>
      <c r="AS168" s="9"/>
    </row>
    <row r="169" spans="1:45" hidden="1" x14ac:dyDescent="0.2">
      <c r="A169" s="42">
        <v>22</v>
      </c>
      <c r="B169" s="42"/>
      <c r="C169" s="42" t="str">
        <f t="shared" si="204"/>
        <v>Wedia Warsilah</v>
      </c>
      <c r="D169" s="42" t="str">
        <f t="shared" si="204"/>
        <v>B</v>
      </c>
      <c r="E169" s="269">
        <f t="shared" si="203"/>
        <v>6650000</v>
      </c>
      <c r="O169" s="9"/>
      <c r="U169" s="9"/>
      <c r="AA169" s="9"/>
    </row>
    <row r="170" spans="1:45" hidden="1" x14ac:dyDescent="0.2">
      <c r="A170" s="42">
        <v>23</v>
      </c>
      <c r="B170" s="42"/>
      <c r="C170" s="42" t="str">
        <f t="shared" si="204"/>
        <v>Resti Rahmawati</v>
      </c>
      <c r="D170" s="42" t="str">
        <f t="shared" si="204"/>
        <v>A</v>
      </c>
      <c r="E170" s="269">
        <f t="shared" si="203"/>
        <v>6300000</v>
      </c>
      <c r="O170" s="9"/>
      <c r="U170" s="9"/>
      <c r="AA170" s="9"/>
    </row>
    <row r="171" spans="1:45" hidden="1" x14ac:dyDescent="0.2">
      <c r="A171" s="42">
        <v>24</v>
      </c>
      <c r="B171" s="42"/>
      <c r="C171" s="42" t="str">
        <f t="shared" si="204"/>
        <v>Robi Indri Yana</v>
      </c>
      <c r="D171" s="42" t="str">
        <f t="shared" si="204"/>
        <v>A</v>
      </c>
      <c r="E171" s="269">
        <f t="shared" si="203"/>
        <v>5600000</v>
      </c>
      <c r="L171" s="9"/>
      <c r="O171" s="9"/>
      <c r="U171" s="9"/>
      <c r="AA171" s="9"/>
      <c r="AS171" s="9"/>
    </row>
    <row r="172" spans="1:45" hidden="1" x14ac:dyDescent="0.2">
      <c r="A172" s="42">
        <v>25</v>
      </c>
      <c r="B172" s="42"/>
      <c r="C172" s="42" t="str">
        <f t="shared" si="204"/>
        <v>Elsa Nadyya Salsabila</v>
      </c>
      <c r="D172" s="42" t="str">
        <f t="shared" si="204"/>
        <v>A</v>
      </c>
      <c r="E172" s="269">
        <f t="shared" si="203"/>
        <v>6650000</v>
      </c>
      <c r="O172" s="9"/>
      <c r="U172" s="9"/>
      <c r="AA172" s="9"/>
    </row>
    <row r="173" spans="1:45" x14ac:dyDescent="0.2">
      <c r="A173" s="42">
        <v>26</v>
      </c>
      <c r="B173" s="42"/>
      <c r="C173" s="42" t="str">
        <f t="shared" si="204"/>
        <v>Shintia Karina</v>
      </c>
      <c r="D173" s="42" t="str">
        <f t="shared" si="204"/>
        <v>C</v>
      </c>
      <c r="E173" s="269">
        <f t="shared" si="203"/>
        <v>4800000</v>
      </c>
      <c r="L173" s="9"/>
      <c r="O173" s="9"/>
      <c r="U173" s="9"/>
      <c r="AA173" s="9"/>
      <c r="AS173" s="9"/>
    </row>
    <row r="174" spans="1:45" hidden="1" x14ac:dyDescent="0.2">
      <c r="A174" s="42">
        <v>27</v>
      </c>
      <c r="B174" s="42"/>
      <c r="C174" s="42" t="str">
        <f t="shared" si="204"/>
        <v>Yara Nurjarina</v>
      </c>
      <c r="D174" s="42" t="str">
        <f t="shared" si="204"/>
        <v>A</v>
      </c>
      <c r="E174" s="269">
        <f t="shared" si="203"/>
        <v>5600000</v>
      </c>
      <c r="O174" s="9"/>
      <c r="U174" s="9"/>
      <c r="AA174" s="9"/>
    </row>
    <row r="175" spans="1:45" x14ac:dyDescent="0.2">
      <c r="A175" s="42">
        <v>28</v>
      </c>
      <c r="B175" s="42"/>
      <c r="C175" s="42" t="str">
        <f t="shared" si="204"/>
        <v>Rosita Anggara</v>
      </c>
      <c r="D175" s="42" t="str">
        <f t="shared" si="204"/>
        <v>C</v>
      </c>
      <c r="E175" s="269">
        <f t="shared" si="203"/>
        <v>6650000</v>
      </c>
      <c r="L175" s="9"/>
      <c r="O175" s="9"/>
      <c r="U175" s="9"/>
      <c r="AA175" s="9"/>
      <c r="AS175" s="9"/>
    </row>
    <row r="176" spans="1:45" hidden="1" x14ac:dyDescent="0.2">
      <c r="A176" s="42">
        <v>29</v>
      </c>
      <c r="B176" s="42"/>
      <c r="C176" s="42" t="str">
        <f t="shared" si="204"/>
        <v>Lilim Halimah</v>
      </c>
      <c r="D176" s="42" t="str">
        <f t="shared" si="204"/>
        <v>B</v>
      </c>
      <c r="E176" s="269">
        <f t="shared" si="203"/>
        <v>6550000</v>
      </c>
      <c r="L176" s="9"/>
      <c r="O176" s="9"/>
      <c r="U176" s="9"/>
      <c r="AA176" s="9"/>
      <c r="AS176" s="9"/>
    </row>
    <row r="177" spans="1:45" x14ac:dyDescent="0.2">
      <c r="A177" s="42">
        <v>30</v>
      </c>
      <c r="B177" s="42"/>
      <c r="C177" s="42" t="str">
        <f t="shared" si="204"/>
        <v>Yusi Salsabila</v>
      </c>
      <c r="D177" s="42" t="str">
        <f t="shared" si="204"/>
        <v>C</v>
      </c>
      <c r="E177" s="42">
        <f t="shared" si="203"/>
        <v>6650000</v>
      </c>
      <c r="L177" s="9"/>
      <c r="O177" s="9"/>
      <c r="U177" s="9"/>
      <c r="AA177" s="9"/>
      <c r="AS177" s="9"/>
    </row>
    <row r="178" spans="1:45" x14ac:dyDescent="0.2">
      <c r="A178" s="42">
        <v>31</v>
      </c>
      <c r="B178" s="42"/>
      <c r="C178" s="42" t="str">
        <f t="shared" si="204"/>
        <v>Ubaidillah Assidiq</v>
      </c>
      <c r="D178" s="42" t="str">
        <f t="shared" si="204"/>
        <v>C</v>
      </c>
      <c r="E178" s="269">
        <f t="shared" si="203"/>
        <v>6650000</v>
      </c>
      <c r="L178" s="9"/>
      <c r="O178" s="9"/>
      <c r="U178" s="9"/>
      <c r="AA178" s="9"/>
      <c r="AS178" s="9"/>
    </row>
    <row r="179" spans="1:45" hidden="1" x14ac:dyDescent="0.2">
      <c r="A179" s="42">
        <v>32</v>
      </c>
      <c r="B179" s="42"/>
      <c r="C179" s="42" t="str">
        <f t="shared" si="204"/>
        <v>Rika Haya N</v>
      </c>
      <c r="D179" s="42" t="str">
        <f t="shared" si="204"/>
        <v>B</v>
      </c>
      <c r="E179" s="269">
        <f t="shared" si="203"/>
        <v>10200000</v>
      </c>
      <c r="O179" s="9"/>
      <c r="U179" s="9"/>
      <c r="AA179" s="9"/>
    </row>
    <row r="180" spans="1:45" hidden="1" x14ac:dyDescent="0.2">
      <c r="A180" s="42">
        <v>33</v>
      </c>
      <c r="B180" s="42"/>
      <c r="C180" s="42" t="str">
        <f t="shared" si="204"/>
        <v>Tarhani Sila Solehudin</v>
      </c>
      <c r="D180" s="42" t="str">
        <f t="shared" si="204"/>
        <v>A</v>
      </c>
      <c r="E180" s="269">
        <f t="shared" si="203"/>
        <v>3000000</v>
      </c>
      <c r="L180" s="9"/>
      <c r="O180" s="9"/>
      <c r="U180" s="9"/>
      <c r="AA180" s="9"/>
      <c r="AS180" s="9"/>
    </row>
    <row r="181" spans="1:45" hidden="1" x14ac:dyDescent="0.2">
      <c r="A181" s="42">
        <v>34</v>
      </c>
      <c r="B181" s="42"/>
      <c r="C181" s="42" t="str">
        <f t="shared" si="204"/>
        <v>Annisa Nurlaila</v>
      </c>
      <c r="D181" s="42" t="str">
        <f t="shared" si="204"/>
        <v>B</v>
      </c>
      <c r="E181" s="269">
        <f t="shared" si="203"/>
        <v>6650000</v>
      </c>
      <c r="O181" s="9"/>
      <c r="U181" s="9"/>
      <c r="AA181" s="9"/>
    </row>
    <row r="182" spans="1:45" hidden="1" x14ac:dyDescent="0.2">
      <c r="A182" s="42">
        <v>35</v>
      </c>
      <c r="B182" s="42"/>
      <c r="C182" s="42" t="str">
        <f t="shared" si="204"/>
        <v>Rosi Siti N</v>
      </c>
      <c r="D182" s="42" t="str">
        <f t="shared" si="204"/>
        <v>B</v>
      </c>
      <c r="E182" s="269">
        <f t="shared" si="203"/>
        <v>8260000</v>
      </c>
      <c r="O182" s="9"/>
      <c r="U182" s="9"/>
      <c r="AA182" s="9"/>
    </row>
    <row r="183" spans="1:45" x14ac:dyDescent="0.2">
      <c r="A183" s="42">
        <v>36</v>
      </c>
      <c r="B183" s="42"/>
      <c r="C183" s="42" t="str">
        <f t="shared" si="204"/>
        <v>Sri Rahayu</v>
      </c>
      <c r="D183" s="42" t="str">
        <f t="shared" si="204"/>
        <v>C</v>
      </c>
      <c r="E183" s="269">
        <f t="shared" si="203"/>
        <v>6650000</v>
      </c>
      <c r="L183" s="9"/>
      <c r="O183" s="9"/>
      <c r="U183" s="9"/>
      <c r="AA183" s="9"/>
      <c r="AS183" s="9"/>
    </row>
    <row r="184" spans="1:45" hidden="1" x14ac:dyDescent="0.2">
      <c r="A184" s="42">
        <v>37</v>
      </c>
      <c r="B184" s="42"/>
      <c r="C184" s="42" t="str">
        <f t="shared" si="204"/>
        <v>Abdul Alim</v>
      </c>
      <c r="D184" s="42" t="str">
        <f t="shared" si="204"/>
        <v>A</v>
      </c>
      <c r="E184" s="269">
        <f t="shared" si="203"/>
        <v>7200000</v>
      </c>
      <c r="O184" s="9"/>
      <c r="U184" s="9"/>
      <c r="AA184" s="9"/>
    </row>
    <row r="185" spans="1:45" hidden="1" x14ac:dyDescent="0.2">
      <c r="A185" s="42">
        <v>38</v>
      </c>
      <c r="B185" s="42"/>
      <c r="C185" s="42" t="str">
        <f t="shared" si="204"/>
        <v>Ahmat Rifai</v>
      </c>
      <c r="D185" s="42" t="str">
        <f t="shared" si="204"/>
        <v>B</v>
      </c>
      <c r="E185" s="269">
        <f t="shared" si="203"/>
        <v>4500000</v>
      </c>
      <c r="L185" s="9"/>
      <c r="O185" s="9"/>
      <c r="U185" s="9"/>
      <c r="AA185" s="9"/>
      <c r="AS185" s="9"/>
    </row>
    <row r="186" spans="1:45" hidden="1" x14ac:dyDescent="0.2">
      <c r="A186" s="42">
        <v>39</v>
      </c>
      <c r="B186" s="42"/>
      <c r="C186" s="42" t="str">
        <f t="shared" si="204"/>
        <v>Aisyah Rahma Juliani</v>
      </c>
      <c r="D186" s="42" t="str">
        <f t="shared" si="204"/>
        <v>A</v>
      </c>
      <c r="E186" s="269">
        <f t="shared" si="203"/>
        <v>4900000</v>
      </c>
      <c r="L186" s="9"/>
      <c r="O186" s="9"/>
      <c r="U186" s="9"/>
      <c r="AA186" s="9"/>
      <c r="AS186" s="9"/>
    </row>
    <row r="187" spans="1:45" x14ac:dyDescent="0.2">
      <c r="A187" s="42">
        <v>40</v>
      </c>
      <c r="B187" s="42"/>
      <c r="C187" s="269" t="str">
        <f t="shared" si="204"/>
        <v>Ai Yenti</v>
      </c>
      <c r="D187" s="42" t="str">
        <f t="shared" si="204"/>
        <v>C</v>
      </c>
      <c r="E187" s="269">
        <f t="shared" si="203"/>
        <v>5600000</v>
      </c>
      <c r="L187" s="9"/>
      <c r="O187" s="9"/>
      <c r="U187" s="9"/>
      <c r="AA187" s="9"/>
      <c r="AS187" s="9"/>
    </row>
    <row r="188" spans="1:45" hidden="1" x14ac:dyDescent="0.2">
      <c r="A188" s="42">
        <v>41</v>
      </c>
      <c r="B188" s="42"/>
      <c r="C188" s="42" t="str">
        <f t="shared" ref="C188:D195" si="205">+C47</f>
        <v>Ajeng Wieda</v>
      </c>
      <c r="D188" s="42" t="str">
        <f t="shared" si="205"/>
        <v>B</v>
      </c>
      <c r="E188" s="269">
        <f t="shared" si="203"/>
        <v>0</v>
      </c>
      <c r="L188" s="9"/>
      <c r="O188" s="9"/>
      <c r="U188" s="9"/>
      <c r="AA188" s="9"/>
      <c r="AS188" s="9"/>
    </row>
    <row r="189" spans="1:45" hidden="1" x14ac:dyDescent="0.2">
      <c r="A189" s="42">
        <v>42</v>
      </c>
      <c r="B189" s="42"/>
      <c r="C189" s="42" t="str">
        <f t="shared" si="205"/>
        <v>Anisa Rahmansyah</v>
      </c>
      <c r="D189" s="42" t="str">
        <f t="shared" si="205"/>
        <v>A</v>
      </c>
      <c r="E189" s="269">
        <f t="shared" si="203"/>
        <v>6850000</v>
      </c>
      <c r="O189" s="9"/>
      <c r="U189" s="9"/>
      <c r="AA189" s="9"/>
    </row>
    <row r="190" spans="1:45" x14ac:dyDescent="0.2">
      <c r="A190" s="42">
        <v>43</v>
      </c>
      <c r="B190" s="42"/>
      <c r="C190" s="269" t="str">
        <f t="shared" si="205"/>
        <v>Ardeliani Rahma U</v>
      </c>
      <c r="D190" s="42" t="str">
        <f t="shared" si="205"/>
        <v>C</v>
      </c>
      <c r="E190" s="269">
        <f t="shared" si="203"/>
        <v>10000000</v>
      </c>
      <c r="L190" s="9"/>
      <c r="O190" s="9"/>
      <c r="U190" s="9"/>
      <c r="AA190" s="9"/>
      <c r="AS190" s="9"/>
    </row>
    <row r="191" spans="1:45" hidden="1" x14ac:dyDescent="0.2">
      <c r="A191" s="42">
        <v>44</v>
      </c>
      <c r="B191" s="42"/>
      <c r="C191" s="42" t="str">
        <f t="shared" si="205"/>
        <v>Ari Agus Adi P</v>
      </c>
      <c r="D191" s="42" t="str">
        <f t="shared" si="205"/>
        <v>A</v>
      </c>
      <c r="E191" s="269">
        <f t="shared" si="203"/>
        <v>3500000</v>
      </c>
      <c r="L191" s="9"/>
      <c r="O191" s="9"/>
      <c r="U191" s="9"/>
      <c r="AA191" s="9"/>
      <c r="AS191" s="9"/>
    </row>
    <row r="192" spans="1:45" hidden="1" x14ac:dyDescent="0.2">
      <c r="A192" s="42">
        <v>45</v>
      </c>
      <c r="B192" s="42"/>
      <c r="C192" s="42" t="str">
        <f t="shared" si="205"/>
        <v>Asep Dian Herdiana</v>
      </c>
      <c r="D192" s="42" t="str">
        <f t="shared" si="205"/>
        <v>B</v>
      </c>
      <c r="E192" s="269">
        <f t="shared" si="203"/>
        <v>12000000</v>
      </c>
      <c r="O192" s="9"/>
      <c r="U192" s="9"/>
      <c r="AA192" s="9"/>
    </row>
    <row r="193" spans="1:45" x14ac:dyDescent="0.2">
      <c r="A193" s="42">
        <v>46</v>
      </c>
      <c r="B193" s="42"/>
      <c r="C193" s="42" t="str">
        <f t="shared" si="205"/>
        <v xml:space="preserve">Asep Eldi </v>
      </c>
      <c r="D193" s="42" t="str">
        <f t="shared" si="205"/>
        <v>C</v>
      </c>
      <c r="E193" s="269">
        <f t="shared" si="203"/>
        <v>7200000</v>
      </c>
      <c r="O193" s="9"/>
      <c r="U193" s="9"/>
      <c r="AA193" s="9"/>
    </row>
    <row r="194" spans="1:45" hidden="1" x14ac:dyDescent="0.2">
      <c r="A194" s="42">
        <v>47</v>
      </c>
      <c r="B194" s="42"/>
      <c r="C194" s="42" t="str">
        <f t="shared" si="205"/>
        <v>Atep Salman Witular</v>
      </c>
      <c r="D194" s="42" t="str">
        <f t="shared" si="205"/>
        <v>A</v>
      </c>
      <c r="E194" s="42">
        <f t="shared" si="203"/>
        <v>0</v>
      </c>
      <c r="L194" s="9"/>
      <c r="O194" s="9"/>
      <c r="U194" s="9"/>
      <c r="AA194" s="9"/>
      <c r="AS194" s="9"/>
    </row>
    <row r="195" spans="1:45" hidden="1" x14ac:dyDescent="0.2">
      <c r="A195" s="42">
        <v>48</v>
      </c>
      <c r="B195" s="42"/>
      <c r="C195" s="42" t="str">
        <f t="shared" si="205"/>
        <v>Deris Rismawan</v>
      </c>
      <c r="D195" s="42" t="str">
        <f t="shared" si="205"/>
        <v>B</v>
      </c>
      <c r="E195" s="42">
        <f t="shared" ref="E195:E226" si="206">+L54+O54+R54+U54+X54+AA54+AD54+AG54+AJ54+AM54+AP54+AS54+AV54+AY54</f>
        <v>6300000</v>
      </c>
      <c r="L195" s="9"/>
      <c r="O195" s="9"/>
      <c r="U195" s="9"/>
      <c r="AA195" s="9"/>
      <c r="AS195" s="9"/>
    </row>
    <row r="196" spans="1:45" hidden="1" x14ac:dyDescent="0.2">
      <c r="A196" s="42">
        <v>50</v>
      </c>
      <c r="B196" s="42"/>
      <c r="C196" s="42" t="str">
        <f t="shared" ref="C196:D211" si="207">+C55</f>
        <v>Dhiya Siti Saodah</v>
      </c>
      <c r="D196" s="42" t="str">
        <f t="shared" si="207"/>
        <v>A</v>
      </c>
      <c r="E196" s="269">
        <f t="shared" si="206"/>
        <v>7200000</v>
      </c>
      <c r="L196" s="9"/>
      <c r="O196" s="9"/>
      <c r="U196" s="9"/>
      <c r="AA196" s="9"/>
      <c r="AS196" s="9"/>
    </row>
    <row r="197" spans="1:45" hidden="1" x14ac:dyDescent="0.2">
      <c r="A197" s="42">
        <v>51</v>
      </c>
      <c r="B197" s="42"/>
      <c r="C197" s="42" t="str">
        <f t="shared" si="207"/>
        <v>Eva Haiva Rosidah</v>
      </c>
      <c r="D197" s="42" t="str">
        <f t="shared" si="207"/>
        <v>B</v>
      </c>
      <c r="E197" s="269">
        <f t="shared" si="206"/>
        <v>5000000</v>
      </c>
      <c r="L197" s="9"/>
      <c r="O197" s="9"/>
      <c r="U197" s="9"/>
      <c r="AA197" s="9"/>
      <c r="AS197" s="9"/>
    </row>
    <row r="198" spans="1:45" hidden="1" x14ac:dyDescent="0.2">
      <c r="A198" s="42">
        <v>52</v>
      </c>
      <c r="B198" s="42"/>
      <c r="C198" s="42" t="str">
        <f t="shared" si="207"/>
        <v>Farid Ferdiansyah</v>
      </c>
      <c r="D198" s="42" t="str">
        <f t="shared" si="207"/>
        <v>A</v>
      </c>
      <c r="E198" s="42">
        <f t="shared" si="206"/>
        <v>0</v>
      </c>
      <c r="L198" s="9"/>
      <c r="O198" s="9"/>
      <c r="U198" s="9"/>
      <c r="AA198" s="9"/>
      <c r="AS198" s="9"/>
    </row>
    <row r="199" spans="1:45" x14ac:dyDescent="0.2">
      <c r="A199" s="42">
        <v>53</v>
      </c>
      <c r="B199" s="42"/>
      <c r="C199" s="42" t="str">
        <f t="shared" si="207"/>
        <v>Febi Ismail S</v>
      </c>
      <c r="D199" s="42" t="str">
        <f t="shared" si="207"/>
        <v>C</v>
      </c>
      <c r="E199" s="269">
        <f t="shared" si="206"/>
        <v>6300000</v>
      </c>
      <c r="L199" s="9"/>
      <c r="O199" s="9"/>
      <c r="U199" s="9"/>
      <c r="AA199" s="9"/>
      <c r="AS199" s="9"/>
    </row>
    <row r="200" spans="1:45" hidden="1" x14ac:dyDescent="0.2">
      <c r="A200" s="42">
        <v>54</v>
      </c>
      <c r="B200" s="42"/>
      <c r="C200" s="42" t="str">
        <f t="shared" si="207"/>
        <v>Fikri Fadhurohman</v>
      </c>
      <c r="D200" s="42" t="str">
        <f t="shared" si="207"/>
        <v>A</v>
      </c>
      <c r="E200" s="269">
        <f t="shared" si="206"/>
        <v>5600000</v>
      </c>
      <c r="O200" s="9"/>
      <c r="U200" s="9"/>
      <c r="AA200" s="9"/>
    </row>
    <row r="201" spans="1:45" ht="13.5" hidden="1" customHeight="1" x14ac:dyDescent="0.2">
      <c r="A201" s="42">
        <v>55</v>
      </c>
      <c r="B201" s="42"/>
      <c r="C201" s="42" t="str">
        <f t="shared" si="207"/>
        <v>Ghina Ijatul Islam</v>
      </c>
      <c r="D201" s="42" t="str">
        <f t="shared" si="207"/>
        <v>B</v>
      </c>
      <c r="E201" s="269">
        <f t="shared" si="206"/>
        <v>8000000</v>
      </c>
      <c r="O201" s="9"/>
      <c r="U201" s="9"/>
      <c r="AA201" s="9"/>
    </row>
    <row r="202" spans="1:45" x14ac:dyDescent="0.2">
      <c r="A202" s="42">
        <v>56</v>
      </c>
      <c r="B202" s="42"/>
      <c r="C202" s="42" t="str">
        <f t="shared" si="207"/>
        <v>Hokkop Anggiat</v>
      </c>
      <c r="D202" s="42" t="str">
        <f t="shared" si="207"/>
        <v>C</v>
      </c>
      <c r="E202" s="269">
        <f t="shared" si="206"/>
        <v>14200000</v>
      </c>
      <c r="O202" s="9"/>
      <c r="U202" s="9"/>
      <c r="AA202" s="9"/>
    </row>
    <row r="203" spans="1:45" x14ac:dyDescent="0.2">
      <c r="A203" s="42">
        <v>57</v>
      </c>
      <c r="B203" s="42"/>
      <c r="C203" s="42" t="str">
        <f t="shared" si="207"/>
        <v>Muhlis</v>
      </c>
      <c r="D203" s="42" t="str">
        <f t="shared" si="207"/>
        <v>C</v>
      </c>
      <c r="E203" s="269">
        <f t="shared" si="206"/>
        <v>5990000</v>
      </c>
      <c r="O203" s="9"/>
      <c r="U203" s="9"/>
      <c r="AA203" s="9"/>
    </row>
    <row r="204" spans="1:45" hidden="1" x14ac:dyDescent="0.2">
      <c r="A204" s="42">
        <v>58</v>
      </c>
      <c r="B204" s="42"/>
      <c r="C204" s="42" t="str">
        <f t="shared" si="207"/>
        <v>Muhamad Rizal F</v>
      </c>
      <c r="D204" s="42" t="str">
        <f t="shared" si="207"/>
        <v>B</v>
      </c>
      <c r="E204" s="269">
        <f t="shared" si="206"/>
        <v>6300000</v>
      </c>
      <c r="O204" s="9"/>
      <c r="U204" s="9"/>
      <c r="AA204" s="9"/>
    </row>
    <row r="205" spans="1:45" hidden="1" x14ac:dyDescent="0.2">
      <c r="A205" s="42">
        <v>59</v>
      </c>
      <c r="B205" s="42"/>
      <c r="C205" s="42" t="str">
        <f t="shared" si="207"/>
        <v>M Erfin Ismi</v>
      </c>
      <c r="D205" s="42" t="str">
        <f t="shared" si="207"/>
        <v>A</v>
      </c>
      <c r="E205" s="269">
        <f t="shared" si="206"/>
        <v>10500000</v>
      </c>
      <c r="L205" s="9"/>
      <c r="O205" s="9"/>
      <c r="U205" s="9"/>
      <c r="AA205" s="9"/>
      <c r="AS205" s="9"/>
    </row>
    <row r="206" spans="1:45" hidden="1" x14ac:dyDescent="0.2">
      <c r="A206" s="42">
        <v>60</v>
      </c>
      <c r="B206" s="42"/>
      <c r="C206" s="42" t="str">
        <f t="shared" si="207"/>
        <v>Mia Amelia</v>
      </c>
      <c r="D206" s="42" t="str">
        <f t="shared" si="207"/>
        <v>A</v>
      </c>
      <c r="E206" s="269">
        <f t="shared" si="206"/>
        <v>12000000</v>
      </c>
      <c r="L206" s="9"/>
      <c r="O206" s="9"/>
      <c r="U206" s="9"/>
      <c r="AA206" s="9"/>
      <c r="AS206" s="9"/>
    </row>
    <row r="207" spans="1:45" x14ac:dyDescent="0.2">
      <c r="A207" s="42">
        <v>61</v>
      </c>
      <c r="B207" s="42"/>
      <c r="C207" s="42" t="str">
        <f t="shared" si="207"/>
        <v>Muhamad Fashul F</v>
      </c>
      <c r="D207" s="42" t="str">
        <f t="shared" si="207"/>
        <v>C</v>
      </c>
      <c r="E207" s="269">
        <f t="shared" si="206"/>
        <v>5600000</v>
      </c>
      <c r="L207" s="9"/>
      <c r="O207" s="9"/>
      <c r="U207" s="9"/>
      <c r="AA207" s="9"/>
      <c r="AS207" s="9"/>
    </row>
    <row r="208" spans="1:45" hidden="1" x14ac:dyDescent="0.2">
      <c r="A208" s="42">
        <v>62</v>
      </c>
      <c r="B208" s="42"/>
      <c r="C208" s="42" t="str">
        <f t="shared" si="207"/>
        <v>Muhammad Nizar Fahrizal</v>
      </c>
      <c r="D208" s="42" t="str">
        <f t="shared" si="207"/>
        <v>A</v>
      </c>
      <c r="E208" s="269">
        <f t="shared" si="206"/>
        <v>5600000</v>
      </c>
      <c r="O208" s="9"/>
      <c r="U208" s="9"/>
      <c r="AA208" s="9"/>
    </row>
    <row r="209" spans="1:45" hidden="1" x14ac:dyDescent="0.2">
      <c r="A209" s="42">
        <v>63</v>
      </c>
      <c r="B209" s="42"/>
      <c r="C209" s="42" t="str">
        <f t="shared" si="207"/>
        <v>Sherin Surya Melinda</v>
      </c>
      <c r="D209" s="42" t="str">
        <f t="shared" si="207"/>
        <v>B</v>
      </c>
      <c r="E209" s="269">
        <f t="shared" si="206"/>
        <v>6650000</v>
      </c>
      <c r="O209" s="9"/>
      <c r="U209" s="9"/>
      <c r="AA209" s="9"/>
    </row>
    <row r="210" spans="1:45" x14ac:dyDescent="0.2">
      <c r="A210" s="42">
        <v>64</v>
      </c>
      <c r="B210" s="42"/>
      <c r="C210" s="42" t="str">
        <f t="shared" si="207"/>
        <v>Iqbal Sabiqul A</v>
      </c>
      <c r="D210" s="42" t="str">
        <f t="shared" si="207"/>
        <v>C</v>
      </c>
      <c r="E210" s="269">
        <f t="shared" si="206"/>
        <v>8000000</v>
      </c>
      <c r="O210" s="9"/>
      <c r="U210" s="9"/>
      <c r="AA210" s="9"/>
    </row>
    <row r="211" spans="1:45" hidden="1" x14ac:dyDescent="0.2">
      <c r="A211" s="42">
        <v>65</v>
      </c>
      <c r="B211" s="42"/>
      <c r="C211" s="42" t="str">
        <f t="shared" si="207"/>
        <v>Teti Sumarni</v>
      </c>
      <c r="D211" s="42" t="str">
        <f t="shared" si="207"/>
        <v>B</v>
      </c>
      <c r="E211" s="269">
        <f t="shared" si="206"/>
        <v>12000000</v>
      </c>
      <c r="L211" s="9"/>
      <c r="O211" s="9"/>
      <c r="U211" s="9"/>
      <c r="AA211" s="9"/>
      <c r="AS211" s="9"/>
    </row>
    <row r="212" spans="1:45" hidden="1" x14ac:dyDescent="0.2">
      <c r="A212" s="42">
        <v>66</v>
      </c>
      <c r="B212" s="42"/>
      <c r="C212" s="42" t="str">
        <f t="shared" ref="C212:D212" si="208">+C71</f>
        <v>Agung Maulana</v>
      </c>
      <c r="D212" s="42" t="str">
        <f t="shared" si="208"/>
        <v>A</v>
      </c>
      <c r="E212" s="269">
        <f t="shared" si="206"/>
        <v>0</v>
      </c>
      <c r="L212" s="9"/>
      <c r="O212" s="9"/>
      <c r="U212" s="9"/>
      <c r="AA212" s="9"/>
      <c r="AS212" s="9"/>
    </row>
    <row r="213" spans="1:45" x14ac:dyDescent="0.2">
      <c r="A213" s="42">
        <v>67</v>
      </c>
      <c r="B213" s="42"/>
      <c r="C213" s="42" t="str">
        <f t="shared" ref="C213:D213" si="209">+C72</f>
        <v>Dina Mardiana</v>
      </c>
      <c r="D213" s="42" t="str">
        <f t="shared" si="209"/>
        <v>C</v>
      </c>
      <c r="E213" s="269">
        <f t="shared" si="206"/>
        <v>4960000</v>
      </c>
      <c r="L213" s="9"/>
      <c r="O213" s="9"/>
      <c r="U213" s="9"/>
      <c r="AA213" s="9"/>
      <c r="AS213" s="9"/>
    </row>
    <row r="214" spans="1:45" hidden="1" x14ac:dyDescent="0.2">
      <c r="A214" s="42">
        <v>68</v>
      </c>
      <c r="B214" s="42"/>
      <c r="C214" s="42" t="str">
        <f t="shared" ref="C214:D214" si="210">+C73</f>
        <v>Miftahul Manan</v>
      </c>
      <c r="D214" s="42" t="str">
        <f t="shared" si="210"/>
        <v>B</v>
      </c>
      <c r="E214" s="269">
        <f t="shared" si="206"/>
        <v>5600000</v>
      </c>
      <c r="O214" s="9"/>
      <c r="U214" s="9"/>
      <c r="AA214" s="9"/>
    </row>
    <row r="215" spans="1:45" hidden="1" x14ac:dyDescent="0.2">
      <c r="A215" s="42">
        <v>69</v>
      </c>
      <c r="B215" s="42"/>
      <c r="C215" s="42" t="str">
        <f t="shared" ref="C215:D215" si="211">+C74</f>
        <v>Aziz Ginanjar</v>
      </c>
      <c r="D215" s="42" t="str">
        <f t="shared" si="211"/>
        <v>B</v>
      </c>
      <c r="E215" s="269">
        <f t="shared" si="206"/>
        <v>9000000</v>
      </c>
      <c r="L215" s="9"/>
      <c r="O215" s="9"/>
      <c r="U215" s="9"/>
      <c r="AA215" s="9"/>
      <c r="AS215" s="9"/>
    </row>
    <row r="216" spans="1:45" hidden="1" x14ac:dyDescent="0.2">
      <c r="A216" s="42">
        <v>70</v>
      </c>
      <c r="B216" s="42"/>
      <c r="C216" s="42" t="str">
        <f t="shared" ref="C216:D216" si="212">+C75</f>
        <v>Ali Akbar</v>
      </c>
      <c r="D216" s="42" t="str">
        <f t="shared" si="212"/>
        <v>B</v>
      </c>
      <c r="E216" s="269">
        <f t="shared" si="206"/>
        <v>0</v>
      </c>
      <c r="O216" s="9"/>
      <c r="U216" s="9"/>
      <c r="AA216" s="9"/>
    </row>
    <row r="217" spans="1:45" x14ac:dyDescent="0.2">
      <c r="A217" s="42">
        <v>71</v>
      </c>
      <c r="B217" s="42"/>
      <c r="C217" s="42" t="str">
        <f t="shared" ref="C217:D217" si="213">+C76</f>
        <v>Tresia Ardeliasari</v>
      </c>
      <c r="D217" s="42" t="str">
        <f t="shared" si="213"/>
        <v>C</v>
      </c>
      <c r="E217" s="269">
        <f t="shared" si="206"/>
        <v>8000000</v>
      </c>
      <c r="L217" s="9"/>
      <c r="O217" s="9"/>
      <c r="U217" s="9"/>
      <c r="AA217" s="9"/>
      <c r="AS217" s="9"/>
    </row>
    <row r="218" spans="1:45" hidden="1" x14ac:dyDescent="0.2">
      <c r="A218" s="42">
        <v>72</v>
      </c>
      <c r="B218" s="42"/>
      <c r="C218" s="42" t="str">
        <f t="shared" ref="C218:D218" si="214">+C77</f>
        <v>Hafez Sidiq</v>
      </c>
      <c r="D218" s="42" t="str">
        <f t="shared" si="214"/>
        <v>A</v>
      </c>
      <c r="E218" s="269">
        <f t="shared" si="206"/>
        <v>8000000</v>
      </c>
      <c r="L218" s="9"/>
      <c r="O218" s="9"/>
      <c r="U218" s="9"/>
      <c r="AA218" s="9"/>
      <c r="AS218" s="9"/>
    </row>
    <row r="219" spans="1:45" hidden="1" x14ac:dyDescent="0.2">
      <c r="A219" s="42">
        <v>73</v>
      </c>
      <c r="B219" s="42"/>
      <c r="C219" s="42" t="str">
        <f t="shared" ref="C219:D219" si="215">+C78</f>
        <v>Ai Karmilah</v>
      </c>
      <c r="D219" s="42" t="str">
        <f t="shared" si="215"/>
        <v>B</v>
      </c>
      <c r="E219" s="269">
        <f t="shared" si="206"/>
        <v>8000000</v>
      </c>
      <c r="O219" s="9"/>
      <c r="U219" s="9"/>
      <c r="AA219" s="9"/>
    </row>
    <row r="220" spans="1:45" x14ac:dyDescent="0.2">
      <c r="A220" s="42">
        <v>74</v>
      </c>
      <c r="B220" s="42"/>
      <c r="C220" s="42" t="str">
        <f t="shared" ref="C220:D220" si="216">+C79</f>
        <v>Ericha Dana S</v>
      </c>
      <c r="D220" s="42" t="str">
        <f t="shared" si="216"/>
        <v>C</v>
      </c>
      <c r="E220" s="269">
        <f t="shared" si="206"/>
        <v>10000000</v>
      </c>
      <c r="O220" s="9"/>
      <c r="U220" s="9"/>
      <c r="AA220" s="9"/>
    </row>
    <row r="221" spans="1:45" hidden="1" x14ac:dyDescent="0.2">
      <c r="A221" s="42">
        <v>75</v>
      </c>
      <c r="B221" s="42"/>
      <c r="C221" s="42" t="str">
        <f t="shared" ref="C221:D221" si="217">+C80</f>
        <v>Tasya Amalia</v>
      </c>
      <c r="D221" s="42" t="str">
        <f t="shared" si="217"/>
        <v>A</v>
      </c>
      <c r="E221" s="269">
        <f t="shared" si="206"/>
        <v>0</v>
      </c>
      <c r="L221" s="9"/>
      <c r="O221" s="9"/>
      <c r="U221" s="9"/>
      <c r="AA221" s="9"/>
      <c r="AS221" s="9"/>
    </row>
    <row r="222" spans="1:45" hidden="1" x14ac:dyDescent="0.2">
      <c r="A222" s="42">
        <v>76</v>
      </c>
      <c r="B222" s="42"/>
      <c r="C222" s="42" t="str">
        <f t="shared" ref="C222:D222" si="218">+C81</f>
        <v>Moy Yani Nababan</v>
      </c>
      <c r="D222" s="42" t="str">
        <f t="shared" si="218"/>
        <v>B</v>
      </c>
      <c r="E222" s="269">
        <f t="shared" si="206"/>
        <v>0</v>
      </c>
      <c r="L222" s="9"/>
      <c r="O222" s="9"/>
      <c r="U222" s="9"/>
      <c r="AA222" s="9"/>
      <c r="AS222" s="9"/>
    </row>
    <row r="223" spans="1:45" hidden="1" x14ac:dyDescent="0.2">
      <c r="A223" s="42">
        <v>77</v>
      </c>
      <c r="B223" s="42"/>
      <c r="C223" s="42" t="str">
        <f t="shared" ref="C223:D223" si="219">+C82</f>
        <v>Shanty Octaviani</v>
      </c>
      <c r="D223" s="42" t="str">
        <f t="shared" si="219"/>
        <v>B</v>
      </c>
      <c r="E223" s="269">
        <f t="shared" si="206"/>
        <v>10000000</v>
      </c>
      <c r="O223" s="9"/>
      <c r="U223" s="9"/>
      <c r="AA223" s="9"/>
    </row>
    <row r="224" spans="1:45" hidden="1" x14ac:dyDescent="0.2">
      <c r="A224" s="42">
        <v>78</v>
      </c>
      <c r="B224" s="42"/>
      <c r="C224" s="42" t="str">
        <f t="shared" ref="C224:D224" si="220">+C83</f>
        <v>Angel Monica</v>
      </c>
      <c r="D224" s="42" t="str">
        <f t="shared" si="220"/>
        <v>A</v>
      </c>
      <c r="E224" s="269">
        <f t="shared" si="206"/>
        <v>9000000</v>
      </c>
      <c r="L224" s="9"/>
      <c r="O224" s="9"/>
      <c r="U224" s="9"/>
      <c r="AA224" s="9"/>
      <c r="AS224" s="9"/>
    </row>
    <row r="225" spans="1:45" x14ac:dyDescent="0.2">
      <c r="A225" s="42">
        <v>79</v>
      </c>
      <c r="B225" s="42"/>
      <c r="C225" s="42" t="str">
        <f t="shared" ref="C225:D225" si="221">+C84</f>
        <v>Fathia Anzala</v>
      </c>
      <c r="D225" s="42" t="str">
        <f t="shared" si="221"/>
        <v>C</v>
      </c>
      <c r="E225" s="269">
        <f t="shared" si="206"/>
        <v>5895000</v>
      </c>
      <c r="O225" s="9"/>
      <c r="U225" s="9"/>
      <c r="AA225" s="9"/>
    </row>
    <row r="226" spans="1:45" x14ac:dyDescent="0.2">
      <c r="A226" s="42">
        <v>80</v>
      </c>
      <c r="B226" s="42"/>
      <c r="C226" s="42" t="str">
        <f t="shared" ref="C226:D226" si="222">+C85</f>
        <v>Ria Rahmawati</v>
      </c>
      <c r="D226" s="42" t="str">
        <f t="shared" si="222"/>
        <v>c</v>
      </c>
      <c r="E226" s="269">
        <f t="shared" si="206"/>
        <v>10350000</v>
      </c>
      <c r="O226" s="9"/>
      <c r="U226" s="9"/>
      <c r="AA226" s="9"/>
    </row>
    <row r="227" spans="1:45" hidden="1" x14ac:dyDescent="0.2">
      <c r="A227" s="42">
        <v>81</v>
      </c>
      <c r="B227" s="42"/>
      <c r="C227" s="42" t="str">
        <f t="shared" ref="C227:D227" si="223">+C86</f>
        <v>Muhamad Nizar Nazari</v>
      </c>
      <c r="D227" s="42" t="str">
        <f t="shared" si="223"/>
        <v>A</v>
      </c>
      <c r="E227" s="269">
        <f t="shared" ref="E227:E258" si="224">+L86+O86+R86+U86+X86+AA86+AD86+AG86+AJ86+AM86+AP86+AS86+AV86+AY86</f>
        <v>10350000</v>
      </c>
      <c r="O227" s="9"/>
      <c r="U227" s="9"/>
      <c r="AA227" s="9"/>
    </row>
    <row r="228" spans="1:45" x14ac:dyDescent="0.2">
      <c r="A228" s="42">
        <v>82</v>
      </c>
      <c r="B228" s="42"/>
      <c r="C228" s="42" t="str">
        <f t="shared" ref="C228:D228" si="225">+C87</f>
        <v>Anfasa Alfarisi</v>
      </c>
      <c r="D228" s="42" t="str">
        <f t="shared" si="225"/>
        <v>C</v>
      </c>
      <c r="E228" s="269">
        <f t="shared" si="224"/>
        <v>10350000</v>
      </c>
      <c r="O228" s="9"/>
      <c r="U228" s="9"/>
      <c r="AA228" s="9"/>
    </row>
    <row r="229" spans="1:45" x14ac:dyDescent="0.2">
      <c r="A229" s="42">
        <v>83</v>
      </c>
      <c r="B229" s="42"/>
      <c r="C229" s="42" t="str">
        <f t="shared" ref="C229:D229" si="226">+C88</f>
        <v>Lareta Deyulistia</v>
      </c>
      <c r="D229" s="42" t="str">
        <f t="shared" si="226"/>
        <v>C</v>
      </c>
      <c r="E229" s="269">
        <f t="shared" si="224"/>
        <v>0</v>
      </c>
      <c r="O229" s="9"/>
      <c r="U229" s="9"/>
      <c r="AA229" s="9"/>
    </row>
    <row r="230" spans="1:45" hidden="1" x14ac:dyDescent="0.2">
      <c r="A230" s="42">
        <v>84</v>
      </c>
      <c r="B230" s="42"/>
      <c r="C230" s="42" t="str">
        <f t="shared" ref="C230:D230" si="227">+C89</f>
        <v>Anita Ainun F</v>
      </c>
      <c r="D230" s="42" t="str">
        <f t="shared" si="227"/>
        <v>A</v>
      </c>
      <c r="E230" s="269">
        <f t="shared" si="224"/>
        <v>14500000</v>
      </c>
      <c r="O230" s="9"/>
      <c r="U230" s="9"/>
      <c r="AA230" s="9"/>
    </row>
    <row r="231" spans="1:45" hidden="1" x14ac:dyDescent="0.2">
      <c r="A231" s="42">
        <v>85</v>
      </c>
      <c r="B231" s="42"/>
      <c r="C231" s="42" t="str">
        <f t="shared" ref="C231:D231" si="228">+C90</f>
        <v>Abdul Azis</v>
      </c>
      <c r="D231" s="42" t="str">
        <f t="shared" si="228"/>
        <v>B</v>
      </c>
      <c r="E231" s="269">
        <f t="shared" si="224"/>
        <v>7380000</v>
      </c>
      <c r="L231" s="9"/>
      <c r="O231" s="9"/>
      <c r="U231" s="9"/>
      <c r="AA231" s="9"/>
      <c r="AS231" s="9"/>
    </row>
    <row r="232" spans="1:45" hidden="1" x14ac:dyDescent="0.2">
      <c r="A232" s="42">
        <v>86</v>
      </c>
      <c r="B232" s="42"/>
      <c r="C232" s="42" t="str">
        <f t="shared" ref="C232:D232" si="229">+C91</f>
        <v>Sofi Miftahul Munir</v>
      </c>
      <c r="D232" s="42" t="str">
        <f t="shared" si="229"/>
        <v>A</v>
      </c>
      <c r="E232" s="269">
        <f t="shared" si="224"/>
        <v>10850000</v>
      </c>
      <c r="O232" s="9"/>
      <c r="U232" s="9"/>
      <c r="AA232" s="9"/>
    </row>
    <row r="233" spans="1:45" hidden="1" x14ac:dyDescent="0.2">
      <c r="A233" s="42">
        <v>87</v>
      </c>
      <c r="B233" s="42"/>
      <c r="C233" s="42" t="str">
        <f t="shared" ref="C233" si="230">+C92</f>
        <v>Nurdiana Dewi</v>
      </c>
      <c r="D233" s="42" t="str">
        <f t="shared" ref="D233:D245" si="231">+D91</f>
        <v>A</v>
      </c>
      <c r="E233" s="269">
        <f t="shared" si="224"/>
        <v>7200000</v>
      </c>
      <c r="L233" s="9"/>
      <c r="O233" s="9"/>
      <c r="U233" s="9"/>
      <c r="AA233" s="9"/>
      <c r="AS233" s="9"/>
    </row>
    <row r="234" spans="1:45" hidden="1" x14ac:dyDescent="0.2">
      <c r="A234" s="42">
        <v>88</v>
      </c>
      <c r="B234" s="42"/>
      <c r="C234" s="42" t="str">
        <f t="shared" ref="C234" si="232">+C93</f>
        <v>Elip Maulana</v>
      </c>
      <c r="D234" s="42" t="str">
        <f t="shared" si="231"/>
        <v>A</v>
      </c>
      <c r="E234" s="269">
        <f t="shared" si="224"/>
        <v>6250000</v>
      </c>
      <c r="O234" s="9"/>
      <c r="U234" s="9"/>
      <c r="AA234" s="9"/>
    </row>
    <row r="235" spans="1:45" hidden="1" x14ac:dyDescent="0.2">
      <c r="A235" s="42">
        <v>89</v>
      </c>
      <c r="B235" s="42"/>
      <c r="C235" s="42" t="str">
        <f t="shared" ref="C235" si="233">+C94</f>
        <v>Anisa Karmila Sarah</v>
      </c>
      <c r="D235" s="42">
        <f t="shared" si="231"/>
        <v>0</v>
      </c>
      <c r="E235" s="269">
        <f t="shared" si="224"/>
        <v>7200000</v>
      </c>
      <c r="O235" s="9"/>
      <c r="U235" s="9"/>
      <c r="AA235" s="9"/>
    </row>
    <row r="236" spans="1:45" hidden="1" x14ac:dyDescent="0.2">
      <c r="A236" s="42">
        <v>90</v>
      </c>
      <c r="B236" s="42"/>
      <c r="C236" s="42">
        <f t="shared" ref="C236" si="234">+C95</f>
        <v>0</v>
      </c>
      <c r="D236" s="42">
        <f t="shared" si="231"/>
        <v>0</v>
      </c>
      <c r="E236" s="269">
        <f t="shared" si="224"/>
        <v>0</v>
      </c>
      <c r="L236" s="9"/>
      <c r="O236" s="9"/>
      <c r="U236" s="9"/>
      <c r="AA236" s="9"/>
      <c r="AS236" s="9"/>
    </row>
    <row r="237" spans="1:45" hidden="1" x14ac:dyDescent="0.2">
      <c r="A237" s="42">
        <v>91</v>
      </c>
      <c r="B237" s="42"/>
      <c r="C237" s="42">
        <f t="shared" ref="C237" si="235">+C96</f>
        <v>0</v>
      </c>
      <c r="D237" s="42">
        <f t="shared" si="231"/>
        <v>0</v>
      </c>
      <c r="E237" s="269">
        <f t="shared" si="224"/>
        <v>0</v>
      </c>
      <c r="O237" s="9"/>
      <c r="U237" s="9"/>
      <c r="AA237" s="9"/>
    </row>
    <row r="238" spans="1:45" hidden="1" x14ac:dyDescent="0.2">
      <c r="A238" s="42">
        <v>92</v>
      </c>
      <c r="B238" s="42"/>
      <c r="C238" s="42">
        <f t="shared" ref="C238" si="236">+C97</f>
        <v>0</v>
      </c>
      <c r="D238" s="42">
        <f t="shared" si="231"/>
        <v>0</v>
      </c>
      <c r="E238" s="269">
        <f t="shared" si="224"/>
        <v>0</v>
      </c>
      <c r="L238" s="9"/>
      <c r="O238" s="9"/>
      <c r="U238" s="9"/>
      <c r="AA238" s="9"/>
      <c r="AS238" s="9"/>
    </row>
    <row r="239" spans="1:45" hidden="1" x14ac:dyDescent="0.2">
      <c r="A239" s="42">
        <v>93</v>
      </c>
      <c r="B239" s="42"/>
      <c r="C239" s="42">
        <f t="shared" ref="C239" si="237">+C98</f>
        <v>0</v>
      </c>
      <c r="D239" s="42">
        <f t="shared" si="231"/>
        <v>0</v>
      </c>
      <c r="E239" s="269">
        <f t="shared" si="224"/>
        <v>0</v>
      </c>
      <c r="O239" s="9"/>
      <c r="U239" s="9"/>
      <c r="AA239" s="9"/>
    </row>
    <row r="240" spans="1:45" hidden="1" x14ac:dyDescent="0.2">
      <c r="A240" s="42">
        <v>94</v>
      </c>
      <c r="B240" s="42"/>
      <c r="C240" s="42">
        <f t="shared" ref="C240" si="238">+C99</f>
        <v>0</v>
      </c>
      <c r="D240" s="42">
        <f t="shared" si="231"/>
        <v>0</v>
      </c>
      <c r="E240" s="269">
        <f t="shared" si="224"/>
        <v>0</v>
      </c>
      <c r="O240" s="9"/>
      <c r="U240" s="9"/>
      <c r="AA240" s="9"/>
    </row>
    <row r="241" spans="1:45" hidden="1" x14ac:dyDescent="0.2">
      <c r="A241" s="42">
        <v>95</v>
      </c>
      <c r="B241" s="42"/>
      <c r="C241" s="42">
        <f t="shared" ref="C241" si="239">+C100</f>
        <v>0</v>
      </c>
      <c r="D241" s="42">
        <f t="shared" si="231"/>
        <v>0</v>
      </c>
      <c r="E241" s="269">
        <f t="shared" si="224"/>
        <v>0</v>
      </c>
      <c r="O241" s="9"/>
      <c r="U241" s="9"/>
      <c r="AA241" s="9"/>
    </row>
    <row r="242" spans="1:45" hidden="1" x14ac:dyDescent="0.2">
      <c r="A242" s="42">
        <v>96</v>
      </c>
      <c r="B242" s="42"/>
      <c r="C242" s="42">
        <f t="shared" ref="C242" si="240">+C101</f>
        <v>0</v>
      </c>
      <c r="D242" s="42">
        <f t="shared" si="231"/>
        <v>0</v>
      </c>
      <c r="E242" s="269">
        <f t="shared" si="224"/>
        <v>0</v>
      </c>
      <c r="L242" s="9"/>
      <c r="O242" s="9"/>
      <c r="U242" s="9"/>
      <c r="AA242" s="9"/>
      <c r="AS242" s="9"/>
    </row>
    <row r="243" spans="1:45" hidden="1" x14ac:dyDescent="0.2">
      <c r="A243" s="42">
        <v>97</v>
      </c>
      <c r="B243" s="42"/>
      <c r="C243" s="42">
        <f t="shared" ref="C243" si="241">+C102</f>
        <v>0</v>
      </c>
      <c r="D243" s="42">
        <f t="shared" si="231"/>
        <v>0</v>
      </c>
      <c r="E243" s="269">
        <f t="shared" si="224"/>
        <v>0</v>
      </c>
      <c r="O243" s="9"/>
      <c r="U243" s="9"/>
      <c r="AA243" s="9"/>
    </row>
    <row r="244" spans="1:45" hidden="1" x14ac:dyDescent="0.2">
      <c r="A244" s="42">
        <v>98</v>
      </c>
      <c r="B244" s="42"/>
      <c r="C244" s="42">
        <f t="shared" ref="C244" si="242">+C103</f>
        <v>0</v>
      </c>
      <c r="D244" s="42">
        <f t="shared" si="231"/>
        <v>0</v>
      </c>
      <c r="E244" s="269">
        <f t="shared" si="224"/>
        <v>0</v>
      </c>
      <c r="O244" s="9"/>
      <c r="U244" s="9"/>
      <c r="AA244" s="9"/>
    </row>
    <row r="245" spans="1:45" hidden="1" x14ac:dyDescent="0.2">
      <c r="A245" s="42">
        <v>99</v>
      </c>
      <c r="B245" s="42"/>
      <c r="C245" s="42">
        <f t="shared" ref="C245" si="243">+C104</f>
        <v>0</v>
      </c>
      <c r="D245" s="42">
        <f t="shared" si="231"/>
        <v>0</v>
      </c>
      <c r="E245" s="269">
        <f t="shared" si="224"/>
        <v>0</v>
      </c>
      <c r="L245" s="9"/>
      <c r="O245" s="9"/>
      <c r="U245" s="9"/>
      <c r="AA245" s="9"/>
      <c r="AS245" s="9"/>
    </row>
    <row r="246" spans="1:45" hidden="1" x14ac:dyDescent="0.2">
      <c r="A246" s="42">
        <v>100</v>
      </c>
      <c r="B246" s="42"/>
      <c r="C246" s="42">
        <f t="shared" ref="C246" si="244">+C105</f>
        <v>0</v>
      </c>
      <c r="D246" s="42">
        <f t="shared" ref="D246" si="245">D100</f>
        <v>0</v>
      </c>
      <c r="E246" s="269">
        <f t="shared" si="224"/>
        <v>0</v>
      </c>
      <c r="L246" s="9"/>
      <c r="O246" s="9"/>
      <c r="U246" s="9"/>
      <c r="AA246" s="9"/>
      <c r="AS246" s="9"/>
    </row>
    <row r="247" spans="1:45" hidden="1" x14ac:dyDescent="0.2">
      <c r="A247" s="42">
        <v>101</v>
      </c>
      <c r="B247" s="42"/>
      <c r="C247" s="42">
        <f t="shared" ref="C247" si="246">+C106</f>
        <v>0</v>
      </c>
      <c r="D247" s="42">
        <f t="shared" ref="D247" si="247">D101</f>
        <v>0</v>
      </c>
      <c r="E247" s="269">
        <f t="shared" si="224"/>
        <v>0</v>
      </c>
      <c r="L247" s="9"/>
      <c r="O247" s="9"/>
      <c r="U247" s="9"/>
      <c r="AA247" s="9"/>
      <c r="AS247" s="9"/>
    </row>
    <row r="248" spans="1:45" hidden="1" x14ac:dyDescent="0.2">
      <c r="A248" s="42">
        <v>102</v>
      </c>
      <c r="B248" s="42"/>
      <c r="C248" s="42">
        <f t="shared" ref="C248" si="248">+C107</f>
        <v>0</v>
      </c>
      <c r="D248" s="42">
        <f t="shared" ref="D248" si="249">D102</f>
        <v>0</v>
      </c>
      <c r="E248" s="269">
        <f t="shared" si="224"/>
        <v>0</v>
      </c>
      <c r="O248" s="9"/>
      <c r="U248" s="9"/>
      <c r="AA248" s="9"/>
    </row>
    <row r="249" spans="1:45" hidden="1" x14ac:dyDescent="0.2">
      <c r="A249" s="42">
        <v>103</v>
      </c>
      <c r="B249" s="42"/>
      <c r="C249" s="42">
        <f t="shared" ref="C249" si="250">+C108</f>
        <v>0</v>
      </c>
      <c r="D249" s="42">
        <f t="shared" ref="D249" si="251">D103</f>
        <v>0</v>
      </c>
      <c r="E249" s="269">
        <f t="shared" si="224"/>
        <v>0</v>
      </c>
      <c r="L249" s="9"/>
      <c r="O249" s="9"/>
      <c r="U249" s="9"/>
      <c r="AA249" s="9"/>
      <c r="AS249" s="9"/>
    </row>
    <row r="250" spans="1:45" hidden="1" x14ac:dyDescent="0.2">
      <c r="A250" s="42">
        <v>104</v>
      </c>
      <c r="B250" s="42"/>
      <c r="C250" s="42">
        <f t="shared" ref="C250" si="252">+C109</f>
        <v>0</v>
      </c>
      <c r="D250" s="42">
        <f t="shared" ref="D250" si="253">D104</f>
        <v>0</v>
      </c>
      <c r="E250" s="269">
        <f t="shared" si="224"/>
        <v>0</v>
      </c>
      <c r="L250" s="9"/>
      <c r="O250" s="9"/>
      <c r="U250" s="9"/>
      <c r="AA250" s="9"/>
      <c r="AS250" s="9"/>
    </row>
    <row r="251" spans="1:45" hidden="1" x14ac:dyDescent="0.2">
      <c r="A251" s="42">
        <v>105</v>
      </c>
      <c r="B251" s="42"/>
      <c r="C251" s="42">
        <f t="shared" ref="C251" si="254">+C110</f>
        <v>0</v>
      </c>
      <c r="D251" s="42">
        <f t="shared" ref="D251" si="255">D105</f>
        <v>0</v>
      </c>
      <c r="E251" s="269">
        <f t="shared" si="224"/>
        <v>0</v>
      </c>
      <c r="O251" s="9"/>
      <c r="U251" s="9"/>
      <c r="AA251" s="9"/>
    </row>
    <row r="252" spans="1:45" hidden="1" x14ac:dyDescent="0.2">
      <c r="A252" s="42">
        <v>106</v>
      </c>
      <c r="B252" s="42"/>
      <c r="C252" s="42">
        <f t="shared" ref="C252" si="256">+C111</f>
        <v>0</v>
      </c>
      <c r="D252" s="42">
        <f t="shared" ref="D252" si="257">D106</f>
        <v>0</v>
      </c>
      <c r="E252" s="269">
        <f t="shared" si="224"/>
        <v>0</v>
      </c>
      <c r="O252" s="9"/>
      <c r="U252" s="9"/>
      <c r="AA252" s="9"/>
    </row>
    <row r="253" spans="1:45" hidden="1" x14ac:dyDescent="0.2">
      <c r="A253" s="42">
        <v>107</v>
      </c>
      <c r="B253" s="42"/>
      <c r="C253" s="42">
        <f t="shared" ref="C253" si="258">+C112</f>
        <v>0</v>
      </c>
      <c r="D253" s="42">
        <f t="shared" ref="D253" si="259">D107</f>
        <v>0</v>
      </c>
      <c r="E253" s="269">
        <f t="shared" si="224"/>
        <v>0</v>
      </c>
      <c r="L253" s="9"/>
      <c r="O253" s="9"/>
      <c r="U253" s="9"/>
      <c r="AA253" s="9"/>
      <c r="AS253" s="9"/>
    </row>
    <row r="254" spans="1:45" hidden="1" x14ac:dyDescent="0.2">
      <c r="A254" s="42">
        <v>108</v>
      </c>
      <c r="B254" s="42"/>
      <c r="C254" s="42">
        <f t="shared" ref="C254" si="260">+C113</f>
        <v>0</v>
      </c>
      <c r="D254" s="42">
        <f t="shared" ref="D254" si="261">D108</f>
        <v>0</v>
      </c>
      <c r="E254" s="269">
        <f t="shared" si="224"/>
        <v>0</v>
      </c>
      <c r="O254" s="9"/>
      <c r="U254" s="9"/>
      <c r="AA254" s="9"/>
    </row>
    <row r="255" spans="1:45" hidden="1" x14ac:dyDescent="0.2">
      <c r="A255" s="42">
        <v>109</v>
      </c>
      <c r="B255" s="42"/>
      <c r="C255" s="42">
        <f t="shared" ref="C255" si="262">+C114</f>
        <v>0</v>
      </c>
      <c r="D255" s="42">
        <f t="shared" ref="D255" si="263">D109</f>
        <v>0</v>
      </c>
      <c r="E255" s="269">
        <f t="shared" si="224"/>
        <v>0</v>
      </c>
      <c r="L255" s="9"/>
      <c r="O255" s="9"/>
      <c r="U255" s="9"/>
      <c r="AA255" s="9"/>
      <c r="AS255" s="9"/>
    </row>
    <row r="256" spans="1:45" hidden="1" x14ac:dyDescent="0.2">
      <c r="A256" s="42">
        <v>110</v>
      </c>
      <c r="B256" s="42"/>
      <c r="C256" s="42">
        <f t="shared" ref="C256" si="264">+C115</f>
        <v>0</v>
      </c>
      <c r="D256" s="42">
        <f t="shared" ref="D256:D266" si="265">D110</f>
        <v>0</v>
      </c>
      <c r="E256" s="269">
        <f t="shared" si="224"/>
        <v>0</v>
      </c>
      <c r="L256" s="9"/>
      <c r="O256" s="9"/>
      <c r="U256" s="9"/>
      <c r="AA256" s="9"/>
      <c r="AS256" s="9"/>
    </row>
    <row r="257" spans="1:45" hidden="1" x14ac:dyDescent="0.2">
      <c r="A257" s="42">
        <v>111</v>
      </c>
      <c r="B257" s="42"/>
      <c r="C257" s="42">
        <f t="shared" ref="C257" si="266">+C116</f>
        <v>0</v>
      </c>
      <c r="D257" s="42">
        <f t="shared" si="265"/>
        <v>0</v>
      </c>
      <c r="E257" s="269">
        <f t="shared" si="224"/>
        <v>0</v>
      </c>
      <c r="L257" s="9"/>
      <c r="O257" s="9"/>
      <c r="U257" s="9"/>
      <c r="AA257" s="9"/>
      <c r="AS257" s="9"/>
    </row>
    <row r="258" spans="1:45" hidden="1" x14ac:dyDescent="0.2">
      <c r="A258" s="42">
        <v>112</v>
      </c>
      <c r="B258" s="42"/>
      <c r="C258" s="42">
        <f t="shared" ref="C258" si="267">+C117</f>
        <v>0</v>
      </c>
      <c r="D258" s="42">
        <f t="shared" si="265"/>
        <v>0</v>
      </c>
      <c r="E258" s="269">
        <f t="shared" si="224"/>
        <v>0</v>
      </c>
      <c r="L258" s="9"/>
      <c r="O258" s="9"/>
      <c r="U258" s="9"/>
      <c r="AA258" s="9"/>
      <c r="AS258" s="9"/>
    </row>
    <row r="259" spans="1:45" hidden="1" x14ac:dyDescent="0.2">
      <c r="A259" s="42">
        <v>113</v>
      </c>
      <c r="B259" s="42"/>
      <c r="C259" s="42">
        <f t="shared" ref="C259" si="268">+C118</f>
        <v>0</v>
      </c>
      <c r="D259" s="42">
        <f t="shared" si="265"/>
        <v>0</v>
      </c>
      <c r="E259" s="269">
        <f t="shared" ref="E259:E269" si="269">+L118+O118+R118+U118+X118+AA118+AD118+AG118+AJ118+AM118+AP118+AS118+AV118+AY118</f>
        <v>0</v>
      </c>
      <c r="O259" s="9"/>
      <c r="U259" s="9"/>
      <c r="AA259" s="9"/>
    </row>
    <row r="260" spans="1:45" hidden="1" x14ac:dyDescent="0.2">
      <c r="A260" s="42">
        <v>114</v>
      </c>
      <c r="B260" s="42"/>
      <c r="C260" s="42">
        <f t="shared" ref="C260" si="270">+C119</f>
        <v>0</v>
      </c>
      <c r="D260" s="42">
        <f t="shared" si="265"/>
        <v>0</v>
      </c>
      <c r="E260" s="269">
        <f t="shared" si="269"/>
        <v>0</v>
      </c>
      <c r="O260" s="9"/>
      <c r="U260" s="9"/>
      <c r="AA260" s="9"/>
    </row>
    <row r="261" spans="1:45" hidden="1" x14ac:dyDescent="0.2">
      <c r="A261" s="42">
        <v>115</v>
      </c>
      <c r="B261" s="42"/>
      <c r="C261" s="42">
        <f t="shared" ref="C261" si="271">+C120</f>
        <v>0</v>
      </c>
      <c r="D261" s="42">
        <f t="shared" si="265"/>
        <v>0</v>
      </c>
      <c r="E261" s="269">
        <f t="shared" si="269"/>
        <v>0</v>
      </c>
      <c r="O261" s="9"/>
      <c r="U261" s="9"/>
      <c r="AA261" s="9"/>
    </row>
    <row r="262" spans="1:45" hidden="1" x14ac:dyDescent="0.2">
      <c r="A262" s="42">
        <v>116</v>
      </c>
      <c r="B262" s="42"/>
      <c r="C262" s="42">
        <f t="shared" ref="C262" si="272">+C121</f>
        <v>0</v>
      </c>
      <c r="D262" s="42">
        <f t="shared" si="265"/>
        <v>0</v>
      </c>
      <c r="E262" s="269">
        <f t="shared" si="269"/>
        <v>0</v>
      </c>
      <c r="L262" s="9"/>
      <c r="O262" s="9"/>
      <c r="U262" s="9"/>
      <c r="AA262" s="9"/>
      <c r="AS262" s="9"/>
    </row>
    <row r="263" spans="1:45" hidden="1" x14ac:dyDescent="0.2">
      <c r="A263" s="42">
        <v>117</v>
      </c>
      <c r="B263" s="42"/>
      <c r="C263" s="42">
        <f t="shared" ref="C263" si="273">+C122</f>
        <v>0</v>
      </c>
      <c r="D263" s="42">
        <f t="shared" si="265"/>
        <v>0</v>
      </c>
      <c r="E263" s="269">
        <f t="shared" si="269"/>
        <v>0</v>
      </c>
      <c r="L263" s="9"/>
      <c r="O263" s="9"/>
      <c r="U263" s="9"/>
      <c r="AA263" s="9"/>
      <c r="AS263" s="9"/>
    </row>
    <row r="264" spans="1:45" hidden="1" x14ac:dyDescent="0.2">
      <c r="A264" s="42">
        <v>118</v>
      </c>
      <c r="B264" s="42"/>
      <c r="C264" s="42">
        <f t="shared" ref="C264" si="274">+C123</f>
        <v>0</v>
      </c>
      <c r="D264" s="42">
        <f t="shared" si="265"/>
        <v>0</v>
      </c>
      <c r="E264" s="269">
        <f t="shared" si="269"/>
        <v>0</v>
      </c>
      <c r="L264" s="9"/>
      <c r="O264" s="9"/>
      <c r="U264" s="9"/>
      <c r="AA264" s="9"/>
      <c r="AS264" s="9"/>
    </row>
    <row r="265" spans="1:45" hidden="1" x14ac:dyDescent="0.2">
      <c r="A265" s="42">
        <v>119</v>
      </c>
      <c r="B265" s="42"/>
      <c r="C265" s="42">
        <f t="shared" ref="C265" si="275">+C124</f>
        <v>0</v>
      </c>
      <c r="D265" s="42">
        <f t="shared" si="265"/>
        <v>0</v>
      </c>
      <c r="E265" s="269">
        <f t="shared" si="269"/>
        <v>0</v>
      </c>
      <c r="L265" s="9"/>
      <c r="O265" s="9"/>
      <c r="U265" s="9"/>
      <c r="AA265" s="9"/>
      <c r="AS265" s="9"/>
    </row>
    <row r="266" spans="1:45" hidden="1" x14ac:dyDescent="0.2">
      <c r="A266" s="42">
        <v>120</v>
      </c>
      <c r="B266" s="42"/>
      <c r="C266" s="42">
        <f t="shared" ref="C266" si="276">+C125</f>
        <v>0</v>
      </c>
      <c r="D266" s="42">
        <f t="shared" si="265"/>
        <v>0</v>
      </c>
      <c r="E266" s="269">
        <f t="shared" si="269"/>
        <v>0</v>
      </c>
      <c r="F266" s="9">
        <f>3100000+E266</f>
        <v>3100000</v>
      </c>
      <c r="O266" s="9"/>
      <c r="U266" s="9"/>
      <c r="AA266" s="9"/>
    </row>
    <row r="267" spans="1:45" hidden="1" x14ac:dyDescent="0.2">
      <c r="A267" s="42">
        <v>121</v>
      </c>
      <c r="B267" s="42"/>
      <c r="C267" s="42">
        <f t="shared" ref="C267:D267" si="277">C121</f>
        <v>0</v>
      </c>
      <c r="D267" s="42">
        <f t="shared" si="277"/>
        <v>0</v>
      </c>
      <c r="E267" s="269">
        <f t="shared" si="269"/>
        <v>0</v>
      </c>
      <c r="O267" s="9"/>
      <c r="U267" s="9"/>
      <c r="AA267" s="9"/>
    </row>
    <row r="268" spans="1:45" hidden="1" x14ac:dyDescent="0.2">
      <c r="A268" s="42">
        <v>122</v>
      </c>
      <c r="B268" s="42"/>
      <c r="C268" s="42">
        <f t="shared" ref="C268:D268" si="278">C122</f>
        <v>0</v>
      </c>
      <c r="D268" s="42">
        <f t="shared" si="278"/>
        <v>0</v>
      </c>
      <c r="E268" s="269">
        <f t="shared" si="269"/>
        <v>0</v>
      </c>
      <c r="L268" s="9"/>
      <c r="O268" s="9"/>
      <c r="U268" s="9"/>
      <c r="AA268" s="9"/>
      <c r="AS268" s="9"/>
    </row>
    <row r="269" spans="1:45" hidden="1" x14ac:dyDescent="0.2">
      <c r="A269" s="42">
        <v>123</v>
      </c>
      <c r="B269" s="42"/>
      <c r="C269" s="42">
        <f t="shared" ref="C269:D269" si="279">C123</f>
        <v>0</v>
      </c>
      <c r="D269" s="42">
        <f t="shared" si="279"/>
        <v>0</v>
      </c>
      <c r="E269" s="269">
        <f t="shared" si="269"/>
        <v>0</v>
      </c>
      <c r="L269" s="9"/>
      <c r="O269" s="9"/>
      <c r="U269" s="9"/>
      <c r="AA269" s="9"/>
      <c r="AS269" s="9"/>
    </row>
    <row r="270" spans="1:45" hidden="1" x14ac:dyDescent="0.2">
      <c r="A270" s="42">
        <v>124</v>
      </c>
      <c r="B270" s="42"/>
      <c r="C270" s="42">
        <f t="shared" ref="C270:D270" si="280">C124</f>
        <v>0</v>
      </c>
      <c r="D270" s="42">
        <f t="shared" si="280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125</v>
      </c>
      <c r="B271" s="42"/>
      <c r="C271" s="42">
        <f t="shared" ref="C271:D271" si="281">C125</f>
        <v>0</v>
      </c>
      <c r="D271" s="42">
        <f t="shared" si="281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126</v>
      </c>
      <c r="B272" s="42"/>
      <c r="C272" s="42">
        <f t="shared" ref="C272:D272" si="282">C126</f>
        <v>0</v>
      </c>
      <c r="D272" s="42">
        <f t="shared" si="282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127</v>
      </c>
      <c r="B273" s="42"/>
      <c r="C273" s="42">
        <f t="shared" ref="C273:D273" si="283">C127</f>
        <v>0</v>
      </c>
      <c r="D273" s="42">
        <f t="shared" si="283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42">
        <v>128</v>
      </c>
      <c r="B274" s="42"/>
      <c r="C274" s="42">
        <f t="shared" ref="C274:D274" si="284">C128</f>
        <v>0</v>
      </c>
      <c r="D274" s="42">
        <f t="shared" si="284"/>
        <v>0</v>
      </c>
      <c r="E274" s="42">
        <f>L128+O128+R128+U128+X128+AA128+AD128+AG128+AJ128+AM128+AP128+AS128</f>
        <v>0</v>
      </c>
      <c r="L274" s="9"/>
      <c r="O274" s="9"/>
      <c r="U274" s="9"/>
      <c r="AA274" s="9"/>
      <c r="AS274" s="9"/>
    </row>
    <row r="275" spans="1:45" hidden="1" x14ac:dyDescent="0.2">
      <c r="A275" s="9">
        <v>129</v>
      </c>
      <c r="B275" s="9"/>
      <c r="C275" s="9">
        <f>C144</f>
        <v>0</v>
      </c>
      <c r="D275" s="9"/>
      <c r="L275" s="9"/>
      <c r="O275" s="9"/>
      <c r="U275" s="9"/>
      <c r="AA275" s="9"/>
      <c r="AS275" s="9"/>
    </row>
    <row r="276" spans="1:45" hidden="1" x14ac:dyDescent="0.2">
      <c r="A276" s="9">
        <v>130</v>
      </c>
      <c r="B276" s="9"/>
      <c r="C276" s="9">
        <f>C145</f>
        <v>0</v>
      </c>
      <c r="D276" s="9"/>
      <c r="E276" s="9">
        <f>SUM(E148:E275)</f>
        <v>576285000</v>
      </c>
      <c r="L276" s="9"/>
      <c r="O276" s="9"/>
      <c r="U276" s="9"/>
      <c r="AA276" s="9"/>
      <c r="AS276" s="9"/>
    </row>
    <row r="277" spans="1:45" hidden="1" x14ac:dyDescent="0.2">
      <c r="A277" s="9">
        <v>131</v>
      </c>
      <c r="B277" s="9"/>
      <c r="C277" s="9">
        <f>C146</f>
        <v>0</v>
      </c>
      <c r="D277" s="9"/>
      <c r="L277" s="9"/>
      <c r="O277" s="9"/>
      <c r="U277" s="9"/>
      <c r="AA277" s="9"/>
      <c r="AS277" s="9"/>
    </row>
    <row r="278" spans="1:45" hidden="1" x14ac:dyDescent="0.2">
      <c r="A278" s="9">
        <v>132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133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134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135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136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137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138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139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140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141</v>
      </c>
      <c r="B287" s="9"/>
      <c r="D287" s="9"/>
      <c r="L287" s="9"/>
      <c r="O287" s="9"/>
      <c r="U287" s="9"/>
      <c r="AA287" s="9"/>
      <c r="AS287" s="9"/>
    </row>
    <row r="288" spans="1:45" hidden="1" x14ac:dyDescent="0.2">
      <c r="A288" s="9">
        <v>142</v>
      </c>
      <c r="B288" s="9"/>
      <c r="D288" s="9"/>
      <c r="L288" s="9"/>
      <c r="O288" s="9"/>
      <c r="U288" s="9"/>
      <c r="AA288" s="9"/>
      <c r="AS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/>
      <c r="O290" s="9"/>
      <c r="U290" s="9"/>
      <c r="AA290" s="9"/>
    </row>
    <row r="291" spans="1:27" x14ac:dyDescent="0.2">
      <c r="A291" s="9"/>
      <c r="B291" s="9"/>
      <c r="D291" s="9" t="s">
        <v>374</v>
      </c>
      <c r="E291" s="9">
        <f>+E151+E152+E155+E156+E159+E162+E167+E170+E171+E172+E174+E180+E184+E186+E189+E191+E194+E196+E198+E200+E205+E206+E208+E212+E218+E221+E224+E227+E230</f>
        <v>176950000</v>
      </c>
      <c r="O291" s="9"/>
      <c r="U291" s="9"/>
      <c r="AA291" s="9"/>
    </row>
    <row r="292" spans="1:27" x14ac:dyDescent="0.2">
      <c r="A292" s="9"/>
      <c r="B292" s="9"/>
      <c r="D292" s="9" t="s">
        <v>375</v>
      </c>
      <c r="E292" s="9">
        <f>+E148+E153+E154+E163+E164+E165+E169+E176+E179+E181+E182+E185+E188+E192+E195+E197+E201+E204+E209+E211+E214+E215+E216+E219+E222+E223+E231</f>
        <v>171215000</v>
      </c>
      <c r="O292" s="9"/>
      <c r="U292" s="9"/>
      <c r="AA292" s="9"/>
    </row>
    <row r="293" spans="1:27" x14ac:dyDescent="0.2">
      <c r="A293" s="9"/>
      <c r="B293" s="9"/>
      <c r="D293" s="9" t="s">
        <v>377</v>
      </c>
      <c r="E293" s="9">
        <f>+E149+E150+E157+E158+E160+E161+E166+E168+E173+E175+E177+E178+E183+E187+E190+E193+E199+E202+E203+E207+E210+E213+E217+E220+E225+E226+E228+E229</f>
        <v>196620000</v>
      </c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D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  <row r="517" spans="1:27" x14ac:dyDescent="0.2">
      <c r="A517" s="9"/>
      <c r="B517" s="9"/>
      <c r="O517" s="9"/>
      <c r="U517" s="9"/>
      <c r="AA517" s="9"/>
    </row>
  </sheetData>
  <autoFilter ref="A147:E288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6:C146"/>
    <mergeCell ref="A144:D144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AO1" workbookViewId="0">
      <pane ySplit="6" topLeftCell="A51" activePane="bottomLeft" state="frozen"/>
      <selection pane="bottomLeft" activeCell="E82" sqref="E82:AZ82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5" t="s">
        <v>1</v>
      </c>
      <c r="B5" s="437" t="s">
        <v>2</v>
      </c>
      <c r="C5" s="439" t="s">
        <v>3</v>
      </c>
      <c r="D5" s="439" t="s">
        <v>4</v>
      </c>
      <c r="E5" s="439" t="s">
        <v>5</v>
      </c>
      <c r="F5" s="444" t="s">
        <v>6</v>
      </c>
      <c r="G5" s="444"/>
      <c r="H5" s="439" t="s">
        <v>10</v>
      </c>
      <c r="I5" s="439" t="s">
        <v>27</v>
      </c>
      <c r="J5" s="85"/>
      <c r="K5" s="441" t="s">
        <v>26</v>
      </c>
      <c r="L5" s="442"/>
      <c r="M5" s="443"/>
      <c r="N5" s="431" t="s">
        <v>9</v>
      </c>
      <c r="O5" s="431"/>
      <c r="P5" s="431"/>
      <c r="Q5" s="431" t="s">
        <v>14</v>
      </c>
      <c r="R5" s="431"/>
      <c r="S5" s="431"/>
      <c r="T5" s="431" t="s">
        <v>15</v>
      </c>
      <c r="U5" s="431"/>
      <c r="V5" s="431"/>
      <c r="W5" s="431" t="s">
        <v>16</v>
      </c>
      <c r="X5" s="431"/>
      <c r="Y5" s="431"/>
      <c r="Z5" s="431" t="s">
        <v>17</v>
      </c>
      <c r="AA5" s="431"/>
      <c r="AB5" s="431"/>
      <c r="AC5" s="431" t="s">
        <v>18</v>
      </c>
      <c r="AD5" s="431"/>
      <c r="AE5" s="431"/>
      <c r="AF5" s="431" t="s">
        <v>19</v>
      </c>
      <c r="AG5" s="431"/>
      <c r="AH5" s="431"/>
      <c r="AI5" s="431" t="s">
        <v>20</v>
      </c>
      <c r="AJ5" s="431"/>
      <c r="AK5" s="431"/>
      <c r="AL5" s="431" t="s">
        <v>21</v>
      </c>
      <c r="AM5" s="431"/>
      <c r="AN5" s="431"/>
      <c r="AO5" s="431" t="s">
        <v>22</v>
      </c>
      <c r="AP5" s="431"/>
      <c r="AQ5" s="431"/>
      <c r="AR5" s="431" t="s">
        <v>23</v>
      </c>
      <c r="AS5" s="431"/>
      <c r="AT5" s="431"/>
      <c r="AU5" s="431" t="s">
        <v>24</v>
      </c>
      <c r="AV5" s="431"/>
      <c r="AW5" s="431"/>
      <c r="AX5" s="432" t="s">
        <v>25</v>
      </c>
      <c r="AY5" s="433"/>
      <c r="AZ5" s="434"/>
      <c r="BA5" s="81" t="s">
        <v>62</v>
      </c>
      <c r="BC5" s="429" t="s">
        <v>29</v>
      </c>
    </row>
    <row r="6" spans="1:55" s="57" customFormat="1" ht="15.75" customHeight="1" thickBot="1" x14ac:dyDescent="0.25">
      <c r="A6" s="436"/>
      <c r="B6" s="438"/>
      <c r="C6" s="440"/>
      <c r="D6" s="440"/>
      <c r="E6" s="440"/>
      <c r="F6" s="55" t="s">
        <v>7</v>
      </c>
      <c r="G6" s="56" t="s">
        <v>8</v>
      </c>
      <c r="H6" s="440"/>
      <c r="I6" s="440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0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/>
      <c r="Y7" s="54">
        <f>W7-X7</f>
        <v>750000</v>
      </c>
      <c r="Z7" s="12">
        <v>750000</v>
      </c>
      <c r="AA7" s="12"/>
      <c r="AB7" s="54">
        <f>Z7-AA7</f>
        <v>750000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/>
      <c r="Y8" s="54">
        <f>W8-X8</f>
        <v>850000</v>
      </c>
      <c r="Z8" s="12">
        <v>850000</v>
      </c>
      <c r="AA8" s="12"/>
      <c r="AB8" s="54">
        <f>Z8-AA8</f>
        <v>850000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/>
      <c r="Y10" s="54">
        <f t="shared" ref="Y10:Y16" si="7">W10-X10</f>
        <v>480000</v>
      </c>
      <c r="Z10" s="12">
        <v>480000</v>
      </c>
      <c r="AA10" s="12"/>
      <c r="AB10" s="54">
        <f t="shared" ref="AB10:AB16" si="8">Z10-AA10</f>
        <v>480000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/>
      <c r="AH11" s="54">
        <f t="shared" si="10"/>
        <v>500000</v>
      </c>
      <c r="AI11" s="12">
        <v>500000</v>
      </c>
      <c r="AJ11" s="12"/>
      <c r="AK11" s="54">
        <f t="shared" si="11"/>
        <v>500000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/>
      <c r="Y12" s="252">
        <f t="shared" si="7"/>
        <v>900000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400000</v>
      </c>
      <c r="AB13" s="12">
        <f t="shared" si="8"/>
        <v>500000</v>
      </c>
      <c r="AC13" s="12">
        <v>900000</v>
      </c>
      <c r="AD13" s="54"/>
      <c r="AE13" s="12">
        <f t="shared" si="9"/>
        <v>900000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/>
      <c r="Y14" s="252">
        <f t="shared" si="7"/>
        <v>950000</v>
      </c>
      <c r="Z14" s="12">
        <v>950000</v>
      </c>
      <c r="AA14" s="255"/>
      <c r="AB14" s="252">
        <f t="shared" si="8"/>
        <v>950000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/>
      <c r="Y15" s="252">
        <f t="shared" si="7"/>
        <v>1000000</v>
      </c>
      <c r="Z15" s="12">
        <v>1000000</v>
      </c>
      <c r="AA15" s="255"/>
      <c r="AB15" s="252">
        <f t="shared" si="8"/>
        <v>1000000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200000</v>
      </c>
      <c r="AH19" s="252">
        <f t="shared" si="18"/>
        <v>750000</v>
      </c>
      <c r="AI19" s="12">
        <v>950000</v>
      </c>
      <c r="AJ19" s="255"/>
      <c r="AK19" s="252">
        <f t="shared" si="19"/>
        <v>950000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/>
      <c r="Y20" s="252">
        <f t="shared" si="15"/>
        <v>1020000</v>
      </c>
      <c r="Z20" s="12">
        <v>1020000</v>
      </c>
      <c r="AA20" s="255"/>
      <c r="AB20" s="252">
        <f t="shared" si="16"/>
        <v>1020000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/>
      <c r="Y21" s="252">
        <f t="shared" si="15"/>
        <v>1000000</v>
      </c>
      <c r="Z21" s="12">
        <v>1000000</v>
      </c>
      <c r="AA21" s="255"/>
      <c r="AB21" s="252">
        <f t="shared" si="16"/>
        <v>1000000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/>
      <c r="S22" s="252">
        <f t="shared" si="5"/>
        <v>900000</v>
      </c>
      <c r="T22" s="12">
        <v>900000</v>
      </c>
      <c r="U22" s="255"/>
      <c r="V22" s="252">
        <f t="shared" si="6"/>
        <v>900000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/>
      <c r="Y23" s="252">
        <f t="shared" si="15"/>
        <v>1000000</v>
      </c>
      <c r="Z23" s="12">
        <v>1000000</v>
      </c>
      <c r="AA23" s="255"/>
      <c r="AB23" s="252">
        <f t="shared" si="16"/>
        <v>1000000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/>
      <c r="Y24" s="252">
        <f t="shared" si="15"/>
        <v>750000</v>
      </c>
      <c r="Z24" s="12">
        <v>750000</v>
      </c>
      <c r="AA24" s="255"/>
      <c r="AB24" s="252">
        <f t="shared" si="16"/>
        <v>750000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/>
      <c r="AB25" s="252">
        <f t="shared" si="16"/>
        <v>1000000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160000</v>
      </c>
      <c r="V26" s="252">
        <f t="shared" si="6"/>
        <v>610000</v>
      </c>
      <c r="W26" s="42">
        <v>770000</v>
      </c>
      <c r="X26" s="257"/>
      <c r="Y26" s="252">
        <f t="shared" si="15"/>
        <v>770000</v>
      </c>
      <c r="Z26" s="42">
        <v>770000</v>
      </c>
      <c r="AA26" s="257"/>
      <c r="AB26" s="252">
        <f t="shared" si="16"/>
        <v>770000</v>
      </c>
      <c r="AC26" s="42">
        <v>770000</v>
      </c>
      <c r="AD26" s="257"/>
      <c r="AE26" s="252">
        <f t="shared" si="17"/>
        <v>770000</v>
      </c>
      <c r="AF26" s="42">
        <v>770000</v>
      </c>
      <c r="AG26" s="257"/>
      <c r="AH26" s="252">
        <f t="shared" si="18"/>
        <v>770000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/>
      <c r="V27" s="252">
        <f t="shared" si="6"/>
        <v>950000</v>
      </c>
      <c r="W27" s="42">
        <v>950000</v>
      </c>
      <c r="X27" s="257"/>
      <c r="Y27" s="252">
        <f t="shared" si="15"/>
        <v>950000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/>
      <c r="V30" s="252">
        <f t="shared" si="25"/>
        <v>900000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/>
      <c r="Y31" s="252">
        <f t="shared" si="15"/>
        <v>800000</v>
      </c>
      <c r="Z31" s="12">
        <v>800000</v>
      </c>
      <c r="AA31" s="255"/>
      <c r="AB31" s="252">
        <f t="shared" si="16"/>
        <v>800000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/>
      <c r="Y34" s="252">
        <f t="shared" si="15"/>
        <v>950000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/>
      <c r="Y35" s="252">
        <f t="shared" si="15"/>
        <v>900000</v>
      </c>
      <c r="Z35" s="12">
        <v>900000</v>
      </c>
      <c r="AA35" s="255"/>
      <c r="AB35" s="252">
        <f t="shared" si="16"/>
        <v>900000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/>
      <c r="P36" s="252">
        <f t="shared" si="4"/>
        <v>1020000</v>
      </c>
      <c r="Q36" s="12">
        <v>1020000</v>
      </c>
      <c r="R36" s="255"/>
      <c r="S36" s="252">
        <f t="shared" si="24"/>
        <v>1020000</v>
      </c>
      <c r="T36" s="12">
        <v>1020000</v>
      </c>
      <c r="U36" s="255"/>
      <c r="V36" s="252">
        <f t="shared" si="25"/>
        <v>1020000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/>
      <c r="Y37" s="252">
        <f t="shared" si="15"/>
        <v>800000</v>
      </c>
      <c r="Z37" s="12">
        <v>800000</v>
      </c>
      <c r="AA37" s="255"/>
      <c r="AB37" s="252">
        <f t="shared" si="16"/>
        <v>800000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/>
      <c r="AB38" s="252">
        <f t="shared" si="16"/>
        <v>900000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f>1200000-584000-552000</f>
        <v>64000</v>
      </c>
      <c r="AB39" s="252">
        <f t="shared" si="16"/>
        <v>520000</v>
      </c>
      <c r="AC39" s="12">
        <v>584000</v>
      </c>
      <c r="AD39" s="255"/>
      <c r="AE39" s="252">
        <f t="shared" si="17"/>
        <v>584000</v>
      </c>
      <c r="AF39" s="12">
        <v>584000</v>
      </c>
      <c r="AG39" s="255"/>
      <c r="AH39" s="252">
        <f t="shared" si="18"/>
        <v>584000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/>
      <c r="Y40" s="252">
        <f t="shared" si="15"/>
        <v>950000</v>
      </c>
      <c r="Z40" s="12">
        <v>950000</v>
      </c>
      <c r="AA40" s="255"/>
      <c r="AB40" s="252">
        <f t="shared" si="16"/>
        <v>950000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/>
      <c r="AB43" s="252">
        <f t="shared" si="28"/>
        <v>1000000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/>
      <c r="Y44" s="252">
        <f t="shared" si="15"/>
        <v>585000</v>
      </c>
      <c r="Z44" s="42">
        <v>585000</v>
      </c>
      <c r="AA44" s="256"/>
      <c r="AB44" s="252">
        <f t="shared" si="28"/>
        <v>585000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/>
      <c r="S45" s="252">
        <f t="shared" si="26"/>
        <v>900000</v>
      </c>
      <c r="T45" s="12">
        <v>900000</v>
      </c>
      <c r="U45" s="255"/>
      <c r="V45" s="252">
        <f t="shared" si="27"/>
        <v>900000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/>
      <c r="Y46" s="252">
        <f t="shared" si="15"/>
        <v>1020000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f>800000-773000</f>
        <v>27000</v>
      </c>
      <c r="Y47" s="252">
        <f t="shared" si="15"/>
        <v>764000</v>
      </c>
      <c r="Z47" s="12">
        <v>791000</v>
      </c>
      <c r="AA47" s="255"/>
      <c r="AB47" s="252">
        <f t="shared" si="28"/>
        <v>791000</v>
      </c>
      <c r="AC47" s="12">
        <v>791000</v>
      </c>
      <c r="AD47" s="255"/>
      <c r="AE47" s="252">
        <f t="shared" si="29"/>
        <v>791000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/>
      <c r="Y49" s="54">
        <f t="shared" ref="Y49:Y53" si="43">+W49-X49</f>
        <v>1000000</v>
      </c>
      <c r="Z49" s="12">
        <v>1000000</v>
      </c>
      <c r="AA49" s="12"/>
      <c r="AB49" s="54">
        <f t="shared" ref="AB49:AB53" si="44">+Z49-AA49</f>
        <v>1000000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/>
      <c r="V50" s="54">
        <f t="shared" si="42"/>
        <v>1000000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/>
      <c r="Y52" s="54">
        <f t="shared" si="43"/>
        <v>1000000</v>
      </c>
      <c r="Z52" s="12">
        <v>1000000</v>
      </c>
      <c r="AA52" s="12"/>
      <c r="AB52" s="54">
        <f t="shared" si="44"/>
        <v>1000000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/>
      <c r="V53" s="54">
        <f t="shared" si="42"/>
        <v>1000000</v>
      </c>
      <c r="W53" s="12">
        <v>1000000</v>
      </c>
      <c r="X53" s="12"/>
      <c r="Y53" s="54">
        <f t="shared" si="43"/>
        <v>1000000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/>
      <c r="Y56" s="54">
        <f t="shared" si="52"/>
        <v>1000000</v>
      </c>
      <c r="Z56" s="12">
        <v>1000000</v>
      </c>
      <c r="AA56" s="12"/>
      <c r="AB56" s="54">
        <f t="shared" si="53"/>
        <v>1000000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/>
      <c r="V57" s="54">
        <f t="shared" si="51"/>
        <v>1000000</v>
      </c>
      <c r="W57" s="12">
        <v>1000000</v>
      </c>
      <c r="X57" s="12"/>
      <c r="Y57" s="54">
        <f t="shared" si="52"/>
        <v>1000000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/>
      <c r="Y58" s="54">
        <f t="shared" si="52"/>
        <v>1000000</v>
      </c>
      <c r="Z58" s="12">
        <v>1000000</v>
      </c>
      <c r="AA58" s="12"/>
      <c r="AB58" s="54">
        <f t="shared" si="53"/>
        <v>1000000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/>
      <c r="V61" s="54">
        <f t="shared" ref="V61:V67" si="60">+T61-U61</f>
        <v>1150000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/>
      <c r="M62" s="44">
        <f>+K62-L62</f>
        <v>2500000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/>
      <c r="V62" s="54">
        <f t="shared" si="60"/>
        <v>1150000</v>
      </c>
      <c r="W62" s="12">
        <v>1150000</v>
      </c>
      <c r="X62" s="12"/>
      <c r="Y62" s="54">
        <f t="shared" si="61"/>
        <v>1150000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/>
      <c r="Y63" s="54">
        <f t="shared" si="61"/>
        <v>650000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/>
      <c r="Y64" s="54">
        <f t="shared" si="61"/>
        <v>1150000</v>
      </c>
      <c r="Z64" s="12">
        <v>1150000</v>
      </c>
      <c r="AA64" s="12"/>
      <c r="AB64" s="54">
        <f t="shared" si="62"/>
        <v>1150000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/>
      <c r="V66" s="54">
        <f t="shared" si="60"/>
        <v>1150000</v>
      </c>
      <c r="W66" s="12">
        <v>1150000</v>
      </c>
      <c r="X66" s="12"/>
      <c r="Y66" s="54">
        <f t="shared" si="61"/>
        <v>1150000</v>
      </c>
      <c r="Z66" s="12">
        <v>1150000</v>
      </c>
      <c r="AA66" s="12"/>
      <c r="AB66" s="54">
        <f t="shared" si="62"/>
        <v>1150000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26"/>
      <c r="B82" s="427"/>
      <c r="C82" s="427"/>
      <c r="D82" s="428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27600000</v>
      </c>
      <c r="M82" s="193">
        <f t="shared" si="81"/>
        <v>10000000</v>
      </c>
      <c r="N82" s="193">
        <f t="shared" si="81"/>
        <v>32390000</v>
      </c>
      <c r="O82" s="193">
        <f t="shared" si="81"/>
        <v>29720000</v>
      </c>
      <c r="P82" s="193">
        <f t="shared" si="81"/>
        <v>2670000</v>
      </c>
      <c r="Q82" s="193">
        <f t="shared" si="81"/>
        <v>41720000</v>
      </c>
      <c r="R82" s="193">
        <f t="shared" si="81"/>
        <v>33800000</v>
      </c>
      <c r="S82" s="193">
        <f t="shared" si="81"/>
        <v>7920000</v>
      </c>
      <c r="T82" s="193">
        <f t="shared" si="81"/>
        <v>57245000</v>
      </c>
      <c r="U82" s="193">
        <f t="shared" si="81"/>
        <v>36740000</v>
      </c>
      <c r="V82" s="193">
        <f t="shared" si="81"/>
        <v>20505000</v>
      </c>
      <c r="W82" s="193">
        <f t="shared" si="81"/>
        <v>49745000</v>
      </c>
      <c r="X82" s="193">
        <f t="shared" si="81"/>
        <v>6661000</v>
      </c>
      <c r="Y82" s="193">
        <f t="shared" si="81"/>
        <v>43084000</v>
      </c>
      <c r="Z82" s="193">
        <f t="shared" si="81"/>
        <v>49745000</v>
      </c>
      <c r="AA82" s="193">
        <f t="shared" si="81"/>
        <v>1914000</v>
      </c>
      <c r="AB82" s="193">
        <f t="shared" si="81"/>
        <v>47831000</v>
      </c>
      <c r="AC82" s="193">
        <f t="shared" si="81"/>
        <v>54245000</v>
      </c>
      <c r="AD82" s="193">
        <f t="shared" si="81"/>
        <v>1450000</v>
      </c>
      <c r="AE82" s="193">
        <f t="shared" si="81"/>
        <v>52795000</v>
      </c>
      <c r="AF82" s="193">
        <f t="shared" si="81"/>
        <v>49745000</v>
      </c>
      <c r="AG82" s="193">
        <f t="shared" si="81"/>
        <v>200000</v>
      </c>
      <c r="AH82" s="193">
        <f t="shared" si="81"/>
        <v>49545000</v>
      </c>
      <c r="AI82" s="193">
        <f t="shared" si="81"/>
        <v>49745000</v>
      </c>
      <c r="AJ82" s="193">
        <f t="shared" si="81"/>
        <v>0</v>
      </c>
      <c r="AK82" s="193">
        <f t="shared" si="81"/>
        <v>49745000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77" t="s">
        <v>125</v>
      </c>
      <c r="B83" s="377"/>
      <c r="C83" s="377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5250000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6800000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3840000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2000000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6300000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5000000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6650000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7000000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3600000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7140000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7000000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8100000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7000000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6750000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6000000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6000000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7600000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7200000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5600000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6650000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6300000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10200000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5600000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5400000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4600000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6650000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6000000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4095000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8100000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7140000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7100000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8000000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9000000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8000000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9000000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8000000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9000000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8000000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11500000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14000000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7150000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10350000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394915000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191575000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203340000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Z547"/>
  <sheetViews>
    <sheetView topLeftCell="H1" workbookViewId="0">
      <pane ySplit="6" topLeftCell="A35" activePane="bottomLeft" state="frozen"/>
      <selection pane="bottomLeft" activeCell="S46" sqref="S46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49" t="s">
        <v>1</v>
      </c>
      <c r="B5" s="451" t="s">
        <v>2</v>
      </c>
      <c r="C5" s="453" t="s">
        <v>3</v>
      </c>
      <c r="D5" s="455" t="s">
        <v>4</v>
      </c>
      <c r="E5" s="455" t="s">
        <v>5</v>
      </c>
      <c r="F5" s="458" t="s">
        <v>6</v>
      </c>
      <c r="G5" s="458"/>
      <c r="H5" s="455" t="s">
        <v>10</v>
      </c>
      <c r="I5" s="455" t="s">
        <v>27</v>
      </c>
      <c r="J5" s="460" t="s">
        <v>26</v>
      </c>
      <c r="K5" s="461"/>
      <c r="L5" s="462"/>
      <c r="M5" s="448" t="s">
        <v>9</v>
      </c>
      <c r="N5" s="448"/>
      <c r="O5" s="457"/>
      <c r="P5" s="448" t="s">
        <v>14</v>
      </c>
      <c r="Q5" s="448"/>
      <c r="R5" s="448"/>
      <c r="S5" s="448" t="s">
        <v>15</v>
      </c>
      <c r="T5" s="448"/>
      <c r="U5" s="448"/>
      <c r="V5" s="448" t="s">
        <v>16</v>
      </c>
      <c r="W5" s="448"/>
      <c r="X5" s="448"/>
      <c r="Y5" s="448" t="s">
        <v>17</v>
      </c>
      <c r="Z5" s="448"/>
      <c r="AA5" s="448"/>
      <c r="AB5" s="448" t="s">
        <v>18</v>
      </c>
      <c r="AC5" s="448"/>
      <c r="AD5" s="448"/>
      <c r="AE5" s="448" t="s">
        <v>19</v>
      </c>
      <c r="AF5" s="448"/>
      <c r="AG5" s="448"/>
      <c r="AH5" s="448" t="s">
        <v>20</v>
      </c>
      <c r="AI5" s="448"/>
      <c r="AJ5" s="448"/>
      <c r="AK5" s="448" t="s">
        <v>21</v>
      </c>
      <c r="AL5" s="448"/>
      <c r="AM5" s="448"/>
      <c r="AN5" s="448" t="s">
        <v>22</v>
      </c>
      <c r="AO5" s="448"/>
      <c r="AP5" s="448"/>
      <c r="AQ5" s="448" t="s">
        <v>23</v>
      </c>
      <c r="AR5" s="448"/>
      <c r="AS5" s="448"/>
      <c r="AT5" s="448" t="s">
        <v>49</v>
      </c>
      <c r="AU5" s="448"/>
      <c r="AV5" s="448"/>
      <c r="AW5" s="463" t="s">
        <v>25</v>
      </c>
      <c r="AX5" s="464"/>
      <c r="AY5" s="465"/>
      <c r="AZ5" s="273" t="s">
        <v>62</v>
      </c>
    </row>
    <row r="6" spans="1:52" s="217" customFormat="1" ht="12" thickBot="1" x14ac:dyDescent="0.25">
      <c r="A6" s="450"/>
      <c r="B6" s="452"/>
      <c r="C6" s="454"/>
      <c r="D6" s="456"/>
      <c r="E6" s="456"/>
      <c r="F6" s="213" t="s">
        <v>7</v>
      </c>
      <c r="G6" s="214" t="s">
        <v>8</v>
      </c>
      <c r="H6" s="459"/>
      <c r="I6" s="456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470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/>
      <c r="X9" s="41">
        <f t="shared" ref="X9:X10" si="18">V9-W9</f>
        <v>900000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/>
      <c r="X12" s="230">
        <f t="shared" si="8"/>
        <v>900000</v>
      </c>
      <c r="Y12" s="12">
        <v>900000</v>
      </c>
      <c r="Z12" s="12"/>
      <c r="AA12" s="230">
        <f t="shared" si="9"/>
        <v>900000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/>
      <c r="U14" s="230">
        <f t="shared" si="7"/>
        <v>1000000</v>
      </c>
      <c r="V14" s="12">
        <v>1000000</v>
      </c>
      <c r="W14" s="12"/>
      <c r="X14" s="230">
        <f t="shared" si="8"/>
        <v>1000000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/>
      <c r="X17" s="228">
        <f t="shared" si="8"/>
        <v>1000000</v>
      </c>
      <c r="Y17" s="42">
        <v>1000000</v>
      </c>
      <c r="Z17" s="42"/>
      <c r="AA17" s="228">
        <f t="shared" si="9"/>
        <v>1000000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/>
      <c r="O20" s="230">
        <f t="shared" ref="O20" si="30">M20-N20</f>
        <v>900000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/>
      <c r="O21" s="230">
        <f t="shared" ref="O21" si="31">M21-N21</f>
        <v>800000</v>
      </c>
      <c r="P21" s="12">
        <v>800000</v>
      </c>
      <c r="Q21" s="12"/>
      <c r="R21" s="230">
        <f t="shared" si="6"/>
        <v>800000</v>
      </c>
      <c r="S21" s="12">
        <v>800000</v>
      </c>
      <c r="T21" s="12"/>
      <c r="U21" s="230">
        <f t="shared" si="7"/>
        <v>800000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/>
      <c r="U22" s="41">
        <f t="shared" ref="U22:U25" si="33">S22-T22</f>
        <v>2375000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/>
      <c r="X23" s="230">
        <f t="shared" si="34"/>
        <v>900000</v>
      </c>
      <c r="Y23" s="12">
        <v>900000</v>
      </c>
      <c r="Z23" s="12"/>
      <c r="AA23" s="230">
        <f t="shared" si="35"/>
        <v>900000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150000</v>
      </c>
      <c r="X24" s="230">
        <f t="shared" si="34"/>
        <v>550000</v>
      </c>
      <c r="Y24" s="12">
        <v>700000</v>
      </c>
      <c r="Z24" s="12">
        <v>0</v>
      </c>
      <c r="AA24" s="230">
        <f t="shared" si="35"/>
        <v>700000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/>
      <c r="X26" s="54">
        <f>V26-W26</f>
        <v>760000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/>
      <c r="X27" s="54">
        <f>V27-W27</f>
        <v>3000000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49" si="46">V30-W30</f>
        <v>0</v>
      </c>
      <c r="Y30" s="42">
        <v>750000</v>
      </c>
      <c r="Z30" s="42">
        <v>750000</v>
      </c>
      <c r="AA30" s="54">
        <f t="shared" ref="AA30:AA49" si="47">Y30-Z30</f>
        <v>0</v>
      </c>
      <c r="AB30" s="42">
        <v>750000</v>
      </c>
      <c r="AC30" s="42"/>
      <c r="AD30" s="54">
        <f t="shared" ref="AD30:AD49" si="48">AB30-AC30</f>
        <v>750000</v>
      </c>
      <c r="AE30" s="42">
        <v>750000</v>
      </c>
      <c r="AF30" s="42"/>
      <c r="AG30" s="54">
        <f t="shared" ref="AG30:AG49" si="49">AE30-AF30</f>
        <v>750000</v>
      </c>
      <c r="AH30" s="42">
        <v>750000</v>
      </c>
      <c r="AI30" s="42"/>
      <c r="AJ30" s="54">
        <f t="shared" ref="AJ30:AJ49" si="50">AH30-AI30</f>
        <v>750000</v>
      </c>
      <c r="AK30" s="42">
        <v>750000</v>
      </c>
      <c r="AL30" s="42"/>
      <c r="AM30" s="54">
        <f t="shared" ref="AM30:AM49" si="51">AK30-AL30</f>
        <v>750000</v>
      </c>
      <c r="AN30" s="42">
        <v>750000</v>
      </c>
      <c r="AO30" s="42"/>
      <c r="AP30" s="54">
        <f t="shared" ref="AP30:AP49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/>
      <c r="X31" s="230">
        <f t="shared" si="46"/>
        <v>740000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/>
      <c r="AA33" s="230">
        <f t="shared" si="47"/>
        <v>800000</v>
      </c>
      <c r="AB33" s="12">
        <v>800000</v>
      </c>
      <c r="AC33" s="12"/>
      <c r="AD33" s="230">
        <f t="shared" si="48"/>
        <v>800000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/>
      <c r="O34" s="230">
        <f t="shared" si="43"/>
        <v>950000</v>
      </c>
      <c r="P34" s="12">
        <v>950000</v>
      </c>
      <c r="Q34" s="12"/>
      <c r="R34" s="230">
        <f t="shared" si="44"/>
        <v>950000</v>
      </c>
      <c r="S34" s="12">
        <v>950000</v>
      </c>
      <c r="T34" s="12"/>
      <c r="U34" s="230">
        <f t="shared" si="45"/>
        <v>950000</v>
      </c>
      <c r="V34" s="12">
        <v>950000</v>
      </c>
      <c r="W34" s="12"/>
      <c r="X34" s="230">
        <f t="shared" si="46"/>
        <v>950000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200000</v>
      </c>
      <c r="R35" s="230">
        <f t="shared" si="44"/>
        <v>600000</v>
      </c>
      <c r="S35" s="12">
        <v>800000</v>
      </c>
      <c r="T35" s="12"/>
      <c r="U35" s="230">
        <f t="shared" si="45"/>
        <v>800000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/>
      <c r="O36" s="230">
        <f t="shared" si="43"/>
        <v>900000</v>
      </c>
      <c r="P36" s="12">
        <v>900000</v>
      </c>
      <c r="Q36" s="12"/>
      <c r="R36" s="230">
        <f t="shared" si="44"/>
        <v>900000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/>
      <c r="X37" s="230">
        <f t="shared" si="46"/>
        <v>900000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/>
      <c r="X38" s="230">
        <f t="shared" si="46"/>
        <v>1000000</v>
      </c>
      <c r="Y38" s="12">
        <v>1000000</v>
      </c>
      <c r="Z38" s="12"/>
      <c r="AA38" s="230">
        <f t="shared" si="47"/>
        <v>1000000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/>
      <c r="X39" s="230">
        <f t="shared" si="46"/>
        <v>950000</v>
      </c>
      <c r="Y39" s="12">
        <v>950000</v>
      </c>
      <c r="Z39" s="12"/>
      <c r="AA39" s="230">
        <f t="shared" si="47"/>
        <v>950000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/>
      <c r="AA42" s="41">
        <f t="shared" si="47"/>
        <v>1000000</v>
      </c>
      <c r="AB42" s="12">
        <v>1000000</v>
      </c>
      <c r="AC42" s="12"/>
      <c r="AD42" s="41">
        <f t="shared" si="48"/>
        <v>1000000</v>
      </c>
      <c r="AE42" s="12">
        <v>1000000</v>
      </c>
      <c r="AF42" s="12"/>
      <c r="AG42" s="41">
        <f t="shared" si="49"/>
        <v>1000000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/>
      <c r="U44" s="41">
        <f t="shared" si="45"/>
        <v>1000000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/>
      <c r="X45" s="41">
        <f t="shared" si="46"/>
        <v>1000000</v>
      </c>
      <c r="Y45" s="12">
        <v>1000000</v>
      </c>
      <c r="Z45" s="12"/>
      <c r="AA45" s="41">
        <f t="shared" si="47"/>
        <v>1000000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800000</v>
      </c>
      <c r="R46" s="230">
        <f>P46-Q46</f>
        <v>100000</v>
      </c>
      <c r="S46" s="12">
        <v>900000</v>
      </c>
      <c r="T46" s="12">
        <v>100000</v>
      </c>
      <c r="U46" s="230">
        <f t="shared" si="45"/>
        <v>800000</v>
      </c>
      <c r="V46" s="12">
        <v>900000</v>
      </c>
      <c r="W46" s="12"/>
      <c r="X46" s="230">
        <f t="shared" si="46"/>
        <v>900000</v>
      </c>
      <c r="Y46" s="12">
        <v>900000</v>
      </c>
      <c r="Z46" s="12"/>
      <c r="AA46" s="230">
        <f t="shared" si="47"/>
        <v>900000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/>
      <c r="X47" s="230">
        <f t="shared" si="46"/>
        <v>900000</v>
      </c>
      <c r="Y47" s="12">
        <v>900000</v>
      </c>
      <c r="Z47" s="12"/>
      <c r="AA47" s="230">
        <f t="shared" si="47"/>
        <v>900000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/>
      <c r="X48" s="41">
        <f t="shared" si="46"/>
        <v>985000</v>
      </c>
      <c r="Y48" s="12">
        <v>985000</v>
      </c>
      <c r="Z48" s="12"/>
      <c r="AA48" s="41">
        <f t="shared" si="47"/>
        <v>985000</v>
      </c>
      <c r="AB48" s="12">
        <v>985000</v>
      </c>
      <c r="AC48" s="12"/>
      <c r="AD48" s="41">
        <f t="shared" si="48"/>
        <v>985000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2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2" x14ac:dyDescent="0.2">
      <c r="A50" s="192">
        <v>44</v>
      </c>
      <c r="B50" s="275"/>
      <c r="C50" s="63"/>
      <c r="D50" s="103"/>
      <c r="E50" s="12"/>
      <c r="F50" s="12"/>
      <c r="G50" s="12"/>
      <c r="H50" s="12">
        <f t="shared" si="0"/>
        <v>0</v>
      </c>
      <c r="I50" s="12"/>
      <c r="J50" s="12"/>
      <c r="K50" s="12"/>
      <c r="L50" s="41">
        <f t="shared" si="1"/>
        <v>0</v>
      </c>
      <c r="M50" s="12"/>
      <c r="N50" s="12"/>
      <c r="O50" s="230">
        <f t="shared" si="43"/>
        <v>0</v>
      </c>
      <c r="P50" s="12"/>
      <c r="Q50" s="12"/>
      <c r="R50" s="41">
        <f t="shared" si="6"/>
        <v>0</v>
      </c>
      <c r="S50" s="12"/>
      <c r="T50" s="12"/>
      <c r="U50" s="41">
        <f t="shared" si="54"/>
        <v>0</v>
      </c>
      <c r="V50" s="12"/>
      <c r="W50" s="12"/>
      <c r="X50" s="41">
        <f t="shared" ref="X50:X53" si="55">V50-W50</f>
        <v>0</v>
      </c>
      <c r="Y50" s="12"/>
      <c r="Z50" s="12"/>
      <c r="AA50" s="41">
        <f t="shared" ref="AA50:AA51" si="56">Y50-Z50</f>
        <v>0</v>
      </c>
      <c r="AB50" s="12"/>
      <c r="AC50" s="12"/>
      <c r="AD50" s="41">
        <f t="shared" ref="AD50:AD52" si="57">AB50-AC50</f>
        <v>0</v>
      </c>
      <c r="AE50" s="12"/>
      <c r="AF50" s="12"/>
      <c r="AG50" s="41">
        <f t="shared" ref="AG50:AG53" si="58">AE50-AF50</f>
        <v>0</v>
      </c>
      <c r="AH50" s="12"/>
      <c r="AI50" s="12"/>
      <c r="AJ50" s="41">
        <f t="shared" ref="AJ50:AJ53" si="59">AH50-AI50</f>
        <v>0</v>
      </c>
      <c r="AK50" s="12"/>
      <c r="AL50" s="12"/>
      <c r="AM50" s="41">
        <f t="shared" ref="AM50:AM56" si="60">AK50-AL50</f>
        <v>0</v>
      </c>
      <c r="AN50" s="12"/>
      <c r="AO50" s="12"/>
      <c r="AP50" s="41">
        <f t="shared" ref="AP50:AP54" si="61">AN50-AO50</f>
        <v>0</v>
      </c>
      <c r="AQ50" s="12"/>
      <c r="AR50" s="12"/>
      <c r="AS50" s="41">
        <f t="shared" si="3"/>
        <v>0</v>
      </c>
      <c r="AT50" s="12"/>
      <c r="AU50" s="12"/>
      <c r="AV50" s="12"/>
      <c r="AW50" s="12"/>
      <c r="AX50" s="12"/>
      <c r="AY50" s="12"/>
      <c r="AZ50" s="32">
        <f t="shared" si="4"/>
        <v>0</v>
      </c>
    </row>
    <row r="51" spans="1:52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si="55"/>
        <v>0</v>
      </c>
      <c r="Y51" s="12"/>
      <c r="Z51" s="12"/>
      <c r="AA51" s="41">
        <f t="shared" si="56"/>
        <v>0</v>
      </c>
      <c r="AB51" s="12"/>
      <c r="AC51" s="12"/>
      <c r="AD51" s="41">
        <f t="shared" si="57"/>
        <v>0</v>
      </c>
      <c r="AE51" s="12"/>
      <c r="AF51" s="12"/>
      <c r="AG51" s="41">
        <f t="shared" si="58"/>
        <v>0</v>
      </c>
      <c r="AH51" s="12"/>
      <c r="AI51" s="12"/>
      <c r="AJ51" s="41">
        <f t="shared" si="59"/>
        <v>0</v>
      </c>
      <c r="AK51" s="12"/>
      <c r="AL51" s="12"/>
      <c r="AM51" s="41">
        <f t="shared" si="60"/>
        <v>0</v>
      </c>
      <c r="AN51" s="12"/>
      <c r="AO51" s="12"/>
      <c r="AP51" s="41">
        <f t="shared" si="61"/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2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5"/>
        <v>0</v>
      </c>
      <c r="Y52" s="12"/>
      <c r="Z52" s="12"/>
      <c r="AA52" s="41"/>
      <c r="AB52" s="12"/>
      <c r="AC52" s="12"/>
      <c r="AD52" s="41">
        <f t="shared" si="57"/>
        <v>0</v>
      </c>
      <c r="AE52" s="12"/>
      <c r="AF52" s="12"/>
      <c r="AG52" s="41">
        <f t="shared" si="58"/>
        <v>0</v>
      </c>
      <c r="AH52" s="12"/>
      <c r="AI52" s="12"/>
      <c r="AJ52" s="41">
        <f t="shared" si="59"/>
        <v>0</v>
      </c>
      <c r="AK52" s="12"/>
      <c r="AL52" s="12"/>
      <c r="AM52" s="41">
        <f t="shared" si="60"/>
        <v>0</v>
      </c>
      <c r="AN52" s="12"/>
      <c r="AO52" s="12"/>
      <c r="AP52" s="41">
        <f t="shared" si="61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2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5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58"/>
        <v>0</v>
      </c>
      <c r="AH53" s="12"/>
      <c r="AI53" s="12"/>
      <c r="AJ53" s="41">
        <f t="shared" si="59"/>
        <v>0</v>
      </c>
      <c r="AK53" s="12"/>
      <c r="AL53" s="12"/>
      <c r="AM53" s="41">
        <f t="shared" si="60"/>
        <v>0</v>
      </c>
      <c r="AN53" s="12"/>
      <c r="AO53" s="12"/>
      <c r="AP53" s="41">
        <f t="shared" si="61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2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0"/>
        <v>0</v>
      </c>
      <c r="AN54" s="12"/>
      <c r="AO54" s="12"/>
      <c r="AP54" s="41">
        <f t="shared" si="61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2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0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2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0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2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2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2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2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2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2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2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2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2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3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4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5">AQ68-AR68</f>
        <v>0</v>
      </c>
      <c r="AT68" s="12"/>
      <c r="AU68" s="12"/>
      <c r="AV68" s="12"/>
      <c r="AW68" s="12"/>
      <c r="AX68" s="12"/>
      <c r="AY68" s="12"/>
      <c r="AZ68" s="32">
        <f t="shared" si="63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4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5"/>
        <v>0</v>
      </c>
      <c r="AT69" s="12"/>
      <c r="AU69" s="12"/>
      <c r="AV69" s="12"/>
      <c r="AW69" s="12"/>
      <c r="AX69" s="12"/>
      <c r="AY69" s="12"/>
      <c r="AZ69" s="32">
        <f t="shared" si="63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4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5"/>
        <v>0</v>
      </c>
      <c r="AT70" s="12"/>
      <c r="AU70" s="12"/>
      <c r="AV70" s="12"/>
      <c r="AW70" s="12"/>
      <c r="AX70" s="12"/>
      <c r="AY70" s="12"/>
      <c r="AZ70" s="32">
        <f t="shared" si="63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4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5"/>
        <v>0</v>
      </c>
      <c r="AT71" s="12"/>
      <c r="AU71" s="12"/>
      <c r="AV71" s="12"/>
      <c r="AW71" s="12"/>
      <c r="AX71" s="12"/>
      <c r="AY71" s="12"/>
      <c r="AZ71" s="32">
        <f t="shared" si="63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66">E72-F72-G72</f>
        <v>0</v>
      </c>
      <c r="I72" s="12"/>
      <c r="J72" s="12"/>
      <c r="K72" s="12"/>
      <c r="L72" s="41">
        <f t="shared" ref="L72:L76" si="67">J72-K72</f>
        <v>0</v>
      </c>
      <c r="M72" s="12"/>
      <c r="N72" s="12"/>
      <c r="O72" s="230">
        <f t="shared" ref="O72:O76" si="68">M72-N72</f>
        <v>0</v>
      </c>
      <c r="P72" s="12"/>
      <c r="Q72" s="12"/>
      <c r="R72" s="41">
        <f t="shared" si="64"/>
        <v>0</v>
      </c>
      <c r="S72" s="12"/>
      <c r="T72" s="12"/>
      <c r="U72" s="41">
        <f t="shared" ref="U72:U76" si="69">S72-T72</f>
        <v>0</v>
      </c>
      <c r="V72" s="12"/>
      <c r="W72" s="12"/>
      <c r="X72" s="41">
        <f t="shared" ref="X72:X76" si="70">V72-W72</f>
        <v>0</v>
      </c>
      <c r="Y72" s="12"/>
      <c r="Z72" s="12"/>
      <c r="AA72" s="41">
        <f t="shared" ref="AA72:AA76" si="71">Y72-Z72</f>
        <v>0</v>
      </c>
      <c r="AB72" s="12"/>
      <c r="AC72" s="12"/>
      <c r="AD72" s="41">
        <f t="shared" ref="AD72:AD76" si="72">AB72-AC72</f>
        <v>0</v>
      </c>
      <c r="AE72" s="12"/>
      <c r="AF72" s="12"/>
      <c r="AG72" s="41">
        <f t="shared" ref="AG72:AG76" si="73">AE72-AF72</f>
        <v>0</v>
      </c>
      <c r="AH72" s="12"/>
      <c r="AI72" s="12"/>
      <c r="AJ72" s="41">
        <f t="shared" ref="AJ72:AJ76" si="74">AH72-AI72</f>
        <v>0</v>
      </c>
      <c r="AK72" s="12"/>
      <c r="AL72" s="12"/>
      <c r="AM72" s="41">
        <f t="shared" ref="AM72:AM76" si="75">AK72-AL72</f>
        <v>0</v>
      </c>
      <c r="AN72" s="12"/>
      <c r="AO72" s="12"/>
      <c r="AP72" s="41">
        <f t="shared" ref="AP72:AP76" si="76">AN72-AO72</f>
        <v>0</v>
      </c>
      <c r="AQ72" s="12"/>
      <c r="AR72" s="12"/>
      <c r="AS72" s="41">
        <f t="shared" si="65"/>
        <v>0</v>
      </c>
      <c r="AT72" s="12"/>
      <c r="AU72" s="12"/>
      <c r="AV72" s="12"/>
      <c r="AW72" s="12"/>
      <c r="AX72" s="12"/>
      <c r="AY72" s="12"/>
      <c r="AZ72" s="32">
        <f t="shared" si="63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66"/>
        <v>0</v>
      </c>
      <c r="I73" s="12"/>
      <c r="J73" s="12"/>
      <c r="K73" s="12"/>
      <c r="L73" s="41">
        <f t="shared" si="67"/>
        <v>0</v>
      </c>
      <c r="M73" s="12"/>
      <c r="N73" s="12"/>
      <c r="O73" s="230">
        <f t="shared" si="68"/>
        <v>0</v>
      </c>
      <c r="P73" s="12"/>
      <c r="Q73" s="12"/>
      <c r="R73" s="41">
        <f t="shared" si="64"/>
        <v>0</v>
      </c>
      <c r="S73" s="12"/>
      <c r="T73" s="12"/>
      <c r="U73" s="41">
        <f t="shared" si="69"/>
        <v>0</v>
      </c>
      <c r="V73" s="12"/>
      <c r="W73" s="12"/>
      <c r="X73" s="41">
        <f t="shared" si="70"/>
        <v>0</v>
      </c>
      <c r="Y73" s="12"/>
      <c r="Z73" s="12"/>
      <c r="AA73" s="41">
        <f t="shared" si="71"/>
        <v>0</v>
      </c>
      <c r="AB73" s="12"/>
      <c r="AC73" s="12"/>
      <c r="AD73" s="41">
        <f t="shared" si="72"/>
        <v>0</v>
      </c>
      <c r="AE73" s="12"/>
      <c r="AF73" s="12"/>
      <c r="AG73" s="41">
        <f t="shared" si="73"/>
        <v>0</v>
      </c>
      <c r="AH73" s="12"/>
      <c r="AI73" s="12"/>
      <c r="AJ73" s="41">
        <f t="shared" si="74"/>
        <v>0</v>
      </c>
      <c r="AK73" s="12"/>
      <c r="AL73" s="12"/>
      <c r="AM73" s="41">
        <f t="shared" si="75"/>
        <v>0</v>
      </c>
      <c r="AN73" s="12"/>
      <c r="AO73" s="12"/>
      <c r="AP73" s="41">
        <f t="shared" si="76"/>
        <v>0</v>
      </c>
      <c r="AQ73" s="12"/>
      <c r="AR73" s="12"/>
      <c r="AS73" s="41">
        <f t="shared" si="65"/>
        <v>0</v>
      </c>
      <c r="AT73" s="12"/>
      <c r="AU73" s="12"/>
      <c r="AV73" s="12"/>
      <c r="AW73" s="12"/>
      <c r="AX73" s="12"/>
      <c r="AY73" s="12"/>
      <c r="AZ73" s="32">
        <f t="shared" si="63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66"/>
        <v>0</v>
      </c>
      <c r="I74" s="12"/>
      <c r="J74" s="12"/>
      <c r="K74" s="12"/>
      <c r="L74" s="41">
        <f t="shared" si="67"/>
        <v>0</v>
      </c>
      <c r="M74" s="12"/>
      <c r="N74" s="12"/>
      <c r="O74" s="230">
        <f t="shared" si="68"/>
        <v>0</v>
      </c>
      <c r="P74" s="12"/>
      <c r="Q74" s="12"/>
      <c r="R74" s="41">
        <f t="shared" si="64"/>
        <v>0</v>
      </c>
      <c r="S74" s="12"/>
      <c r="T74" s="12"/>
      <c r="U74" s="41">
        <f t="shared" si="69"/>
        <v>0</v>
      </c>
      <c r="V74" s="12"/>
      <c r="W74" s="12"/>
      <c r="X74" s="41">
        <f t="shared" si="70"/>
        <v>0</v>
      </c>
      <c r="Y74" s="12"/>
      <c r="Z74" s="12"/>
      <c r="AA74" s="41">
        <f t="shared" si="71"/>
        <v>0</v>
      </c>
      <c r="AB74" s="12"/>
      <c r="AC74" s="12"/>
      <c r="AD74" s="41">
        <f t="shared" si="72"/>
        <v>0</v>
      </c>
      <c r="AE74" s="12"/>
      <c r="AF74" s="12"/>
      <c r="AG74" s="41">
        <f t="shared" si="73"/>
        <v>0</v>
      </c>
      <c r="AH74" s="12"/>
      <c r="AI74" s="12"/>
      <c r="AJ74" s="41">
        <f t="shared" si="74"/>
        <v>0</v>
      </c>
      <c r="AK74" s="12"/>
      <c r="AL74" s="12"/>
      <c r="AM74" s="41">
        <f t="shared" si="75"/>
        <v>0</v>
      </c>
      <c r="AN74" s="12"/>
      <c r="AO74" s="12"/>
      <c r="AP74" s="41">
        <f t="shared" si="76"/>
        <v>0</v>
      </c>
      <c r="AQ74" s="12"/>
      <c r="AR74" s="12"/>
      <c r="AS74" s="41">
        <f t="shared" si="65"/>
        <v>0</v>
      </c>
      <c r="AT74" s="12"/>
      <c r="AU74" s="12"/>
      <c r="AV74" s="12"/>
      <c r="AW74" s="12"/>
      <c r="AX74" s="12"/>
      <c r="AY74" s="12"/>
      <c r="AZ74" s="32">
        <f t="shared" si="63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66"/>
        <v>0</v>
      </c>
      <c r="I75" s="12"/>
      <c r="J75" s="12"/>
      <c r="K75" s="12"/>
      <c r="L75" s="41">
        <f t="shared" si="67"/>
        <v>0</v>
      </c>
      <c r="M75" s="12"/>
      <c r="N75" s="12"/>
      <c r="O75" s="230">
        <f t="shared" si="68"/>
        <v>0</v>
      </c>
      <c r="P75" s="12"/>
      <c r="Q75" s="12"/>
      <c r="R75" s="41">
        <f t="shared" si="64"/>
        <v>0</v>
      </c>
      <c r="S75" s="12"/>
      <c r="T75" s="12"/>
      <c r="U75" s="41">
        <f t="shared" si="69"/>
        <v>0</v>
      </c>
      <c r="V75" s="12"/>
      <c r="W75" s="12"/>
      <c r="X75" s="41">
        <f t="shared" si="70"/>
        <v>0</v>
      </c>
      <c r="Y75" s="12"/>
      <c r="Z75" s="12"/>
      <c r="AA75" s="41">
        <f t="shared" si="71"/>
        <v>0</v>
      </c>
      <c r="AB75" s="12"/>
      <c r="AC75" s="12"/>
      <c r="AD75" s="41">
        <f t="shared" si="72"/>
        <v>0</v>
      </c>
      <c r="AE75" s="12"/>
      <c r="AF75" s="12"/>
      <c r="AG75" s="41">
        <f t="shared" si="73"/>
        <v>0</v>
      </c>
      <c r="AH75" s="12"/>
      <c r="AI75" s="12"/>
      <c r="AJ75" s="41">
        <f t="shared" si="74"/>
        <v>0</v>
      </c>
      <c r="AK75" s="12"/>
      <c r="AL75" s="12"/>
      <c r="AM75" s="41">
        <f t="shared" si="75"/>
        <v>0</v>
      </c>
      <c r="AN75" s="12"/>
      <c r="AO75" s="12"/>
      <c r="AP75" s="41">
        <f t="shared" si="76"/>
        <v>0</v>
      </c>
      <c r="AQ75" s="12"/>
      <c r="AR75" s="12"/>
      <c r="AS75" s="41">
        <f t="shared" si="65"/>
        <v>0</v>
      </c>
      <c r="AT75" s="12"/>
      <c r="AU75" s="12"/>
      <c r="AV75" s="12"/>
      <c r="AW75" s="12"/>
      <c r="AX75" s="12"/>
      <c r="AY75" s="12"/>
      <c r="AZ75" s="32">
        <f t="shared" si="63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66"/>
        <v>0</v>
      </c>
      <c r="I76" s="12"/>
      <c r="J76" s="12"/>
      <c r="K76" s="12"/>
      <c r="L76" s="41">
        <f t="shared" si="67"/>
        <v>0</v>
      </c>
      <c r="M76" s="12"/>
      <c r="N76" s="12"/>
      <c r="O76" s="230">
        <f t="shared" si="68"/>
        <v>0</v>
      </c>
      <c r="P76" s="12"/>
      <c r="Q76" s="12"/>
      <c r="R76" s="41">
        <f t="shared" ref="R76" si="77">P76-Q76</f>
        <v>0</v>
      </c>
      <c r="S76" s="12"/>
      <c r="T76" s="12"/>
      <c r="U76" s="41">
        <f t="shared" si="69"/>
        <v>0</v>
      </c>
      <c r="V76" s="12"/>
      <c r="W76" s="12"/>
      <c r="X76" s="41">
        <f t="shared" si="70"/>
        <v>0</v>
      </c>
      <c r="Y76" s="12"/>
      <c r="Z76" s="12"/>
      <c r="AA76" s="41">
        <f t="shared" si="71"/>
        <v>0</v>
      </c>
      <c r="AB76" s="12"/>
      <c r="AC76" s="12"/>
      <c r="AD76" s="41">
        <f t="shared" si="72"/>
        <v>0</v>
      </c>
      <c r="AE76" s="12"/>
      <c r="AF76" s="12"/>
      <c r="AG76" s="41">
        <f t="shared" si="73"/>
        <v>0</v>
      </c>
      <c r="AH76" s="12"/>
      <c r="AI76" s="12"/>
      <c r="AJ76" s="41">
        <f t="shared" si="74"/>
        <v>0</v>
      </c>
      <c r="AK76" s="12"/>
      <c r="AL76" s="12"/>
      <c r="AM76" s="41">
        <f t="shared" si="75"/>
        <v>0</v>
      </c>
      <c r="AN76" s="12"/>
      <c r="AO76" s="12"/>
      <c r="AP76" s="41">
        <f t="shared" si="76"/>
        <v>0</v>
      </c>
      <c r="AQ76" s="12"/>
      <c r="AR76" s="12"/>
      <c r="AS76" s="41">
        <f t="shared" ref="AS76" si="78">AQ76-AR76</f>
        <v>0</v>
      </c>
      <c r="AT76" s="12"/>
      <c r="AU76" s="12"/>
      <c r="AV76" s="12"/>
      <c r="AW76" s="12"/>
      <c r="AX76" s="12"/>
      <c r="AY76" s="12"/>
      <c r="AZ76" s="32">
        <f t="shared" si="63"/>
        <v>0</v>
      </c>
    </row>
    <row r="77" spans="1:52" s="281" customFormat="1" ht="21.75" customHeight="1" thickTop="1" thickBot="1" x14ac:dyDescent="0.3">
      <c r="A77" s="445" t="s">
        <v>28</v>
      </c>
      <c r="B77" s="446"/>
      <c r="C77" s="446"/>
      <c r="D77" s="447"/>
      <c r="E77" s="280">
        <f>SUM(E7:E76)</f>
        <v>609350000</v>
      </c>
      <c r="F77" s="280">
        <f t="shared" ref="F77:AY77" si="79">SUM(F7:F76)</f>
        <v>15070000</v>
      </c>
      <c r="G77" s="280">
        <f t="shared" si="79"/>
        <v>0</v>
      </c>
      <c r="H77" s="280">
        <f t="shared" si="79"/>
        <v>594280000</v>
      </c>
      <c r="I77" s="280">
        <f t="shared" si="79"/>
        <v>169230000</v>
      </c>
      <c r="J77" s="280">
        <f t="shared" si="79"/>
        <v>57500000</v>
      </c>
      <c r="K77" s="280">
        <f t="shared" si="79"/>
        <v>51500000</v>
      </c>
      <c r="L77" s="280">
        <f t="shared" si="79"/>
        <v>6000000</v>
      </c>
      <c r="M77" s="280">
        <f t="shared" si="79"/>
        <v>33129000</v>
      </c>
      <c r="N77" s="280">
        <f t="shared" si="79"/>
        <v>27179000</v>
      </c>
      <c r="O77" s="280">
        <f t="shared" si="79"/>
        <v>5950000</v>
      </c>
      <c r="P77" s="280">
        <f t="shared" si="79"/>
        <v>33754000</v>
      </c>
      <c r="Q77" s="280">
        <f>SUM(Q7:Q76)</f>
        <v>25054000</v>
      </c>
      <c r="R77" s="280">
        <f t="shared" si="79"/>
        <v>8700000</v>
      </c>
      <c r="S77" s="280">
        <f t="shared" si="79"/>
        <v>37114000</v>
      </c>
      <c r="T77" s="280">
        <f t="shared" si="79"/>
        <v>21219000</v>
      </c>
      <c r="U77" s="280">
        <f t="shared" si="79"/>
        <v>15895000</v>
      </c>
      <c r="V77" s="280">
        <f t="shared" si="79"/>
        <v>37739000</v>
      </c>
      <c r="W77" s="280">
        <f t="shared" si="79"/>
        <v>7184000</v>
      </c>
      <c r="X77" s="280">
        <f t="shared" si="79"/>
        <v>30555000</v>
      </c>
      <c r="Y77" s="280">
        <f t="shared" si="79"/>
        <v>34739000</v>
      </c>
      <c r="Z77" s="280">
        <f t="shared" si="79"/>
        <v>4034000</v>
      </c>
      <c r="AA77" s="280">
        <f t="shared" si="79"/>
        <v>30705000</v>
      </c>
      <c r="AB77" s="280">
        <f t="shared" si="79"/>
        <v>37114000</v>
      </c>
      <c r="AC77" s="280">
        <f t="shared" si="79"/>
        <v>1730000</v>
      </c>
      <c r="AD77" s="280">
        <f t="shared" si="79"/>
        <v>35384000</v>
      </c>
      <c r="AE77" s="280">
        <f t="shared" si="79"/>
        <v>36739000</v>
      </c>
      <c r="AF77" s="280">
        <f t="shared" si="79"/>
        <v>900000</v>
      </c>
      <c r="AG77" s="280">
        <f t="shared" si="79"/>
        <v>35839000</v>
      </c>
      <c r="AH77" s="280">
        <f t="shared" si="79"/>
        <v>34739000</v>
      </c>
      <c r="AI77" s="280">
        <f t="shared" si="79"/>
        <v>900000</v>
      </c>
      <c r="AJ77" s="280">
        <f t="shared" si="79"/>
        <v>33839000</v>
      </c>
      <c r="AK77" s="280">
        <f t="shared" si="79"/>
        <v>37114000</v>
      </c>
      <c r="AL77" s="280">
        <f t="shared" si="79"/>
        <v>900000</v>
      </c>
      <c r="AM77" s="280">
        <f t="shared" si="79"/>
        <v>36214000</v>
      </c>
      <c r="AN77" s="280">
        <f t="shared" si="79"/>
        <v>34739000</v>
      </c>
      <c r="AO77" s="280">
        <f t="shared" si="79"/>
        <v>900000</v>
      </c>
      <c r="AP77" s="280">
        <f t="shared" si="79"/>
        <v>33839000</v>
      </c>
      <c r="AQ77" s="280">
        <f t="shared" si="79"/>
        <v>8319000</v>
      </c>
      <c r="AR77" s="280">
        <f t="shared" si="79"/>
        <v>0</v>
      </c>
      <c r="AS77" s="280">
        <f t="shared" si="79"/>
        <v>8319000</v>
      </c>
      <c r="AT77" s="280">
        <f t="shared" si="79"/>
        <v>2311000</v>
      </c>
      <c r="AU77" s="280">
        <f t="shared" si="79"/>
        <v>0</v>
      </c>
      <c r="AV77" s="280">
        <f t="shared" si="79"/>
        <v>2311000</v>
      </c>
      <c r="AW77" s="280">
        <f t="shared" si="79"/>
        <v>0</v>
      </c>
      <c r="AX77" s="280">
        <f t="shared" si="79"/>
        <v>0</v>
      </c>
      <c r="AY77" s="280">
        <f t="shared" si="79"/>
        <v>0</v>
      </c>
      <c r="AZ77" s="280">
        <f t="shared" ref="AT77:AZ77" si="80">SUM(AZ7:AZ76)</f>
        <v>425050000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77" t="s">
        <v>125</v>
      </c>
      <c r="B79" s="377"/>
      <c r="C79" s="377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10072542.372881357</v>
      </c>
    </row>
    <row r="82" spans="1:15" x14ac:dyDescent="0.2">
      <c r="A82" s="192">
        <v>2</v>
      </c>
      <c r="B82" s="42"/>
      <c r="C82" s="42" t="str">
        <f t="shared" ref="C82:D116" si="81">+C8</f>
        <v>Egi Dwi Montera</v>
      </c>
      <c r="D82" s="42" t="str">
        <f t="shared" si="81"/>
        <v>A</v>
      </c>
      <c r="E82" s="269">
        <f t="shared" ref="E82:E123" si="82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1"/>
        <v>Egi Erwansyah</v>
      </c>
      <c r="D83" s="42" t="str">
        <f t="shared" si="81"/>
        <v>B</v>
      </c>
      <c r="E83" s="269">
        <f t="shared" si="82"/>
        <v>6300000</v>
      </c>
      <c r="O83" s="9"/>
    </row>
    <row r="84" spans="1:15" x14ac:dyDescent="0.2">
      <c r="A84" s="192">
        <v>4</v>
      </c>
      <c r="B84" s="42"/>
      <c r="C84" s="42" t="str">
        <f t="shared" si="81"/>
        <v>Trisno Adijaya</v>
      </c>
      <c r="D84" s="42" t="str">
        <f t="shared" si="81"/>
        <v>B</v>
      </c>
      <c r="E84" s="269">
        <f t="shared" si="82"/>
        <v>9500000</v>
      </c>
      <c r="O84" s="9"/>
    </row>
    <row r="85" spans="1:15" x14ac:dyDescent="0.2">
      <c r="A85" s="192">
        <v>5</v>
      </c>
      <c r="B85" s="42"/>
      <c r="C85" s="42" t="str">
        <f t="shared" si="81"/>
        <v>Gian Lesmana</v>
      </c>
      <c r="D85" s="42" t="str">
        <f t="shared" si="81"/>
        <v>A</v>
      </c>
      <c r="E85" s="269">
        <f t="shared" si="82"/>
        <v>0</v>
      </c>
      <c r="O85" s="9"/>
    </row>
    <row r="86" spans="1:15" x14ac:dyDescent="0.2">
      <c r="A86" s="192">
        <v>6</v>
      </c>
      <c r="B86" s="42"/>
      <c r="C86" s="42" t="str">
        <f t="shared" si="81"/>
        <v>Hendry Kurniawan</v>
      </c>
      <c r="D86" s="42" t="str">
        <f t="shared" si="81"/>
        <v>B</v>
      </c>
      <c r="E86" s="269">
        <f t="shared" si="82"/>
        <v>6300000</v>
      </c>
      <c r="O86" s="9"/>
    </row>
    <row r="87" spans="1:15" x14ac:dyDescent="0.2">
      <c r="A87" s="192">
        <v>7</v>
      </c>
      <c r="B87" s="42"/>
      <c r="C87" s="42" t="str">
        <f t="shared" si="81"/>
        <v>Azril Eka Rukmana</v>
      </c>
      <c r="D87" s="42" t="str">
        <f t="shared" si="81"/>
        <v>B</v>
      </c>
      <c r="E87" s="269">
        <f t="shared" si="82"/>
        <v>0</v>
      </c>
    </row>
    <row r="88" spans="1:15" x14ac:dyDescent="0.2">
      <c r="A88" s="192">
        <v>8</v>
      </c>
      <c r="B88" s="42"/>
      <c r="C88" s="42" t="str">
        <f t="shared" si="81"/>
        <v>Ajis Abdul Ajis</v>
      </c>
      <c r="D88" s="42" t="str">
        <f t="shared" si="81"/>
        <v>B</v>
      </c>
      <c r="E88" s="269">
        <f t="shared" si="82"/>
        <v>8000000</v>
      </c>
      <c r="H88" s="351"/>
    </row>
    <row r="89" spans="1:15" x14ac:dyDescent="0.2">
      <c r="A89" s="192">
        <v>9</v>
      </c>
      <c r="B89" s="42"/>
      <c r="C89" s="42" t="str">
        <f t="shared" si="81"/>
        <v>Anan Pratama Adrianata</v>
      </c>
      <c r="D89" s="42" t="str">
        <f t="shared" si="81"/>
        <v>A</v>
      </c>
      <c r="E89" s="269">
        <f t="shared" si="82"/>
        <v>7350000</v>
      </c>
      <c r="H89" s="351"/>
    </row>
    <row r="90" spans="1:15" x14ac:dyDescent="0.2">
      <c r="A90" s="192">
        <v>10</v>
      </c>
      <c r="B90" s="42"/>
      <c r="C90" s="42" t="str">
        <f t="shared" si="81"/>
        <v>Rifki Maulana</v>
      </c>
      <c r="D90" s="42" t="str">
        <f t="shared" si="81"/>
        <v>A</v>
      </c>
      <c r="E90" s="269">
        <f t="shared" si="82"/>
        <v>4500000</v>
      </c>
      <c r="I90" s="9" t="s">
        <v>137</v>
      </c>
      <c r="J90" s="9">
        <f>E147+TI!E141+OM!E276+KA!E223+BA!E87</f>
        <v>1014120000</v>
      </c>
    </row>
    <row r="91" spans="1:15" x14ac:dyDescent="0.2">
      <c r="A91" s="192">
        <v>11</v>
      </c>
      <c r="B91" s="42"/>
      <c r="C91" s="42" t="str">
        <f t="shared" si="81"/>
        <v>Sandi Nurzamzam</v>
      </c>
      <c r="D91" s="42" t="str">
        <f t="shared" si="81"/>
        <v>A</v>
      </c>
      <c r="E91" s="269">
        <f t="shared" si="82"/>
        <v>7000000</v>
      </c>
    </row>
    <row r="92" spans="1:15" x14ac:dyDescent="0.2">
      <c r="A92" s="192">
        <v>12</v>
      </c>
      <c r="B92" s="42"/>
      <c r="C92" s="42" t="str">
        <f t="shared" si="81"/>
        <v>Abdul Muhlis</v>
      </c>
      <c r="D92" s="42" t="str">
        <f t="shared" si="81"/>
        <v>A</v>
      </c>
      <c r="E92" s="269">
        <f t="shared" si="82"/>
        <v>3500000</v>
      </c>
      <c r="O92" s="9"/>
    </row>
    <row r="93" spans="1:15" x14ac:dyDescent="0.2">
      <c r="A93" s="192">
        <v>13</v>
      </c>
      <c r="B93" s="42"/>
      <c r="C93" s="42" t="str">
        <f t="shared" si="81"/>
        <v>Acep Reza Sudirman</v>
      </c>
      <c r="D93" s="42" t="str">
        <f t="shared" si="81"/>
        <v>B</v>
      </c>
      <c r="E93" s="269">
        <f t="shared" si="82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1"/>
        <v>Adam Bramasta</v>
      </c>
      <c r="D94" s="42" t="str">
        <f t="shared" si="81"/>
        <v>A</v>
      </c>
      <c r="E94" s="269">
        <f t="shared" si="82"/>
        <v>9000000</v>
      </c>
    </row>
    <row r="95" spans="1:15" x14ac:dyDescent="0.2">
      <c r="A95" s="192">
        <v>15</v>
      </c>
      <c r="B95" s="42"/>
      <c r="C95" s="42" t="str">
        <f t="shared" si="81"/>
        <v>Ari Octavian</v>
      </c>
      <c r="D95" s="42" t="str">
        <f t="shared" si="81"/>
        <v>B</v>
      </c>
      <c r="E95" s="269">
        <f t="shared" si="82"/>
        <v>8000000</v>
      </c>
    </row>
    <row r="96" spans="1:15" x14ac:dyDescent="0.2">
      <c r="A96" s="192">
        <v>161</v>
      </c>
      <c r="B96" s="42"/>
      <c r="C96" s="42" t="str">
        <f t="shared" si="81"/>
        <v>Diki W Zulkarnaen</v>
      </c>
      <c r="D96" s="42" t="str">
        <f t="shared" si="81"/>
        <v>B</v>
      </c>
      <c r="E96" s="269">
        <f t="shared" si="82"/>
        <v>7125000</v>
      </c>
      <c r="O96" s="9"/>
    </row>
    <row r="97" spans="1:45" x14ac:dyDescent="0.2">
      <c r="A97" s="192">
        <v>17</v>
      </c>
      <c r="B97" s="42"/>
      <c r="C97" s="42" t="str">
        <f t="shared" si="81"/>
        <v>Firda Firdaus</v>
      </c>
      <c r="D97" s="42" t="str">
        <f t="shared" si="81"/>
        <v>B</v>
      </c>
      <c r="E97" s="269">
        <f t="shared" si="82"/>
        <v>6300000</v>
      </c>
    </row>
    <row r="98" spans="1:45" x14ac:dyDescent="0.2">
      <c r="A98" s="192">
        <v>18</v>
      </c>
      <c r="B98" s="42"/>
      <c r="C98" s="42" t="str">
        <f t="shared" si="81"/>
        <v>Eldigiya S</v>
      </c>
      <c r="D98" s="42" t="str">
        <f t="shared" si="81"/>
        <v>A</v>
      </c>
      <c r="E98" s="269">
        <f t="shared" si="82"/>
        <v>4750000</v>
      </c>
      <c r="O98" s="9"/>
    </row>
    <row r="99" spans="1:45" x14ac:dyDescent="0.2">
      <c r="A99" s="192">
        <v>19</v>
      </c>
      <c r="B99" s="42"/>
      <c r="C99" s="42" t="str">
        <f t="shared" si="81"/>
        <v>Hilal Mauludin</v>
      </c>
      <c r="D99" s="42" t="str">
        <f t="shared" si="81"/>
        <v>A</v>
      </c>
      <c r="E99" s="269">
        <f t="shared" si="82"/>
        <v>7650000</v>
      </c>
      <c r="O99" s="9"/>
    </row>
    <row r="100" spans="1:45" x14ac:dyDescent="0.2">
      <c r="A100" s="192">
        <v>20</v>
      </c>
      <c r="B100" s="42"/>
      <c r="C100" s="42" t="str">
        <f t="shared" si="81"/>
        <v>Ilham Syarifudin</v>
      </c>
      <c r="D100" s="42" t="str">
        <f t="shared" si="81"/>
        <v>B</v>
      </c>
      <c r="E100" s="269">
        <f t="shared" si="82"/>
        <v>5320000</v>
      </c>
    </row>
    <row r="101" spans="1:45" x14ac:dyDescent="0.2">
      <c r="A101" s="192">
        <v>21</v>
      </c>
      <c r="B101" s="42"/>
      <c r="C101" s="42" t="str">
        <f t="shared" si="81"/>
        <v>Muhammad Abi Rafdi</v>
      </c>
      <c r="D101" s="42" t="str">
        <f t="shared" si="81"/>
        <v>A</v>
      </c>
      <c r="E101" s="269">
        <f t="shared" si="82"/>
        <v>5000000</v>
      </c>
      <c r="O101" s="9"/>
    </row>
    <row r="102" spans="1:45" x14ac:dyDescent="0.2">
      <c r="A102" s="192">
        <v>22</v>
      </c>
      <c r="B102" s="42"/>
      <c r="C102" s="42" t="str">
        <f t="shared" si="81"/>
        <v>Nasrul Muhammad L</v>
      </c>
      <c r="D102" s="42" t="str">
        <f t="shared" si="81"/>
        <v>B</v>
      </c>
      <c r="E102" s="269">
        <f t="shared" si="82"/>
        <v>5000000</v>
      </c>
    </row>
    <row r="103" spans="1:45" x14ac:dyDescent="0.2">
      <c r="A103" s="192">
        <v>23</v>
      </c>
      <c r="B103" s="42"/>
      <c r="C103" s="42" t="str">
        <f t="shared" si="81"/>
        <v>Osep Erwin A</v>
      </c>
      <c r="D103" s="42" t="str">
        <f t="shared" si="81"/>
        <v>A</v>
      </c>
      <c r="E103" s="269">
        <f t="shared" si="82"/>
        <v>4250000</v>
      </c>
      <c r="O103" s="9"/>
    </row>
    <row r="104" spans="1:45" x14ac:dyDescent="0.2">
      <c r="A104" s="192">
        <v>24</v>
      </c>
      <c r="B104" s="42"/>
      <c r="C104" s="42" t="str">
        <f t="shared" si="81"/>
        <v>Rian Abdunnuri</v>
      </c>
      <c r="D104" s="42" t="str">
        <f t="shared" si="81"/>
        <v>B</v>
      </c>
      <c r="E104" s="269">
        <f t="shared" si="82"/>
        <v>5250000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1"/>
        <v>Rijal Nursobah</v>
      </c>
      <c r="D105" s="42" t="str">
        <f t="shared" si="81"/>
        <v>B</v>
      </c>
      <c r="E105" s="269">
        <f t="shared" si="82"/>
        <v>5180000</v>
      </c>
      <c r="O105" s="231"/>
    </row>
    <row r="106" spans="1:45" x14ac:dyDescent="0.2">
      <c r="A106" s="192">
        <v>26</v>
      </c>
      <c r="B106" s="42"/>
      <c r="C106" s="42" t="str">
        <f t="shared" si="81"/>
        <v>Rizaldy Anwar</v>
      </c>
      <c r="D106" s="42" t="str">
        <f t="shared" si="81"/>
        <v>A</v>
      </c>
      <c r="E106" s="269">
        <f t="shared" si="82"/>
        <v>12000000</v>
      </c>
      <c r="O106" s="9"/>
    </row>
    <row r="107" spans="1:45" x14ac:dyDescent="0.2">
      <c r="A107" s="192">
        <v>27</v>
      </c>
      <c r="B107" s="42"/>
      <c r="C107" s="42" t="str">
        <f t="shared" si="81"/>
        <v>Ryan Juniar Riswandi</v>
      </c>
      <c r="D107" s="42" t="str">
        <f t="shared" si="81"/>
        <v>A</v>
      </c>
      <c r="E107" s="269">
        <f t="shared" si="82"/>
        <v>4800000</v>
      </c>
    </row>
    <row r="108" spans="1:45" x14ac:dyDescent="0.2">
      <c r="A108" s="192">
        <v>28</v>
      </c>
      <c r="B108" s="42"/>
      <c r="C108" s="42" t="str">
        <f t="shared" si="81"/>
        <v>Rysad Hendra Priasa</v>
      </c>
      <c r="D108" s="42" t="str">
        <f t="shared" si="81"/>
        <v>B</v>
      </c>
      <c r="E108" s="269">
        <f t="shared" si="82"/>
        <v>9500000</v>
      </c>
      <c r="O108" s="9"/>
    </row>
    <row r="109" spans="1:45" x14ac:dyDescent="0.2">
      <c r="A109" s="192">
        <v>29</v>
      </c>
      <c r="B109" s="42"/>
      <c r="C109" s="42" t="str">
        <f t="shared" si="81"/>
        <v>Saryanto Indra</v>
      </c>
      <c r="D109" s="42" t="str">
        <f t="shared" si="81"/>
        <v>B</v>
      </c>
      <c r="E109" s="269">
        <f t="shared" si="82"/>
        <v>7000000</v>
      </c>
      <c r="O109" s="9"/>
    </row>
    <row r="110" spans="1:45" x14ac:dyDescent="0.2">
      <c r="A110" s="192">
        <v>30</v>
      </c>
      <c r="B110" s="42"/>
      <c r="C110" s="42" t="str">
        <f t="shared" si="81"/>
        <v>Tian Septi Nugraha</v>
      </c>
      <c r="D110" s="42" t="str">
        <f t="shared" si="81"/>
        <v>A</v>
      </c>
      <c r="E110" s="269">
        <f t="shared" si="82"/>
        <v>9000000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1"/>
        <v>Yuda Lesmana</v>
      </c>
      <c r="D111" s="42" t="str">
        <f t="shared" si="81"/>
        <v>A</v>
      </c>
      <c r="E111" s="269">
        <f t="shared" si="82"/>
        <v>6300000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1"/>
        <v>Arif Tatang M</v>
      </c>
      <c r="D112" s="42" t="str">
        <f t="shared" si="81"/>
        <v>A</v>
      </c>
      <c r="E112" s="269">
        <f t="shared" si="82"/>
        <v>7000000</v>
      </c>
    </row>
    <row r="113" spans="1:15" x14ac:dyDescent="0.2">
      <c r="A113" s="192">
        <v>33</v>
      </c>
      <c r="B113" s="42"/>
      <c r="C113" s="42" t="str">
        <f t="shared" si="81"/>
        <v>Bayu Bagus S</v>
      </c>
      <c r="D113" s="42" t="str">
        <f t="shared" si="81"/>
        <v>B</v>
      </c>
      <c r="E113" s="269">
        <f t="shared" si="82"/>
        <v>6650000</v>
      </c>
      <c r="O113" s="9"/>
    </row>
    <row r="114" spans="1:15" x14ac:dyDescent="0.2">
      <c r="A114" s="192">
        <v>34</v>
      </c>
      <c r="B114" s="42"/>
      <c r="C114" s="42" t="str">
        <f t="shared" si="81"/>
        <v>Agung Fahrudin</v>
      </c>
      <c r="D114" s="42" t="str">
        <f t="shared" si="81"/>
        <v>A</v>
      </c>
      <c r="E114" s="269">
        <f t="shared" si="82"/>
        <v>10000000</v>
      </c>
      <c r="O114" s="9"/>
    </row>
    <row r="115" spans="1:15" x14ac:dyDescent="0.2">
      <c r="A115" s="192">
        <v>35</v>
      </c>
      <c r="B115" s="42"/>
      <c r="C115" s="42" t="str">
        <f t="shared" si="81"/>
        <v>Asep Muplihadin</v>
      </c>
      <c r="D115" s="42" t="str">
        <f t="shared" si="81"/>
        <v>A</v>
      </c>
      <c r="E115" s="269">
        <f t="shared" si="82"/>
        <v>10000000</v>
      </c>
    </row>
    <row r="116" spans="1:15" x14ac:dyDescent="0.2">
      <c r="A116" s="192">
        <v>36</v>
      </c>
      <c r="B116" s="42"/>
      <c r="C116" s="42" t="str">
        <f t="shared" si="81"/>
        <v>Rizal Kresna</v>
      </c>
      <c r="D116" s="42" t="str">
        <f t="shared" si="81"/>
        <v>B</v>
      </c>
      <c r="E116" s="42">
        <f t="shared" si="82"/>
        <v>7000000</v>
      </c>
      <c r="O116" s="9"/>
    </row>
    <row r="117" spans="1:15" x14ac:dyDescent="0.2">
      <c r="A117" s="106"/>
      <c r="B117" s="42"/>
      <c r="C117" s="42" t="str">
        <f t="shared" ref="C117:D117" si="83">+C43</f>
        <v>Aang Nurzaman</v>
      </c>
      <c r="D117" s="42" t="str">
        <f t="shared" si="83"/>
        <v>A</v>
      </c>
      <c r="E117" s="269">
        <f t="shared" si="82"/>
        <v>8000000</v>
      </c>
    </row>
    <row r="118" spans="1:15" x14ac:dyDescent="0.2">
      <c r="A118" s="106"/>
      <c r="B118" s="42"/>
      <c r="C118" s="42" t="str">
        <f t="shared" ref="C118:D118" si="84">+C44</f>
        <v>Fajar Fahrurazi</v>
      </c>
      <c r="D118" s="42" t="str">
        <f t="shared" si="84"/>
        <v>B</v>
      </c>
      <c r="E118" s="269">
        <f t="shared" si="82"/>
        <v>9000000</v>
      </c>
      <c r="O118" s="9"/>
    </row>
    <row r="119" spans="1:15" x14ac:dyDescent="0.2">
      <c r="A119" s="106"/>
      <c r="B119" s="42"/>
      <c r="C119" s="42" t="str">
        <f t="shared" ref="C119:D119" si="85">+C45</f>
        <v>M Galuh Rifkika</v>
      </c>
      <c r="D119" s="42" t="str">
        <f t="shared" si="85"/>
        <v>A</v>
      </c>
      <c r="E119" s="269">
        <f t="shared" si="82"/>
        <v>8000000</v>
      </c>
    </row>
    <row r="120" spans="1:15" x14ac:dyDescent="0.2">
      <c r="A120" s="106"/>
      <c r="B120" s="42"/>
      <c r="C120" s="42" t="str">
        <f t="shared" ref="C120:D121" si="86">+C46</f>
        <v>M Nur Holiq</v>
      </c>
      <c r="D120" s="42" t="str">
        <f t="shared" si="86"/>
        <v>B</v>
      </c>
      <c r="E120" s="42">
        <f t="shared" si="82"/>
        <v>7200000</v>
      </c>
      <c r="O120" s="9"/>
    </row>
    <row r="121" spans="1:15" x14ac:dyDescent="0.2">
      <c r="A121" s="106"/>
      <c r="B121" s="42"/>
      <c r="C121" s="42" t="str">
        <f t="shared" ref="C121:D122" si="87">+C47</f>
        <v>Fahmi Rijalul</v>
      </c>
      <c r="D121" s="42" t="str">
        <f t="shared" si="86"/>
        <v>A</v>
      </c>
      <c r="E121" s="42">
        <f t="shared" si="82"/>
        <v>6300000</v>
      </c>
    </row>
    <row r="122" spans="1:15" x14ac:dyDescent="0.2">
      <c r="A122" s="106"/>
      <c r="B122" s="42"/>
      <c r="C122" s="42" t="str">
        <f t="shared" si="87"/>
        <v>Dzikri muhamad Dahlan</v>
      </c>
      <c r="D122" s="42" t="str">
        <f t="shared" si="87"/>
        <v>B</v>
      </c>
      <c r="E122" s="42">
        <f t="shared" si="82"/>
        <v>8865000</v>
      </c>
      <c r="O122" s="9"/>
    </row>
    <row r="123" spans="1:15" x14ac:dyDescent="0.2">
      <c r="A123" s="106"/>
      <c r="B123" s="42"/>
      <c r="C123" s="42" t="str">
        <f t="shared" ref="C123" si="88">+C49</f>
        <v>Iqbal Kurniawan</v>
      </c>
      <c r="D123" s="42" t="str">
        <f t="shared" ref="D123" si="89">+D49</f>
        <v>A</v>
      </c>
      <c r="E123" s="42">
        <f t="shared" si="82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283550000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0">+C69</f>
        <v>0</v>
      </c>
      <c r="D143" s="42">
        <f t="shared" ref="D143" si="91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142560000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140990000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topLeftCell="A10" workbookViewId="0">
      <selection activeCell="S40" sqref="S40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6" t="s">
        <v>56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</row>
    <row r="2" spans="1:20" x14ac:dyDescent="0.2">
      <c r="A2" s="466" t="s">
        <v>186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+OM!J144+OM!I144</f>
        <v>487475000</v>
      </c>
      <c r="D8" s="11">
        <f>+OM!M144</f>
        <v>51877000</v>
      </c>
      <c r="E8" s="11">
        <f>+OM!P144</f>
        <v>57627000</v>
      </c>
      <c r="F8" s="11">
        <f>+OM!S144</f>
        <v>72677000</v>
      </c>
      <c r="G8" s="11">
        <f>+OM!V144</f>
        <v>67677000</v>
      </c>
      <c r="H8" s="11">
        <f>+OM!Y144</f>
        <v>67677000</v>
      </c>
      <c r="I8" s="11">
        <f>+OM!AB144</f>
        <v>72177000</v>
      </c>
      <c r="J8" s="11">
        <f>+OM!AE144</f>
        <v>67677000</v>
      </c>
      <c r="K8" s="11">
        <f>+OM!AH144</f>
        <v>67677000</v>
      </c>
      <c r="L8" s="246">
        <f>+OM!AK144</f>
        <v>67677000</v>
      </c>
      <c r="M8" s="11">
        <f>+OM!AN144</f>
        <v>66927000</v>
      </c>
      <c r="N8" s="11">
        <f>+OM!AQ144</f>
        <v>19722000</v>
      </c>
      <c r="O8" s="11">
        <f>+OM!AT144</f>
        <v>13113000</v>
      </c>
      <c r="P8" s="11">
        <f>+OM!AW144</f>
        <v>0</v>
      </c>
      <c r="Q8" s="20"/>
      <c r="R8" s="8">
        <f t="shared" si="0"/>
        <v>1179980000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226730000</v>
      </c>
      <c r="D10" s="11">
        <f>+TO!M77</f>
        <v>33129000</v>
      </c>
      <c r="E10" s="11">
        <f>+TO!P77</f>
        <v>33754000</v>
      </c>
      <c r="F10" s="11">
        <f>+TO!S77</f>
        <v>37114000</v>
      </c>
      <c r="G10" s="11">
        <f>+TO!V77</f>
        <v>37739000</v>
      </c>
      <c r="H10" s="11">
        <f>+TO!Y77</f>
        <v>34739000</v>
      </c>
      <c r="I10" s="11">
        <f>+TO!AB77</f>
        <v>37114000</v>
      </c>
      <c r="J10" s="11">
        <f>+TO!AE77</f>
        <v>36739000</v>
      </c>
      <c r="K10" s="11">
        <f>+TO!AH77</f>
        <v>34739000</v>
      </c>
      <c r="L10" s="246">
        <f>+TO!AK77</f>
        <v>37114000</v>
      </c>
      <c r="M10" s="11">
        <f>+TO!AN77</f>
        <v>34739000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594280000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165535000</v>
      </c>
      <c r="D17" s="8">
        <f>+BA!N47</f>
        <v>15304000</v>
      </c>
      <c r="E17" s="8">
        <f>+BA!Q47</f>
        <v>21304000</v>
      </c>
      <c r="F17" s="8">
        <f>+BA!T47</f>
        <v>18279000</v>
      </c>
      <c r="G17" s="8">
        <f>+BA!W47</f>
        <v>3237000</v>
      </c>
      <c r="H17" s="8">
        <f>+BA!Z47</f>
        <v>1162000</v>
      </c>
      <c r="I17" s="8">
        <f>+BA!AC47</f>
        <v>800000</v>
      </c>
      <c r="J17" s="8">
        <f>+BA!AF47</f>
        <v>800000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228021000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27015000</v>
      </c>
      <c r="G18" s="11">
        <f>+KA!W110</f>
        <v>3815000</v>
      </c>
      <c r="H18" s="11">
        <f>+KA!Z110</f>
        <v>1525000</v>
      </c>
      <c r="I18" s="11">
        <f>+KA!AC110</f>
        <v>1125000</v>
      </c>
      <c r="J18" s="11">
        <f>+KA!AF110</f>
        <v>625000</v>
      </c>
      <c r="K18" s="11">
        <f>+KA!AI110</f>
        <v>625000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355622500</v>
      </c>
    </row>
    <row r="19" spans="1:20" x14ac:dyDescent="0.2">
      <c r="A19" s="7">
        <v>3</v>
      </c>
      <c r="B19" s="20" t="s">
        <v>53</v>
      </c>
      <c r="C19" s="11">
        <f>+OM!K144+OM!I144</f>
        <v>462725000</v>
      </c>
      <c r="D19" s="11">
        <f>+OM!N144</f>
        <v>40352000</v>
      </c>
      <c r="E19" s="11">
        <f>+OM!Q144</f>
        <v>42152000</v>
      </c>
      <c r="F19" s="11">
        <f>+OM!T144</f>
        <v>44192000</v>
      </c>
      <c r="G19" s="11">
        <f>+OM!W144</f>
        <v>7174000</v>
      </c>
      <c r="H19" s="11">
        <f>+OM!Z144</f>
        <v>2350000</v>
      </c>
      <c r="I19" s="11">
        <f>+OM!AC144</f>
        <v>1550000</v>
      </c>
      <c r="J19" s="11">
        <f>+OM!AF144</f>
        <v>950000</v>
      </c>
      <c r="K19" s="11">
        <f>+OM!AI144</f>
        <v>750000</v>
      </c>
      <c r="L19" s="246">
        <f>+OM!AL144</f>
        <v>750000</v>
      </c>
      <c r="M19" s="11">
        <f>+OM!AO144</f>
        <v>750000</v>
      </c>
      <c r="N19" s="11">
        <f>+OM!AR144</f>
        <v>0</v>
      </c>
      <c r="O19" s="11">
        <f>+OM!AU144</f>
        <v>0</v>
      </c>
      <c r="P19" s="11">
        <f>+OM!AX144</f>
        <v>0</v>
      </c>
      <c r="Q19" s="20"/>
      <c r="R19" s="8">
        <f>SUM(C19:P19)</f>
        <v>603695000</v>
      </c>
    </row>
    <row r="20" spans="1:20" x14ac:dyDescent="0.2">
      <c r="A20" s="7">
        <v>4</v>
      </c>
      <c r="B20" s="20" t="s">
        <v>54</v>
      </c>
      <c r="C20" s="11">
        <f>+TI!L82+TI!I82</f>
        <v>323900000</v>
      </c>
      <c r="D20" s="11">
        <f>+TI!O82</f>
        <v>29720000</v>
      </c>
      <c r="E20" s="11">
        <f>+TI!R82</f>
        <v>33800000</v>
      </c>
      <c r="F20" s="11">
        <f>+TI!U82</f>
        <v>36740000</v>
      </c>
      <c r="G20" s="11">
        <f>+TI!X82</f>
        <v>6661000</v>
      </c>
      <c r="H20" s="11">
        <f>+TI!AA82</f>
        <v>1914000</v>
      </c>
      <c r="I20" s="11">
        <f>TI!AD82</f>
        <v>1450000</v>
      </c>
      <c r="J20" s="11">
        <f>+TI!AG82</f>
        <v>200000</v>
      </c>
      <c r="K20" s="11">
        <f>+TI!AJ82</f>
        <v>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434385000</v>
      </c>
    </row>
    <row r="21" spans="1:20" x14ac:dyDescent="0.2">
      <c r="A21" s="7">
        <v>5</v>
      </c>
      <c r="B21" s="20" t="s">
        <v>55</v>
      </c>
      <c r="C21" s="11">
        <f>+TO!K77+TO!I77</f>
        <v>220730000</v>
      </c>
      <c r="D21" s="11">
        <f>+TO!N77</f>
        <v>27179000</v>
      </c>
      <c r="E21" s="11">
        <f>+TO!Q77</f>
        <v>25054000</v>
      </c>
      <c r="F21" s="11">
        <f>+TO!T77</f>
        <v>21219000</v>
      </c>
      <c r="G21" s="11">
        <f>+TO!W77</f>
        <v>7184000</v>
      </c>
      <c r="H21" s="11">
        <f>+TO!Z77</f>
        <v>4034000</v>
      </c>
      <c r="I21" s="11">
        <f>+TO!AC77</f>
        <v>1730000</v>
      </c>
      <c r="J21" s="11">
        <f>+TO!AF77</f>
        <v>900000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310730000</v>
      </c>
    </row>
    <row r="22" spans="1:20" s="308" customFormat="1" x14ac:dyDescent="0.2">
      <c r="A22" s="21"/>
      <c r="B22" s="21" t="s">
        <v>50</v>
      </c>
      <c r="C22" s="26">
        <f>SUM(C17:C21)</f>
        <v>1429937500</v>
      </c>
      <c r="D22" s="26">
        <f t="shared" ref="D22:R22" si="2">SUM(D17:D21)</f>
        <v>140890000</v>
      </c>
      <c r="E22" s="26">
        <f t="shared" si="2"/>
        <v>155945000</v>
      </c>
      <c r="F22" s="26">
        <f t="shared" si="2"/>
        <v>147445000</v>
      </c>
      <c r="G22" s="26">
        <f t="shared" si="2"/>
        <v>28071000</v>
      </c>
      <c r="H22" s="26">
        <f t="shared" si="2"/>
        <v>10985000</v>
      </c>
      <c r="I22" s="26">
        <f t="shared" si="2"/>
        <v>6655000</v>
      </c>
      <c r="J22" s="26">
        <f t="shared" si="2"/>
        <v>3475000</v>
      </c>
      <c r="K22" s="26">
        <f t="shared" si="2"/>
        <v>3075000</v>
      </c>
      <c r="L22" s="247">
        <f t="shared" si="2"/>
        <v>3075000</v>
      </c>
      <c r="M22" s="26">
        <f t="shared" si="2"/>
        <v>2275000</v>
      </c>
      <c r="N22" s="26">
        <f t="shared" si="2"/>
        <v>625000</v>
      </c>
      <c r="O22" s="26">
        <f t="shared" si="2"/>
        <v>0</v>
      </c>
      <c r="P22" s="26">
        <f t="shared" si="2"/>
        <v>0</v>
      </c>
      <c r="Q22" s="26">
        <f t="shared" si="2"/>
        <v>0</v>
      </c>
      <c r="R22" s="26">
        <f t="shared" si="2"/>
        <v>1932453500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12350000</v>
      </c>
      <c r="D28" s="238">
        <f>+BA!O47</f>
        <v>3520000</v>
      </c>
      <c r="E28" s="238">
        <f>+BA!R47</f>
        <v>3520000</v>
      </c>
      <c r="F28" s="238">
        <f>+BA!U47</f>
        <v>8695000</v>
      </c>
      <c r="G28" s="238">
        <f>+BA!X47</f>
        <v>26737000</v>
      </c>
      <c r="H28" s="238">
        <f>BA!AA47</f>
        <v>25812000</v>
      </c>
      <c r="I28" s="238">
        <f>+BA!AD47</f>
        <v>26174000</v>
      </c>
      <c r="J28" s="238">
        <f>+BA!AG47</f>
        <v>29174000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233879000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10562000</v>
      </c>
      <c r="G29" s="239">
        <f>+KA!X110</f>
        <v>33762000</v>
      </c>
      <c r="H29" s="239">
        <f>+KA!AA110</f>
        <v>36052000</v>
      </c>
      <c r="I29" s="239">
        <f>+KA!AD110</f>
        <v>34852000</v>
      </c>
      <c r="J29" s="239">
        <f>+KA!AG110</f>
        <v>35352000</v>
      </c>
      <c r="K29" s="239">
        <f>+KA!AJ110</f>
        <v>35352000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281150000</v>
      </c>
      <c r="S29" s="310"/>
    </row>
    <row r="30" spans="1:20" x14ac:dyDescent="0.2">
      <c r="A30" s="7">
        <v>3</v>
      </c>
      <c r="B30" s="20" t="s">
        <v>53</v>
      </c>
      <c r="C30" s="239">
        <f>+OM!L144</f>
        <v>24750000</v>
      </c>
      <c r="D30" s="239">
        <f>+OM!O144</f>
        <v>11525000</v>
      </c>
      <c r="E30" s="239">
        <f>+OM!R144</f>
        <v>15475000</v>
      </c>
      <c r="F30" s="239">
        <f>+OM!U144</f>
        <v>28485000</v>
      </c>
      <c r="G30" s="239">
        <f>+OM!X144</f>
        <v>60503000</v>
      </c>
      <c r="H30" s="239">
        <f>+OM!AA144</f>
        <v>65327000</v>
      </c>
      <c r="I30" s="239">
        <f>+OM!AD144</f>
        <v>70627000</v>
      </c>
      <c r="J30" s="239">
        <f>+OM!AG144</f>
        <v>66727000</v>
      </c>
      <c r="K30" s="239">
        <f>+OM!AJ144</f>
        <v>66927000</v>
      </c>
      <c r="L30" s="248">
        <f>+OM!AM144</f>
        <v>66927000</v>
      </c>
      <c r="M30" s="239">
        <f>+OM!AP144</f>
        <v>66177000</v>
      </c>
      <c r="N30" s="239">
        <f>+OM!AS144</f>
        <v>19722000</v>
      </c>
      <c r="O30" s="11">
        <f>+OM!AV144</f>
        <v>13113000</v>
      </c>
      <c r="P30" s="11">
        <f>+OM!AY144</f>
        <v>0</v>
      </c>
      <c r="Q30" s="20"/>
      <c r="R30" s="8">
        <f>SUM(C30:P30)</f>
        <v>576285000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10000000</v>
      </c>
      <c r="D31" s="239">
        <f>+TI!P82</f>
        <v>2670000</v>
      </c>
      <c r="E31" s="239">
        <f>+TI!S82</f>
        <v>7920000</v>
      </c>
      <c r="F31" s="239">
        <f>+TI!V82</f>
        <v>20505000</v>
      </c>
      <c r="G31" s="239">
        <f>+TI!Y82</f>
        <v>43084000</v>
      </c>
      <c r="H31" s="239">
        <f>+TI!AB82</f>
        <v>47831000</v>
      </c>
      <c r="I31" s="239">
        <f>+TI!AE82</f>
        <v>52795000</v>
      </c>
      <c r="J31" s="239">
        <f>+TI!AH82</f>
        <v>49545000</v>
      </c>
      <c r="K31" s="239">
        <f>+TI!AK82</f>
        <v>49745000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412665000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5950000</v>
      </c>
      <c r="E32" s="239">
        <f>+TO!R77</f>
        <v>8700000</v>
      </c>
      <c r="F32" s="239">
        <f>+TO!U77</f>
        <v>15895000</v>
      </c>
      <c r="G32" s="239">
        <f>+TO!X77</f>
        <v>30555000</v>
      </c>
      <c r="H32" s="239">
        <f>+TO!AA77</f>
        <v>30705000</v>
      </c>
      <c r="I32" s="239">
        <f>+TO!AD77</f>
        <v>35384000</v>
      </c>
      <c r="J32" s="239">
        <f>+TO!AG77</f>
        <v>35839000</v>
      </c>
      <c r="K32" s="239">
        <f>+TO!AJ77</f>
        <v>33839000</v>
      </c>
      <c r="L32" s="248">
        <f>+TO!AM77</f>
        <v>36214000</v>
      </c>
      <c r="M32" s="239">
        <f>+TO!AP77</f>
        <v>33839000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283550000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61600000</v>
      </c>
      <c r="D33" s="240">
        <f t="shared" ref="D33:R33" si="3">SUM(D28:D32)</f>
        <v>26982000</v>
      </c>
      <c r="E33" s="240">
        <f t="shared" si="3"/>
        <v>38932000</v>
      </c>
      <c r="F33" s="240">
        <f t="shared" si="3"/>
        <v>84142000</v>
      </c>
      <c r="G33" s="240">
        <f t="shared" ref="G33:N33" si="4">SUM(G28:G32)</f>
        <v>194641000</v>
      </c>
      <c r="H33" s="240">
        <f t="shared" si="4"/>
        <v>205727000</v>
      </c>
      <c r="I33" s="240">
        <f t="shared" si="4"/>
        <v>219832000</v>
      </c>
      <c r="J33" s="240">
        <f t="shared" si="4"/>
        <v>216637000</v>
      </c>
      <c r="K33" s="240">
        <f t="shared" si="4"/>
        <v>212037000</v>
      </c>
      <c r="L33" s="249">
        <f t="shared" si="4"/>
        <v>214412000</v>
      </c>
      <c r="M33" s="240">
        <f t="shared" si="4"/>
        <v>213387000</v>
      </c>
      <c r="N33" s="240">
        <f t="shared" si="4"/>
        <v>66547000</v>
      </c>
      <c r="O33" s="26">
        <f t="shared" si="3"/>
        <v>32653000</v>
      </c>
      <c r="P33" s="26">
        <f t="shared" si="3"/>
        <v>10450000</v>
      </c>
      <c r="Q33" s="26">
        <f t="shared" si="3"/>
        <v>0</v>
      </c>
      <c r="R33" s="26">
        <f>SUM(R28:R32)</f>
        <v>1787529000</v>
      </c>
      <c r="S33" s="311">
        <f>R11-R22</f>
        <v>1787529000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12350000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8695000</v>
      </c>
      <c r="G43" s="310">
        <f t="shared" si="5"/>
        <v>26737000</v>
      </c>
      <c r="H43" s="310">
        <f t="shared" si="5"/>
        <v>25812000</v>
      </c>
      <c r="I43" s="310">
        <f t="shared" si="5"/>
        <v>26174000</v>
      </c>
      <c r="J43" s="310">
        <f t="shared" si="5"/>
        <v>29174000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233879000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10562000</v>
      </c>
      <c r="G44" s="310">
        <f t="shared" si="6"/>
        <v>33762000</v>
      </c>
      <c r="H44" s="310">
        <f t="shared" si="6"/>
        <v>36052000</v>
      </c>
      <c r="I44" s="310">
        <f t="shared" si="6"/>
        <v>34852000</v>
      </c>
      <c r="J44" s="310">
        <f t="shared" si="6"/>
        <v>35352000</v>
      </c>
      <c r="K44" s="310">
        <f t="shared" si="6"/>
        <v>35352000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281150000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11525000</v>
      </c>
      <c r="E45" s="310">
        <f t="shared" si="7"/>
        <v>15475000</v>
      </c>
      <c r="F45" s="310">
        <f t="shared" si="7"/>
        <v>28485000</v>
      </c>
      <c r="G45" s="310">
        <f t="shared" si="7"/>
        <v>60503000</v>
      </c>
      <c r="H45" s="310">
        <f t="shared" si="7"/>
        <v>65327000</v>
      </c>
      <c r="I45" s="310">
        <f t="shared" si="7"/>
        <v>70627000</v>
      </c>
      <c r="J45" s="310">
        <f t="shared" si="7"/>
        <v>66727000</v>
      </c>
      <c r="K45" s="310">
        <f t="shared" si="7"/>
        <v>66927000</v>
      </c>
      <c r="L45" s="310">
        <f t="shared" si="7"/>
        <v>66927000</v>
      </c>
      <c r="M45" s="310">
        <f t="shared" si="7"/>
        <v>66177000</v>
      </c>
      <c r="N45" s="310">
        <f t="shared" si="7"/>
        <v>19722000</v>
      </c>
      <c r="O45" s="310">
        <f t="shared" si="7"/>
        <v>13113000</v>
      </c>
      <c r="P45" s="310">
        <f t="shared" si="7"/>
        <v>0</v>
      </c>
      <c r="Q45" s="310">
        <f t="shared" si="7"/>
        <v>0</v>
      </c>
      <c r="R45" s="310">
        <f t="shared" si="7"/>
        <v>576285000</v>
      </c>
    </row>
    <row r="46" spans="1:19" x14ac:dyDescent="0.2">
      <c r="B46" s="20" t="s">
        <v>54</v>
      </c>
      <c r="C46" s="310">
        <f t="shared" ref="C46:R46" si="8">C9-C20</f>
        <v>10000000</v>
      </c>
      <c r="D46" s="310">
        <f t="shared" si="8"/>
        <v>2670000</v>
      </c>
      <c r="E46" s="310">
        <f t="shared" si="8"/>
        <v>7920000</v>
      </c>
      <c r="F46" s="310">
        <f t="shared" si="8"/>
        <v>20505000</v>
      </c>
      <c r="G46" s="310">
        <f t="shared" si="8"/>
        <v>43084000</v>
      </c>
      <c r="H46" s="310">
        <f t="shared" si="8"/>
        <v>47831000</v>
      </c>
      <c r="I46" s="310">
        <f t="shared" si="8"/>
        <v>52795000</v>
      </c>
      <c r="J46" s="310">
        <f t="shared" si="8"/>
        <v>49545000</v>
      </c>
      <c r="K46" s="310">
        <f t="shared" si="8"/>
        <v>49745000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412665000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5950000</v>
      </c>
      <c r="E47" s="310">
        <f t="shared" si="9"/>
        <v>8700000</v>
      </c>
      <c r="F47" s="310">
        <f t="shared" si="9"/>
        <v>15895000</v>
      </c>
      <c r="G47" s="310">
        <f t="shared" si="9"/>
        <v>30555000</v>
      </c>
      <c r="H47" s="310">
        <f t="shared" si="9"/>
        <v>30705000</v>
      </c>
      <c r="I47" s="310">
        <f t="shared" si="9"/>
        <v>35384000</v>
      </c>
      <c r="J47" s="310">
        <f t="shared" si="9"/>
        <v>35839000</v>
      </c>
      <c r="K47" s="310">
        <f t="shared" si="9"/>
        <v>33839000</v>
      </c>
      <c r="L47" s="310">
        <f t="shared" si="9"/>
        <v>36214000</v>
      </c>
      <c r="M47" s="310">
        <f t="shared" si="9"/>
        <v>33839000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283550000</v>
      </c>
    </row>
    <row r="48" spans="1:19" x14ac:dyDescent="0.2">
      <c r="C48" s="310">
        <f t="shared" ref="C48:R48" si="10">C11-C22</f>
        <v>61600000</v>
      </c>
      <c r="D48" s="310">
        <f t="shared" si="10"/>
        <v>26982000</v>
      </c>
      <c r="E48" s="310">
        <f t="shared" si="10"/>
        <v>38932000</v>
      </c>
      <c r="F48" s="310">
        <f t="shared" si="10"/>
        <v>84142000</v>
      </c>
      <c r="G48" s="310">
        <f t="shared" si="10"/>
        <v>194641000</v>
      </c>
      <c r="H48" s="310">
        <f t="shared" si="10"/>
        <v>205727000</v>
      </c>
      <c r="I48" s="310">
        <f t="shared" si="10"/>
        <v>219832000</v>
      </c>
      <c r="J48" s="310">
        <f t="shared" si="10"/>
        <v>216637000</v>
      </c>
      <c r="K48" s="310">
        <f t="shared" si="10"/>
        <v>212037000</v>
      </c>
      <c r="L48" s="310">
        <f t="shared" si="10"/>
        <v>214412000</v>
      </c>
      <c r="M48" s="310">
        <f t="shared" si="10"/>
        <v>213387000</v>
      </c>
      <c r="N48" s="310">
        <f t="shared" si="10"/>
        <v>66547000</v>
      </c>
      <c r="O48" s="310">
        <f t="shared" si="10"/>
        <v>32653000</v>
      </c>
      <c r="P48" s="310">
        <f t="shared" si="10"/>
        <v>2038000</v>
      </c>
      <c r="Q48" s="310">
        <f t="shared" si="10"/>
        <v>0</v>
      </c>
      <c r="R48" s="310">
        <f t="shared" si="10"/>
        <v>1787529000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R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7" t="s">
        <v>93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</row>
    <row r="2" spans="1:21" ht="12.75" x14ac:dyDescent="0.2">
      <c r="A2" s="467" t="s">
        <v>186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+OM!J144</f>
        <v>101445000</v>
      </c>
      <c r="E8" s="11">
        <f>+OM!M144+265075000</f>
        <v>316952000</v>
      </c>
      <c r="F8" s="11">
        <f>+OM!P144+29000000</f>
        <v>86627000</v>
      </c>
      <c r="G8" s="11">
        <f>+OM!S144</f>
        <v>72677000</v>
      </c>
      <c r="H8" s="11">
        <f>+OM!V144</f>
        <v>67677000</v>
      </c>
      <c r="I8" s="11">
        <f>+OM!Y144</f>
        <v>67677000</v>
      </c>
      <c r="J8" s="11">
        <f>+OM!AB144</f>
        <v>72177000</v>
      </c>
      <c r="K8" s="11">
        <f>+OM!AE144</f>
        <v>67677000</v>
      </c>
      <c r="L8" s="11">
        <f>+OM!AH144</f>
        <v>67677000</v>
      </c>
      <c r="M8" s="11">
        <f>+OM!AK144</f>
        <v>67677000</v>
      </c>
      <c r="N8" s="11">
        <f>+OM!AN144</f>
        <v>66927000</v>
      </c>
      <c r="O8" s="11">
        <f>+OM!AQ144</f>
        <v>19722000</v>
      </c>
      <c r="P8" s="11">
        <f>+OM!AT144</f>
        <v>13113000</v>
      </c>
      <c r="Q8" s="11">
        <f>+OM!AW144</f>
        <v>0</v>
      </c>
      <c r="R8" s="20"/>
      <c r="S8" s="8">
        <f>SUM(D8:Q8)</f>
        <v>1088025000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57500000</v>
      </c>
      <c r="E10" s="11">
        <f>+TO!M77+TO!I77</f>
        <v>202359000</v>
      </c>
      <c r="F10" s="11">
        <f>+TO!P77+26000000</f>
        <v>59754000</v>
      </c>
      <c r="G10" s="11">
        <f>+TO!S77</f>
        <v>37114000</v>
      </c>
      <c r="H10" s="11">
        <f>+TO!V77</f>
        <v>37739000</v>
      </c>
      <c r="I10" s="11">
        <f>+TO!Y77</f>
        <v>34739000</v>
      </c>
      <c r="J10" s="11">
        <f>+TO!AB77</f>
        <v>37114000</v>
      </c>
      <c r="K10" s="11">
        <f>+TO!AE77</f>
        <v>36739000</v>
      </c>
      <c r="L10" s="11">
        <f>+TO!AH77</f>
        <v>34739000</v>
      </c>
      <c r="M10" s="11">
        <f>+TO!AK77</f>
        <v>37114000</v>
      </c>
      <c r="N10" s="11">
        <f>+TO!AN77</f>
        <v>34739000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620280000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1317949500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3824965500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68" t="s">
        <v>60</v>
      </c>
      <c r="B14" s="468"/>
      <c r="C14" s="468"/>
      <c r="D14" s="468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3" t="s">
        <v>1</v>
      </c>
      <c r="B2" s="415" t="s">
        <v>2</v>
      </c>
      <c r="C2" s="417" t="s">
        <v>3</v>
      </c>
      <c r="D2" s="417" t="s">
        <v>4</v>
      </c>
      <c r="E2" s="417" t="s">
        <v>5</v>
      </c>
      <c r="F2" s="419" t="s">
        <v>6</v>
      </c>
      <c r="G2" s="419"/>
      <c r="H2" s="417" t="s">
        <v>10</v>
      </c>
      <c r="I2" s="417" t="s">
        <v>27</v>
      </c>
      <c r="J2" s="420" t="s">
        <v>26</v>
      </c>
      <c r="K2" s="421"/>
      <c r="L2" s="469"/>
      <c r="M2" s="411" t="s">
        <v>9</v>
      </c>
      <c r="N2" s="411"/>
      <c r="O2" s="411"/>
      <c r="P2" s="411" t="s">
        <v>14</v>
      </c>
      <c r="Q2" s="411"/>
      <c r="R2" s="411"/>
      <c r="S2" s="411" t="s">
        <v>15</v>
      </c>
      <c r="T2" s="411"/>
      <c r="U2" s="411"/>
      <c r="V2" s="411" t="s">
        <v>16</v>
      </c>
      <c r="W2" s="411"/>
      <c r="X2" s="411"/>
      <c r="Y2" s="411" t="s">
        <v>17</v>
      </c>
      <c r="Z2" s="411"/>
      <c r="AA2" s="411"/>
      <c r="AB2" s="411" t="s">
        <v>18</v>
      </c>
      <c r="AC2" s="411"/>
      <c r="AD2" s="411"/>
      <c r="AE2" s="411" t="s">
        <v>19</v>
      </c>
      <c r="AF2" s="411"/>
      <c r="AG2" s="411"/>
      <c r="AH2" s="411" t="s">
        <v>20</v>
      </c>
      <c r="AI2" s="411"/>
      <c r="AJ2" s="411"/>
      <c r="AK2" s="411" t="s">
        <v>21</v>
      </c>
      <c r="AL2" s="411"/>
      <c r="AM2" s="411"/>
      <c r="AN2" s="411" t="s">
        <v>22</v>
      </c>
      <c r="AO2" s="411"/>
      <c r="AP2" s="411"/>
      <c r="AQ2" s="411" t="s">
        <v>23</v>
      </c>
      <c r="AR2" s="411"/>
      <c r="AS2" s="411"/>
      <c r="AT2" s="411" t="s">
        <v>24</v>
      </c>
      <c r="AU2" s="411"/>
      <c r="AV2" s="411"/>
      <c r="AW2" s="423" t="s">
        <v>25</v>
      </c>
      <c r="AX2" s="424"/>
      <c r="AY2" s="425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4"/>
      <c r="B3" s="416"/>
      <c r="C3" s="418"/>
      <c r="D3" s="418"/>
      <c r="E3" s="418"/>
      <c r="F3" s="129" t="s">
        <v>7</v>
      </c>
      <c r="G3" s="130" t="s">
        <v>8</v>
      </c>
      <c r="H3" s="418"/>
      <c r="I3" s="418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>
        <f>TO!J90</f>
        <v>1014120000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>
        <f>SUM(D34:D35)</f>
        <v>1028720000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7000000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7000000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8000000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8000000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OM!C155</f>
        <v>Deni Husnia Ulfah</v>
      </c>
      <c r="C9" s="179" t="str">
        <f>OM!D155</f>
        <v>A</v>
      </c>
      <c r="D9" s="170">
        <f>OM!E155</f>
        <v>6650000</v>
      </c>
    </row>
    <row r="10" spans="1:4" ht="15.75" x14ac:dyDescent="0.25">
      <c r="A10" s="164">
        <v>9</v>
      </c>
      <c r="B10" s="162" t="str">
        <f>OM!C160</f>
        <v>Angel</v>
      </c>
      <c r="C10" s="180" t="s">
        <v>100</v>
      </c>
      <c r="D10" s="170">
        <f>OM!E160</f>
        <v>6300000</v>
      </c>
    </row>
    <row r="11" spans="1:4" ht="15.75" x14ac:dyDescent="0.25">
      <c r="A11" s="165">
        <v>10</v>
      </c>
      <c r="B11" s="162" t="str">
        <f>OM!C201</f>
        <v>Ghina Ijatul Islam</v>
      </c>
      <c r="C11" s="180" t="s">
        <v>100</v>
      </c>
      <c r="D11" s="170">
        <f>OM!E201</f>
        <v>8000000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7000000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8100000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6750000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8000000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9000000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4750000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6300000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100850000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115450000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2017-10-01T09:48:32Z</dcterms:modified>
</cp:coreProperties>
</file>