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3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AG57" i="6" l="1"/>
  <c r="E191" i="6"/>
  <c r="E192" i="6"/>
  <c r="E193" i="6"/>
  <c r="D191" i="6"/>
  <c r="D192" i="6"/>
  <c r="C191" i="6"/>
  <c r="C192" i="6"/>
  <c r="Z92" i="6" l="1"/>
  <c r="K8" i="4" l="1"/>
  <c r="W25" i="9" l="1"/>
  <c r="AC31" i="9"/>
  <c r="T23" i="6" l="1"/>
  <c r="AF18" i="9" l="1"/>
  <c r="AE47" i="8" l="1"/>
  <c r="AJ39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31" i="9" l="1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L52" i="6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47" i="1" l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<sst xmlns="http://schemas.openxmlformats.org/spreadsheetml/2006/main" count="1272" uniqueCount="442">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</sst>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6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W1" zoomScale="90" zoomScaleNormal="90" workbookViewId="0">
      <pane ySplit="6" topLeftCell="A7" activePane="bottomLeft" state="frozen"/>
      <selection pane="bottomLeft" activeCell="Z18" sqref="Z18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8" t="s">
        <v>1</v>
      </c>
      <c r="B5" s="385" t="s">
        <v>2</v>
      </c>
      <c r="C5" s="385" t="s">
        <v>3</v>
      </c>
      <c r="D5" s="385" t="s">
        <v>4</v>
      </c>
      <c r="E5" s="390" t="s">
        <v>5</v>
      </c>
      <c r="F5" s="395" t="s">
        <v>6</v>
      </c>
      <c r="G5" s="395"/>
      <c r="H5" s="385" t="s">
        <v>10</v>
      </c>
      <c r="I5" s="385" t="s">
        <v>27</v>
      </c>
      <c r="J5" s="392" t="s">
        <v>26</v>
      </c>
      <c r="K5" s="393"/>
      <c r="L5" s="394"/>
      <c r="M5" s="396" t="s">
        <v>9</v>
      </c>
      <c r="N5" s="396"/>
      <c r="O5" s="396"/>
      <c r="P5" s="387" t="s">
        <v>14</v>
      </c>
      <c r="Q5" s="387"/>
      <c r="R5" s="387"/>
      <c r="S5" s="387" t="s">
        <v>15</v>
      </c>
      <c r="T5" s="387"/>
      <c r="U5" s="387"/>
      <c r="V5" s="387" t="s">
        <v>16</v>
      </c>
      <c r="W5" s="387"/>
      <c r="X5" s="387"/>
      <c r="Y5" s="387" t="s">
        <v>17</v>
      </c>
      <c r="Z5" s="387"/>
      <c r="AA5" s="387"/>
      <c r="AB5" s="387" t="s">
        <v>18</v>
      </c>
      <c r="AC5" s="387"/>
      <c r="AD5" s="387"/>
      <c r="AE5" s="387" t="s">
        <v>19</v>
      </c>
      <c r="AF5" s="387"/>
      <c r="AG5" s="387"/>
      <c r="AH5" s="387" t="s">
        <v>20</v>
      </c>
      <c r="AI5" s="387"/>
      <c r="AJ5" s="387"/>
      <c r="AK5" s="387" t="s">
        <v>21</v>
      </c>
      <c r="AL5" s="387"/>
      <c r="AM5" s="387"/>
      <c r="AN5" s="387" t="s">
        <v>22</v>
      </c>
      <c r="AO5" s="387"/>
      <c r="AP5" s="387"/>
      <c r="AQ5" s="387" t="s">
        <v>23</v>
      </c>
      <c r="AR5" s="387"/>
      <c r="AS5" s="387"/>
      <c r="AT5" s="387" t="s">
        <v>24</v>
      </c>
      <c r="AU5" s="387"/>
      <c r="AV5" s="387"/>
      <c r="AW5" s="382" t="s">
        <v>25</v>
      </c>
      <c r="AX5" s="383"/>
      <c r="AY5" s="384"/>
      <c r="AZ5" s="65" t="s">
        <v>62</v>
      </c>
      <c r="BA5" s="66" t="s">
        <v>62</v>
      </c>
    </row>
    <row r="6" spans="1:54" s="72" customFormat="1" x14ac:dyDescent="0.2">
      <c r="A6" s="389"/>
      <c r="B6" s="386"/>
      <c r="C6" s="386"/>
      <c r="D6" s="386"/>
      <c r="E6" s="391"/>
      <c r="F6" s="68" t="s">
        <v>7</v>
      </c>
      <c r="G6" s="69" t="s">
        <v>8</v>
      </c>
      <c r="H6" s="386"/>
      <c r="I6" s="386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710000</v>
      </c>
      <c r="AD8" s="325">
        <f t="shared" si="0"/>
        <v>0</v>
      </c>
      <c r="AE8" s="327">
        <v>710000</v>
      </c>
      <c r="AF8" s="327">
        <v>710000</v>
      </c>
      <c r="AG8" s="325">
        <f t="shared" si="1"/>
        <v>0</v>
      </c>
      <c r="AH8" s="327">
        <v>710000</v>
      </c>
      <c r="AI8" s="327">
        <v>710000</v>
      </c>
      <c r="AJ8" s="325">
        <f t="shared" si="2"/>
        <v>0</v>
      </c>
      <c r="AK8" s="327">
        <v>710000</v>
      </c>
      <c r="AL8" s="327">
        <v>140000</v>
      </c>
      <c r="AM8" s="325">
        <f t="shared" si="3"/>
        <v>570000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>
        <v>1000000</v>
      </c>
      <c r="X13" s="324">
        <f t="shared" si="18"/>
        <v>0</v>
      </c>
      <c r="Y13" s="330">
        <v>1000000</v>
      </c>
      <c r="Z13" s="330">
        <v>1000000</v>
      </c>
      <c r="AA13" s="324">
        <f t="shared" si="24"/>
        <v>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>
        <v>1000000</v>
      </c>
      <c r="AA14" s="324">
        <f t="shared" si="24"/>
        <v>0</v>
      </c>
      <c r="AB14" s="330">
        <v>1000000</v>
      </c>
      <c r="AC14" s="330">
        <v>1000000</v>
      </c>
      <c r="AD14" s="324">
        <f t="shared" si="25"/>
        <v>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>
        <v>950000</v>
      </c>
      <c r="AA15" s="324">
        <f t="shared" si="24"/>
        <v>0</v>
      </c>
      <c r="AB15" s="330">
        <v>950000</v>
      </c>
      <c r="AC15" s="330">
        <v>950000</v>
      </c>
      <c r="AD15" s="324">
        <f t="shared" si="25"/>
        <v>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>
        <v>835000</v>
      </c>
      <c r="AA16" s="324">
        <f t="shared" si="24"/>
        <v>0</v>
      </c>
      <c r="AB16" s="330">
        <v>835000</v>
      </c>
      <c r="AC16" s="330">
        <v>835000</v>
      </c>
      <c r="AD16" s="324">
        <f t="shared" si="25"/>
        <v>0</v>
      </c>
      <c r="AE16" s="330">
        <v>835000</v>
      </c>
      <c r="AF16" s="330">
        <v>30000</v>
      </c>
      <c r="AG16" s="324">
        <f t="shared" si="21"/>
        <v>805000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>
        <v>1000000</v>
      </c>
      <c r="AA17" s="324">
        <f t="shared" si="24"/>
        <v>0</v>
      </c>
      <c r="AB17" s="330">
        <v>1000000</v>
      </c>
      <c r="AC17" s="330">
        <v>1000000</v>
      </c>
      <c r="AD17" s="324">
        <f t="shared" si="25"/>
        <v>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675000</v>
      </c>
      <c r="AD18" s="324">
        <f t="shared" si="25"/>
        <v>0</v>
      </c>
      <c r="AE18" s="330">
        <v>675000</v>
      </c>
      <c r="AF18" s="330">
        <v>675000</v>
      </c>
      <c r="AG18" s="324">
        <f t="shared" si="21"/>
        <v>0</v>
      </c>
      <c r="AH18" s="330">
        <v>675000</v>
      </c>
      <c r="AI18" s="330">
        <v>675000</v>
      </c>
      <c r="AJ18" s="324">
        <f t="shared" si="22"/>
        <v>0</v>
      </c>
      <c r="AK18" s="330">
        <v>675000</v>
      </c>
      <c r="AL18" s="330">
        <v>675000</v>
      </c>
      <c r="AM18" s="324">
        <f t="shared" si="23"/>
        <v>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667000</v>
      </c>
      <c r="AA19" s="324">
        <f t="shared" si="24"/>
        <v>0</v>
      </c>
      <c r="AB19" s="324">
        <v>667000</v>
      </c>
      <c r="AC19" s="324">
        <v>667000</v>
      </c>
      <c r="AD19" s="324">
        <f t="shared" si="25"/>
        <v>0</v>
      </c>
      <c r="AE19" s="324">
        <v>667000</v>
      </c>
      <c r="AF19" s="324">
        <v>667000</v>
      </c>
      <c r="AG19" s="324">
        <f t="shared" si="21"/>
        <v>0</v>
      </c>
      <c r="AH19" s="324">
        <v>667000</v>
      </c>
      <c r="AI19" s="324">
        <v>331000</v>
      </c>
      <c r="AJ19" s="324">
        <f t="shared" si="22"/>
        <v>336000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>
        <v>950000</v>
      </c>
      <c r="X20" s="324">
        <f t="shared" si="18"/>
        <v>0</v>
      </c>
      <c r="Y20" s="324">
        <v>950000</v>
      </c>
      <c r="Z20" s="324">
        <v>950000</v>
      </c>
      <c r="AA20" s="324">
        <f t="shared" si="24"/>
        <v>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7">
        <f t="shared" si="18"/>
        <v>0</v>
      </c>
      <c r="Y21" s="330">
        <v>1000000</v>
      </c>
      <c r="Z21" s="330">
        <v>1000000</v>
      </c>
      <c r="AA21" s="324">
        <f t="shared" si="24"/>
        <v>0</v>
      </c>
      <c r="AB21" s="330">
        <v>1000000</v>
      </c>
      <c r="AC21" s="330">
        <v>1000000</v>
      </c>
      <c r="AD21" s="324">
        <f t="shared" si="25"/>
        <v>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>
        <v>800000</v>
      </c>
      <c r="AA22" s="324">
        <f t="shared" si="24"/>
        <v>0</v>
      </c>
      <c r="AB22" s="330">
        <v>800000</v>
      </c>
      <c r="AC22" s="330">
        <v>800000</v>
      </c>
      <c r="AD22" s="324">
        <f t="shared" si="25"/>
        <v>0</v>
      </c>
      <c r="AE22" s="330">
        <v>800000</v>
      </c>
      <c r="AF22" s="330">
        <v>800000</v>
      </c>
      <c r="AG22" s="324">
        <f t="shared" si="21"/>
        <v>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>
        <v>800000</v>
      </c>
      <c r="X23" s="324">
        <f t="shared" si="18"/>
        <v>0</v>
      </c>
      <c r="Y23" s="330">
        <v>800000</v>
      </c>
      <c r="Z23" s="330">
        <v>800000</v>
      </c>
      <c r="AA23" s="324">
        <f t="shared" si="24"/>
        <v>0</v>
      </c>
      <c r="AB23" s="330">
        <v>800000</v>
      </c>
      <c r="AC23" s="330">
        <v>800000</v>
      </c>
      <c r="AD23" s="324">
        <f t="shared" si="25"/>
        <v>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>
        <v>800000</v>
      </c>
      <c r="AA24" s="324">
        <f t="shared" si="24"/>
        <v>0</v>
      </c>
      <c r="AB24" s="330">
        <v>800000</v>
      </c>
      <c r="AC24" s="330">
        <v>800000</v>
      </c>
      <c r="AD24" s="324">
        <f t="shared" si="25"/>
        <v>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>
        <v>667000</v>
      </c>
      <c r="X25" s="324">
        <f t="shared" si="18"/>
        <v>0</v>
      </c>
      <c r="Y25" s="336">
        <v>667000</v>
      </c>
      <c r="Z25" s="336">
        <v>667000</v>
      </c>
      <c r="AA25" s="324">
        <f t="shared" si="24"/>
        <v>0</v>
      </c>
      <c r="AB25" s="336">
        <v>667000</v>
      </c>
      <c r="AC25" s="336">
        <v>667000</v>
      </c>
      <c r="AD25" s="324">
        <f t="shared" si="25"/>
        <v>0</v>
      </c>
      <c r="AE25" s="336">
        <v>667000</v>
      </c>
      <c r="AF25" s="336">
        <v>2000</v>
      </c>
      <c r="AG25" s="324">
        <f t="shared" si="21"/>
        <v>665000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3000000</v>
      </c>
      <c r="L26" s="324">
        <f t="shared" si="6"/>
        <v>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>
        <v>900000</v>
      </c>
      <c r="X27" s="324">
        <f t="shared" si="18"/>
        <v>0</v>
      </c>
      <c r="Y27" s="324">
        <v>900000</v>
      </c>
      <c r="Z27" s="324">
        <v>900000</v>
      </c>
      <c r="AA27" s="324">
        <f t="shared" si="24"/>
        <v>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>
        <v>1000000</v>
      </c>
      <c r="AA28" s="324">
        <f t="shared" si="24"/>
        <v>0</v>
      </c>
      <c r="AB28" s="324">
        <v>1000000</v>
      </c>
      <c r="AC28" s="324">
        <v>1000000</v>
      </c>
      <c r="AD28" s="324">
        <f t="shared" si="25"/>
        <v>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800000</v>
      </c>
      <c r="U29" s="324">
        <f>S29-T29</f>
        <v>0</v>
      </c>
      <c r="V29" s="324">
        <v>800000</v>
      </c>
      <c r="W29" s="324">
        <v>800000</v>
      </c>
      <c r="X29" s="324">
        <f t="shared" si="18"/>
        <v>0</v>
      </c>
      <c r="Y29" s="324">
        <v>800000</v>
      </c>
      <c r="Z29" s="324">
        <v>800000</v>
      </c>
      <c r="AA29" s="324">
        <f t="shared" si="24"/>
        <v>0</v>
      </c>
      <c r="AB29" s="324">
        <v>800000</v>
      </c>
      <c r="AC29" s="324">
        <v>800000</v>
      </c>
      <c r="AD29" s="324">
        <f t="shared" si="25"/>
        <v>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>
        <v>1000000</v>
      </c>
      <c r="AD31" s="325">
        <f t="shared" si="25"/>
        <v>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1200000</v>
      </c>
      <c r="X32" s="325">
        <f t="shared" si="18"/>
        <v>0</v>
      </c>
      <c r="Y32" s="330">
        <v>1200000</v>
      </c>
      <c r="Z32" s="324">
        <v>1200000</v>
      </c>
      <c r="AA32" s="325">
        <f t="shared" si="24"/>
        <v>0</v>
      </c>
      <c r="AB32" s="330">
        <v>1200000</v>
      </c>
      <c r="AC32" s="324">
        <v>1200000</v>
      </c>
      <c r="AD32" s="325">
        <f t="shared" si="25"/>
        <v>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>
        <v>1000000</v>
      </c>
      <c r="AA34" s="325">
        <f t="shared" ref="AA34" si="33">Y34-Z34</f>
        <v>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>
        <v>1000000</v>
      </c>
      <c r="X36" s="325">
        <f t="shared" ref="X36:X39" si="38">+V36-W36</f>
        <v>0</v>
      </c>
      <c r="Y36" s="336">
        <v>1000000</v>
      </c>
      <c r="Z36" s="336">
        <v>1000000</v>
      </c>
      <c r="AA36" s="325">
        <f t="shared" ref="AA36:AA39" si="39">+Y36-Z36</f>
        <v>0</v>
      </c>
      <c r="AB36" s="336">
        <v>1000000</v>
      </c>
      <c r="AC36" s="336">
        <v>1000000</v>
      </c>
      <c r="AD36" s="325">
        <f t="shared" ref="AD36:AD39" si="40">+AB36-AC36</f>
        <v>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>
        <v>1000000</v>
      </c>
      <c r="X37" s="325">
        <f t="shared" si="38"/>
        <v>0</v>
      </c>
      <c r="Y37" s="336">
        <v>1000000</v>
      </c>
      <c r="Z37" s="336">
        <v>1000000</v>
      </c>
      <c r="AA37" s="325">
        <f t="shared" si="39"/>
        <v>0</v>
      </c>
      <c r="AB37" s="336">
        <v>1000000</v>
      </c>
      <c r="AC37" s="336">
        <v>1000000</v>
      </c>
      <c r="AD37" s="325">
        <f t="shared" si="40"/>
        <v>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>
        <v>1000000</v>
      </c>
      <c r="AA38" s="347">
        <f t="shared" si="39"/>
        <v>0</v>
      </c>
      <c r="AB38" s="337">
        <v>1000000</v>
      </c>
      <c r="AC38" s="336">
        <v>1000000</v>
      </c>
      <c r="AD38" s="347">
        <f t="shared" si="40"/>
        <v>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1"/>
      <c r="B47" s="381"/>
      <c r="C47" s="381"/>
      <c r="D47" s="381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39335000</v>
      </c>
      <c r="L47" s="369">
        <f t="shared" si="47"/>
        <v>7850000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22304000</v>
      </c>
      <c r="U47" s="369">
        <f t="shared" si="47"/>
        <v>4670000</v>
      </c>
      <c r="V47" s="369">
        <f t="shared" si="47"/>
        <v>29974000</v>
      </c>
      <c r="W47" s="369">
        <f t="shared" si="47"/>
        <v>22804000</v>
      </c>
      <c r="X47" s="369">
        <f t="shared" si="47"/>
        <v>7170000</v>
      </c>
      <c r="Y47" s="369">
        <f t="shared" si="47"/>
        <v>26974000</v>
      </c>
      <c r="Z47" s="369">
        <f t="shared" si="47"/>
        <v>21554000</v>
      </c>
      <c r="AA47" s="369">
        <f t="shared" si="47"/>
        <v>5420000</v>
      </c>
      <c r="AB47" s="369">
        <f t="shared" si="47"/>
        <v>26974000</v>
      </c>
      <c r="AC47" s="369">
        <f t="shared" si="47"/>
        <v>17704000</v>
      </c>
      <c r="AD47" s="369">
        <f t="shared" si="47"/>
        <v>9270000</v>
      </c>
      <c r="AE47" s="369">
        <f t="shared" si="47"/>
        <v>29974000</v>
      </c>
      <c r="AF47" s="369">
        <f t="shared" si="47"/>
        <v>3684000</v>
      </c>
      <c r="AG47" s="369">
        <f t="shared" si="47"/>
        <v>26290000</v>
      </c>
      <c r="AH47" s="369">
        <f t="shared" si="47"/>
        <v>26974000</v>
      </c>
      <c r="AI47" s="369">
        <f t="shared" si="47"/>
        <v>2516000</v>
      </c>
      <c r="AJ47" s="369">
        <f t="shared" si="47"/>
        <v>24458000</v>
      </c>
      <c r="AK47" s="369">
        <f t="shared" si="47"/>
        <v>26974000</v>
      </c>
      <c r="AL47" s="369">
        <f t="shared" si="47"/>
        <v>1615000</v>
      </c>
      <c r="AM47" s="369">
        <f t="shared" si="47"/>
        <v>25359000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0"/>
      <c r="B49" s="380"/>
      <c r="C49" s="380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2680000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5000000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4000000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3800000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4125000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4000000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1925000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3000000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4750000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4000000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2400000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3200000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3200000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3996000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9700000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4500000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4000000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3200000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5000000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6000000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6000000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5000000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5000000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6000000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163076000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9" sqref="A19:XFD19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2" t="s">
        <v>1</v>
      </c>
      <c r="B5" s="404" t="s">
        <v>2</v>
      </c>
      <c r="C5" s="390" t="s">
        <v>3</v>
      </c>
      <c r="D5" s="390" t="s">
        <v>4</v>
      </c>
      <c r="E5" s="390" t="s">
        <v>5</v>
      </c>
      <c r="F5" s="406" t="s">
        <v>6</v>
      </c>
      <c r="G5" s="406"/>
      <c r="H5" s="390" t="s">
        <v>10</v>
      </c>
      <c r="I5" s="390" t="s">
        <v>27</v>
      </c>
      <c r="J5" s="408" t="s">
        <v>26</v>
      </c>
      <c r="K5" s="409"/>
      <c r="L5" s="410"/>
      <c r="M5" s="399" t="s">
        <v>9</v>
      </c>
      <c r="N5" s="400"/>
      <c r="O5" s="401"/>
      <c r="P5" s="399" t="s">
        <v>14</v>
      </c>
      <c r="Q5" s="400"/>
      <c r="R5" s="401"/>
      <c r="S5" s="399" t="s">
        <v>15</v>
      </c>
      <c r="T5" s="400"/>
      <c r="U5" s="401"/>
      <c r="V5" s="399" t="s">
        <v>16</v>
      </c>
      <c r="W5" s="400"/>
      <c r="X5" s="401"/>
      <c r="Y5" s="399" t="s">
        <v>17</v>
      </c>
      <c r="Z5" s="400"/>
      <c r="AA5" s="401"/>
      <c r="AB5" s="399" t="s">
        <v>18</v>
      </c>
      <c r="AC5" s="400"/>
      <c r="AD5" s="401"/>
      <c r="AE5" s="399" t="s">
        <v>19</v>
      </c>
      <c r="AF5" s="400"/>
      <c r="AG5" s="401"/>
      <c r="AH5" s="399" t="s">
        <v>20</v>
      </c>
      <c r="AI5" s="400"/>
      <c r="AJ5" s="401"/>
      <c r="AK5" s="399" t="s">
        <v>21</v>
      </c>
      <c r="AL5" s="400"/>
      <c r="AM5" s="401"/>
      <c r="AN5" s="399" t="s">
        <v>22</v>
      </c>
      <c r="AO5" s="400"/>
      <c r="AP5" s="401"/>
      <c r="AQ5" s="399" t="s">
        <v>23</v>
      </c>
      <c r="AR5" s="400"/>
      <c r="AS5" s="401"/>
      <c r="AT5" s="399" t="s">
        <v>24</v>
      </c>
      <c r="AU5" s="400"/>
      <c r="AV5" s="401"/>
      <c r="AW5" s="399" t="s">
        <v>25</v>
      </c>
      <c r="AX5" s="400"/>
      <c r="AY5" s="401"/>
      <c r="AZ5" s="77" t="s">
        <v>62</v>
      </c>
      <c r="BA5" s="45" t="s">
        <v>31</v>
      </c>
    </row>
    <row r="6" spans="1:56" s="46" customFormat="1" ht="12" thickBot="1" x14ac:dyDescent="0.25">
      <c r="A6" s="403"/>
      <c r="B6" s="405"/>
      <c r="C6" s="391"/>
      <c r="D6" s="391"/>
      <c r="E6" s="391"/>
      <c r="F6" s="78" t="s">
        <v>7</v>
      </c>
      <c r="G6" s="79" t="s">
        <v>8</v>
      </c>
      <c r="H6" s="407"/>
      <c r="I6" s="391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f>1750000+500000</f>
        <v>2250000</v>
      </c>
      <c r="L8" s="12">
        <f t="shared" ref="L8:L44" si="1">J8-K8</f>
        <v>1250000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>
        <v>750000</v>
      </c>
      <c r="AD9" s="41">
        <f t="shared" ref="AD9:AD13" si="24">AB9-AC9</f>
        <v>0</v>
      </c>
      <c r="AE9" s="12">
        <v>750000</v>
      </c>
      <c r="AF9" s="12">
        <v>750000</v>
      </c>
      <c r="AG9" s="41">
        <f t="shared" ref="AG9:AG13" si="25">AE9-AF9</f>
        <v>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>
        <v>1100000</v>
      </c>
      <c r="AA10" s="12">
        <f t="shared" si="23"/>
        <v>0</v>
      </c>
      <c r="AB10" s="12">
        <v>1100000</v>
      </c>
      <c r="AC10" s="12">
        <v>1100000</v>
      </c>
      <c r="AD10" s="12">
        <f t="shared" si="24"/>
        <v>0</v>
      </c>
      <c r="AE10" s="12">
        <v>1100000</v>
      </c>
      <c r="AF10" s="12">
        <v>1100000</v>
      </c>
      <c r="AG10" s="12">
        <f t="shared" si="25"/>
        <v>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>
        <v>950000</v>
      </c>
      <c r="AA11" s="12">
        <f t="shared" si="23"/>
        <v>0</v>
      </c>
      <c r="AB11" s="12">
        <v>950000</v>
      </c>
      <c r="AC11" s="12">
        <v>950000</v>
      </c>
      <c r="AD11" s="12">
        <f t="shared" si="24"/>
        <v>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>
        <v>1000000</v>
      </c>
      <c r="AA13" s="12">
        <f t="shared" si="23"/>
        <v>0</v>
      </c>
      <c r="AB13" s="12">
        <v>1000000</v>
      </c>
      <c r="AC13" s="12">
        <v>1000000</v>
      </c>
      <c r="AD13" s="12">
        <f t="shared" si="24"/>
        <v>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s="121" customFormat="1" x14ac:dyDescent="0.2">
      <c r="A15" s="355">
        <v>9</v>
      </c>
      <c r="B15" s="356"/>
      <c r="C15" s="357" t="s">
        <v>323</v>
      </c>
      <c r="D15" s="358" t="s">
        <v>374</v>
      </c>
      <c r="E15" s="285">
        <v>13000000</v>
      </c>
      <c r="F15" s="285"/>
      <c r="G15" s="285"/>
      <c r="H15" s="285">
        <f t="shared" si="0"/>
        <v>13000000</v>
      </c>
      <c r="I15" s="285">
        <v>5000000</v>
      </c>
      <c r="J15" s="285"/>
      <c r="K15" s="285"/>
      <c r="L15" s="285">
        <f t="shared" si="1"/>
        <v>0</v>
      </c>
      <c r="M15" s="285">
        <v>1600000</v>
      </c>
      <c r="N15" s="285">
        <v>1600000</v>
      </c>
      <c r="O15" s="285">
        <f t="shared" si="31"/>
        <v>0</v>
      </c>
      <c r="P15" s="285">
        <v>1600000</v>
      </c>
      <c r="Q15" s="285">
        <v>1600000</v>
      </c>
      <c r="R15" s="285">
        <f t="shared" si="20"/>
        <v>0</v>
      </c>
      <c r="S15" s="285">
        <v>1600000</v>
      </c>
      <c r="T15" s="285">
        <v>1600000</v>
      </c>
      <c r="U15" s="285">
        <f t="shared" si="21"/>
        <v>0</v>
      </c>
      <c r="V15" s="285">
        <v>1600000</v>
      </c>
      <c r="W15" s="285">
        <v>1600000</v>
      </c>
      <c r="X15" s="285">
        <f t="shared" si="32"/>
        <v>0</v>
      </c>
      <c r="Y15" s="285">
        <v>1600000</v>
      </c>
      <c r="Z15" s="285">
        <v>1600000</v>
      </c>
      <c r="AA15" s="285">
        <f t="shared" si="33"/>
        <v>0</v>
      </c>
      <c r="AB15" s="285"/>
      <c r="AC15" s="285"/>
      <c r="AD15" s="305">
        <f t="shared" si="34"/>
        <v>0</v>
      </c>
      <c r="AE15" s="285"/>
      <c r="AF15" s="285"/>
      <c r="AG15" s="305">
        <f t="shared" si="35"/>
        <v>0</v>
      </c>
      <c r="AH15" s="285"/>
      <c r="AI15" s="285"/>
      <c r="AJ15" s="305">
        <f t="shared" si="26"/>
        <v>0</v>
      </c>
      <c r="AK15" s="285"/>
      <c r="AL15" s="285"/>
      <c r="AM15" s="305">
        <f t="shared" si="27"/>
        <v>0</v>
      </c>
      <c r="AN15" s="285"/>
      <c r="AO15" s="285"/>
      <c r="AP15" s="305">
        <f t="shared" si="28"/>
        <v>0</v>
      </c>
      <c r="AQ15" s="285"/>
      <c r="AR15" s="285"/>
      <c r="AS15" s="305">
        <f t="shared" si="12"/>
        <v>0</v>
      </c>
      <c r="AT15" s="285"/>
      <c r="AU15" s="285"/>
      <c r="AV15" s="285">
        <f t="shared" si="13"/>
        <v>0</v>
      </c>
      <c r="AW15" s="285"/>
      <c r="AX15" s="285"/>
      <c r="AY15" s="285"/>
      <c r="AZ15" s="120">
        <f t="shared" si="14"/>
        <v>8000000</v>
      </c>
      <c r="BA15" s="121">
        <f t="shared" si="15"/>
        <v>5000000</v>
      </c>
      <c r="BB15" s="121">
        <f t="shared" si="16"/>
        <v>13000000</v>
      </c>
      <c r="BC15" s="121">
        <f t="shared" si="17"/>
        <v>13000000</v>
      </c>
      <c r="BD15" s="121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>
        <v>950000</v>
      </c>
      <c r="AD16" s="12">
        <f t="shared" si="34"/>
        <v>0</v>
      </c>
      <c r="AE16" s="12">
        <v>950000</v>
      </c>
      <c r="AF16" s="12">
        <v>950000</v>
      </c>
      <c r="AG16" s="12">
        <f t="shared" si="35"/>
        <v>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>
        <v>770000</v>
      </c>
      <c r="AD17" s="12">
        <f t="shared" si="34"/>
        <v>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>
        <v>850000</v>
      </c>
      <c r="AA18" s="12">
        <f t="shared" si="33"/>
        <v>0</v>
      </c>
      <c r="AB18" s="12">
        <v>850000</v>
      </c>
      <c r="AC18" s="12">
        <v>850000</v>
      </c>
      <c r="AD18" s="12">
        <f t="shared" si="34"/>
        <v>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123" customFormat="1" x14ac:dyDescent="0.2">
      <c r="A19" s="355">
        <v>13</v>
      </c>
      <c r="B19" s="473"/>
      <c r="C19" s="357" t="s">
        <v>327</v>
      </c>
      <c r="D19" s="474" t="s">
        <v>374</v>
      </c>
      <c r="E19" s="296">
        <v>12700000</v>
      </c>
      <c r="F19" s="296"/>
      <c r="G19" s="296"/>
      <c r="H19" s="285">
        <f t="shared" si="0"/>
        <v>12700000</v>
      </c>
      <c r="I19" s="296">
        <v>5000000</v>
      </c>
      <c r="J19" s="296"/>
      <c r="K19" s="296"/>
      <c r="L19" s="475">
        <f t="shared" si="1"/>
        <v>0</v>
      </c>
      <c r="M19" s="296">
        <v>770000</v>
      </c>
      <c r="N19" s="296">
        <v>770000</v>
      </c>
      <c r="O19" s="285">
        <f t="shared" si="31"/>
        <v>0</v>
      </c>
      <c r="P19" s="296">
        <v>770000</v>
      </c>
      <c r="Q19" s="296">
        <v>770000</v>
      </c>
      <c r="R19" s="285">
        <f t="shared" si="20"/>
        <v>0</v>
      </c>
      <c r="S19" s="296">
        <v>770000</v>
      </c>
      <c r="T19" s="296">
        <v>770000</v>
      </c>
      <c r="U19" s="285">
        <f t="shared" si="21"/>
        <v>0</v>
      </c>
      <c r="V19" s="296">
        <v>770000</v>
      </c>
      <c r="W19" s="296">
        <v>770000</v>
      </c>
      <c r="X19" s="285">
        <f t="shared" si="32"/>
        <v>0</v>
      </c>
      <c r="Y19" s="296">
        <v>770000</v>
      </c>
      <c r="Z19" s="296">
        <v>770000</v>
      </c>
      <c r="AA19" s="285">
        <f t="shared" si="33"/>
        <v>0</v>
      </c>
      <c r="AB19" s="296">
        <v>770000</v>
      </c>
      <c r="AC19" s="296">
        <v>770000</v>
      </c>
      <c r="AD19" s="285">
        <f t="shared" si="34"/>
        <v>0</v>
      </c>
      <c r="AE19" s="296">
        <v>770000</v>
      </c>
      <c r="AF19" s="296">
        <v>770000</v>
      </c>
      <c r="AG19" s="285">
        <f t="shared" si="35"/>
        <v>0</v>
      </c>
      <c r="AH19" s="296">
        <v>770000</v>
      </c>
      <c r="AI19" s="296">
        <v>770000</v>
      </c>
      <c r="AJ19" s="285">
        <f t="shared" si="26"/>
        <v>0</v>
      </c>
      <c r="AK19" s="296">
        <v>770000</v>
      </c>
      <c r="AL19" s="296">
        <v>770000</v>
      </c>
      <c r="AM19" s="285">
        <f t="shared" si="27"/>
        <v>0</v>
      </c>
      <c r="AN19" s="296">
        <v>770000</v>
      </c>
      <c r="AO19" s="296">
        <v>770000</v>
      </c>
      <c r="AP19" s="285">
        <f t="shared" si="28"/>
        <v>0</v>
      </c>
      <c r="AQ19" s="296"/>
      <c r="AR19" s="296"/>
      <c r="AS19" s="305">
        <f t="shared" si="12"/>
        <v>0</v>
      </c>
      <c r="AT19" s="296"/>
      <c r="AU19" s="296"/>
      <c r="AV19" s="285">
        <f t="shared" si="13"/>
        <v>0</v>
      </c>
      <c r="AW19" s="296"/>
      <c r="AX19" s="296"/>
      <c r="AY19" s="296"/>
      <c r="AZ19" s="120">
        <f t="shared" si="14"/>
        <v>7700000</v>
      </c>
      <c r="BA19" s="121">
        <f t="shared" si="15"/>
        <v>5000000</v>
      </c>
      <c r="BB19" s="121">
        <f t="shared" si="16"/>
        <v>12700000</v>
      </c>
      <c r="BC19" s="121">
        <f t="shared" si="17"/>
        <v>12700000</v>
      </c>
      <c r="BD19" s="121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>
        <v>800000</v>
      </c>
      <c r="AA20" s="12">
        <f t="shared" si="33"/>
        <v>0</v>
      </c>
      <c r="AB20" s="140">
        <v>800000</v>
      </c>
      <c r="AC20" s="140">
        <v>800000</v>
      </c>
      <c r="AD20" s="12">
        <f t="shared" si="34"/>
        <v>0</v>
      </c>
      <c r="AE20" s="140">
        <v>800000</v>
      </c>
      <c r="AF20" s="140">
        <v>800000</v>
      </c>
      <c r="AG20" s="12">
        <f t="shared" si="35"/>
        <v>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900000</v>
      </c>
      <c r="AD21" s="12">
        <f t="shared" si="34"/>
        <v>0</v>
      </c>
      <c r="AE21" s="12">
        <v>900000</v>
      </c>
      <c r="AF21" s="12">
        <v>900000</v>
      </c>
      <c r="AG21" s="12">
        <f t="shared" si="35"/>
        <v>0</v>
      </c>
      <c r="AH21" s="12">
        <v>900000</v>
      </c>
      <c r="AI21" s="12">
        <v>900000</v>
      </c>
      <c r="AJ21" s="12">
        <f t="shared" si="26"/>
        <v>0</v>
      </c>
      <c r="AK21" s="12">
        <v>900000</v>
      </c>
      <c r="AL21" s="12">
        <v>900000</v>
      </c>
      <c r="AM21" s="12">
        <f t="shared" si="27"/>
        <v>0</v>
      </c>
      <c r="AN21" s="12">
        <v>900000</v>
      </c>
      <c r="AO21" s="12">
        <v>400000</v>
      </c>
      <c r="AP21" s="12">
        <f t="shared" si="28"/>
        <v>500000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>
        <v>800000</v>
      </c>
      <c r="AA22" s="54">
        <f t="shared" si="33"/>
        <v>0</v>
      </c>
      <c r="AB22" s="42">
        <v>800000</v>
      </c>
      <c r="AC22" s="42">
        <v>800000</v>
      </c>
      <c r="AD22" s="54">
        <f t="shared" si="34"/>
        <v>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>
        <v>800000</v>
      </c>
      <c r="AA24" s="54">
        <f t="shared" si="33"/>
        <v>0</v>
      </c>
      <c r="AB24" s="12">
        <v>800000</v>
      </c>
      <c r="AC24" s="12">
        <v>800000</v>
      </c>
      <c r="AD24" s="54">
        <f t="shared" si="34"/>
        <v>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>
        <v>800000</v>
      </c>
      <c r="AA25" s="54">
        <f t="shared" si="33"/>
        <v>0</v>
      </c>
      <c r="AB25" s="12">
        <v>800000</v>
      </c>
      <c r="AC25" s="12">
        <v>800000</v>
      </c>
      <c r="AD25" s="54">
        <f t="shared" si="34"/>
        <v>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>
        <v>1020000</v>
      </c>
      <c r="AA27" s="54">
        <f t="shared" si="33"/>
        <v>0</v>
      </c>
      <c r="AB27" s="12">
        <v>1020000</v>
      </c>
      <c r="AC27" s="12">
        <v>1020000</v>
      </c>
      <c r="AD27" s="54">
        <f t="shared" si="34"/>
        <v>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>
        <v>900000</v>
      </c>
      <c r="AD28" s="54">
        <f t="shared" si="34"/>
        <v>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>
        <v>900000</v>
      </c>
      <c r="AA29" s="54">
        <f t="shared" si="33"/>
        <v>0</v>
      </c>
      <c r="AB29" s="42">
        <v>900000</v>
      </c>
      <c r="AC29" s="42">
        <v>900000</v>
      </c>
      <c r="AD29" s="54">
        <f t="shared" si="34"/>
        <v>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>
        <v>950000</v>
      </c>
      <c r="AA30" s="54">
        <f t="shared" si="33"/>
        <v>0</v>
      </c>
      <c r="AB30" s="42">
        <v>950000</v>
      </c>
      <c r="AC30" s="42">
        <v>950000</v>
      </c>
      <c r="AD30" s="54">
        <f t="shared" si="34"/>
        <v>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>
        <v>900000</v>
      </c>
      <c r="AA32" s="54">
        <f t="shared" si="33"/>
        <v>0</v>
      </c>
      <c r="AB32" s="12">
        <v>900000</v>
      </c>
      <c r="AC32" s="12">
        <v>900000</v>
      </c>
      <c r="AD32" s="54">
        <f t="shared" si="34"/>
        <v>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>
        <v>950000</v>
      </c>
      <c r="AA33" s="54">
        <f t="shared" si="33"/>
        <v>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>
        <v>950000</v>
      </c>
      <c r="AA34" s="54">
        <f t="shared" si="33"/>
        <v>0</v>
      </c>
      <c r="AB34" s="12">
        <v>950000</v>
      </c>
      <c r="AC34" s="12">
        <v>950000</v>
      </c>
      <c r="AD34" s="54">
        <f t="shared" si="34"/>
        <v>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>
        <v>950000</v>
      </c>
      <c r="AA35" s="54">
        <f t="shared" si="33"/>
        <v>0</v>
      </c>
      <c r="AB35" s="12">
        <v>950000</v>
      </c>
      <c r="AC35" s="12">
        <v>950000</v>
      </c>
      <c r="AD35" s="54">
        <f t="shared" si="34"/>
        <v>0</v>
      </c>
      <c r="AE35" s="12">
        <v>950000</v>
      </c>
      <c r="AF35" s="12">
        <v>950000</v>
      </c>
      <c r="AG35" s="54">
        <f t="shared" si="35"/>
        <v>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>
        <v>900000</v>
      </c>
      <c r="X36" s="54">
        <f t="shared" si="32"/>
        <v>0</v>
      </c>
      <c r="Y36" s="12">
        <v>900000</v>
      </c>
      <c r="Z36" s="12">
        <v>900000</v>
      </c>
      <c r="AA36" s="54">
        <f t="shared" si="33"/>
        <v>0</v>
      </c>
      <c r="AB36" s="12">
        <v>900000</v>
      </c>
      <c r="AC36" s="12">
        <v>900000</v>
      </c>
      <c r="AD36" s="54">
        <f t="shared" si="34"/>
        <v>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>
        <v>800000</v>
      </c>
      <c r="AA37" s="54">
        <f t="shared" si="33"/>
        <v>0</v>
      </c>
      <c r="AB37" s="12">
        <v>800000</v>
      </c>
      <c r="AC37" s="12">
        <v>800000</v>
      </c>
      <c r="AD37" s="54">
        <f t="shared" si="34"/>
        <v>0</v>
      </c>
      <c r="AE37" s="12">
        <v>800000</v>
      </c>
      <c r="AF37" s="12">
        <v>800000</v>
      </c>
      <c r="AG37" s="54">
        <f t="shared" si="35"/>
        <v>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>
        <v>900000</v>
      </c>
      <c r="AA38" s="54">
        <f t="shared" si="33"/>
        <v>0</v>
      </c>
      <c r="AB38" s="12">
        <v>900000</v>
      </c>
      <c r="AC38" s="12">
        <v>900000</v>
      </c>
      <c r="AD38" s="54">
        <f t="shared" si="34"/>
        <v>0</v>
      </c>
      <c r="AE38" s="12">
        <v>900000</v>
      </c>
      <c r="AF38" s="12">
        <v>900000</v>
      </c>
      <c r="AG38" s="54">
        <f t="shared" si="35"/>
        <v>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>
        <v>1000000</v>
      </c>
      <c r="AA40" s="41">
        <f t="shared" si="33"/>
        <v>0</v>
      </c>
      <c r="AB40" s="12">
        <v>1000000</v>
      </c>
      <c r="AC40" s="12">
        <v>1000000</v>
      </c>
      <c r="AD40" s="41">
        <f t="shared" si="34"/>
        <v>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>
        <v>950000</v>
      </c>
      <c r="AA41" s="54">
        <f t="shared" si="33"/>
        <v>0</v>
      </c>
      <c r="AB41" s="12">
        <v>950000</v>
      </c>
      <c r="AC41" s="12">
        <v>950000</v>
      </c>
      <c r="AD41" s="54">
        <f t="shared" si="34"/>
        <v>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>
        <v>950000</v>
      </c>
      <c r="AA43" s="225">
        <f t="shared" si="33"/>
        <v>0</v>
      </c>
      <c r="AB43" s="12">
        <v>950000</v>
      </c>
      <c r="AC43" s="42">
        <v>950000</v>
      </c>
      <c r="AD43" s="225">
        <f t="shared" si="34"/>
        <v>0</v>
      </c>
      <c r="AE43" s="12">
        <v>950000</v>
      </c>
      <c r="AF43" s="42">
        <v>950000</v>
      </c>
      <c r="AG43" s="225">
        <f t="shared" si="35"/>
        <v>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>
        <v>1000000</v>
      </c>
      <c r="U45" s="41">
        <f t="shared" si="21"/>
        <v>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>
        <v>1000000</v>
      </c>
      <c r="AA46" s="41">
        <f t="shared" si="33"/>
        <v>0</v>
      </c>
      <c r="AB46" s="12">
        <v>1000000</v>
      </c>
      <c r="AC46" s="12">
        <v>1000000</v>
      </c>
      <c r="AD46" s="41">
        <f t="shared" si="34"/>
        <v>0</v>
      </c>
      <c r="AE46" s="12">
        <v>1000000</v>
      </c>
      <c r="AF46" s="12">
        <v>1000000</v>
      </c>
      <c r="AG46" s="41">
        <f t="shared" si="35"/>
        <v>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>
        <v>1000000</v>
      </c>
      <c r="AA48" s="41">
        <f t="shared" si="48"/>
        <v>0</v>
      </c>
      <c r="AB48" s="12">
        <v>1000000</v>
      </c>
      <c r="AC48" s="12">
        <v>1000000</v>
      </c>
      <c r="AD48" s="41">
        <f t="shared" si="49"/>
        <v>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>
        <v>950000</v>
      </c>
      <c r="X51" s="230">
        <f t="shared" si="47"/>
        <v>0</v>
      </c>
      <c r="Y51" s="12">
        <v>950000</v>
      </c>
      <c r="Z51" s="12">
        <v>950000</v>
      </c>
      <c r="AA51" s="230">
        <f t="shared" si="48"/>
        <v>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625000</v>
      </c>
      <c r="U52" s="41">
        <f t="shared" si="46"/>
        <v>0</v>
      </c>
      <c r="V52" s="12">
        <v>625000</v>
      </c>
      <c r="W52" s="12">
        <v>625000</v>
      </c>
      <c r="X52" s="41">
        <f t="shared" si="47"/>
        <v>0</v>
      </c>
      <c r="Y52" s="12">
        <v>625000</v>
      </c>
      <c r="Z52" s="12">
        <v>625000</v>
      </c>
      <c r="AA52" s="41">
        <f t="shared" si="48"/>
        <v>0</v>
      </c>
      <c r="AB52" s="12">
        <v>625000</v>
      </c>
      <c r="AC52" s="12">
        <v>205000</v>
      </c>
      <c r="AD52" s="41">
        <f t="shared" si="49"/>
        <v>420000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397"/>
      <c r="B110" s="398"/>
      <c r="C110" s="398"/>
      <c r="D110" s="398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40875000</v>
      </c>
      <c r="L110" s="235">
        <f t="shared" ref="L110:AY110" si="61">SUM(L7:L109)</f>
        <v>7250000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32510000</v>
      </c>
      <c r="U110" s="235">
        <f t="shared" si="61"/>
        <v>5067000</v>
      </c>
      <c r="V110" s="235">
        <f t="shared" si="61"/>
        <v>37577000</v>
      </c>
      <c r="W110" s="235">
        <f t="shared" si="61"/>
        <v>30110000</v>
      </c>
      <c r="X110" s="235">
        <f t="shared" si="61"/>
        <v>7467000</v>
      </c>
      <c r="Y110" s="235">
        <f t="shared" si="61"/>
        <v>37577000</v>
      </c>
      <c r="Z110" s="235">
        <f t="shared" si="61"/>
        <v>30060000</v>
      </c>
      <c r="AA110" s="235">
        <f t="shared" si="61"/>
        <v>7517000</v>
      </c>
      <c r="AB110" s="235">
        <f t="shared" si="61"/>
        <v>35977000</v>
      </c>
      <c r="AC110" s="235">
        <f t="shared" si="61"/>
        <v>26140000</v>
      </c>
      <c r="AD110" s="235">
        <f t="shared" si="61"/>
        <v>9837000</v>
      </c>
      <c r="AE110" s="235">
        <f t="shared" si="61"/>
        <v>35977000</v>
      </c>
      <c r="AF110" s="235">
        <f t="shared" si="61"/>
        <v>10495000</v>
      </c>
      <c r="AG110" s="235">
        <f t="shared" si="61"/>
        <v>25482000</v>
      </c>
      <c r="AH110" s="235">
        <f t="shared" si="61"/>
        <v>35977000</v>
      </c>
      <c r="AI110" s="235">
        <f t="shared" si="61"/>
        <v>2295000</v>
      </c>
      <c r="AJ110" s="235">
        <f t="shared" si="61"/>
        <v>33682000</v>
      </c>
      <c r="AK110" s="235">
        <f t="shared" si="61"/>
        <v>35977000</v>
      </c>
      <c r="AL110" s="235">
        <f t="shared" si="61"/>
        <v>2295000</v>
      </c>
      <c r="AM110" s="235">
        <f t="shared" si="61"/>
        <v>33682000</v>
      </c>
      <c r="AN110" s="235">
        <f t="shared" si="61"/>
        <v>35977000</v>
      </c>
      <c r="AO110" s="235">
        <f t="shared" si="61"/>
        <v>1795000</v>
      </c>
      <c r="AP110" s="235">
        <f t="shared" si="61"/>
        <v>34182000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0" t="s">
        <v>125</v>
      </c>
      <c r="B113" s="380"/>
      <c r="C113" s="380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1250000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3750000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3300000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3800000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4000000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2850000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3080000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3400000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2400000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500000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3200000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3200000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3200000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4080000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3600000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3600000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3800000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3600000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4750000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3800000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2850000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3600000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2400000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2700000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5000000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3800000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2850000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8000000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4000000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5000000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4750000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4750000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3545000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184305000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80580000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95430000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workbookViewId="0">
      <pane xSplit="5" ySplit="6" topLeftCell="F59" activePane="bottomRight" state="frozen"/>
      <selection pane="topRight" activeCell="F1" sqref="F1"/>
      <selection pane="bottomLeft" activeCell="A7" sqref="A7"/>
      <selection pane="bottomRight" activeCell="C71" sqref="C71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6" t="s">
        <v>1</v>
      </c>
      <c r="B5" s="418" t="s">
        <v>2</v>
      </c>
      <c r="C5" s="420" t="s">
        <v>3</v>
      </c>
      <c r="D5" s="420" t="s">
        <v>4</v>
      </c>
      <c r="E5" s="420" t="s">
        <v>5</v>
      </c>
      <c r="F5" s="422" t="s">
        <v>6</v>
      </c>
      <c r="G5" s="422"/>
      <c r="H5" s="420" t="s">
        <v>10</v>
      </c>
      <c r="I5" s="420" t="s">
        <v>27</v>
      </c>
      <c r="J5" s="423" t="s">
        <v>26</v>
      </c>
      <c r="K5" s="424"/>
      <c r="L5" s="425"/>
      <c r="M5" s="414" t="s">
        <v>9</v>
      </c>
      <c r="N5" s="414"/>
      <c r="O5" s="414"/>
      <c r="P5" s="414" t="s">
        <v>14</v>
      </c>
      <c r="Q5" s="414"/>
      <c r="R5" s="414"/>
      <c r="S5" s="414" t="s">
        <v>15</v>
      </c>
      <c r="T5" s="414"/>
      <c r="U5" s="414"/>
      <c r="V5" s="414" t="s">
        <v>16</v>
      </c>
      <c r="W5" s="414"/>
      <c r="X5" s="414"/>
      <c r="Y5" s="414" t="s">
        <v>17</v>
      </c>
      <c r="Z5" s="414"/>
      <c r="AA5" s="414"/>
      <c r="AB5" s="414" t="s">
        <v>18</v>
      </c>
      <c r="AC5" s="414"/>
      <c r="AD5" s="414"/>
      <c r="AE5" s="414" t="s">
        <v>19</v>
      </c>
      <c r="AF5" s="414"/>
      <c r="AG5" s="414"/>
      <c r="AH5" s="414" t="s">
        <v>20</v>
      </c>
      <c r="AI5" s="414"/>
      <c r="AJ5" s="414"/>
      <c r="AK5" s="414" t="s">
        <v>21</v>
      </c>
      <c r="AL5" s="414"/>
      <c r="AM5" s="414"/>
      <c r="AN5" s="414" t="s">
        <v>22</v>
      </c>
      <c r="AO5" s="414"/>
      <c r="AP5" s="414"/>
      <c r="AQ5" s="414" t="s">
        <v>46</v>
      </c>
      <c r="AR5" s="414"/>
      <c r="AS5" s="415"/>
      <c r="AT5" s="414" t="s">
        <v>47</v>
      </c>
      <c r="AU5" s="414"/>
      <c r="AV5" s="414"/>
      <c r="AW5" s="426" t="s">
        <v>25</v>
      </c>
      <c r="AX5" s="427"/>
      <c r="AY5" s="428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7"/>
      <c r="B6" s="419"/>
      <c r="C6" s="421"/>
      <c r="D6" s="421"/>
      <c r="E6" s="421"/>
      <c r="F6" s="129" t="s">
        <v>7</v>
      </c>
      <c r="G6" s="130" t="s">
        <v>8</v>
      </c>
      <c r="H6" s="421"/>
      <c r="I6" s="421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>
        <v>750000</v>
      </c>
      <c r="AA7" s="54">
        <f>Y7-Z7</f>
        <v>0</v>
      </c>
      <c r="AB7" s="44">
        <v>750000</v>
      </c>
      <c r="AC7" s="12">
        <v>750000</v>
      </c>
      <c r="AD7" s="54">
        <f>AB7-AC7</f>
        <v>0</v>
      </c>
      <c r="AE7" s="44">
        <v>750000</v>
      </c>
      <c r="AF7" s="12">
        <v>750000</v>
      </c>
      <c r="AG7" s="54">
        <f>AE7-AF7</f>
        <v>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>
        <v>750000</v>
      </c>
      <c r="AA8" s="54">
        <f>Y8-Z8</f>
        <v>0</v>
      </c>
      <c r="AB8" s="44">
        <v>750000</v>
      </c>
      <c r="AC8" s="12">
        <v>750000</v>
      </c>
      <c r="AD8" s="54">
        <f>AB8-AC8</f>
        <v>0</v>
      </c>
      <c r="AE8" s="44">
        <v>750000</v>
      </c>
      <c r="AF8" s="12">
        <v>750000</v>
      </c>
      <c r="AG8" s="54">
        <f>AE8-AF8</f>
        <v>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>
        <v>625000</v>
      </c>
      <c r="AA9" s="54">
        <f>Y9-Z9</f>
        <v>0</v>
      </c>
      <c r="AB9" s="44">
        <v>625000</v>
      </c>
      <c r="AC9" s="12">
        <v>625000</v>
      </c>
      <c r="AD9" s="54">
        <f>AB9-AC9</f>
        <v>0</v>
      </c>
      <c r="AE9" s="44">
        <v>625000</v>
      </c>
      <c r="AF9" s="12">
        <v>25000</v>
      </c>
      <c r="AG9" s="54">
        <f>AE9-AF9</f>
        <v>600000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>
        <v>450000</v>
      </c>
      <c r="X11" s="262">
        <f>V11-W11</f>
        <v>0</v>
      </c>
      <c r="Y11" s="260">
        <v>450000</v>
      </c>
      <c r="Z11" s="53">
        <v>450000</v>
      </c>
      <c r="AA11" s="262">
        <f>Y11-Z11</f>
        <v>0</v>
      </c>
      <c r="AB11" s="260">
        <v>450000</v>
      </c>
      <c r="AC11" s="53">
        <v>450000</v>
      </c>
      <c r="AD11" s="262">
        <f>AB11-AC11</f>
        <v>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>
        <v>875000</v>
      </c>
      <c r="AD13" s="54">
        <f>AB13-AC13</f>
        <v>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>
        <v>950000</v>
      </c>
      <c r="AA14" s="54">
        <f>Y14-Z14</f>
        <v>0</v>
      </c>
      <c r="AB14" s="42">
        <v>950000</v>
      </c>
      <c r="AC14" s="42">
        <v>950000</v>
      </c>
      <c r="AD14" s="54">
        <f>AB14-AC14</f>
        <v>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>
        <v>950000</v>
      </c>
      <c r="X15" s="54">
        <f t="shared" ref="X15:X17" si="12">V15-W15</f>
        <v>0</v>
      </c>
      <c r="Y15" s="12">
        <v>950000</v>
      </c>
      <c r="Z15" s="12">
        <v>950000</v>
      </c>
      <c r="AA15" s="54">
        <f t="shared" ref="AA15:AA17" si="13">Y15-Z15</f>
        <v>0</v>
      </c>
      <c r="AB15" s="12">
        <v>950000</v>
      </c>
      <c r="AC15" s="12">
        <v>950000</v>
      </c>
      <c r="AD15" s="54">
        <f t="shared" ref="AD15:AD17" si="14">AB15-AC15</f>
        <v>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>
        <v>900000</v>
      </c>
      <c r="AA16" s="54">
        <f t="shared" si="13"/>
        <v>0</v>
      </c>
      <c r="AB16" s="12">
        <v>900000</v>
      </c>
      <c r="AC16" s="12">
        <v>900000</v>
      </c>
      <c r="AD16" s="54">
        <f t="shared" si="14"/>
        <v>0</v>
      </c>
      <c r="AE16" s="12">
        <v>900000</v>
      </c>
      <c r="AF16" s="12">
        <v>900000</v>
      </c>
      <c r="AG16" s="54">
        <f t="shared" si="15"/>
        <v>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s="121" customFormat="1" x14ac:dyDescent="0.2">
      <c r="A18" s="352">
        <v>12</v>
      </c>
      <c r="B18" s="300"/>
      <c r="C18" s="301" t="s">
        <v>195</v>
      </c>
      <c r="D18" s="284" t="s">
        <v>374</v>
      </c>
      <c r="E18" s="285">
        <v>14500000</v>
      </c>
      <c r="F18" s="285">
        <v>1000000</v>
      </c>
      <c r="G18" s="285"/>
      <c r="H18" s="286">
        <f t="shared" si="6"/>
        <v>13500000</v>
      </c>
      <c r="I18" s="285">
        <v>5000000</v>
      </c>
      <c r="J18" s="285"/>
      <c r="K18" s="285"/>
      <c r="L18" s="302">
        <f t="shared" si="7"/>
        <v>0</v>
      </c>
      <c r="M18" s="285">
        <v>850000</v>
      </c>
      <c r="N18" s="285">
        <v>850000</v>
      </c>
      <c r="O18" s="289">
        <f t="shared" ref="O18" si="22">M18-N18</f>
        <v>0</v>
      </c>
      <c r="P18" s="285">
        <v>850000</v>
      </c>
      <c r="Q18" s="285">
        <v>850000</v>
      </c>
      <c r="R18" s="289">
        <f t="shared" si="21"/>
        <v>0</v>
      </c>
      <c r="S18" s="285">
        <v>850000</v>
      </c>
      <c r="T18" s="285">
        <v>850000</v>
      </c>
      <c r="U18" s="289">
        <f t="shared" ref="U18:U21" si="23">S18-T18</f>
        <v>0</v>
      </c>
      <c r="V18" s="285">
        <v>850000</v>
      </c>
      <c r="W18" s="285">
        <v>850000</v>
      </c>
      <c r="X18" s="289">
        <f t="shared" ref="X18:X21" si="24">V18-W18</f>
        <v>0</v>
      </c>
      <c r="Y18" s="285">
        <v>850000</v>
      </c>
      <c r="Z18" s="285">
        <v>850000</v>
      </c>
      <c r="AA18" s="289">
        <f t="shared" ref="AA18:AA21" si="25">Y18-Z18</f>
        <v>0</v>
      </c>
      <c r="AB18" s="285">
        <v>850000</v>
      </c>
      <c r="AC18" s="285">
        <v>850000</v>
      </c>
      <c r="AD18" s="289">
        <f t="shared" ref="AD18:AD21" si="26">AB18-AC18</f>
        <v>0</v>
      </c>
      <c r="AE18" s="285">
        <v>850000</v>
      </c>
      <c r="AF18" s="285">
        <v>850000</v>
      </c>
      <c r="AG18" s="289">
        <f t="shared" ref="AG18:AG21" si="27">AE18-AF18</f>
        <v>0</v>
      </c>
      <c r="AH18" s="285">
        <v>850000</v>
      </c>
      <c r="AI18" s="285">
        <v>850000</v>
      </c>
      <c r="AJ18" s="289">
        <f t="shared" ref="AJ18:AJ21" si="28">AH18-AI18</f>
        <v>0</v>
      </c>
      <c r="AK18" s="285">
        <v>850000</v>
      </c>
      <c r="AL18" s="285">
        <v>850000</v>
      </c>
      <c r="AM18" s="289">
        <f t="shared" ref="AM18:AM21" si="29">AK18-AL18</f>
        <v>0</v>
      </c>
      <c r="AN18" s="285">
        <v>850000</v>
      </c>
      <c r="AO18" s="285">
        <v>850000</v>
      </c>
      <c r="AP18" s="289">
        <f t="shared" ref="AP18:AP21" si="30">AN18-AO18</f>
        <v>0</v>
      </c>
      <c r="AQ18" s="286"/>
      <c r="AR18" s="285"/>
      <c r="AS18" s="290">
        <f t="shared" si="8"/>
        <v>0</v>
      </c>
      <c r="AT18" s="285"/>
      <c r="AU18" s="285"/>
      <c r="AV18" s="290">
        <f t="shared" si="9"/>
        <v>0</v>
      </c>
      <c r="AW18" s="285"/>
      <c r="AX18" s="285"/>
      <c r="AY18" s="285"/>
      <c r="AZ18" s="120">
        <f t="shared" si="1"/>
        <v>8500000</v>
      </c>
      <c r="BA18" s="269">
        <f t="shared" si="2"/>
        <v>5000000</v>
      </c>
      <c r="BB18" s="121">
        <f t="shared" si="3"/>
        <v>13500000</v>
      </c>
      <c r="BC18" s="121">
        <f t="shared" si="4"/>
        <v>13500000</v>
      </c>
      <c r="BD18" s="121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>
        <v>900000</v>
      </c>
      <c r="AA19" s="54">
        <f t="shared" si="25"/>
        <v>0</v>
      </c>
      <c r="AB19" s="12">
        <v>900000</v>
      </c>
      <c r="AC19" s="12">
        <v>900000</v>
      </c>
      <c r="AD19" s="54">
        <f t="shared" si="26"/>
        <v>0</v>
      </c>
      <c r="AE19" s="12">
        <v>900000</v>
      </c>
      <c r="AF19" s="12">
        <v>900000</v>
      </c>
      <c r="AG19" s="54">
        <f t="shared" si="27"/>
        <v>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>
        <v>500000</v>
      </c>
      <c r="AA20" s="54">
        <f t="shared" si="25"/>
        <v>0</v>
      </c>
      <c r="AB20" s="12">
        <v>500000</v>
      </c>
      <c r="AC20" s="12">
        <v>500000</v>
      </c>
      <c r="AD20" s="54">
        <f t="shared" si="26"/>
        <v>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>
        <v>950000</v>
      </c>
      <c r="AD21" s="54">
        <f t="shared" si="26"/>
        <v>0</v>
      </c>
      <c r="AE21" s="42">
        <v>950000</v>
      </c>
      <c r="AF21" s="42">
        <v>950000</v>
      </c>
      <c r="AG21" s="54">
        <f t="shared" si="27"/>
        <v>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>
        <v>585000</v>
      </c>
      <c r="X22" s="54">
        <f t="shared" ref="X22:X26" si="34">V22-W22</f>
        <v>0</v>
      </c>
      <c r="Y22" s="12">
        <v>585000</v>
      </c>
      <c r="Z22" s="12">
        <v>585000</v>
      </c>
      <c r="AA22" s="54">
        <f t="shared" ref="AA22:AA26" si="35">Y22-Z22</f>
        <v>0</v>
      </c>
      <c r="AB22" s="12">
        <v>585000</v>
      </c>
      <c r="AC22" s="12">
        <v>585000</v>
      </c>
      <c r="AD22" s="54">
        <f t="shared" ref="AD22:AD26" si="36">AB22-AC22</f>
        <v>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950000+950000+950000+950000</f>
        <v>3800000</v>
      </c>
      <c r="U23" s="54">
        <f t="shared" si="33"/>
        <v>1200000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>
        <v>1050000</v>
      </c>
      <c r="AA24" s="54">
        <f t="shared" si="35"/>
        <v>0</v>
      </c>
      <c r="AB24" s="12">
        <v>1050000</v>
      </c>
      <c r="AC24" s="12">
        <v>1050000</v>
      </c>
      <c r="AD24" s="54">
        <f t="shared" si="36"/>
        <v>0</v>
      </c>
      <c r="AE24" s="12">
        <v>1050000</v>
      </c>
      <c r="AF24" s="12">
        <v>1050000</v>
      </c>
      <c r="AG24" s="54">
        <f t="shared" si="37"/>
        <v>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>
        <v>950000</v>
      </c>
      <c r="AA28" s="54">
        <f t="shared" si="47"/>
        <v>0</v>
      </c>
      <c r="AB28" s="12">
        <v>950000</v>
      </c>
      <c r="AC28" s="12">
        <v>950000</v>
      </c>
      <c r="AD28" s="54">
        <f t="shared" si="48"/>
        <v>0</v>
      </c>
      <c r="AE28" s="12">
        <v>950000</v>
      </c>
      <c r="AF28" s="12">
        <v>950000</v>
      </c>
      <c r="AG28" s="54">
        <f t="shared" si="49"/>
        <v>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>
        <v>900000</v>
      </c>
      <c r="X29" s="54">
        <f t="shared" si="46"/>
        <v>0</v>
      </c>
      <c r="Y29" s="12">
        <v>900000</v>
      </c>
      <c r="Z29" s="12">
        <v>900000</v>
      </c>
      <c r="AA29" s="54">
        <f t="shared" si="47"/>
        <v>0</v>
      </c>
      <c r="AB29" s="12">
        <v>900000</v>
      </c>
      <c r="AC29" s="12">
        <v>900000</v>
      </c>
      <c r="AD29" s="54">
        <f t="shared" si="48"/>
        <v>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>
        <v>800000</v>
      </c>
      <c r="X30" s="54">
        <f t="shared" si="46"/>
        <v>0</v>
      </c>
      <c r="Y30" s="12">
        <v>800000</v>
      </c>
      <c r="Z30" s="12">
        <v>800000</v>
      </c>
      <c r="AA30" s="54">
        <f t="shared" si="47"/>
        <v>0</v>
      </c>
      <c r="AB30" s="12">
        <v>800000</v>
      </c>
      <c r="AC30" s="12">
        <v>800000</v>
      </c>
      <c r="AD30" s="54">
        <f t="shared" si="48"/>
        <v>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>
        <v>950000</v>
      </c>
      <c r="X31" s="54">
        <f t="shared" si="46"/>
        <v>0</v>
      </c>
      <c r="Y31" s="12">
        <v>950000</v>
      </c>
      <c r="Z31" s="12">
        <v>950000</v>
      </c>
      <c r="AA31" s="54">
        <f t="shared" si="47"/>
        <v>0</v>
      </c>
      <c r="AB31" s="12">
        <v>950000</v>
      </c>
      <c r="AC31" s="12">
        <v>950000</v>
      </c>
      <c r="AD31" s="54">
        <f t="shared" si="48"/>
        <v>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>
        <v>800000</v>
      </c>
      <c r="AA32" s="54">
        <f t="shared" si="47"/>
        <v>0</v>
      </c>
      <c r="AB32" s="12">
        <v>800000</v>
      </c>
      <c r="AC32" s="12">
        <v>800000</v>
      </c>
      <c r="AD32" s="54">
        <f t="shared" si="48"/>
        <v>0</v>
      </c>
      <c r="AE32" s="12">
        <v>800000</v>
      </c>
      <c r="AF32" s="12">
        <v>800000</v>
      </c>
      <c r="AG32" s="54">
        <f t="shared" si="49"/>
        <v>0</v>
      </c>
      <c r="AH32" s="12">
        <v>800000</v>
      </c>
      <c r="AI32" s="12">
        <v>800000</v>
      </c>
      <c r="AJ32" s="54">
        <f t="shared" si="50"/>
        <v>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>
        <v>800000</v>
      </c>
      <c r="AA33" s="54">
        <f t="shared" si="47"/>
        <v>0</v>
      </c>
      <c r="AB33" s="12">
        <v>800000</v>
      </c>
      <c r="AC33" s="12">
        <v>800000</v>
      </c>
      <c r="AD33" s="54">
        <f t="shared" si="48"/>
        <v>0</v>
      </c>
      <c r="AE33" s="12">
        <v>800000</v>
      </c>
      <c r="AF33" s="12">
        <v>800000</v>
      </c>
      <c r="AG33" s="54">
        <f t="shared" si="49"/>
        <v>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>
        <v>950000</v>
      </c>
      <c r="AA34" s="289">
        <f t="shared" si="47"/>
        <v>0</v>
      </c>
      <c r="AB34" s="12">
        <v>950000</v>
      </c>
      <c r="AC34" s="12">
        <v>950000</v>
      </c>
      <c r="AD34" s="54">
        <f t="shared" si="48"/>
        <v>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950000</v>
      </c>
      <c r="AA35" s="54">
        <f t="shared" si="47"/>
        <v>0</v>
      </c>
      <c r="AB35" s="12">
        <v>950000</v>
      </c>
      <c r="AC35" s="12">
        <v>950000</v>
      </c>
      <c r="AD35" s="54">
        <f t="shared" si="48"/>
        <v>0</v>
      </c>
      <c r="AE35" s="12">
        <v>950000</v>
      </c>
      <c r="AF35" s="12">
        <v>100000</v>
      </c>
      <c r="AG35" s="54">
        <f t="shared" si="49"/>
        <v>850000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>
        <v>950000</v>
      </c>
      <c r="AA36" s="54">
        <f t="shared" si="47"/>
        <v>0</v>
      </c>
      <c r="AB36" s="12">
        <v>950000</v>
      </c>
      <c r="AC36" s="12">
        <v>950000</v>
      </c>
      <c r="AD36" s="54">
        <f t="shared" si="48"/>
        <v>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>
        <v>950000</v>
      </c>
      <c r="AA37" s="54">
        <f t="shared" si="47"/>
        <v>0</v>
      </c>
      <c r="AB37" s="12">
        <v>950000</v>
      </c>
      <c r="AC37" s="12">
        <v>950000</v>
      </c>
      <c r="AD37" s="54">
        <f t="shared" si="48"/>
        <v>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s="121" customFormat="1" x14ac:dyDescent="0.2">
      <c r="A39" s="352">
        <v>33</v>
      </c>
      <c r="B39" s="300"/>
      <c r="C39" s="301" t="s">
        <v>259</v>
      </c>
      <c r="D39" s="284" t="s">
        <v>374</v>
      </c>
      <c r="E39" s="285">
        <v>13000000</v>
      </c>
      <c r="F39" s="285"/>
      <c r="G39" s="285"/>
      <c r="H39" s="286">
        <f t="shared" si="41"/>
        <v>13000000</v>
      </c>
      <c r="I39" s="285">
        <v>5000000</v>
      </c>
      <c r="J39" s="285"/>
      <c r="K39" s="285"/>
      <c r="L39" s="302"/>
      <c r="M39" s="285">
        <v>800000</v>
      </c>
      <c r="N39" s="285">
        <v>800000</v>
      </c>
      <c r="O39" s="289">
        <f>M39-N39</f>
        <v>0</v>
      </c>
      <c r="P39" s="285">
        <v>800000</v>
      </c>
      <c r="Q39" s="285">
        <v>800000</v>
      </c>
      <c r="R39" s="289">
        <f t="shared" si="44"/>
        <v>0</v>
      </c>
      <c r="S39" s="285">
        <v>800000</v>
      </c>
      <c r="T39" s="285">
        <v>800000</v>
      </c>
      <c r="U39" s="289">
        <f t="shared" si="45"/>
        <v>0</v>
      </c>
      <c r="V39" s="285">
        <v>800000</v>
      </c>
      <c r="W39" s="285">
        <v>800000</v>
      </c>
      <c r="X39" s="289">
        <f t="shared" si="46"/>
        <v>0</v>
      </c>
      <c r="Y39" s="285">
        <v>800000</v>
      </c>
      <c r="Z39" s="285">
        <v>800000</v>
      </c>
      <c r="AA39" s="289">
        <f t="shared" si="47"/>
        <v>0</v>
      </c>
      <c r="AB39" s="285">
        <v>800000</v>
      </c>
      <c r="AC39" s="285">
        <v>800000</v>
      </c>
      <c r="AD39" s="289">
        <f t="shared" si="48"/>
        <v>0</v>
      </c>
      <c r="AE39" s="285">
        <v>800000</v>
      </c>
      <c r="AF39" s="285">
        <v>800000</v>
      </c>
      <c r="AG39" s="289">
        <f t="shared" si="49"/>
        <v>0</v>
      </c>
      <c r="AH39" s="285">
        <v>800000</v>
      </c>
      <c r="AI39" s="285">
        <v>800000</v>
      </c>
      <c r="AJ39" s="289">
        <f t="shared" si="50"/>
        <v>0</v>
      </c>
      <c r="AK39" s="285">
        <v>800000</v>
      </c>
      <c r="AL39" s="285">
        <v>800000</v>
      </c>
      <c r="AM39" s="289">
        <f t="shared" si="51"/>
        <v>0</v>
      </c>
      <c r="AN39" s="285">
        <v>800000</v>
      </c>
      <c r="AO39" s="285">
        <v>800000</v>
      </c>
      <c r="AP39" s="289">
        <f t="shared" si="52"/>
        <v>0</v>
      </c>
      <c r="AQ39" s="286"/>
      <c r="AR39" s="285"/>
      <c r="AS39" s="290"/>
      <c r="AT39" s="285"/>
      <c r="AU39" s="285"/>
      <c r="AV39" s="290"/>
      <c r="AW39" s="285"/>
      <c r="AX39" s="285"/>
      <c r="AY39" s="285"/>
      <c r="AZ39" s="120">
        <f t="shared" si="1"/>
        <v>8000000</v>
      </c>
      <c r="BA39" s="269">
        <f t="shared" si="2"/>
        <v>5000000</v>
      </c>
      <c r="BB39" s="121">
        <f t="shared" si="3"/>
        <v>13000000</v>
      </c>
      <c r="BC39" s="121">
        <f t="shared" si="4"/>
        <v>13000000</v>
      </c>
      <c r="BD39" s="121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>
        <v>950000</v>
      </c>
      <c r="AA40" s="54">
        <f>Y40-Z40</f>
        <v>0</v>
      </c>
      <c r="AB40" s="12">
        <v>950000</v>
      </c>
      <c r="AC40" s="12">
        <v>950000</v>
      </c>
      <c r="AD40" s="54">
        <f t="shared" si="48"/>
        <v>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1020000</v>
      </c>
      <c r="X41" s="54">
        <f t="shared" si="46"/>
        <v>0</v>
      </c>
      <c r="Y41" s="12">
        <v>1020000</v>
      </c>
      <c r="Z41" s="12">
        <v>1020000</v>
      </c>
      <c r="AA41" s="54">
        <f t="shared" si="47"/>
        <v>0</v>
      </c>
      <c r="AB41" s="12">
        <v>1020000</v>
      </c>
      <c r="AC41" s="12">
        <v>1020000</v>
      </c>
      <c r="AD41" s="54">
        <f t="shared" si="48"/>
        <v>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>
        <v>950000</v>
      </c>
      <c r="AA42" s="54">
        <f t="shared" si="47"/>
        <v>0</v>
      </c>
      <c r="AB42" s="12">
        <v>950000</v>
      </c>
      <c r="AC42" s="12">
        <v>950000</v>
      </c>
      <c r="AD42" s="54">
        <f t="shared" si="48"/>
        <v>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>+S44-T44</f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350000</v>
      </c>
      <c r="AA44" s="54">
        <f t="shared" si="47"/>
        <v>450000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>
        <v>700000</v>
      </c>
      <c r="X45" s="54">
        <f t="shared" si="46"/>
        <v>0</v>
      </c>
      <c r="Y45" s="12">
        <v>700000</v>
      </c>
      <c r="Z45" s="12">
        <v>700000</v>
      </c>
      <c r="AA45" s="54">
        <f t="shared" si="47"/>
        <v>0</v>
      </c>
      <c r="AB45" s="12">
        <v>700000</v>
      </c>
      <c r="AC45" s="12">
        <v>700000</v>
      </c>
      <c r="AD45" s="54">
        <f t="shared" si="48"/>
        <v>0</v>
      </c>
      <c r="AE45" s="12">
        <v>700000</v>
      </c>
      <c r="AF45" s="12">
        <v>700000</v>
      </c>
      <c r="AG45" s="54">
        <f t="shared" si="49"/>
        <v>0</v>
      </c>
      <c r="AH45" s="12">
        <v>700000</v>
      </c>
      <c r="AI45" s="12">
        <v>700000</v>
      </c>
      <c r="AJ45" s="54">
        <f t="shared" si="50"/>
        <v>0</v>
      </c>
      <c r="AK45" s="12">
        <v>700000</v>
      </c>
      <c r="AL45" s="12">
        <v>700000</v>
      </c>
      <c r="AM45" s="54">
        <f t="shared" si="51"/>
        <v>0</v>
      </c>
      <c r="AN45" s="12">
        <v>700000</v>
      </c>
      <c r="AO45" s="12">
        <v>700000</v>
      </c>
      <c r="AP45" s="54">
        <f t="shared" si="52"/>
        <v>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>
        <v>850000</v>
      </c>
      <c r="X48" s="54">
        <f t="shared" ref="X48:X51" si="70">V48-W48</f>
        <v>0</v>
      </c>
      <c r="Y48" s="42">
        <v>850000</v>
      </c>
      <c r="Z48" s="42">
        <v>850000</v>
      </c>
      <c r="AA48" s="54">
        <f t="shared" si="64"/>
        <v>0</v>
      </c>
      <c r="AB48" s="42">
        <v>850000</v>
      </c>
      <c r="AC48" s="42">
        <v>850000</v>
      </c>
      <c r="AD48" s="54">
        <f t="shared" si="65"/>
        <v>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>
        <v>500000</v>
      </c>
      <c r="AJ50" s="54">
        <f t="shared" si="71"/>
        <v>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900000</v>
      </c>
      <c r="AA53" s="54">
        <f t="shared" si="81"/>
        <v>0</v>
      </c>
      <c r="AB53" s="42">
        <v>900000</v>
      </c>
      <c r="AC53" s="42">
        <v>900000</v>
      </c>
      <c r="AD53" s="54">
        <f t="shared" si="82"/>
        <v>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>
        <v>900000</v>
      </c>
      <c r="AA54" s="54">
        <f t="shared" si="81"/>
        <v>0</v>
      </c>
      <c r="AB54" s="12">
        <v>900000</v>
      </c>
      <c r="AC54" s="12">
        <v>900000</v>
      </c>
      <c r="AD54" s="54">
        <f t="shared" si="82"/>
        <v>0</v>
      </c>
      <c r="AE54" s="12">
        <v>900000</v>
      </c>
      <c r="AF54" s="12">
        <v>900000</v>
      </c>
      <c r="AG54" s="54">
        <f t="shared" si="83"/>
        <v>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>
        <v>900000</v>
      </c>
      <c r="X57" s="54">
        <f t="shared" si="89"/>
        <v>0</v>
      </c>
      <c r="Y57" s="12">
        <v>900000</v>
      </c>
      <c r="Z57" s="12">
        <v>900000</v>
      </c>
      <c r="AA57" s="54">
        <f t="shared" si="90"/>
        <v>0</v>
      </c>
      <c r="AB57" s="12">
        <v>900000</v>
      </c>
      <c r="AC57" s="12">
        <v>900000</v>
      </c>
      <c r="AD57" s="54">
        <f t="shared" si="91"/>
        <v>0</v>
      </c>
      <c r="AE57" s="12">
        <v>900000</v>
      </c>
      <c r="AF57" s="12">
        <v>900000</v>
      </c>
      <c r="AG57" s="54">
        <f>AE57-AF57</f>
        <v>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>
        <v>800000</v>
      </c>
      <c r="X58" s="54">
        <f t="shared" si="89"/>
        <v>0</v>
      </c>
      <c r="Y58" s="12">
        <v>800000</v>
      </c>
      <c r="Z58" s="12">
        <v>800000</v>
      </c>
      <c r="AA58" s="54">
        <f t="shared" si="90"/>
        <v>0</v>
      </c>
      <c r="AB58" s="12">
        <v>800000</v>
      </c>
      <c r="AC58" s="12">
        <v>800000</v>
      </c>
      <c r="AD58" s="54">
        <f t="shared" si="91"/>
        <v>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>
        <v>900000</v>
      </c>
      <c r="AA59" s="54">
        <f t="shared" si="90"/>
        <v>0</v>
      </c>
      <c r="AB59" s="12">
        <v>900000</v>
      </c>
      <c r="AC59" s="12">
        <v>900000</v>
      </c>
      <c r="AD59" s="54">
        <f t="shared" si="91"/>
        <v>0</v>
      </c>
      <c r="AE59" s="12">
        <v>900000</v>
      </c>
      <c r="AF59" s="12">
        <v>300000</v>
      </c>
      <c r="AG59" s="54">
        <f t="shared" si="92"/>
        <v>600000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>
        <v>670000</v>
      </c>
      <c r="AD61" s="222">
        <f t="shared" si="91"/>
        <v>0</v>
      </c>
      <c r="AE61" s="12">
        <v>670000</v>
      </c>
      <c r="AF61" s="12">
        <v>670000</v>
      </c>
      <c r="AG61" s="222">
        <f t="shared" si="92"/>
        <v>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>
        <v>900000</v>
      </c>
      <c r="X62" s="54">
        <f t="shared" si="89"/>
        <v>0</v>
      </c>
      <c r="Y62" s="12">
        <v>900000</v>
      </c>
      <c r="Z62" s="12">
        <v>900000</v>
      </c>
      <c r="AA62" s="54">
        <f t="shared" si="90"/>
        <v>0</v>
      </c>
      <c r="AB62" s="12">
        <v>900000</v>
      </c>
      <c r="AC62" s="12">
        <v>900000</v>
      </c>
      <c r="AD62" s="54">
        <f t="shared" si="91"/>
        <v>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>
        <v>800000</v>
      </c>
      <c r="AA65" s="54">
        <f t="shared" si="90"/>
        <v>0</v>
      </c>
      <c r="AB65" s="12">
        <v>800000</v>
      </c>
      <c r="AC65" s="12">
        <v>800000</v>
      </c>
      <c r="AD65" s="54">
        <f t="shared" si="91"/>
        <v>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>
        <v>800000</v>
      </c>
      <c r="AA66" s="54">
        <f t="shared" si="90"/>
        <v>0</v>
      </c>
      <c r="AB66" s="12">
        <v>800000</v>
      </c>
      <c r="AC66" s="12">
        <v>800000</v>
      </c>
      <c r="AD66" s="54">
        <f t="shared" si="91"/>
        <v>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>
        <v>950000</v>
      </c>
      <c r="AA67" s="54">
        <f t="shared" si="90"/>
        <v>0</v>
      </c>
      <c r="AB67" s="12">
        <v>950000</v>
      </c>
      <c r="AC67" s="12">
        <v>950000</v>
      </c>
      <c r="AD67" s="54">
        <f t="shared" si="91"/>
        <v>0</v>
      </c>
      <c r="AE67" s="12">
        <v>950000</v>
      </c>
      <c r="AF67" s="12">
        <v>950000</v>
      </c>
      <c r="AG67" s="54">
        <f t="shared" si="92"/>
        <v>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>
        <v>620000</v>
      </c>
      <c r="X71" s="54">
        <f>V71-W71</f>
        <v>0</v>
      </c>
      <c r="Y71" s="42">
        <v>620000</v>
      </c>
      <c r="Z71" s="42">
        <v>620000</v>
      </c>
      <c r="AA71" s="54">
        <f>Y71-Z71</f>
        <v>0</v>
      </c>
      <c r="AB71" s="42">
        <v>620000</v>
      </c>
      <c r="AC71" s="42">
        <v>620000</v>
      </c>
      <c r="AD71" s="54">
        <f>AB71-AC71</f>
        <v>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1000000</v>
      </c>
      <c r="R73" s="105">
        <f t="shared" si="109"/>
        <v>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>
        <v>1000000</v>
      </c>
      <c r="X75" s="105">
        <f t="shared" ref="X75:X76" si="119">+V75-W75</f>
        <v>0</v>
      </c>
      <c r="Y75" s="42">
        <v>1000000</v>
      </c>
      <c r="Z75" s="42">
        <v>1000000</v>
      </c>
      <c r="AA75" s="105">
        <f t="shared" ref="AA75:AA76" si="120">+Y75-Z75</f>
        <v>0</v>
      </c>
      <c r="AB75" s="42">
        <v>1000000</v>
      </c>
      <c r="AC75" s="42">
        <v>1000000</v>
      </c>
      <c r="AD75" s="105">
        <f t="shared" ref="AD75:AD76" si="121">+AB75-AC75</f>
        <v>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>
        <v>1000000</v>
      </c>
      <c r="AA76" s="105">
        <f t="shared" si="120"/>
        <v>0</v>
      </c>
      <c r="AB76" s="42">
        <v>1000000</v>
      </c>
      <c r="AC76" s="42">
        <v>1000000</v>
      </c>
      <c r="AD76" s="105">
        <f t="shared" si="121"/>
        <v>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>
        <v>1000000</v>
      </c>
      <c r="AD77" s="105">
        <f t="shared" ref="AD77:AD78" si="133">AB77-AC77</f>
        <v>0</v>
      </c>
      <c r="AE77" s="42">
        <v>1000000</v>
      </c>
      <c r="AF77" s="42">
        <v>1000000</v>
      </c>
      <c r="AG77" s="105">
        <f t="shared" ref="AG77:AG78" si="134">AE77-AF77</f>
        <v>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>
        <v>1000000</v>
      </c>
      <c r="AA81" s="54">
        <f t="shared" ref="AA81:AA84" si="143">Y81-Z81</f>
        <v>0</v>
      </c>
      <c r="AB81" s="42">
        <v>1000000</v>
      </c>
      <c r="AC81" s="42">
        <v>1000000</v>
      </c>
      <c r="AD81" s="54">
        <f t="shared" ref="AD81:AD84" si="144">AB81-AC81</f>
        <v>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>
        <v>1000000</v>
      </c>
      <c r="X82" s="54">
        <f t="shared" si="142"/>
        <v>0</v>
      </c>
      <c r="Y82" s="42">
        <v>1000000</v>
      </c>
      <c r="Z82" s="42">
        <v>1000000</v>
      </c>
      <c r="AA82" s="54">
        <f t="shared" si="143"/>
        <v>0</v>
      </c>
      <c r="AB82" s="42">
        <v>1000000</v>
      </c>
      <c r="AC82" s="42">
        <v>1000000</v>
      </c>
      <c r="AD82" s="54">
        <f t="shared" si="144"/>
        <v>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>
        <v>655000</v>
      </c>
      <c r="AA83" s="54">
        <f t="shared" si="143"/>
        <v>0</v>
      </c>
      <c r="AB83" s="42">
        <v>655000</v>
      </c>
      <c r="AC83" s="42">
        <v>655000</v>
      </c>
      <c r="AD83" s="54">
        <f t="shared" si="144"/>
        <v>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>
        <v>1150000</v>
      </c>
      <c r="AA84" s="54">
        <f t="shared" si="143"/>
        <v>0</v>
      </c>
      <c r="AB84" s="42">
        <v>1150000</v>
      </c>
      <c r="AC84" s="42">
        <v>1150000</v>
      </c>
      <c r="AD84" s="54">
        <f t="shared" si="144"/>
        <v>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>
        <v>1150000</v>
      </c>
      <c r="AA85" s="54">
        <f t="shared" ref="AA85:AA88" si="149">+Y85-Z85</f>
        <v>0</v>
      </c>
      <c r="AB85" s="42">
        <v>1150000</v>
      </c>
      <c r="AC85" s="42">
        <v>1150000</v>
      </c>
      <c r="AD85" s="54">
        <f t="shared" ref="AD85:AD88" si="150">+AB85-AC85</f>
        <v>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>
        <v>1150000</v>
      </c>
      <c r="AA86" s="54">
        <f t="shared" si="149"/>
        <v>0</v>
      </c>
      <c r="AB86" s="42">
        <v>1150000</v>
      </c>
      <c r="AC86" s="42">
        <v>1150000</v>
      </c>
      <c r="AD86" s="54">
        <f t="shared" si="150"/>
        <v>0</v>
      </c>
      <c r="AE86" s="42">
        <v>1150000</v>
      </c>
      <c r="AF86" s="42">
        <v>1150000</v>
      </c>
      <c r="AG86" s="54">
        <f t="shared" si="151"/>
        <v>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>
        <v>820000</v>
      </c>
      <c r="X89" s="54">
        <f t="shared" ref="X89:X92" si="158">+V89-W89</f>
        <v>0</v>
      </c>
      <c r="Y89" s="42">
        <v>820000</v>
      </c>
      <c r="Z89" s="42">
        <v>820000</v>
      </c>
      <c r="AA89" s="54">
        <f t="shared" ref="AA89:AA92" si="159">+Y89-Z89</f>
        <v>0</v>
      </c>
      <c r="AB89" s="42">
        <v>820000</v>
      </c>
      <c r="AC89" s="42">
        <v>820000</v>
      </c>
      <c r="AD89" s="54">
        <f t="shared" ref="AD89:AD92" si="160">+AB89-AC89</f>
        <v>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>
        <v>1150000</v>
      </c>
      <c r="AA90" s="54">
        <f t="shared" si="159"/>
        <v>0</v>
      </c>
      <c r="AB90" s="42">
        <v>1150000</v>
      </c>
      <c r="AC90" s="42">
        <v>1150000</v>
      </c>
      <c r="AD90" s="54">
        <f t="shared" si="160"/>
        <v>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625000</v>
      </c>
      <c r="U92" s="54">
        <f t="shared" si="157"/>
        <v>0</v>
      </c>
      <c r="V92" s="42">
        <v>625000</v>
      </c>
      <c r="W92" s="42">
        <v>625000</v>
      </c>
      <c r="X92" s="54">
        <f t="shared" si="158"/>
        <v>0</v>
      </c>
      <c r="Y92" s="42">
        <v>625000</v>
      </c>
      <c r="Z92" s="42">
        <f>521000-208000</f>
        <v>313000</v>
      </c>
      <c r="AA92" s="54">
        <f t="shared" si="159"/>
        <v>312000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>
        <v>600000</v>
      </c>
      <c r="AA93" s="54">
        <f t="shared" ref="AA93" si="169">+Y93-Z93</f>
        <v>0</v>
      </c>
      <c r="AB93" s="42">
        <v>600000</v>
      </c>
      <c r="AC93" s="42">
        <v>600000</v>
      </c>
      <c r="AD93" s="54">
        <f t="shared" ref="AD93" si="170">+AB93-AC93</f>
        <v>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1" t="s">
        <v>28</v>
      </c>
      <c r="B143" s="412"/>
      <c r="C143" s="412"/>
      <c r="D143" s="413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44787000</v>
      </c>
      <c r="R143" s="211">
        <f t="shared" si="199"/>
        <v>11940000</v>
      </c>
      <c r="S143" s="211">
        <f t="shared" si="199"/>
        <v>71777000</v>
      </c>
      <c r="T143" s="211">
        <f t="shared" si="199"/>
        <v>54987000</v>
      </c>
      <c r="U143" s="211">
        <f t="shared" si="199"/>
        <v>16790000</v>
      </c>
      <c r="V143" s="211">
        <f t="shared" si="199"/>
        <v>66777000</v>
      </c>
      <c r="W143" s="211">
        <f t="shared" si="199"/>
        <v>50387000</v>
      </c>
      <c r="X143" s="211">
        <f t="shared" si="199"/>
        <v>16390000</v>
      </c>
      <c r="Y143" s="211">
        <f t="shared" si="199"/>
        <v>66777000</v>
      </c>
      <c r="Z143" s="211">
        <f t="shared" si="199"/>
        <v>49625000</v>
      </c>
      <c r="AA143" s="211">
        <f t="shared" si="199"/>
        <v>17152000</v>
      </c>
      <c r="AB143" s="211">
        <f t="shared" si="199"/>
        <v>71277000</v>
      </c>
      <c r="AC143" s="211">
        <f t="shared" si="199"/>
        <v>48137000</v>
      </c>
      <c r="AD143" s="211">
        <f t="shared" si="199"/>
        <v>23140000</v>
      </c>
      <c r="AE143" s="211">
        <f t="shared" si="199"/>
        <v>66777000</v>
      </c>
      <c r="AF143" s="211">
        <f t="shared" si="199"/>
        <v>18112000</v>
      </c>
      <c r="AG143" s="211">
        <f t="shared" si="199"/>
        <v>48665000</v>
      </c>
      <c r="AH143" s="211">
        <f t="shared" si="199"/>
        <v>66777000</v>
      </c>
      <c r="AI143" s="211">
        <f t="shared" si="199"/>
        <v>5067000</v>
      </c>
      <c r="AJ143" s="211">
        <f t="shared" si="199"/>
        <v>61710000</v>
      </c>
      <c r="AK143" s="211">
        <f t="shared" ref="AK143:BA143" si="200">SUM(AK7:AK142)</f>
        <v>66777000</v>
      </c>
      <c r="AL143" s="211">
        <f t="shared" si="200"/>
        <v>3767000</v>
      </c>
      <c r="AM143" s="211">
        <f t="shared" si="200"/>
        <v>63010000</v>
      </c>
      <c r="AN143" s="211">
        <f t="shared" si="200"/>
        <v>66027000</v>
      </c>
      <c r="AO143" s="211">
        <f t="shared" si="200"/>
        <v>3767000</v>
      </c>
      <c r="AP143" s="211">
        <f t="shared" si="200"/>
        <v>62260000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80" t="s">
        <v>125</v>
      </c>
      <c r="B145" s="380"/>
      <c r="C145" s="380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3" si="202">+L7+O7+R7+U7+X7+AA7+AD7+AG7+AJ7+AM7+AP7+AS7+AV7+AY7</f>
        <v>3000000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2250000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3100000</v>
      </c>
      <c r="L149" s="9"/>
      <c r="O149" s="9"/>
      <c r="U149" s="9"/>
      <c r="AA149" s="9"/>
      <c r="AS149" s="9"/>
    </row>
    <row r="150" spans="1:45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1800000</v>
      </c>
      <c r="O151" s="9"/>
      <c r="U151" s="9"/>
      <c r="AA151" s="9"/>
    </row>
    <row r="152" spans="1:45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3500000</v>
      </c>
      <c r="O153" s="9"/>
      <c r="U153" s="9"/>
      <c r="AA153" s="9"/>
    </row>
    <row r="154" spans="1:45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3800000</v>
      </c>
      <c r="O154" s="9"/>
      <c r="U154" s="9"/>
      <c r="AA154" s="9"/>
    </row>
    <row r="155" spans="1:45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3800000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2700000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2700000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3000000</v>
      </c>
      <c r="O160" s="9"/>
      <c r="U160" s="9"/>
      <c r="AA160" s="9"/>
    </row>
    <row r="161" spans="1:45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2850000</v>
      </c>
      <c r="O161" s="9"/>
      <c r="U161" s="9"/>
      <c r="AA161" s="9"/>
    </row>
    <row r="162" spans="1:45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2340000</v>
      </c>
      <c r="L162" s="9"/>
      <c r="O162" s="9"/>
      <c r="U162" s="9"/>
      <c r="AA162" s="9"/>
      <c r="AS162" s="9"/>
    </row>
    <row r="163" spans="1:45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5700000</v>
      </c>
      <c r="L163" s="9"/>
      <c r="O163" s="9"/>
      <c r="U163" s="9"/>
      <c r="AA163" s="9"/>
      <c r="AS163" s="9"/>
    </row>
    <row r="164" spans="1:45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3150000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2850000</v>
      </c>
      <c r="O168" s="9"/>
      <c r="U168" s="9"/>
      <c r="AA168" s="9"/>
    </row>
    <row r="169" spans="1:45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3600000</v>
      </c>
      <c r="O169" s="9"/>
      <c r="U169" s="9"/>
      <c r="AA169" s="9"/>
    </row>
    <row r="170" spans="1:45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3200000</v>
      </c>
      <c r="L170" s="9"/>
      <c r="O170" s="9"/>
      <c r="U170" s="9"/>
      <c r="AA170" s="9"/>
      <c r="AS170" s="9"/>
    </row>
    <row r="171" spans="1:45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3800000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1600000</v>
      </c>
      <c r="L172" s="9"/>
      <c r="O172" s="9"/>
      <c r="U172" s="9"/>
      <c r="AA172" s="9"/>
      <c r="AS172" s="9"/>
    </row>
    <row r="173" spans="1:45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2400000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3800000</v>
      </c>
      <c r="L174" s="9"/>
      <c r="O174" s="9"/>
      <c r="U174" s="9"/>
      <c r="AA174" s="9"/>
      <c r="AS174" s="9"/>
    </row>
    <row r="175" spans="1:45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3700000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3800000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3800000</v>
      </c>
      <c r="L177" s="9"/>
      <c r="O177" s="9"/>
      <c r="U177" s="9"/>
      <c r="AA177" s="9"/>
      <c r="AS177" s="9"/>
    </row>
    <row r="178" spans="1:45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0</v>
      </c>
      <c r="L179" s="9"/>
      <c r="O179" s="9"/>
      <c r="U179" s="9"/>
      <c r="AA179" s="9"/>
      <c r="AS179" s="9"/>
    </row>
    <row r="180" spans="1:45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3800000</v>
      </c>
      <c r="O180" s="9"/>
      <c r="U180" s="9"/>
      <c r="AA180" s="9"/>
    </row>
    <row r="181" spans="1:45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4080000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3800000</v>
      </c>
      <c r="L182" s="9"/>
      <c r="O182" s="9"/>
      <c r="U182" s="9"/>
      <c r="AA182" s="9"/>
      <c r="AS182" s="9"/>
    </row>
    <row r="183" spans="1:45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4450000</v>
      </c>
      <c r="L184" s="9"/>
      <c r="O184" s="9"/>
      <c r="U184" s="9"/>
      <c r="AA184" s="9"/>
      <c r="AS184" s="9"/>
    </row>
    <row r="185" spans="1:45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x14ac:dyDescent="0.2">
      <c r="A187" s="42">
        <v>41</v>
      </c>
      <c r="B187" s="42"/>
      <c r="C187" s="42" t="str">
        <f t="shared" ref="C187:D190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3400000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2000000</v>
      </c>
      <c r="L190" s="9"/>
      <c r="O190" s="9"/>
      <c r="U190" s="9"/>
      <c r="AA190" s="9"/>
      <c r="AS190" s="9"/>
    </row>
    <row r="191" spans="1:45" x14ac:dyDescent="0.2">
      <c r="A191" s="42">
        <v>45</v>
      </c>
      <c r="B191" s="42"/>
      <c r="C191" s="42" t="str">
        <f t="shared" ref="C191:D191" si="205">+C51</f>
        <v>Asep Dian Herdiana</v>
      </c>
      <c r="D191" s="42" t="str">
        <f t="shared" si="205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str">
        <f t="shared" ref="C192:D192" si="206">+C52</f>
        <v>Atep Salman Witular</v>
      </c>
      <c r="D192" s="42" t="str">
        <f t="shared" si="206"/>
        <v>A</v>
      </c>
      <c r="E192" s="269">
        <f t="shared" si="202"/>
        <v>0</v>
      </c>
      <c r="O192" s="9"/>
      <c r="U192" s="9"/>
      <c r="AA192" s="9"/>
    </row>
    <row r="193" spans="1:45" x14ac:dyDescent="0.2">
      <c r="A193" s="42">
        <v>47</v>
      </c>
      <c r="B193" s="42"/>
      <c r="C193" s="42" t="str">
        <f t="shared" ref="C193:D194" si="207">+C52</f>
        <v>Atep Salman Witular</v>
      </c>
      <c r="D193" s="42" t="str">
        <f t="shared" si="207"/>
        <v>A</v>
      </c>
      <c r="E193" s="269">
        <f t="shared" si="202"/>
        <v>3600000</v>
      </c>
      <c r="L193" s="9"/>
      <c r="O193" s="9"/>
      <c r="U193" s="9"/>
      <c r="AA193" s="9"/>
      <c r="AS193" s="9"/>
    </row>
    <row r="194" spans="1:45" x14ac:dyDescent="0.2">
      <c r="A194" s="42">
        <v>48</v>
      </c>
      <c r="B194" s="42"/>
      <c r="C194" s="42" t="str">
        <f t="shared" si="207"/>
        <v>Deris Rismawan</v>
      </c>
      <c r="D194" s="42" t="str">
        <f t="shared" si="207"/>
        <v>B</v>
      </c>
      <c r="E194" s="42">
        <f t="shared" ref="E194:E225" si="208">+L53+O53+R53+U53+X53+AA53+AD53+AG53+AJ53+AM53+AP53+AS53+AV53+AY53</f>
        <v>3600000</v>
      </c>
      <c r="L194" s="9"/>
      <c r="O194" s="9"/>
      <c r="U194" s="9"/>
      <c r="AA194" s="9"/>
      <c r="AS194" s="9"/>
    </row>
    <row r="195" spans="1:45" x14ac:dyDescent="0.2">
      <c r="A195" s="42">
        <v>50</v>
      </c>
      <c r="B195" s="42"/>
      <c r="C195" s="42" t="str">
        <f t="shared" ref="C195:D210" si="209">+C54</f>
        <v>Dhiya Siti Saodah</v>
      </c>
      <c r="D195" s="42" t="str">
        <f t="shared" si="209"/>
        <v>A</v>
      </c>
      <c r="E195" s="269">
        <f t="shared" si="208"/>
        <v>2700000</v>
      </c>
      <c r="L195" s="9"/>
      <c r="O195" s="9"/>
      <c r="U195" s="9"/>
      <c r="AA195" s="9"/>
      <c r="AS195" s="9"/>
    </row>
    <row r="196" spans="1:45" x14ac:dyDescent="0.2">
      <c r="A196" s="42">
        <v>51</v>
      </c>
      <c r="B196" s="42"/>
      <c r="C196" s="42" t="str">
        <f t="shared" si="209"/>
        <v>Eva Haiva Rosidah</v>
      </c>
      <c r="D196" s="42" t="str">
        <f t="shared" si="209"/>
        <v>B</v>
      </c>
      <c r="E196" s="269">
        <f t="shared" si="208"/>
        <v>5000000</v>
      </c>
      <c r="L196" s="9"/>
      <c r="O196" s="9"/>
      <c r="U196" s="9"/>
      <c r="AA196" s="9"/>
      <c r="AS196" s="9"/>
    </row>
    <row r="197" spans="1:45" x14ac:dyDescent="0.2">
      <c r="A197" s="42">
        <v>52</v>
      </c>
      <c r="B197" s="42"/>
      <c r="C197" s="42" t="str">
        <f t="shared" si="209"/>
        <v>Farid Ferdiansyah</v>
      </c>
      <c r="D197" s="42" t="str">
        <f t="shared" si="209"/>
        <v>A</v>
      </c>
      <c r="E197" s="42">
        <f t="shared" si="208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9"/>
        <v>Febi Ismail S</v>
      </c>
      <c r="D198" s="42" t="str">
        <f t="shared" si="209"/>
        <v>C</v>
      </c>
      <c r="E198" s="269">
        <f t="shared" si="208"/>
        <v>2700000</v>
      </c>
      <c r="L198" s="9"/>
      <c r="O198" s="9"/>
      <c r="U198" s="9"/>
      <c r="AA198" s="9"/>
      <c r="AS198" s="9"/>
    </row>
    <row r="199" spans="1:45" x14ac:dyDescent="0.2">
      <c r="A199" s="42">
        <v>54</v>
      </c>
      <c r="B199" s="42"/>
      <c r="C199" s="42" t="str">
        <f t="shared" si="209"/>
        <v>Fikri Fadhurohman</v>
      </c>
      <c r="D199" s="42" t="str">
        <f t="shared" si="209"/>
        <v>A</v>
      </c>
      <c r="E199" s="269">
        <f t="shared" si="208"/>
        <v>3200000</v>
      </c>
      <c r="O199" s="9"/>
      <c r="U199" s="9"/>
      <c r="AA199" s="9"/>
    </row>
    <row r="200" spans="1:45" ht="13.5" customHeight="1" x14ac:dyDescent="0.2">
      <c r="A200" s="42">
        <v>55</v>
      </c>
      <c r="B200" s="42"/>
      <c r="C200" s="42" t="str">
        <f t="shared" si="209"/>
        <v>Ghina Ijatul Islam</v>
      </c>
      <c r="D200" s="42" t="str">
        <f t="shared" si="209"/>
        <v>B</v>
      </c>
      <c r="E200" s="269">
        <f t="shared" si="208"/>
        <v>3300000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9"/>
        <v>Hokkop Anggiat</v>
      </c>
      <c r="D201" s="42" t="str">
        <f t="shared" si="209"/>
        <v>C</v>
      </c>
      <c r="E201" s="269">
        <f t="shared" si="208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9"/>
        <v>Muhlis</v>
      </c>
      <c r="D202" s="42" t="str">
        <f t="shared" si="209"/>
        <v>C</v>
      </c>
      <c r="E202" s="269">
        <f t="shared" si="208"/>
        <v>2640000</v>
      </c>
      <c r="O202" s="9"/>
      <c r="U202" s="9"/>
      <c r="AA202" s="9"/>
    </row>
    <row r="203" spans="1:45" x14ac:dyDescent="0.2">
      <c r="A203" s="42">
        <v>58</v>
      </c>
      <c r="B203" s="42"/>
      <c r="C203" s="42" t="str">
        <f t="shared" si="209"/>
        <v>Muhamad Rizal F</v>
      </c>
      <c r="D203" s="42" t="str">
        <f t="shared" si="209"/>
        <v>B</v>
      </c>
      <c r="E203" s="269">
        <f t="shared" si="208"/>
        <v>3600000</v>
      </c>
      <c r="O203" s="9"/>
      <c r="U203" s="9"/>
      <c r="AA203" s="9"/>
    </row>
    <row r="204" spans="1:45" x14ac:dyDescent="0.2">
      <c r="A204" s="42">
        <v>59</v>
      </c>
      <c r="B204" s="42"/>
      <c r="C204" s="42" t="str">
        <f t="shared" si="209"/>
        <v>M Erfin Ismi</v>
      </c>
      <c r="D204" s="42" t="str">
        <f t="shared" si="209"/>
        <v>A</v>
      </c>
      <c r="E204" s="269">
        <f t="shared" si="208"/>
        <v>10500000</v>
      </c>
      <c r="L204" s="9"/>
      <c r="O204" s="9"/>
      <c r="U204" s="9"/>
      <c r="AA204" s="9"/>
      <c r="AS204" s="9"/>
    </row>
    <row r="205" spans="1:45" x14ac:dyDescent="0.2">
      <c r="A205" s="42">
        <v>60</v>
      </c>
      <c r="B205" s="42"/>
      <c r="C205" s="42" t="str">
        <f t="shared" si="209"/>
        <v>Mia Amelia</v>
      </c>
      <c r="D205" s="42" t="str">
        <f t="shared" si="209"/>
        <v>A</v>
      </c>
      <c r="E205" s="269">
        <f t="shared" si="208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9"/>
        <v>Muhamad Fashul F</v>
      </c>
      <c r="D206" s="42" t="str">
        <f t="shared" si="209"/>
        <v>C</v>
      </c>
      <c r="E206" s="269">
        <f t="shared" si="208"/>
        <v>3200000</v>
      </c>
      <c r="L206" s="9"/>
      <c r="O206" s="9"/>
      <c r="U206" s="9"/>
      <c r="AA206" s="9"/>
      <c r="AS206" s="9"/>
    </row>
    <row r="207" spans="1:45" x14ac:dyDescent="0.2">
      <c r="A207" s="42">
        <v>62</v>
      </c>
      <c r="B207" s="42"/>
      <c r="C207" s="42" t="str">
        <f t="shared" si="209"/>
        <v>Muhammad Nizar Fahrizal</v>
      </c>
      <c r="D207" s="42" t="str">
        <f t="shared" si="209"/>
        <v>A</v>
      </c>
      <c r="E207" s="269">
        <f t="shared" si="208"/>
        <v>3200000</v>
      </c>
      <c r="O207" s="9"/>
      <c r="U207" s="9"/>
      <c r="AA207" s="9"/>
    </row>
    <row r="208" spans="1:45" x14ac:dyDescent="0.2">
      <c r="A208" s="42">
        <v>63</v>
      </c>
      <c r="B208" s="42"/>
      <c r="C208" s="42" t="str">
        <f t="shared" si="209"/>
        <v>Sherin Surya Melinda</v>
      </c>
      <c r="D208" s="42" t="str">
        <f t="shared" si="209"/>
        <v>B</v>
      </c>
      <c r="E208" s="269">
        <f t="shared" si="208"/>
        <v>2850000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9"/>
        <v>Iqbal Sabiqul A</v>
      </c>
      <c r="D209" s="42" t="str">
        <f t="shared" si="209"/>
        <v>C</v>
      </c>
      <c r="E209" s="269">
        <f t="shared" si="208"/>
        <v>7300000</v>
      </c>
      <c r="O209" s="9"/>
      <c r="U209" s="9"/>
      <c r="AA209" s="9"/>
    </row>
    <row r="210" spans="1:45" x14ac:dyDescent="0.2">
      <c r="A210" s="42">
        <v>65</v>
      </c>
      <c r="B210" s="42"/>
      <c r="C210" s="42" t="str">
        <f t="shared" si="209"/>
        <v>Teti Sumarni</v>
      </c>
      <c r="D210" s="42" t="str">
        <f t="shared" si="209"/>
        <v>B</v>
      </c>
      <c r="E210" s="269">
        <f t="shared" si="208"/>
        <v>12000000</v>
      </c>
      <c r="L210" s="9"/>
      <c r="O210" s="9"/>
      <c r="U210" s="9"/>
      <c r="AA210" s="9"/>
      <c r="AS210" s="9"/>
    </row>
    <row r="211" spans="1:45" x14ac:dyDescent="0.2">
      <c r="A211" s="42">
        <v>66</v>
      </c>
      <c r="B211" s="42"/>
      <c r="C211" s="42" t="str">
        <f t="shared" ref="C211:D211" si="210">+C70</f>
        <v>Agung Maulana</v>
      </c>
      <c r="D211" s="42" t="str">
        <f t="shared" si="210"/>
        <v>A</v>
      </c>
      <c r="E211" s="269">
        <f t="shared" si="208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1">+C71</f>
        <v>Dina Mardiana</v>
      </c>
      <c r="D212" s="42" t="str">
        <f t="shared" si="211"/>
        <v>C</v>
      </c>
      <c r="E212" s="269">
        <f t="shared" si="208"/>
        <v>2480000</v>
      </c>
      <c r="L212" s="9"/>
      <c r="O212" s="9"/>
      <c r="U212" s="9"/>
      <c r="AA212" s="9"/>
      <c r="AS212" s="9"/>
    </row>
    <row r="213" spans="1:45" x14ac:dyDescent="0.2">
      <c r="A213" s="42">
        <v>68</v>
      </c>
      <c r="B213" s="42"/>
      <c r="C213" s="42" t="str">
        <f t="shared" ref="C213:D213" si="212">+C72</f>
        <v>Miftahul Manan</v>
      </c>
      <c r="D213" s="42" t="str">
        <f t="shared" si="212"/>
        <v>B</v>
      </c>
      <c r="E213" s="269">
        <f t="shared" si="208"/>
        <v>0</v>
      </c>
      <c r="O213" s="9"/>
      <c r="U213" s="9"/>
      <c r="AA213" s="9"/>
    </row>
    <row r="214" spans="1:45" x14ac:dyDescent="0.2">
      <c r="A214" s="42">
        <v>69</v>
      </c>
      <c r="B214" s="42"/>
      <c r="C214" s="42" t="str">
        <f t="shared" ref="C214:D214" si="213">+C73</f>
        <v>Aziz Ginanjar</v>
      </c>
      <c r="D214" s="42" t="str">
        <f t="shared" si="213"/>
        <v>B</v>
      </c>
      <c r="E214" s="269">
        <f t="shared" si="208"/>
        <v>8000000</v>
      </c>
      <c r="L214" s="9"/>
      <c r="O214" s="9"/>
      <c r="U214" s="9"/>
      <c r="AA214" s="9"/>
      <c r="AS214" s="9"/>
    </row>
    <row r="215" spans="1:45" x14ac:dyDescent="0.2">
      <c r="A215" s="42">
        <v>70</v>
      </c>
      <c r="B215" s="42"/>
      <c r="C215" s="42" t="str">
        <f t="shared" ref="C215:D215" si="214">+C74</f>
        <v>Ali Akbar</v>
      </c>
      <c r="D215" s="42" t="str">
        <f t="shared" si="214"/>
        <v>B</v>
      </c>
      <c r="E215" s="269">
        <f t="shared" si="208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5">+C75</f>
        <v>Tresia Ardeliasari</v>
      </c>
      <c r="D216" s="42" t="str">
        <f t="shared" si="215"/>
        <v>C</v>
      </c>
      <c r="E216" s="269">
        <f t="shared" si="208"/>
        <v>5000000</v>
      </c>
      <c r="L216" s="9"/>
      <c r="O216" s="9"/>
      <c r="U216" s="9"/>
      <c r="AA216" s="9"/>
      <c r="AS216" s="9"/>
    </row>
    <row r="217" spans="1:45" x14ac:dyDescent="0.2">
      <c r="A217" s="42">
        <v>72</v>
      </c>
      <c r="B217" s="42"/>
      <c r="C217" s="42" t="str">
        <f t="shared" ref="C217:D217" si="216">+C76</f>
        <v>Hafez Sidiq</v>
      </c>
      <c r="D217" s="42" t="str">
        <f t="shared" si="216"/>
        <v>A</v>
      </c>
      <c r="E217" s="269">
        <f t="shared" si="208"/>
        <v>5000000</v>
      </c>
      <c r="L217" s="9"/>
      <c r="O217" s="9"/>
      <c r="U217" s="9"/>
      <c r="AA217" s="9"/>
      <c r="AS217" s="9"/>
    </row>
    <row r="218" spans="1:45" x14ac:dyDescent="0.2">
      <c r="A218" s="42">
        <v>73</v>
      </c>
      <c r="B218" s="42"/>
      <c r="C218" s="42" t="str">
        <f t="shared" ref="C218:D218" si="217">+C77</f>
        <v>Ai Karmilah</v>
      </c>
      <c r="D218" s="42" t="str">
        <f t="shared" si="217"/>
        <v>B</v>
      </c>
      <c r="E218" s="269">
        <f t="shared" si="208"/>
        <v>4000000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8">+C78</f>
        <v>Ericha Dana S</v>
      </c>
      <c r="D219" s="42" t="str">
        <f t="shared" si="218"/>
        <v>C</v>
      </c>
      <c r="E219" s="269">
        <f t="shared" si="208"/>
        <v>10000000</v>
      </c>
      <c r="O219" s="9"/>
      <c r="U219" s="9"/>
      <c r="AA219" s="9"/>
    </row>
    <row r="220" spans="1:45" x14ac:dyDescent="0.2">
      <c r="A220" s="42">
        <v>75</v>
      </c>
      <c r="B220" s="42"/>
      <c r="C220" s="42" t="str">
        <f t="shared" ref="C220:D220" si="219">+C79</f>
        <v>Tasya Amalia</v>
      </c>
      <c r="D220" s="42" t="str">
        <f t="shared" si="219"/>
        <v>A</v>
      </c>
      <c r="E220" s="269">
        <f t="shared" si="208"/>
        <v>0</v>
      </c>
      <c r="L220" s="9"/>
      <c r="O220" s="9"/>
      <c r="U220" s="9"/>
      <c r="AA220" s="9"/>
      <c r="AS220" s="9"/>
    </row>
    <row r="221" spans="1:45" x14ac:dyDescent="0.2">
      <c r="A221" s="42">
        <v>76</v>
      </c>
      <c r="B221" s="42"/>
      <c r="C221" s="42" t="str">
        <f t="shared" ref="C221:D221" si="220">+C80</f>
        <v>Moy Yani Nababan</v>
      </c>
      <c r="D221" s="42" t="str">
        <f t="shared" si="220"/>
        <v>B</v>
      </c>
      <c r="E221" s="269">
        <f t="shared" si="208"/>
        <v>0</v>
      </c>
      <c r="L221" s="9"/>
      <c r="O221" s="9"/>
      <c r="U221" s="9"/>
      <c r="AA221" s="9"/>
      <c r="AS221" s="9"/>
    </row>
    <row r="222" spans="1:45" x14ac:dyDescent="0.2">
      <c r="A222" s="42">
        <v>77</v>
      </c>
      <c r="B222" s="42"/>
      <c r="C222" s="42" t="str">
        <f t="shared" ref="C222:D222" si="221">+C81</f>
        <v>Shanty Octaviani</v>
      </c>
      <c r="D222" s="42" t="str">
        <f t="shared" si="221"/>
        <v>B</v>
      </c>
      <c r="E222" s="269">
        <f t="shared" si="208"/>
        <v>5000000</v>
      </c>
      <c r="O222" s="9"/>
      <c r="U222" s="9"/>
      <c r="AA222" s="9"/>
    </row>
    <row r="223" spans="1:45" x14ac:dyDescent="0.2">
      <c r="A223" s="42">
        <v>78</v>
      </c>
      <c r="B223" s="42"/>
      <c r="C223" s="42" t="str">
        <f t="shared" ref="C223:D223" si="222">+C82</f>
        <v>Angel Monica</v>
      </c>
      <c r="D223" s="42" t="str">
        <f t="shared" si="222"/>
        <v>A</v>
      </c>
      <c r="E223" s="269">
        <f t="shared" si="208"/>
        <v>6000000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3">+C83</f>
        <v>Fathia Anzala</v>
      </c>
      <c r="D224" s="42" t="str">
        <f t="shared" si="223"/>
        <v>C</v>
      </c>
      <c r="E224" s="269">
        <f t="shared" si="208"/>
        <v>3930000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4">+C84</f>
        <v>Ria Rahmawati</v>
      </c>
      <c r="D225" s="42" t="str">
        <f t="shared" si="224"/>
        <v>c</v>
      </c>
      <c r="E225" s="269">
        <f t="shared" si="208"/>
        <v>6900000</v>
      </c>
      <c r="O225" s="9"/>
      <c r="U225" s="9"/>
      <c r="AA225" s="9"/>
    </row>
    <row r="226" spans="1:45" x14ac:dyDescent="0.2">
      <c r="A226" s="42">
        <v>81</v>
      </c>
      <c r="B226" s="42"/>
      <c r="C226" s="42" t="str">
        <f t="shared" ref="C226:D226" si="225">+C85</f>
        <v>Muhamad Nizar Nazari</v>
      </c>
      <c r="D226" s="42" t="str">
        <f t="shared" si="225"/>
        <v>A</v>
      </c>
      <c r="E226" s="269">
        <f t="shared" ref="E226:E257" si="226">+L85+O85+R85+U85+X85+AA85+AD85+AG85+AJ85+AM85+AP85+AS85+AV85+AY85</f>
        <v>6900000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7">+C86</f>
        <v>Anfasa Alfarisi</v>
      </c>
      <c r="D227" s="42" t="str">
        <f t="shared" si="227"/>
        <v>C</v>
      </c>
      <c r="E227" s="269">
        <f t="shared" si="226"/>
        <v>5750000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8">+C87</f>
        <v>Lareta Deyulistia</v>
      </c>
      <c r="D228" s="42" t="str">
        <f t="shared" si="228"/>
        <v>C</v>
      </c>
      <c r="E228" s="269">
        <f t="shared" si="226"/>
        <v>0</v>
      </c>
      <c r="O228" s="9"/>
      <c r="U228" s="9"/>
      <c r="AA228" s="9"/>
    </row>
    <row r="229" spans="1:45" x14ac:dyDescent="0.2">
      <c r="A229" s="42">
        <v>84</v>
      </c>
      <c r="B229" s="42"/>
      <c r="C229" s="42" t="str">
        <f t="shared" ref="C229:D229" si="229">+C88</f>
        <v>Anita Ainun F</v>
      </c>
      <c r="D229" s="42" t="str">
        <f t="shared" si="229"/>
        <v>A</v>
      </c>
      <c r="E229" s="269">
        <f t="shared" si="226"/>
        <v>14500000</v>
      </c>
      <c r="O229" s="9"/>
      <c r="U229" s="9"/>
      <c r="AA229" s="9"/>
    </row>
    <row r="230" spans="1:45" x14ac:dyDescent="0.2">
      <c r="A230" s="42">
        <v>85</v>
      </c>
      <c r="B230" s="42"/>
      <c r="C230" s="42" t="str">
        <f t="shared" ref="C230:D230" si="230">+C89</f>
        <v>Abdul Azis</v>
      </c>
      <c r="D230" s="42" t="str">
        <f t="shared" si="230"/>
        <v>B</v>
      </c>
      <c r="E230" s="269">
        <f t="shared" si="226"/>
        <v>4920000</v>
      </c>
      <c r="L230" s="9"/>
      <c r="O230" s="9"/>
      <c r="U230" s="9"/>
      <c r="AA230" s="9"/>
      <c r="AS230" s="9"/>
    </row>
    <row r="231" spans="1:45" x14ac:dyDescent="0.2">
      <c r="A231" s="42">
        <v>86</v>
      </c>
      <c r="B231" s="42"/>
      <c r="C231" s="42" t="str">
        <f t="shared" ref="C231:D231" si="231">+C90</f>
        <v>Sofi Miftahul Munir</v>
      </c>
      <c r="D231" s="42" t="str">
        <f t="shared" si="231"/>
        <v>A</v>
      </c>
      <c r="E231" s="269">
        <f t="shared" si="226"/>
        <v>6900000</v>
      </c>
      <c r="O231" s="9"/>
      <c r="U231" s="9"/>
      <c r="AA231" s="9"/>
    </row>
    <row r="232" spans="1:45" x14ac:dyDescent="0.2">
      <c r="A232" s="42">
        <v>87</v>
      </c>
      <c r="B232" s="42"/>
      <c r="C232" s="42" t="str">
        <f t="shared" ref="C232" si="232">+C91</f>
        <v>Nurdiana Dewi</v>
      </c>
      <c r="D232" s="42" t="str">
        <f t="shared" ref="D232:D244" si="233">+D90</f>
        <v>A</v>
      </c>
      <c r="E232" s="269">
        <f t="shared" si="226"/>
        <v>7200000</v>
      </c>
      <c r="L232" s="9"/>
      <c r="O232" s="9"/>
      <c r="U232" s="9"/>
      <c r="AA232" s="9"/>
      <c r="AS232" s="9"/>
    </row>
    <row r="233" spans="1:45" x14ac:dyDescent="0.2">
      <c r="A233" s="42">
        <v>88</v>
      </c>
      <c r="B233" s="42"/>
      <c r="C233" s="42" t="str">
        <f t="shared" ref="C233" si="234">+C92</f>
        <v>Elip Maulana</v>
      </c>
      <c r="D233" s="42" t="str">
        <f t="shared" si="233"/>
        <v>A</v>
      </c>
      <c r="E233" s="269">
        <f t="shared" si="226"/>
        <v>4687000</v>
      </c>
      <c r="O233" s="9"/>
      <c r="U233" s="9"/>
      <c r="AA233" s="9"/>
    </row>
    <row r="234" spans="1:45" x14ac:dyDescent="0.2">
      <c r="A234" s="42">
        <v>89</v>
      </c>
      <c r="B234" s="42"/>
      <c r="C234" s="42" t="str">
        <f t="shared" ref="C234" si="235">+C93</f>
        <v>Anisa Karmila Sarah</v>
      </c>
      <c r="D234" s="42">
        <f t="shared" si="233"/>
        <v>0</v>
      </c>
      <c r="E234" s="269">
        <f t="shared" si="226"/>
        <v>4800000</v>
      </c>
      <c r="O234" s="9"/>
      <c r="U234" s="9"/>
      <c r="AA234" s="9"/>
    </row>
    <row r="235" spans="1:45" x14ac:dyDescent="0.2">
      <c r="A235" s="42">
        <v>90</v>
      </c>
      <c r="B235" s="42"/>
      <c r="C235" s="42">
        <f t="shared" ref="C235" si="236">+C94</f>
        <v>0</v>
      </c>
      <c r="D235" s="42">
        <f t="shared" si="233"/>
        <v>0</v>
      </c>
      <c r="E235" s="269">
        <f t="shared" si="226"/>
        <v>0</v>
      </c>
      <c r="L235" s="9"/>
      <c r="O235" s="9"/>
      <c r="U235" s="9"/>
      <c r="AA235" s="9"/>
      <c r="AS235" s="9"/>
    </row>
    <row r="236" spans="1:45" x14ac:dyDescent="0.2">
      <c r="A236" s="42">
        <v>91</v>
      </c>
      <c r="B236" s="42"/>
      <c r="C236" s="42">
        <f t="shared" ref="C236" si="237">+C95</f>
        <v>0</v>
      </c>
      <c r="D236" s="42">
        <f t="shared" si="233"/>
        <v>0</v>
      </c>
      <c r="E236" s="269">
        <f t="shared" si="226"/>
        <v>0</v>
      </c>
      <c r="O236" s="9"/>
      <c r="U236" s="9"/>
      <c r="AA236" s="9"/>
    </row>
    <row r="237" spans="1:45" x14ac:dyDescent="0.2">
      <c r="A237" s="42">
        <v>92</v>
      </c>
      <c r="B237" s="42"/>
      <c r="C237" s="42">
        <f t="shared" ref="C237" si="238">+C96</f>
        <v>0</v>
      </c>
      <c r="D237" s="42">
        <f t="shared" si="233"/>
        <v>0</v>
      </c>
      <c r="E237" s="269">
        <f t="shared" si="226"/>
        <v>0</v>
      </c>
      <c r="L237" s="9"/>
      <c r="O237" s="9"/>
      <c r="U237" s="9"/>
      <c r="AA237" s="9"/>
      <c r="AS237" s="9"/>
    </row>
    <row r="238" spans="1:45" x14ac:dyDescent="0.2">
      <c r="A238" s="42">
        <v>93</v>
      </c>
      <c r="B238" s="42"/>
      <c r="C238" s="42">
        <f t="shared" ref="C238" si="239">+C97</f>
        <v>0</v>
      </c>
      <c r="D238" s="42">
        <f t="shared" si="233"/>
        <v>0</v>
      </c>
      <c r="E238" s="269">
        <f t="shared" si="226"/>
        <v>0</v>
      </c>
      <c r="O238" s="9"/>
      <c r="U238" s="9"/>
      <c r="AA238" s="9"/>
    </row>
    <row r="239" spans="1:45" x14ac:dyDescent="0.2">
      <c r="A239" s="42">
        <v>94</v>
      </c>
      <c r="B239" s="42"/>
      <c r="C239" s="42">
        <f t="shared" ref="C239" si="240">+C98</f>
        <v>0</v>
      </c>
      <c r="D239" s="42">
        <f t="shared" si="233"/>
        <v>0</v>
      </c>
      <c r="E239" s="269">
        <f t="shared" si="226"/>
        <v>0</v>
      </c>
      <c r="O239" s="9"/>
      <c r="U239" s="9"/>
      <c r="AA239" s="9"/>
    </row>
    <row r="240" spans="1:45" x14ac:dyDescent="0.2">
      <c r="A240" s="42">
        <v>95</v>
      </c>
      <c r="B240" s="42"/>
      <c r="C240" s="42">
        <f t="shared" ref="C240" si="241">+C99</f>
        <v>0</v>
      </c>
      <c r="D240" s="42">
        <f t="shared" si="233"/>
        <v>0</v>
      </c>
      <c r="E240" s="269">
        <f t="shared" si="226"/>
        <v>0</v>
      </c>
      <c r="O240" s="9"/>
      <c r="U240" s="9"/>
      <c r="AA240" s="9"/>
    </row>
    <row r="241" spans="1:45" x14ac:dyDescent="0.2">
      <c r="A241" s="42">
        <v>96</v>
      </c>
      <c r="B241" s="42"/>
      <c r="C241" s="42">
        <f t="shared" ref="C241" si="242">+C100</f>
        <v>0</v>
      </c>
      <c r="D241" s="42">
        <f t="shared" si="233"/>
        <v>0</v>
      </c>
      <c r="E241" s="269">
        <f t="shared" si="226"/>
        <v>0</v>
      </c>
      <c r="L241" s="9"/>
      <c r="O241" s="9"/>
      <c r="U241" s="9"/>
      <c r="AA241" s="9"/>
      <c r="AS241" s="9"/>
    </row>
    <row r="242" spans="1:45" x14ac:dyDescent="0.2">
      <c r="A242" s="42">
        <v>97</v>
      </c>
      <c r="B242" s="42"/>
      <c r="C242" s="42">
        <f t="shared" ref="C242" si="243">+C101</f>
        <v>0</v>
      </c>
      <c r="D242" s="42">
        <f t="shared" si="233"/>
        <v>0</v>
      </c>
      <c r="E242" s="269">
        <f t="shared" si="226"/>
        <v>0</v>
      </c>
      <c r="O242" s="9"/>
      <c r="U242" s="9"/>
      <c r="AA242" s="9"/>
    </row>
    <row r="243" spans="1:45" x14ac:dyDescent="0.2">
      <c r="A243" s="42">
        <v>98</v>
      </c>
      <c r="B243" s="42"/>
      <c r="C243" s="42">
        <f t="shared" ref="C243" si="244">+C102</f>
        <v>0</v>
      </c>
      <c r="D243" s="42">
        <f t="shared" si="233"/>
        <v>0</v>
      </c>
      <c r="E243" s="269">
        <f t="shared" si="226"/>
        <v>0</v>
      </c>
      <c r="O243" s="9"/>
      <c r="U243" s="9"/>
      <c r="AA243" s="9"/>
    </row>
    <row r="244" spans="1:45" x14ac:dyDescent="0.2">
      <c r="A244" s="42">
        <v>99</v>
      </c>
      <c r="B244" s="42"/>
      <c r="C244" s="42">
        <f t="shared" ref="C244" si="245">+C103</f>
        <v>0</v>
      </c>
      <c r="D244" s="42">
        <f t="shared" si="233"/>
        <v>0</v>
      </c>
      <c r="E244" s="269">
        <f t="shared" si="226"/>
        <v>0</v>
      </c>
      <c r="L244" s="9"/>
      <c r="O244" s="9"/>
      <c r="U244" s="9"/>
      <c r="AA244" s="9"/>
      <c r="AS244" s="9"/>
    </row>
    <row r="245" spans="1:45" x14ac:dyDescent="0.2">
      <c r="A245" s="42">
        <v>100</v>
      </c>
      <c r="B245" s="42"/>
      <c r="C245" s="42">
        <f t="shared" ref="C245" si="246">+C104</f>
        <v>0</v>
      </c>
      <c r="D245" s="42">
        <f t="shared" ref="D245" si="247">D99</f>
        <v>0</v>
      </c>
      <c r="E245" s="269">
        <f t="shared" si="226"/>
        <v>0</v>
      </c>
      <c r="L245" s="9"/>
      <c r="O245" s="9"/>
      <c r="U245" s="9"/>
      <c r="AA245" s="9"/>
      <c r="AS245" s="9"/>
    </row>
    <row r="246" spans="1:45" x14ac:dyDescent="0.2">
      <c r="A246" s="42">
        <v>101</v>
      </c>
      <c r="B246" s="42"/>
      <c r="C246" s="42">
        <f t="shared" ref="C246" si="248">+C105</f>
        <v>0</v>
      </c>
      <c r="D246" s="42">
        <f t="shared" ref="D246" si="249">D100</f>
        <v>0</v>
      </c>
      <c r="E246" s="269">
        <f t="shared" si="226"/>
        <v>0</v>
      </c>
      <c r="L246" s="9"/>
      <c r="O246" s="9"/>
      <c r="U246" s="9"/>
      <c r="AA246" s="9"/>
      <c r="AS246" s="9"/>
    </row>
    <row r="247" spans="1:45" x14ac:dyDescent="0.2">
      <c r="A247" s="42">
        <v>102</v>
      </c>
      <c r="B247" s="42"/>
      <c r="C247" s="42">
        <f t="shared" ref="C247" si="250">+C106</f>
        <v>0</v>
      </c>
      <c r="D247" s="42">
        <f t="shared" ref="D247" si="251">D101</f>
        <v>0</v>
      </c>
      <c r="E247" s="269">
        <f t="shared" si="226"/>
        <v>0</v>
      </c>
      <c r="O247" s="9"/>
      <c r="U247" s="9"/>
      <c r="AA247" s="9"/>
    </row>
    <row r="248" spans="1:45" x14ac:dyDescent="0.2">
      <c r="A248" s="42">
        <v>103</v>
      </c>
      <c r="B248" s="42"/>
      <c r="C248" s="42">
        <f t="shared" ref="C248" si="252">+C107</f>
        <v>0</v>
      </c>
      <c r="D248" s="42">
        <f t="shared" ref="D248" si="253">D102</f>
        <v>0</v>
      </c>
      <c r="E248" s="269">
        <f t="shared" si="226"/>
        <v>0</v>
      </c>
      <c r="L248" s="9"/>
      <c r="O248" s="9"/>
      <c r="U248" s="9"/>
      <c r="AA248" s="9"/>
      <c r="AS248" s="9"/>
    </row>
    <row r="249" spans="1:45" x14ac:dyDescent="0.2">
      <c r="A249" s="42">
        <v>104</v>
      </c>
      <c r="B249" s="42"/>
      <c r="C249" s="42">
        <f t="shared" ref="C249" si="254">+C108</f>
        <v>0</v>
      </c>
      <c r="D249" s="42">
        <f t="shared" ref="D249" si="255">D103</f>
        <v>0</v>
      </c>
      <c r="E249" s="269">
        <f t="shared" si="226"/>
        <v>0</v>
      </c>
      <c r="L249" s="9"/>
      <c r="O249" s="9"/>
      <c r="U249" s="9"/>
      <c r="AA249" s="9"/>
      <c r="AS249" s="9"/>
    </row>
    <row r="250" spans="1:45" x14ac:dyDescent="0.2">
      <c r="A250" s="42">
        <v>105</v>
      </c>
      <c r="B250" s="42"/>
      <c r="C250" s="42">
        <f t="shared" ref="C250" si="256">+C109</f>
        <v>0</v>
      </c>
      <c r="D250" s="42">
        <f t="shared" ref="D250" si="257">D104</f>
        <v>0</v>
      </c>
      <c r="E250" s="269">
        <f t="shared" si="226"/>
        <v>0</v>
      </c>
      <c r="O250" s="9"/>
      <c r="U250" s="9"/>
      <c r="AA250" s="9"/>
    </row>
    <row r="251" spans="1:45" x14ac:dyDescent="0.2">
      <c r="A251" s="42">
        <v>106</v>
      </c>
      <c r="B251" s="42"/>
      <c r="C251" s="42">
        <f t="shared" ref="C251" si="258">+C110</f>
        <v>0</v>
      </c>
      <c r="D251" s="42">
        <f t="shared" ref="D251" si="259">D105</f>
        <v>0</v>
      </c>
      <c r="E251" s="269">
        <f t="shared" si="226"/>
        <v>0</v>
      </c>
      <c r="O251" s="9"/>
      <c r="U251" s="9"/>
      <c r="AA251" s="9"/>
    </row>
    <row r="252" spans="1:45" x14ac:dyDescent="0.2">
      <c r="A252" s="42">
        <v>107</v>
      </c>
      <c r="B252" s="42"/>
      <c r="C252" s="42">
        <f t="shared" ref="C252" si="260">+C111</f>
        <v>0</v>
      </c>
      <c r="D252" s="42">
        <f t="shared" ref="D252" si="261">D106</f>
        <v>0</v>
      </c>
      <c r="E252" s="269">
        <f t="shared" si="226"/>
        <v>0</v>
      </c>
      <c r="L252" s="9"/>
      <c r="O252" s="9"/>
      <c r="U252" s="9"/>
      <c r="AA252" s="9"/>
      <c r="AS252" s="9"/>
    </row>
    <row r="253" spans="1:45" x14ac:dyDescent="0.2">
      <c r="A253" s="42">
        <v>108</v>
      </c>
      <c r="B253" s="42"/>
      <c r="C253" s="42">
        <f t="shared" ref="C253" si="262">+C112</f>
        <v>0</v>
      </c>
      <c r="D253" s="42">
        <f t="shared" ref="D253" si="263">D107</f>
        <v>0</v>
      </c>
      <c r="E253" s="269">
        <f t="shared" si="226"/>
        <v>0</v>
      </c>
      <c r="O253" s="9"/>
      <c r="U253" s="9"/>
      <c r="AA253" s="9"/>
    </row>
    <row r="254" spans="1:45" x14ac:dyDescent="0.2">
      <c r="A254" s="42">
        <v>109</v>
      </c>
      <c r="B254" s="42"/>
      <c r="C254" s="42">
        <f t="shared" ref="C254" si="264">+C113</f>
        <v>0</v>
      </c>
      <c r="D254" s="42">
        <f t="shared" ref="D254" si="265">D108</f>
        <v>0</v>
      </c>
      <c r="E254" s="269">
        <f t="shared" si="226"/>
        <v>0</v>
      </c>
      <c r="L254" s="9"/>
      <c r="O254" s="9"/>
      <c r="U254" s="9"/>
      <c r="AA254" s="9"/>
      <c r="AS254" s="9"/>
    </row>
    <row r="255" spans="1:45" x14ac:dyDescent="0.2">
      <c r="A255" s="42">
        <v>110</v>
      </c>
      <c r="B255" s="42"/>
      <c r="C255" s="42">
        <f t="shared" ref="C255" si="266">+C114</f>
        <v>0</v>
      </c>
      <c r="D255" s="42">
        <f t="shared" ref="D255:D265" si="267">D109</f>
        <v>0</v>
      </c>
      <c r="E255" s="269">
        <f t="shared" si="226"/>
        <v>0</v>
      </c>
      <c r="L255" s="9"/>
      <c r="O255" s="9"/>
      <c r="U255" s="9"/>
      <c r="AA255" s="9"/>
      <c r="AS255" s="9"/>
    </row>
    <row r="256" spans="1:45" x14ac:dyDescent="0.2">
      <c r="A256" s="42">
        <v>111</v>
      </c>
      <c r="B256" s="42"/>
      <c r="C256" s="42">
        <f t="shared" ref="C256" si="268">+C115</f>
        <v>0</v>
      </c>
      <c r="D256" s="42">
        <f t="shared" si="267"/>
        <v>0</v>
      </c>
      <c r="E256" s="269">
        <f t="shared" si="226"/>
        <v>0</v>
      </c>
      <c r="L256" s="9"/>
      <c r="O256" s="9"/>
      <c r="U256" s="9"/>
      <c r="AA256" s="9"/>
      <c r="AS256" s="9"/>
    </row>
    <row r="257" spans="1:45" x14ac:dyDescent="0.2">
      <c r="A257" s="42">
        <v>112</v>
      </c>
      <c r="B257" s="42"/>
      <c r="C257" s="42">
        <f t="shared" ref="C257" si="269">+C116</f>
        <v>0</v>
      </c>
      <c r="D257" s="42">
        <f t="shared" si="267"/>
        <v>0</v>
      </c>
      <c r="E257" s="269">
        <f t="shared" si="226"/>
        <v>0</v>
      </c>
      <c r="L257" s="9"/>
      <c r="O257" s="9"/>
      <c r="U257" s="9"/>
      <c r="AA257" s="9"/>
      <c r="AS257" s="9"/>
    </row>
    <row r="258" spans="1:45" x14ac:dyDescent="0.2">
      <c r="A258" s="42">
        <v>113</v>
      </c>
      <c r="B258" s="42"/>
      <c r="C258" s="42">
        <f t="shared" ref="C258" si="270">+C117</f>
        <v>0</v>
      </c>
      <c r="D258" s="42">
        <f t="shared" si="267"/>
        <v>0</v>
      </c>
      <c r="E258" s="269">
        <f t="shared" ref="E258:E268" si="271">+L117+O117+R117+U117+X117+AA117+AD117+AG117+AJ117+AM117+AP117+AS117+AV117+AY117</f>
        <v>0</v>
      </c>
      <c r="O258" s="9"/>
      <c r="U258" s="9"/>
      <c r="AA258" s="9"/>
    </row>
    <row r="259" spans="1:45" x14ac:dyDescent="0.2">
      <c r="A259" s="42">
        <v>114</v>
      </c>
      <c r="B259" s="42"/>
      <c r="C259" s="42">
        <f t="shared" ref="C259" si="272">+C118</f>
        <v>0</v>
      </c>
      <c r="D259" s="42">
        <f t="shared" si="267"/>
        <v>0</v>
      </c>
      <c r="E259" s="269">
        <f t="shared" si="271"/>
        <v>0</v>
      </c>
      <c r="O259" s="9"/>
      <c r="U259" s="9"/>
      <c r="AA259" s="9"/>
    </row>
    <row r="260" spans="1:45" x14ac:dyDescent="0.2">
      <c r="A260" s="42">
        <v>115</v>
      </c>
      <c r="B260" s="42"/>
      <c r="C260" s="42">
        <f t="shared" ref="C260" si="273">+C119</f>
        <v>0</v>
      </c>
      <c r="D260" s="42">
        <f t="shared" si="267"/>
        <v>0</v>
      </c>
      <c r="E260" s="269">
        <f t="shared" si="271"/>
        <v>0</v>
      </c>
      <c r="O260" s="9"/>
      <c r="U260" s="9"/>
      <c r="AA260" s="9"/>
    </row>
    <row r="261" spans="1:45" x14ac:dyDescent="0.2">
      <c r="A261" s="42">
        <v>116</v>
      </c>
      <c r="B261" s="42"/>
      <c r="C261" s="42">
        <f t="shared" ref="C261" si="274">+C120</f>
        <v>0</v>
      </c>
      <c r="D261" s="42">
        <f t="shared" si="267"/>
        <v>0</v>
      </c>
      <c r="E261" s="269">
        <f t="shared" si="271"/>
        <v>0</v>
      </c>
      <c r="L261" s="9"/>
      <c r="O261" s="9"/>
      <c r="U261" s="9"/>
      <c r="AA261" s="9"/>
      <c r="AS261" s="9"/>
    </row>
    <row r="262" spans="1:45" x14ac:dyDescent="0.2">
      <c r="A262" s="42">
        <v>117</v>
      </c>
      <c r="B262" s="42"/>
      <c r="C262" s="42">
        <f t="shared" ref="C262" si="275">+C121</f>
        <v>0</v>
      </c>
      <c r="D262" s="42">
        <f t="shared" si="267"/>
        <v>0</v>
      </c>
      <c r="E262" s="269">
        <f t="shared" si="271"/>
        <v>0</v>
      </c>
      <c r="L262" s="9"/>
      <c r="O262" s="9"/>
      <c r="U262" s="9"/>
      <c r="AA262" s="9"/>
      <c r="AS262" s="9"/>
    </row>
    <row r="263" spans="1:45" x14ac:dyDescent="0.2">
      <c r="A263" s="42">
        <v>118</v>
      </c>
      <c r="B263" s="42"/>
      <c r="C263" s="42">
        <f t="shared" ref="C263" si="276">+C122</f>
        <v>0</v>
      </c>
      <c r="D263" s="42">
        <f t="shared" si="267"/>
        <v>0</v>
      </c>
      <c r="E263" s="269">
        <f t="shared" si="271"/>
        <v>0</v>
      </c>
      <c r="L263" s="9"/>
      <c r="O263" s="9"/>
      <c r="U263" s="9"/>
      <c r="AA263" s="9"/>
      <c r="AS263" s="9"/>
    </row>
    <row r="264" spans="1:45" x14ac:dyDescent="0.2">
      <c r="A264" s="42">
        <v>119</v>
      </c>
      <c r="B264" s="42"/>
      <c r="C264" s="42">
        <f t="shared" ref="C264" si="277">+C123</f>
        <v>0</v>
      </c>
      <c r="D264" s="42">
        <f t="shared" si="267"/>
        <v>0</v>
      </c>
      <c r="E264" s="269">
        <f t="shared" si="271"/>
        <v>0</v>
      </c>
      <c r="L264" s="9"/>
      <c r="O264" s="9"/>
      <c r="U264" s="9"/>
      <c r="AA264" s="9"/>
      <c r="AS264" s="9"/>
    </row>
    <row r="265" spans="1:45" x14ac:dyDescent="0.2">
      <c r="A265" s="42">
        <v>120</v>
      </c>
      <c r="B265" s="42"/>
      <c r="C265" s="42">
        <f t="shared" ref="C265" si="278">+C124</f>
        <v>0</v>
      </c>
      <c r="D265" s="42">
        <f t="shared" si="267"/>
        <v>0</v>
      </c>
      <c r="E265" s="269">
        <f t="shared" si="271"/>
        <v>0</v>
      </c>
      <c r="F265" s="9">
        <f>3100000+E265</f>
        <v>3100000</v>
      </c>
      <c r="O265" s="9"/>
      <c r="U265" s="9"/>
      <c r="AA265" s="9"/>
    </row>
    <row r="266" spans="1:45" x14ac:dyDescent="0.2">
      <c r="A266" s="42">
        <v>121</v>
      </c>
      <c r="B266" s="42"/>
      <c r="C266" s="42">
        <f t="shared" ref="C266:D266" si="279">C120</f>
        <v>0</v>
      </c>
      <c r="D266" s="42">
        <f t="shared" si="279"/>
        <v>0</v>
      </c>
      <c r="E266" s="269">
        <f t="shared" si="271"/>
        <v>0</v>
      </c>
      <c r="O266" s="9"/>
      <c r="U266" s="9"/>
      <c r="AA266" s="9"/>
    </row>
    <row r="267" spans="1:45" x14ac:dyDescent="0.2">
      <c r="A267" s="42">
        <v>122</v>
      </c>
      <c r="B267" s="42"/>
      <c r="C267" s="42">
        <f t="shared" ref="C267:D267" si="280">C121</f>
        <v>0</v>
      </c>
      <c r="D267" s="42">
        <f t="shared" si="280"/>
        <v>0</v>
      </c>
      <c r="E267" s="269">
        <f t="shared" si="271"/>
        <v>0</v>
      </c>
      <c r="L267" s="9"/>
      <c r="O267" s="9"/>
      <c r="U267" s="9"/>
      <c r="AA267" s="9"/>
      <c r="AS267" s="9"/>
    </row>
    <row r="268" spans="1:45" x14ac:dyDescent="0.2">
      <c r="A268" s="42">
        <v>123</v>
      </c>
      <c r="B268" s="42"/>
      <c r="C268" s="42">
        <f t="shared" ref="C268:D268" si="281">C122</f>
        <v>0</v>
      </c>
      <c r="D268" s="42">
        <f t="shared" si="281"/>
        <v>0</v>
      </c>
      <c r="E268" s="269">
        <f t="shared" si="271"/>
        <v>0</v>
      </c>
      <c r="L268" s="9"/>
      <c r="O268" s="9"/>
      <c r="U268" s="9"/>
      <c r="AA268" s="9"/>
      <c r="AS268" s="9"/>
    </row>
    <row r="269" spans="1:45" x14ac:dyDescent="0.2">
      <c r="A269" s="42">
        <v>124</v>
      </c>
      <c r="B269" s="42"/>
      <c r="C269" s="42">
        <f t="shared" ref="C269:D269" si="282">C123</f>
        <v>0</v>
      </c>
      <c r="D269" s="42">
        <f t="shared" si="282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x14ac:dyDescent="0.2">
      <c r="A270" s="42">
        <v>125</v>
      </c>
      <c r="B270" s="42"/>
      <c r="C270" s="42">
        <f t="shared" ref="C270:D270" si="283">C124</f>
        <v>0</v>
      </c>
      <c r="D270" s="42">
        <f t="shared" si="283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x14ac:dyDescent="0.2">
      <c r="A271" s="42">
        <v>126</v>
      </c>
      <c r="B271" s="42"/>
      <c r="C271" s="42">
        <f t="shared" ref="C271:D271" si="284">C125</f>
        <v>0</v>
      </c>
      <c r="D271" s="42">
        <f t="shared" si="284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x14ac:dyDescent="0.2">
      <c r="A272" s="42">
        <v>127</v>
      </c>
      <c r="B272" s="42"/>
      <c r="C272" s="42">
        <f t="shared" ref="C272:D272" si="285">C126</f>
        <v>0</v>
      </c>
      <c r="D272" s="42">
        <f t="shared" si="285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x14ac:dyDescent="0.2">
      <c r="A273" s="42">
        <v>128</v>
      </c>
      <c r="B273" s="42"/>
      <c r="C273" s="42">
        <f t="shared" ref="C273:D273" si="286">C127</f>
        <v>0</v>
      </c>
      <c r="D273" s="42">
        <f t="shared" si="286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x14ac:dyDescent="0.2">
      <c r="A275" s="9">
        <v>130</v>
      </c>
      <c r="B275" s="9"/>
      <c r="C275" s="9">
        <f>C144</f>
        <v>0</v>
      </c>
      <c r="D275" s="9"/>
      <c r="E275" s="9">
        <f>SUM(E147:E274)</f>
        <v>391152000</v>
      </c>
      <c r="L275" s="9"/>
      <c r="O275" s="9"/>
      <c r="U275" s="9"/>
      <c r="AA275" s="9"/>
      <c r="AS275" s="9"/>
    </row>
    <row r="276" spans="1:45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121950000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111040000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>
        <f>+E148+E149+E156+E157+E159+E160+E165+E167+E172+E174+E176+E177+E182+E186+E189+E192+E198+E201+E202+E206+E209+E212+E216+E219+E224+E225+E227+E228</f>
        <v>134575000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abSelected="1" workbookViewId="0">
      <pane ySplit="6" topLeftCell="A9" activePane="bottomLeft" state="frozen"/>
      <selection pane="bottomLeft" activeCell="E14" sqref="E14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8" t="s">
        <v>1</v>
      </c>
      <c r="B5" s="440" t="s">
        <v>2</v>
      </c>
      <c r="C5" s="442" t="s">
        <v>3</v>
      </c>
      <c r="D5" s="442" t="s">
        <v>4</v>
      </c>
      <c r="E5" s="442" t="s">
        <v>5</v>
      </c>
      <c r="F5" s="447" t="s">
        <v>6</v>
      </c>
      <c r="G5" s="447"/>
      <c r="H5" s="442" t="s">
        <v>10</v>
      </c>
      <c r="I5" s="442" t="s">
        <v>27</v>
      </c>
      <c r="J5" s="85"/>
      <c r="K5" s="444" t="s">
        <v>26</v>
      </c>
      <c r="L5" s="445"/>
      <c r="M5" s="446"/>
      <c r="N5" s="434" t="s">
        <v>9</v>
      </c>
      <c r="O5" s="434"/>
      <c r="P5" s="434"/>
      <c r="Q5" s="434" t="s">
        <v>14</v>
      </c>
      <c r="R5" s="434"/>
      <c r="S5" s="434"/>
      <c r="T5" s="434" t="s">
        <v>15</v>
      </c>
      <c r="U5" s="434"/>
      <c r="V5" s="434"/>
      <c r="W5" s="434" t="s">
        <v>16</v>
      </c>
      <c r="X5" s="434"/>
      <c r="Y5" s="434"/>
      <c r="Z5" s="434" t="s">
        <v>17</v>
      </c>
      <c r="AA5" s="434"/>
      <c r="AB5" s="434"/>
      <c r="AC5" s="434" t="s">
        <v>18</v>
      </c>
      <c r="AD5" s="434"/>
      <c r="AE5" s="434"/>
      <c r="AF5" s="434" t="s">
        <v>19</v>
      </c>
      <c r="AG5" s="434"/>
      <c r="AH5" s="434"/>
      <c r="AI5" s="434" t="s">
        <v>20</v>
      </c>
      <c r="AJ5" s="434"/>
      <c r="AK5" s="434"/>
      <c r="AL5" s="434" t="s">
        <v>21</v>
      </c>
      <c r="AM5" s="434"/>
      <c r="AN5" s="434"/>
      <c r="AO5" s="434" t="s">
        <v>22</v>
      </c>
      <c r="AP5" s="434"/>
      <c r="AQ5" s="434"/>
      <c r="AR5" s="434" t="s">
        <v>23</v>
      </c>
      <c r="AS5" s="434"/>
      <c r="AT5" s="434"/>
      <c r="AU5" s="434" t="s">
        <v>24</v>
      </c>
      <c r="AV5" s="434"/>
      <c r="AW5" s="434"/>
      <c r="AX5" s="435" t="s">
        <v>25</v>
      </c>
      <c r="AY5" s="436"/>
      <c r="AZ5" s="437"/>
      <c r="BA5" s="81" t="s">
        <v>62</v>
      </c>
      <c r="BC5" s="432" t="s">
        <v>29</v>
      </c>
    </row>
    <row r="6" spans="1:55" s="57" customFormat="1" ht="15.75" customHeight="1" thickBot="1" x14ac:dyDescent="0.25">
      <c r="A6" s="439"/>
      <c r="B6" s="441"/>
      <c r="C6" s="443"/>
      <c r="D6" s="443"/>
      <c r="E6" s="443"/>
      <c r="F6" s="55" t="s">
        <v>7</v>
      </c>
      <c r="G6" s="56" t="s">
        <v>8</v>
      </c>
      <c r="H6" s="443"/>
      <c r="I6" s="443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3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>
        <v>750000</v>
      </c>
      <c r="AB7" s="54">
        <f>Z7-AA7</f>
        <v>0</v>
      </c>
      <c r="AC7" s="12">
        <v>750000</v>
      </c>
      <c r="AD7" s="12">
        <v>750000</v>
      </c>
      <c r="AE7" s="54">
        <f>AC7-AD7</f>
        <v>0</v>
      </c>
      <c r="AF7" s="12">
        <v>750000</v>
      </c>
      <c r="AG7" s="12">
        <v>750000</v>
      </c>
      <c r="AH7" s="54">
        <f>AF7-AG7</f>
        <v>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>
        <v>850000</v>
      </c>
      <c r="AB8" s="54">
        <f>Z8-AA8</f>
        <v>0</v>
      </c>
      <c r="AC8" s="12">
        <v>850000</v>
      </c>
      <c r="AD8" s="12">
        <v>850000</v>
      </c>
      <c r="AE8" s="54">
        <f>AC8-AD8</f>
        <v>0</v>
      </c>
      <c r="AF8" s="12">
        <v>850000</v>
      </c>
      <c r="AG8" s="12">
        <v>850000</v>
      </c>
      <c r="AH8" s="54">
        <f>AF8-AG8</f>
        <v>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>
        <v>480000</v>
      </c>
      <c r="AB10" s="54">
        <f t="shared" ref="AB10:AB16" si="8">Z10-AA10</f>
        <v>0</v>
      </c>
      <c r="AC10" s="12">
        <v>480000</v>
      </c>
      <c r="AD10" s="12">
        <v>480000</v>
      </c>
      <c r="AE10" s="54">
        <f t="shared" ref="AE10:AE16" si="9">AC10-AD10</f>
        <v>0</v>
      </c>
      <c r="AF10" s="12">
        <v>480000</v>
      </c>
      <c r="AG10" s="12">
        <v>480000</v>
      </c>
      <c r="AH10" s="54">
        <f t="shared" ref="AH10:AH16" si="10">AF10-AG10</f>
        <v>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s="121" customFormat="1" x14ac:dyDescent="0.2">
      <c r="A11" s="364">
        <v>5</v>
      </c>
      <c r="B11" s="282"/>
      <c r="C11" s="283" t="s">
        <v>175</v>
      </c>
      <c r="D11" s="284" t="s">
        <v>375</v>
      </c>
      <c r="E11" s="285">
        <v>14000000</v>
      </c>
      <c r="F11" s="285"/>
      <c r="G11" s="285">
        <v>7000000</v>
      </c>
      <c r="H11" s="285">
        <f t="shared" si="0"/>
        <v>7000000</v>
      </c>
      <c r="I11" s="285">
        <v>2000000</v>
      </c>
      <c r="J11" s="269"/>
      <c r="K11" s="285"/>
      <c r="L11" s="285"/>
      <c r="M11" s="286">
        <f t="shared" si="1"/>
        <v>0</v>
      </c>
      <c r="N11" s="285">
        <v>500000</v>
      </c>
      <c r="O11" s="287">
        <v>500000</v>
      </c>
      <c r="P11" s="288">
        <f t="shared" si="4"/>
        <v>0</v>
      </c>
      <c r="Q11" s="285">
        <v>500000</v>
      </c>
      <c r="R11" s="285">
        <v>500000</v>
      </c>
      <c r="S11" s="289">
        <f t="shared" si="5"/>
        <v>0</v>
      </c>
      <c r="T11" s="285">
        <v>500000</v>
      </c>
      <c r="U11" s="285">
        <v>500000</v>
      </c>
      <c r="V11" s="289">
        <f t="shared" si="6"/>
        <v>0</v>
      </c>
      <c r="W11" s="285">
        <v>500000</v>
      </c>
      <c r="X11" s="285">
        <v>500000</v>
      </c>
      <c r="Y11" s="289">
        <f t="shared" si="7"/>
        <v>0</v>
      </c>
      <c r="Z11" s="285">
        <v>500000</v>
      </c>
      <c r="AA11" s="285">
        <v>500000</v>
      </c>
      <c r="AB11" s="289">
        <f t="shared" si="8"/>
        <v>0</v>
      </c>
      <c r="AC11" s="285">
        <v>500000</v>
      </c>
      <c r="AD11" s="285">
        <v>500000</v>
      </c>
      <c r="AE11" s="289">
        <f t="shared" si="9"/>
        <v>0</v>
      </c>
      <c r="AF11" s="285">
        <v>500000</v>
      </c>
      <c r="AG11" s="285">
        <v>500000</v>
      </c>
      <c r="AH11" s="289">
        <f t="shared" si="10"/>
        <v>0</v>
      </c>
      <c r="AI11" s="285">
        <v>500000</v>
      </c>
      <c r="AJ11" s="285">
        <v>500000</v>
      </c>
      <c r="AK11" s="289">
        <f t="shared" si="11"/>
        <v>0</v>
      </c>
      <c r="AL11" s="285">
        <v>500000</v>
      </c>
      <c r="AM11" s="285">
        <v>500000</v>
      </c>
      <c r="AN11" s="289">
        <f t="shared" si="12"/>
        <v>0</v>
      </c>
      <c r="AO11" s="285">
        <v>500000</v>
      </c>
      <c r="AP11" s="285">
        <v>500000</v>
      </c>
      <c r="AQ11" s="289">
        <f t="shared" si="13"/>
        <v>0</v>
      </c>
      <c r="AR11" s="285"/>
      <c r="AS11" s="285"/>
      <c r="AT11" s="290">
        <f t="shared" si="2"/>
        <v>0</v>
      </c>
      <c r="AU11" s="285"/>
      <c r="AV11" s="285"/>
      <c r="AW11" s="286"/>
      <c r="AX11" s="285"/>
      <c r="AY11" s="285"/>
      <c r="AZ11" s="285"/>
      <c r="BA11" s="121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>
        <v>900000</v>
      </c>
      <c r="AB12" s="252">
        <f t="shared" si="8"/>
        <v>0</v>
      </c>
      <c r="AC12" s="42">
        <v>900000</v>
      </c>
      <c r="AD12" s="256">
        <v>900000</v>
      </c>
      <c r="AE12" s="252">
        <f t="shared" si="9"/>
        <v>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>
        <v>900000</v>
      </c>
      <c r="AE13" s="12">
        <f t="shared" si="9"/>
        <v>0</v>
      </c>
      <c r="AF13" s="12">
        <v>900000</v>
      </c>
      <c r="AG13" s="54">
        <v>100000</v>
      </c>
      <c r="AH13" s="12">
        <f t="shared" si="10"/>
        <v>800000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>
        <v>950000</v>
      </c>
      <c r="AB14" s="252">
        <f t="shared" si="8"/>
        <v>0</v>
      </c>
      <c r="AC14" s="12">
        <v>950000</v>
      </c>
      <c r="AD14" s="255">
        <v>950000</v>
      </c>
      <c r="AE14" s="252">
        <f t="shared" si="9"/>
        <v>0</v>
      </c>
      <c r="AF14" s="12">
        <v>950000</v>
      </c>
      <c r="AG14" s="255">
        <v>950000</v>
      </c>
      <c r="AH14" s="252">
        <f t="shared" si="10"/>
        <v>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>
        <v>1000000</v>
      </c>
      <c r="AB15" s="252">
        <f t="shared" si="8"/>
        <v>0</v>
      </c>
      <c r="AC15" s="12">
        <v>1000000</v>
      </c>
      <c r="AD15" s="255">
        <v>1000000</v>
      </c>
      <c r="AE15" s="252">
        <f t="shared" si="9"/>
        <v>0</v>
      </c>
      <c r="AF15" s="12">
        <v>1000000</v>
      </c>
      <c r="AG15" s="255">
        <v>1000000</v>
      </c>
      <c r="AH15" s="252">
        <f t="shared" si="10"/>
        <v>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>
        <v>800000</v>
      </c>
      <c r="AB16" s="252">
        <f t="shared" si="8"/>
        <v>0</v>
      </c>
      <c r="AC16" s="12">
        <v>800000</v>
      </c>
      <c r="AD16" s="255">
        <v>800000</v>
      </c>
      <c r="AE16" s="252">
        <f t="shared" si="9"/>
        <v>0</v>
      </c>
      <c r="AF16" s="12">
        <v>800000</v>
      </c>
      <c r="AG16" s="255">
        <v>800000</v>
      </c>
      <c r="AH16" s="252">
        <f t="shared" si="10"/>
        <v>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>
        <v>950000</v>
      </c>
      <c r="Y18" s="252">
        <f t="shared" si="15"/>
        <v>0</v>
      </c>
      <c r="Z18" s="12">
        <v>950000</v>
      </c>
      <c r="AA18" s="255">
        <v>950000</v>
      </c>
      <c r="AB18" s="252">
        <f t="shared" si="16"/>
        <v>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950000</v>
      </c>
      <c r="AK19" s="252">
        <f t="shared" si="19"/>
        <v>0</v>
      </c>
      <c r="AL19" s="12">
        <v>950000</v>
      </c>
      <c r="AM19" s="255">
        <v>250000</v>
      </c>
      <c r="AN19" s="252">
        <f t="shared" si="12"/>
        <v>700000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>
        <v>1020000</v>
      </c>
      <c r="AB20" s="252">
        <f t="shared" si="16"/>
        <v>0</v>
      </c>
      <c r="AC20" s="12">
        <v>1020000</v>
      </c>
      <c r="AD20" s="255">
        <v>1020000</v>
      </c>
      <c r="AE20" s="252">
        <f t="shared" si="17"/>
        <v>0</v>
      </c>
      <c r="AF20" s="12">
        <v>1020000</v>
      </c>
      <c r="AG20" s="255">
        <v>1020000</v>
      </c>
      <c r="AH20" s="252">
        <f t="shared" si="18"/>
        <v>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>
        <v>1000000</v>
      </c>
      <c r="AB21" s="252">
        <f t="shared" si="16"/>
        <v>0</v>
      </c>
      <c r="AC21" s="12">
        <v>1000000</v>
      </c>
      <c r="AD21" s="255">
        <v>1000000</v>
      </c>
      <c r="AE21" s="252">
        <f t="shared" si="17"/>
        <v>0</v>
      </c>
      <c r="AF21" s="12">
        <v>1000000</v>
      </c>
      <c r="AG21" s="255">
        <v>1000000</v>
      </c>
      <c r="AH21" s="252">
        <f t="shared" si="18"/>
        <v>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900000</v>
      </c>
      <c r="V22" s="252">
        <f t="shared" si="6"/>
        <v>0</v>
      </c>
      <c r="W22" s="12">
        <v>900000</v>
      </c>
      <c r="X22" s="255">
        <v>900000</v>
      </c>
      <c r="Y22" s="252">
        <f t="shared" si="15"/>
        <v>0</v>
      </c>
      <c r="Z22" s="12">
        <v>900000</v>
      </c>
      <c r="AA22" s="255">
        <v>900000</v>
      </c>
      <c r="AB22" s="252">
        <f t="shared" si="16"/>
        <v>0</v>
      </c>
      <c r="AC22" s="12">
        <v>900000</v>
      </c>
      <c r="AD22" s="255">
        <v>900000</v>
      </c>
      <c r="AE22" s="252">
        <f t="shared" si="17"/>
        <v>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>
        <v>1000000</v>
      </c>
      <c r="AE23" s="252">
        <f t="shared" si="17"/>
        <v>0</v>
      </c>
      <c r="AF23" s="12">
        <v>1000000</v>
      </c>
      <c r="AG23" s="255">
        <v>1000000</v>
      </c>
      <c r="AH23" s="252">
        <f t="shared" si="18"/>
        <v>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>
        <v>750000</v>
      </c>
      <c r="AB24" s="252">
        <f t="shared" si="16"/>
        <v>0</v>
      </c>
      <c r="AC24" s="12">
        <v>750000</v>
      </c>
      <c r="AD24" s="255">
        <v>750000</v>
      </c>
      <c r="AE24" s="252">
        <f t="shared" si="17"/>
        <v>0</v>
      </c>
      <c r="AF24" s="12">
        <v>750000</v>
      </c>
      <c r="AG24" s="255">
        <v>750000</v>
      </c>
      <c r="AH24" s="252">
        <f t="shared" si="18"/>
        <v>0</v>
      </c>
      <c r="AI24" s="12">
        <v>750000</v>
      </c>
      <c r="AJ24" s="255">
        <v>750000</v>
      </c>
      <c r="AK24" s="252">
        <f t="shared" si="19"/>
        <v>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>
        <v>1000000</v>
      </c>
      <c r="AE25" s="252">
        <f t="shared" si="17"/>
        <v>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s="121" customFormat="1" x14ac:dyDescent="0.2">
      <c r="A26" s="364">
        <v>21</v>
      </c>
      <c r="B26" s="371"/>
      <c r="C26" s="378" t="s">
        <v>230</v>
      </c>
      <c r="D26" s="358" t="s">
        <v>375</v>
      </c>
      <c r="E26" s="285">
        <v>12700000</v>
      </c>
      <c r="F26" s="285"/>
      <c r="G26" s="285"/>
      <c r="H26" s="285">
        <f t="shared" si="0"/>
        <v>12700000</v>
      </c>
      <c r="I26" s="285">
        <v>5000000</v>
      </c>
      <c r="J26" s="285"/>
      <c r="K26" s="285"/>
      <c r="L26" s="285"/>
      <c r="M26" s="269">
        <f>K26-L26</f>
        <v>0</v>
      </c>
      <c r="N26" s="269">
        <v>770000</v>
      </c>
      <c r="O26" s="379">
        <v>770000</v>
      </c>
      <c r="P26" s="288">
        <f t="shared" si="4"/>
        <v>0</v>
      </c>
      <c r="Q26" s="269">
        <v>770000</v>
      </c>
      <c r="R26" s="379">
        <v>770000</v>
      </c>
      <c r="S26" s="288">
        <f t="shared" si="5"/>
        <v>0</v>
      </c>
      <c r="T26" s="269">
        <v>770000</v>
      </c>
      <c r="U26" s="379">
        <v>770000</v>
      </c>
      <c r="V26" s="288">
        <f t="shared" si="6"/>
        <v>0</v>
      </c>
      <c r="W26" s="269">
        <v>770000</v>
      </c>
      <c r="X26" s="379">
        <v>770000</v>
      </c>
      <c r="Y26" s="288">
        <f t="shared" si="15"/>
        <v>0</v>
      </c>
      <c r="Z26" s="269">
        <v>770000</v>
      </c>
      <c r="AA26" s="379">
        <v>770000</v>
      </c>
      <c r="AB26" s="288">
        <f t="shared" si="16"/>
        <v>0</v>
      </c>
      <c r="AC26" s="269">
        <v>770000</v>
      </c>
      <c r="AD26" s="379">
        <v>770000</v>
      </c>
      <c r="AE26" s="288">
        <f t="shared" si="17"/>
        <v>0</v>
      </c>
      <c r="AF26" s="269">
        <v>770000</v>
      </c>
      <c r="AG26" s="379">
        <v>770000</v>
      </c>
      <c r="AH26" s="288">
        <f t="shared" si="18"/>
        <v>0</v>
      </c>
      <c r="AI26" s="269">
        <v>770000</v>
      </c>
      <c r="AJ26" s="379">
        <v>770000</v>
      </c>
      <c r="AK26" s="288">
        <f t="shared" si="19"/>
        <v>0</v>
      </c>
      <c r="AL26" s="269">
        <v>770000</v>
      </c>
      <c r="AM26" s="379">
        <v>770000</v>
      </c>
      <c r="AN26" s="288">
        <f t="shared" si="12"/>
        <v>0</v>
      </c>
      <c r="AO26" s="269">
        <v>770000</v>
      </c>
      <c r="AP26" s="379">
        <v>770000</v>
      </c>
      <c r="AQ26" s="288">
        <f t="shared" si="13"/>
        <v>0</v>
      </c>
      <c r="AR26" s="285"/>
      <c r="AS26" s="305"/>
      <c r="AT26" s="290">
        <f t="shared" si="2"/>
        <v>0</v>
      </c>
      <c r="AU26" s="285"/>
      <c r="AV26" s="285"/>
      <c r="AW26" s="285"/>
      <c r="AX26" s="285"/>
      <c r="AY26" s="285"/>
      <c r="AZ26" s="120"/>
      <c r="BA26" s="121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>
        <v>950000</v>
      </c>
      <c r="AB27" s="252">
        <f t="shared" si="16"/>
        <v>0</v>
      </c>
      <c r="AC27" s="42">
        <v>950000</v>
      </c>
      <c r="AD27" s="257">
        <v>950000</v>
      </c>
      <c r="AE27" s="252">
        <f t="shared" si="17"/>
        <v>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>
        <v>1000000</v>
      </c>
      <c r="S28" s="252">
        <f t="shared" si="5"/>
        <v>0</v>
      </c>
      <c r="T28" s="42">
        <v>1000000</v>
      </c>
      <c r="U28" s="256">
        <v>1000000</v>
      </c>
      <c r="V28" s="252">
        <f t="shared" si="6"/>
        <v>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>
        <v>3000000</v>
      </c>
      <c r="AE29" s="54">
        <f t="shared" si="17"/>
        <v>1500000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>
        <v>900000</v>
      </c>
      <c r="Y30" s="252">
        <f t="shared" si="15"/>
        <v>0</v>
      </c>
      <c r="Z30" s="12">
        <v>900000</v>
      </c>
      <c r="AA30" s="255">
        <v>900000</v>
      </c>
      <c r="AB30" s="252">
        <f t="shared" si="16"/>
        <v>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s="121" customFormat="1" x14ac:dyDescent="0.2">
      <c r="A31" s="364">
        <v>26</v>
      </c>
      <c r="B31" s="282"/>
      <c r="C31" s="283" t="s">
        <v>234</v>
      </c>
      <c r="D31" s="284" t="s">
        <v>374</v>
      </c>
      <c r="E31" s="285">
        <v>13000000</v>
      </c>
      <c r="F31" s="285"/>
      <c r="G31" s="285"/>
      <c r="H31" s="285">
        <f t="shared" si="0"/>
        <v>13000000</v>
      </c>
      <c r="I31" s="285">
        <v>1000000</v>
      </c>
      <c r="J31" s="269"/>
      <c r="K31" s="285">
        <v>4000000</v>
      </c>
      <c r="L31" s="285">
        <v>4000000</v>
      </c>
      <c r="M31" s="269">
        <f t="shared" si="22"/>
        <v>0</v>
      </c>
      <c r="N31" s="285">
        <v>800000</v>
      </c>
      <c r="O31" s="287">
        <v>800000</v>
      </c>
      <c r="P31" s="288">
        <f t="shared" si="4"/>
        <v>0</v>
      </c>
      <c r="Q31" s="285">
        <v>800000</v>
      </c>
      <c r="R31" s="287">
        <v>800000</v>
      </c>
      <c r="S31" s="288">
        <f t="shared" si="24"/>
        <v>0</v>
      </c>
      <c r="T31" s="285">
        <v>800000</v>
      </c>
      <c r="U31" s="287">
        <v>800000</v>
      </c>
      <c r="V31" s="288">
        <f t="shared" si="25"/>
        <v>0</v>
      </c>
      <c r="W31" s="285">
        <v>800000</v>
      </c>
      <c r="X31" s="287">
        <v>800000</v>
      </c>
      <c r="Y31" s="288">
        <f t="shared" si="15"/>
        <v>0</v>
      </c>
      <c r="Z31" s="285">
        <v>800000</v>
      </c>
      <c r="AA31" s="287">
        <v>800000</v>
      </c>
      <c r="AB31" s="288">
        <f t="shared" si="16"/>
        <v>0</v>
      </c>
      <c r="AC31" s="285">
        <v>800000</v>
      </c>
      <c r="AD31" s="287">
        <v>800000</v>
      </c>
      <c r="AE31" s="288">
        <f>AC31-AD31</f>
        <v>0</v>
      </c>
      <c r="AF31" s="285">
        <v>800000</v>
      </c>
      <c r="AG31" s="287">
        <v>800000</v>
      </c>
      <c r="AH31" s="288">
        <f t="shared" si="18"/>
        <v>0</v>
      </c>
      <c r="AI31" s="285">
        <v>800000</v>
      </c>
      <c r="AJ31" s="287">
        <v>800000</v>
      </c>
      <c r="AK31" s="288">
        <f t="shared" si="19"/>
        <v>0</v>
      </c>
      <c r="AL31" s="285">
        <v>800000</v>
      </c>
      <c r="AM31" s="287">
        <v>800000</v>
      </c>
      <c r="AN31" s="288">
        <f t="shared" si="12"/>
        <v>0</v>
      </c>
      <c r="AO31" s="285">
        <v>800000</v>
      </c>
      <c r="AP31" s="287">
        <v>800000</v>
      </c>
      <c r="AQ31" s="288">
        <f t="shared" si="13"/>
        <v>0</v>
      </c>
      <c r="AR31" s="285"/>
      <c r="AS31" s="285"/>
      <c r="AT31" s="290">
        <f t="shared" si="2"/>
        <v>0</v>
      </c>
      <c r="AU31" s="285"/>
      <c r="AV31" s="285"/>
      <c r="AW31" s="286"/>
      <c r="AX31" s="285"/>
      <c r="AY31" s="285"/>
      <c r="AZ31" s="285"/>
      <c r="BA31" s="121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>
        <v>800000</v>
      </c>
      <c r="Y32" s="252">
        <f t="shared" si="15"/>
        <v>0</v>
      </c>
      <c r="Z32" s="12">
        <v>800000</v>
      </c>
      <c r="AA32" s="255">
        <v>800000</v>
      </c>
      <c r="AB32" s="252">
        <f t="shared" si="16"/>
        <v>0</v>
      </c>
      <c r="AC32" s="12">
        <v>800000</v>
      </c>
      <c r="AD32" s="255">
        <v>800000</v>
      </c>
      <c r="AE32" s="252">
        <f t="shared" si="17"/>
        <v>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>
        <v>950000</v>
      </c>
      <c r="AB34" s="252">
        <f>Z34-AA34</f>
        <v>0</v>
      </c>
      <c r="AC34" s="12">
        <v>950000</v>
      </c>
      <c r="AD34" s="255">
        <v>950000</v>
      </c>
      <c r="AE34" s="252">
        <f t="shared" si="17"/>
        <v>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>
        <v>900000</v>
      </c>
      <c r="AB35" s="252">
        <f t="shared" si="16"/>
        <v>0</v>
      </c>
      <c r="AC35" s="12">
        <v>900000</v>
      </c>
      <c r="AD35" s="255">
        <v>900000</v>
      </c>
      <c r="AE35" s="252">
        <f>AC35-AD35</f>
        <v>0</v>
      </c>
      <c r="AF35" s="12">
        <v>900000</v>
      </c>
      <c r="AG35" s="255">
        <v>900000</v>
      </c>
      <c r="AH35" s="252">
        <f t="shared" si="18"/>
        <v>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1020000</v>
      </c>
      <c r="V36" s="252">
        <f t="shared" si="25"/>
        <v>0</v>
      </c>
      <c r="W36" s="12">
        <v>1020000</v>
      </c>
      <c r="X36" s="255">
        <v>1020000</v>
      </c>
      <c r="Y36" s="252">
        <f t="shared" si="15"/>
        <v>0</v>
      </c>
      <c r="Z36" s="12">
        <v>1020000</v>
      </c>
      <c r="AA36" s="255">
        <v>1020000</v>
      </c>
      <c r="AB36" s="252">
        <f t="shared" si="16"/>
        <v>0</v>
      </c>
      <c r="AC36" s="12">
        <v>1020000</v>
      </c>
      <c r="AD36" s="255">
        <v>0</v>
      </c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>
        <v>800000</v>
      </c>
      <c r="AE37" s="252">
        <f t="shared" si="17"/>
        <v>0</v>
      </c>
      <c r="AF37" s="12">
        <v>800000</v>
      </c>
      <c r="AG37" s="255">
        <v>800000</v>
      </c>
      <c r="AH37" s="252">
        <f t="shared" si="18"/>
        <v>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>
        <v>900000</v>
      </c>
      <c r="AE38" s="252">
        <f t="shared" si="17"/>
        <v>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584000</v>
      </c>
      <c r="AE39" s="252">
        <f t="shared" si="17"/>
        <v>0</v>
      </c>
      <c r="AF39" s="12">
        <v>584000</v>
      </c>
      <c r="AG39" s="255">
        <v>584000</v>
      </c>
      <c r="AH39" s="252">
        <f t="shared" si="18"/>
        <v>0</v>
      </c>
      <c r="AI39" s="12">
        <v>584000</v>
      </c>
      <c r="AJ39" s="255">
        <f>96000+16000</f>
        <v>112000</v>
      </c>
      <c r="AK39" s="252">
        <f t="shared" si="19"/>
        <v>472000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>
        <v>950000</v>
      </c>
      <c r="AB40" s="252">
        <f t="shared" si="16"/>
        <v>0</v>
      </c>
      <c r="AC40" s="12">
        <v>950000</v>
      </c>
      <c r="AD40" s="255">
        <v>950000</v>
      </c>
      <c r="AE40" s="252">
        <f t="shared" si="17"/>
        <v>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>
        <v>900000</v>
      </c>
      <c r="Y42" s="252">
        <f t="shared" si="15"/>
        <v>0</v>
      </c>
      <c r="Z42" s="12">
        <v>900000</v>
      </c>
      <c r="AA42" s="255">
        <v>900000</v>
      </c>
      <c r="AB42" s="252">
        <f t="shared" ref="AB42:AB47" si="28">Z42-AA42</f>
        <v>0</v>
      </c>
      <c r="AC42" s="12">
        <v>900000</v>
      </c>
      <c r="AD42" s="255">
        <v>900000</v>
      </c>
      <c r="AE42" s="252">
        <f t="shared" ref="AE42:AE47" si="29">AC42-AD42</f>
        <v>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>
        <v>1000000</v>
      </c>
      <c r="AB43" s="252">
        <f t="shared" si="28"/>
        <v>0</v>
      </c>
      <c r="AC43" s="12">
        <v>1000000</v>
      </c>
      <c r="AD43" s="255">
        <v>1000000</v>
      </c>
      <c r="AE43" s="252">
        <f t="shared" si="29"/>
        <v>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>
        <v>585000</v>
      </c>
      <c r="Y44" s="252">
        <f t="shared" si="15"/>
        <v>0</v>
      </c>
      <c r="Z44" s="42">
        <v>585000</v>
      </c>
      <c r="AA44" s="256">
        <v>585000</v>
      </c>
      <c r="AB44" s="252">
        <f t="shared" si="28"/>
        <v>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>
        <v>900000</v>
      </c>
      <c r="Y45" s="252">
        <f t="shared" si="15"/>
        <v>0</v>
      </c>
      <c r="Z45" s="12">
        <v>900000</v>
      </c>
      <c r="AA45" s="255">
        <v>900000</v>
      </c>
      <c r="AB45" s="252">
        <f t="shared" si="28"/>
        <v>0</v>
      </c>
      <c r="AC45" s="12">
        <v>900000</v>
      </c>
      <c r="AD45" s="255">
        <v>500000</v>
      </c>
      <c r="AE45" s="252">
        <f t="shared" si="29"/>
        <v>400000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>
        <v>1020000</v>
      </c>
      <c r="AB46" s="252">
        <f t="shared" si="28"/>
        <v>0</v>
      </c>
      <c r="AC46" s="12">
        <v>1020000</v>
      </c>
      <c r="AD46" s="255">
        <v>1020000</v>
      </c>
      <c r="AE46" s="252">
        <f t="shared" si="29"/>
        <v>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791000</v>
      </c>
      <c r="AB47" s="252">
        <f t="shared" si="28"/>
        <v>0</v>
      </c>
      <c r="AC47" s="12">
        <v>791000</v>
      </c>
      <c r="AD47" s="255">
        <v>791000</v>
      </c>
      <c r="AE47" s="252">
        <f t="shared" si="29"/>
        <v>0</v>
      </c>
      <c r="AF47" s="12">
        <v>791000</v>
      </c>
      <c r="AG47" s="255">
        <v>54000</v>
      </c>
      <c r="AH47" s="252">
        <f t="shared" si="30"/>
        <v>737000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>
        <v>1000000</v>
      </c>
      <c r="AB49" s="54">
        <f t="shared" ref="AB49:AB53" si="44">+Z49-AA49</f>
        <v>0</v>
      </c>
      <c r="AC49" s="12">
        <v>1000000</v>
      </c>
      <c r="AD49" s="12">
        <v>1000000</v>
      </c>
      <c r="AE49" s="54">
        <f t="shared" ref="AE49:AE53" si="45">+AC49-AD49</f>
        <v>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>
        <v>1000000</v>
      </c>
      <c r="Y50" s="54">
        <f t="shared" si="43"/>
        <v>0</v>
      </c>
      <c r="Z50" s="12">
        <v>1000000</v>
      </c>
      <c r="AA50" s="12">
        <v>1000000</v>
      </c>
      <c r="AB50" s="54">
        <f t="shared" si="44"/>
        <v>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>
        <v>1000000</v>
      </c>
      <c r="AB52" s="54">
        <f t="shared" si="44"/>
        <v>0</v>
      </c>
      <c r="AC52" s="12">
        <v>1000000</v>
      </c>
      <c r="AD52" s="12">
        <v>1000000</v>
      </c>
      <c r="AE52" s="54">
        <f t="shared" si="45"/>
        <v>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>
        <v>1000000</v>
      </c>
      <c r="AB56" s="54">
        <f t="shared" si="53"/>
        <v>0</v>
      </c>
      <c r="AC56" s="12">
        <v>1000000</v>
      </c>
      <c r="AD56" s="12">
        <v>1000000</v>
      </c>
      <c r="AE56" s="54">
        <f t="shared" si="54"/>
        <v>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>
        <v>1000000</v>
      </c>
      <c r="AB57" s="54">
        <f t="shared" si="53"/>
        <v>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>
        <v>1000000</v>
      </c>
      <c r="AB58" s="54">
        <f t="shared" si="53"/>
        <v>0</v>
      </c>
      <c r="AC58" s="12">
        <v>1000000</v>
      </c>
      <c r="AD58" s="12">
        <v>1000000</v>
      </c>
      <c r="AE58" s="54">
        <f t="shared" si="54"/>
        <v>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>
        <v>1150000</v>
      </c>
      <c r="Y61" s="54">
        <f t="shared" ref="Y61:Y66" si="61">+W61-X61</f>
        <v>0</v>
      </c>
      <c r="Z61" s="12">
        <v>1150000</v>
      </c>
      <c r="AA61" s="12">
        <v>50000</v>
      </c>
      <c r="AB61" s="54">
        <f t="shared" ref="AB61:AB66" si="62">+Z61-AA61</f>
        <v>1100000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>
        <v>1150000</v>
      </c>
      <c r="AB62" s="54">
        <f t="shared" si="62"/>
        <v>0</v>
      </c>
      <c r="AC62" s="12">
        <v>1150000</v>
      </c>
      <c r="AD62" s="12">
        <v>1150000</v>
      </c>
      <c r="AE62" s="54">
        <f t="shared" si="63"/>
        <v>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>
        <v>650000</v>
      </c>
      <c r="AB63" s="54">
        <f t="shared" si="62"/>
        <v>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>
        <v>1150000</v>
      </c>
      <c r="Y64" s="54">
        <f t="shared" si="61"/>
        <v>0</v>
      </c>
      <c r="Z64" s="12">
        <v>1150000</v>
      </c>
      <c r="AA64" s="12">
        <v>1150000</v>
      </c>
      <c r="AB64" s="54">
        <f t="shared" si="62"/>
        <v>0</v>
      </c>
      <c r="AC64" s="12">
        <v>1150000</v>
      </c>
      <c r="AD64" s="12">
        <v>1100000</v>
      </c>
      <c r="AE64" s="54">
        <f t="shared" si="63"/>
        <v>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1150000</v>
      </c>
      <c r="Y66" s="54">
        <f t="shared" si="61"/>
        <v>0</v>
      </c>
      <c r="Z66" s="12">
        <v>1150000</v>
      </c>
      <c r="AA66" s="12">
        <v>1150000</v>
      </c>
      <c r="AB66" s="54">
        <f t="shared" si="62"/>
        <v>0</v>
      </c>
      <c r="AC66" s="12">
        <v>1150000</v>
      </c>
      <c r="AD66" s="12">
        <v>750000</v>
      </c>
      <c r="AE66" s="54">
        <f t="shared" si="63"/>
        <v>400000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>
        <v>625000</v>
      </c>
      <c r="V67" s="54">
        <f t="shared" si="60"/>
        <v>0</v>
      </c>
      <c r="W67" s="12">
        <v>625000</v>
      </c>
      <c r="X67" s="12">
        <v>625000</v>
      </c>
      <c r="Y67" s="54">
        <f t="shared" ref="Y67" si="70">+W67-X67</f>
        <v>0</v>
      </c>
      <c r="Z67" s="12">
        <v>625000</v>
      </c>
      <c r="AA67" s="12">
        <v>625000</v>
      </c>
      <c r="AB67" s="54">
        <f t="shared" ref="AB67" si="71">+Z67-AA67</f>
        <v>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29"/>
      <c r="B82" s="430"/>
      <c r="C82" s="430"/>
      <c r="D82" s="431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37620000</v>
      </c>
      <c r="S82" s="193">
        <f t="shared" si="81"/>
        <v>4100000</v>
      </c>
      <c r="T82" s="193">
        <f t="shared" si="81"/>
        <v>57245000</v>
      </c>
      <c r="U82" s="193">
        <f t="shared" si="81"/>
        <v>50095000</v>
      </c>
      <c r="V82" s="193">
        <f t="shared" si="81"/>
        <v>7150000</v>
      </c>
      <c r="W82" s="193">
        <f t="shared" si="81"/>
        <v>49745000</v>
      </c>
      <c r="X82" s="193">
        <f t="shared" si="81"/>
        <v>43045000</v>
      </c>
      <c r="Y82" s="193">
        <f t="shared" si="81"/>
        <v>6700000</v>
      </c>
      <c r="Z82" s="193">
        <f t="shared" si="81"/>
        <v>49745000</v>
      </c>
      <c r="AA82" s="193">
        <f t="shared" si="81"/>
        <v>40995000</v>
      </c>
      <c r="AB82" s="193">
        <f t="shared" si="81"/>
        <v>8750000</v>
      </c>
      <c r="AC82" s="193">
        <f t="shared" si="81"/>
        <v>54245000</v>
      </c>
      <c r="AD82" s="193">
        <f t="shared" si="81"/>
        <v>36365000</v>
      </c>
      <c r="AE82" s="193">
        <f t="shared" si="81"/>
        <v>17880000</v>
      </c>
      <c r="AF82" s="193">
        <f t="shared" si="81"/>
        <v>49745000</v>
      </c>
      <c r="AG82" s="193">
        <f t="shared" si="81"/>
        <v>14058000</v>
      </c>
      <c r="AH82" s="193">
        <f t="shared" si="81"/>
        <v>35687000</v>
      </c>
      <c r="AI82" s="193">
        <f t="shared" si="81"/>
        <v>49745000</v>
      </c>
      <c r="AJ82" s="193">
        <f t="shared" si="81"/>
        <v>3882000</v>
      </c>
      <c r="AK82" s="193">
        <f t="shared" si="81"/>
        <v>45863000</v>
      </c>
      <c r="AL82" s="193">
        <f t="shared" si="81"/>
        <v>49745000</v>
      </c>
      <c r="AM82" s="193">
        <f t="shared" si="81"/>
        <v>2320000</v>
      </c>
      <c r="AN82" s="193">
        <f t="shared" si="81"/>
        <v>47425000</v>
      </c>
      <c r="AO82" s="193">
        <f t="shared" si="81"/>
        <v>48895000</v>
      </c>
      <c r="AP82" s="193">
        <f t="shared" si="81"/>
        <v>2070000</v>
      </c>
      <c r="AQ82" s="193">
        <f t="shared" si="81"/>
        <v>46825000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0" t="s">
        <v>125</v>
      </c>
      <c r="B83" s="380"/>
      <c r="C83" s="380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2250000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3400000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1920000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3600000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3500000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2850000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3000000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2400000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4750000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1650000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3060000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3000000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3600000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3000000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3000000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4000000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3800000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7000000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1500000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4500000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3200000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3800000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2700000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5100000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2400000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3600000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2800000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3800000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3600000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4000000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2925000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4000000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4080000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4700000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5000000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6000000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5000000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5000000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6000000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5000000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9150000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6900000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5850000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6950000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247785000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119105000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128680000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Z1" workbookViewId="0">
      <pane ySplit="6" topLeftCell="A7" activePane="bottomLeft" state="frozen"/>
      <selection pane="bottomLeft" activeCell="AM30" sqref="AM30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2" t="s">
        <v>1</v>
      </c>
      <c r="B5" s="454" t="s">
        <v>2</v>
      </c>
      <c r="C5" s="456" t="s">
        <v>3</v>
      </c>
      <c r="D5" s="458" t="s">
        <v>4</v>
      </c>
      <c r="E5" s="458" t="s">
        <v>5</v>
      </c>
      <c r="F5" s="461" t="s">
        <v>6</v>
      </c>
      <c r="G5" s="461"/>
      <c r="H5" s="458" t="s">
        <v>10</v>
      </c>
      <c r="I5" s="458" t="s">
        <v>27</v>
      </c>
      <c r="J5" s="463" t="s">
        <v>26</v>
      </c>
      <c r="K5" s="464"/>
      <c r="L5" s="465"/>
      <c r="M5" s="451" t="s">
        <v>9</v>
      </c>
      <c r="N5" s="451"/>
      <c r="O5" s="460"/>
      <c r="P5" s="451" t="s">
        <v>14</v>
      </c>
      <c r="Q5" s="451"/>
      <c r="R5" s="451"/>
      <c r="S5" s="451" t="s">
        <v>15</v>
      </c>
      <c r="T5" s="451"/>
      <c r="U5" s="451"/>
      <c r="V5" s="451" t="s">
        <v>16</v>
      </c>
      <c r="W5" s="451"/>
      <c r="X5" s="451"/>
      <c r="Y5" s="451" t="s">
        <v>17</v>
      </c>
      <c r="Z5" s="451"/>
      <c r="AA5" s="451"/>
      <c r="AB5" s="451" t="s">
        <v>18</v>
      </c>
      <c r="AC5" s="451"/>
      <c r="AD5" s="451"/>
      <c r="AE5" s="451" t="s">
        <v>19</v>
      </c>
      <c r="AF5" s="451"/>
      <c r="AG5" s="451"/>
      <c r="AH5" s="451" t="s">
        <v>20</v>
      </c>
      <c r="AI5" s="451"/>
      <c r="AJ5" s="451"/>
      <c r="AK5" s="451" t="s">
        <v>21</v>
      </c>
      <c r="AL5" s="451"/>
      <c r="AM5" s="451"/>
      <c r="AN5" s="451" t="s">
        <v>22</v>
      </c>
      <c r="AO5" s="451"/>
      <c r="AP5" s="451"/>
      <c r="AQ5" s="451" t="s">
        <v>23</v>
      </c>
      <c r="AR5" s="451"/>
      <c r="AS5" s="451"/>
      <c r="AT5" s="451" t="s">
        <v>49</v>
      </c>
      <c r="AU5" s="451"/>
      <c r="AV5" s="451"/>
      <c r="AW5" s="466" t="s">
        <v>25</v>
      </c>
      <c r="AX5" s="467"/>
      <c r="AY5" s="468"/>
      <c r="AZ5" s="273" t="s">
        <v>62</v>
      </c>
    </row>
    <row r="6" spans="1:52" s="217" customFormat="1" ht="12" thickBot="1" x14ac:dyDescent="0.25">
      <c r="A6" s="453"/>
      <c r="B6" s="455"/>
      <c r="C6" s="457"/>
      <c r="D6" s="459"/>
      <c r="E6" s="459"/>
      <c r="F6" s="213" t="s">
        <v>7</v>
      </c>
      <c r="G6" s="214" t="s">
        <v>8</v>
      </c>
      <c r="H6" s="462"/>
      <c r="I6" s="459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6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>
        <v>900000</v>
      </c>
      <c r="AA9" s="41">
        <f t="shared" ref="AA9:AA10" si="19">Y9-Z9</f>
        <v>0</v>
      </c>
      <c r="AB9" s="12">
        <v>900000</v>
      </c>
      <c r="AC9" s="12">
        <v>900000</v>
      </c>
      <c r="AD9" s="41">
        <f t="shared" ref="AD9:AD10" si="20">AB9-AC9</f>
        <v>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5000000</v>
      </c>
      <c r="L10" s="41">
        <f t="shared" si="1"/>
        <v>0</v>
      </c>
      <c r="M10" s="12">
        <v>750000</v>
      </c>
      <c r="N10" s="12">
        <v>750000</v>
      </c>
      <c r="O10" s="230">
        <f t="shared" si="5"/>
        <v>0</v>
      </c>
      <c r="P10" s="12">
        <v>750000</v>
      </c>
      <c r="Q10" s="12">
        <v>250000</v>
      </c>
      <c r="R10" s="230">
        <f t="shared" si="16"/>
        <v>500000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>
        <v>900000</v>
      </c>
      <c r="X12" s="230">
        <f t="shared" si="8"/>
        <v>0</v>
      </c>
      <c r="Y12" s="12">
        <v>900000</v>
      </c>
      <c r="Z12" s="12">
        <v>900000</v>
      </c>
      <c r="AA12" s="230">
        <f t="shared" si="9"/>
        <v>0</v>
      </c>
      <c r="AB12" s="12">
        <v>900000</v>
      </c>
      <c r="AC12" s="12">
        <v>900000</v>
      </c>
      <c r="AD12" s="230">
        <f t="shared" si="10"/>
        <v>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>
        <v>1000000</v>
      </c>
      <c r="AA14" s="230">
        <f t="shared" si="9"/>
        <v>0</v>
      </c>
      <c r="AB14" s="12">
        <v>1000000</v>
      </c>
      <c r="AC14" s="12">
        <v>1000000</v>
      </c>
      <c r="AD14" s="230">
        <f t="shared" si="10"/>
        <v>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>
        <v>1000000</v>
      </c>
      <c r="AA17" s="228">
        <f t="shared" si="9"/>
        <v>0</v>
      </c>
      <c r="AB17" s="42">
        <v>1000000</v>
      </c>
      <c r="AC17" s="42">
        <v>1000000</v>
      </c>
      <c r="AD17" s="228">
        <f t="shared" si="10"/>
        <v>0</v>
      </c>
      <c r="AE17" s="42">
        <v>1000000</v>
      </c>
      <c r="AF17" s="42">
        <v>1000000</v>
      </c>
      <c r="AG17" s="228">
        <f t="shared" si="11"/>
        <v>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584000</v>
      </c>
      <c r="AD18" s="230">
        <f t="shared" si="10"/>
        <v>0</v>
      </c>
      <c r="AE18" s="12">
        <v>584000</v>
      </c>
      <c r="AF18" s="12">
        <f>560000-4000</f>
        <v>556000</v>
      </c>
      <c r="AG18" s="230">
        <f t="shared" si="11"/>
        <v>28000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800000</v>
      </c>
      <c r="X19" s="230">
        <f t="shared" si="8"/>
        <v>0</v>
      </c>
      <c r="Y19" s="12">
        <v>800000</v>
      </c>
      <c r="Z19" s="12">
        <v>800000</v>
      </c>
      <c r="AA19" s="230">
        <f t="shared" si="9"/>
        <v>0</v>
      </c>
      <c r="AB19" s="12">
        <v>800000</v>
      </c>
      <c r="AC19" s="12">
        <v>800000</v>
      </c>
      <c r="AD19" s="230">
        <f t="shared" si="10"/>
        <v>0</v>
      </c>
      <c r="AE19" s="12">
        <v>800000</v>
      </c>
      <c r="AF19" s="12">
        <v>800000</v>
      </c>
      <c r="AG19" s="230">
        <f t="shared" si="11"/>
        <v>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s="121" customFormat="1" x14ac:dyDescent="0.2">
      <c r="A20" s="364">
        <v>14</v>
      </c>
      <c r="B20" s="303"/>
      <c r="C20" s="304" t="s">
        <v>290</v>
      </c>
      <c r="D20" s="267" t="s">
        <v>374</v>
      </c>
      <c r="E20" s="285">
        <v>14000000</v>
      </c>
      <c r="F20" s="285"/>
      <c r="G20" s="285"/>
      <c r="H20" s="285">
        <f t="shared" si="0"/>
        <v>14000000</v>
      </c>
      <c r="I20" s="285">
        <v>2000000</v>
      </c>
      <c r="J20" s="285">
        <v>3000000</v>
      </c>
      <c r="K20" s="285">
        <v>3000000</v>
      </c>
      <c r="L20" s="305">
        <f t="shared" si="1"/>
        <v>0</v>
      </c>
      <c r="M20" s="285">
        <v>900000</v>
      </c>
      <c r="N20" s="285">
        <v>900000</v>
      </c>
      <c r="O20" s="306">
        <f t="shared" ref="O20" si="30">M20-N20</f>
        <v>0</v>
      </c>
      <c r="P20" s="285">
        <v>900000</v>
      </c>
      <c r="Q20" s="285">
        <v>900000</v>
      </c>
      <c r="R20" s="306">
        <f t="shared" si="6"/>
        <v>0</v>
      </c>
      <c r="S20" s="285">
        <v>900000</v>
      </c>
      <c r="T20" s="285">
        <v>900000</v>
      </c>
      <c r="U20" s="306">
        <f t="shared" si="7"/>
        <v>0</v>
      </c>
      <c r="V20" s="285">
        <v>900000</v>
      </c>
      <c r="W20" s="285">
        <v>900000</v>
      </c>
      <c r="X20" s="306">
        <f t="shared" si="8"/>
        <v>0</v>
      </c>
      <c r="Y20" s="285">
        <v>900000</v>
      </c>
      <c r="Z20" s="285">
        <v>900000</v>
      </c>
      <c r="AA20" s="306">
        <f t="shared" si="9"/>
        <v>0</v>
      </c>
      <c r="AB20" s="285">
        <v>900000</v>
      </c>
      <c r="AC20" s="285">
        <v>900000</v>
      </c>
      <c r="AD20" s="306">
        <f t="shared" si="10"/>
        <v>0</v>
      </c>
      <c r="AE20" s="285">
        <v>900000</v>
      </c>
      <c r="AF20" s="285">
        <v>900000</v>
      </c>
      <c r="AG20" s="306">
        <f t="shared" si="11"/>
        <v>0</v>
      </c>
      <c r="AH20" s="285">
        <v>900000</v>
      </c>
      <c r="AI20" s="285">
        <v>900000</v>
      </c>
      <c r="AJ20" s="306">
        <f t="shared" si="12"/>
        <v>0</v>
      </c>
      <c r="AK20" s="285">
        <v>900000</v>
      </c>
      <c r="AL20" s="285">
        <v>900000</v>
      </c>
      <c r="AM20" s="306">
        <f t="shared" si="13"/>
        <v>0</v>
      </c>
      <c r="AN20" s="285">
        <v>900000</v>
      </c>
      <c r="AO20" s="285">
        <v>900000</v>
      </c>
      <c r="AP20" s="306">
        <f t="shared" si="14"/>
        <v>0</v>
      </c>
      <c r="AQ20" s="285"/>
      <c r="AR20" s="285"/>
      <c r="AS20" s="305">
        <f t="shared" si="3"/>
        <v>0</v>
      </c>
      <c r="AT20" s="285"/>
      <c r="AU20" s="285"/>
      <c r="AV20" s="285">
        <f t="shared" si="25"/>
        <v>0</v>
      </c>
      <c r="AW20" s="285"/>
      <c r="AX20" s="285"/>
      <c r="AY20" s="285"/>
      <c r="AZ20" s="120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800000</v>
      </c>
      <c r="U21" s="230">
        <f t="shared" si="7"/>
        <v>0</v>
      </c>
      <c r="V21" s="12">
        <v>800000</v>
      </c>
      <c r="W21" s="12">
        <v>800000</v>
      </c>
      <c r="X21" s="230">
        <f t="shared" si="8"/>
        <v>0</v>
      </c>
      <c r="Y21" s="12">
        <v>800000</v>
      </c>
      <c r="Z21" s="12">
        <v>800000</v>
      </c>
      <c r="AA21" s="230">
        <f t="shared" si="9"/>
        <v>0</v>
      </c>
      <c r="AB21" s="12">
        <v>800000</v>
      </c>
      <c r="AC21" s="12">
        <v>500000</v>
      </c>
      <c r="AD21" s="230">
        <f t="shared" si="10"/>
        <v>300000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s="121" customFormat="1" x14ac:dyDescent="0.2">
      <c r="A22" s="364">
        <v>161</v>
      </c>
      <c r="B22" s="303"/>
      <c r="C22" s="304" t="s">
        <v>291</v>
      </c>
      <c r="D22" s="267" t="s">
        <v>375</v>
      </c>
      <c r="E22" s="285">
        <v>14500000</v>
      </c>
      <c r="F22" s="285"/>
      <c r="G22" s="285"/>
      <c r="H22" s="285">
        <f t="shared" si="0"/>
        <v>14500000</v>
      </c>
      <c r="I22" s="285">
        <v>1000000</v>
      </c>
      <c r="J22" s="285">
        <v>4000000</v>
      </c>
      <c r="K22" s="285">
        <v>4000000</v>
      </c>
      <c r="L22" s="305">
        <f t="shared" si="1"/>
        <v>0</v>
      </c>
      <c r="M22" s="285">
        <v>2375000</v>
      </c>
      <c r="N22" s="285">
        <v>2375000</v>
      </c>
      <c r="O22" s="306">
        <f t="shared" ref="O22" si="32">M22-N22</f>
        <v>0</v>
      </c>
      <c r="P22" s="285"/>
      <c r="Q22" s="285"/>
      <c r="R22" s="305">
        <f t="shared" si="6"/>
        <v>0</v>
      </c>
      <c r="S22" s="285">
        <v>2375000</v>
      </c>
      <c r="T22" s="285">
        <v>2375000</v>
      </c>
      <c r="U22" s="305">
        <f t="shared" ref="U22:U25" si="33">S22-T22</f>
        <v>0</v>
      </c>
      <c r="V22" s="285"/>
      <c r="W22" s="285"/>
      <c r="X22" s="305">
        <f t="shared" ref="X22:X25" si="34">V22-W22</f>
        <v>0</v>
      </c>
      <c r="Y22" s="285"/>
      <c r="Z22" s="285"/>
      <c r="AA22" s="305">
        <f t="shared" ref="AA22:AA25" si="35">Y22-Z22</f>
        <v>0</v>
      </c>
      <c r="AB22" s="285">
        <v>2375000</v>
      </c>
      <c r="AC22" s="285">
        <v>2375000</v>
      </c>
      <c r="AD22" s="305">
        <f t="shared" ref="AD22:AD25" si="36">AB22-AC22</f>
        <v>0</v>
      </c>
      <c r="AE22" s="285"/>
      <c r="AF22" s="285"/>
      <c r="AG22" s="305">
        <f t="shared" ref="AG22:AG25" si="37">AE22-AF22</f>
        <v>0</v>
      </c>
      <c r="AH22" s="285"/>
      <c r="AI22" s="285"/>
      <c r="AJ22" s="305">
        <f t="shared" ref="AJ22:AJ25" si="38">AH22-AI22</f>
        <v>0</v>
      </c>
      <c r="AK22" s="285">
        <v>2375000</v>
      </c>
      <c r="AL22" s="285">
        <v>2375000</v>
      </c>
      <c r="AM22" s="305">
        <f t="shared" ref="AM22:AM25" si="39">AK22-AL22</f>
        <v>0</v>
      </c>
      <c r="AN22" s="285"/>
      <c r="AO22" s="285"/>
      <c r="AP22" s="305">
        <f t="shared" ref="AP22:AP25" si="40">AN22-AO22</f>
        <v>0</v>
      </c>
      <c r="AQ22" s="285"/>
      <c r="AR22" s="285"/>
      <c r="AS22" s="305">
        <f t="shared" si="3"/>
        <v>0</v>
      </c>
      <c r="AT22" s="285"/>
      <c r="AU22" s="285"/>
      <c r="AV22" s="285">
        <f t="shared" ref="AV22:AV36" si="41">AT22-AU22</f>
        <v>0</v>
      </c>
      <c r="AW22" s="285"/>
      <c r="AX22" s="285"/>
      <c r="AY22" s="285"/>
      <c r="AZ22" s="120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>
        <v>900000</v>
      </c>
      <c r="AA23" s="230">
        <f t="shared" si="35"/>
        <v>0</v>
      </c>
      <c r="AB23" s="12">
        <v>900000</v>
      </c>
      <c r="AC23" s="12">
        <v>900000</v>
      </c>
      <c r="AD23" s="230">
        <f t="shared" si="36"/>
        <v>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v>700000</v>
      </c>
      <c r="AA24" s="230">
        <f t="shared" si="35"/>
        <v>0</v>
      </c>
      <c r="AB24" s="12">
        <v>700000</v>
      </c>
      <c r="AC24" s="12">
        <v>700000</v>
      </c>
      <c r="AD24" s="230">
        <f t="shared" si="36"/>
        <v>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950000</v>
      </c>
      <c r="R25" s="230">
        <f t="shared" si="6"/>
        <v>0</v>
      </c>
      <c r="S25" s="12">
        <v>950000</v>
      </c>
      <c r="T25" s="12">
        <v>950000</v>
      </c>
      <c r="U25" s="230">
        <f t="shared" si="33"/>
        <v>0</v>
      </c>
      <c r="V25" s="12">
        <v>950000</v>
      </c>
      <c r="W25" s="12">
        <f>500000-50000</f>
        <v>450000</v>
      </c>
      <c r="X25" s="230">
        <f t="shared" si="34"/>
        <v>500000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>
        <v>760000</v>
      </c>
      <c r="X26" s="54">
        <f>V26-W26</f>
        <v>0</v>
      </c>
      <c r="Y26" s="42">
        <v>760000</v>
      </c>
      <c r="Z26" s="42">
        <v>760000</v>
      </c>
      <c r="AA26" s="54">
        <f>Y26-Z26</f>
        <v>0</v>
      </c>
      <c r="AB26" s="42">
        <v>760000</v>
      </c>
      <c r="AC26" s="42">
        <v>760000</v>
      </c>
      <c r="AD26" s="54">
        <f>AB26-AC26</f>
        <v>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s="121" customFormat="1" x14ac:dyDescent="0.2">
      <c r="A27" s="364">
        <v>21</v>
      </c>
      <c r="B27" s="303"/>
      <c r="C27" s="292" t="s">
        <v>299</v>
      </c>
      <c r="D27" s="267" t="s">
        <v>374</v>
      </c>
      <c r="E27" s="269">
        <v>13000000</v>
      </c>
      <c r="F27" s="269"/>
      <c r="G27" s="269"/>
      <c r="H27" s="286">
        <f>E27-F27-G27</f>
        <v>13000000</v>
      </c>
      <c r="I27" s="269">
        <v>1000000</v>
      </c>
      <c r="J27" s="269">
        <v>4000000</v>
      </c>
      <c r="K27" s="269">
        <v>4000000</v>
      </c>
      <c r="L27" s="302">
        <f>J27-K27</f>
        <v>0</v>
      </c>
      <c r="M27" s="269">
        <v>3000000</v>
      </c>
      <c r="N27" s="269">
        <v>3000000</v>
      </c>
      <c r="O27" s="289">
        <f>M27-N27</f>
        <v>0</v>
      </c>
      <c r="P27" s="269"/>
      <c r="Q27" s="269"/>
      <c r="R27" s="289">
        <f>P27-Q27</f>
        <v>0</v>
      </c>
      <c r="S27" s="269"/>
      <c r="T27" s="269"/>
      <c r="U27" s="289">
        <f>S27-T27</f>
        <v>0</v>
      </c>
      <c r="V27" s="269">
        <v>3000000</v>
      </c>
      <c r="W27" s="269">
        <v>3000000</v>
      </c>
      <c r="X27" s="289">
        <f>V27-W27</f>
        <v>0</v>
      </c>
      <c r="Y27" s="269"/>
      <c r="Z27" s="269"/>
      <c r="AA27" s="289">
        <f>Y27-Z27</f>
        <v>0</v>
      </c>
      <c r="AB27" s="269"/>
      <c r="AC27" s="269"/>
      <c r="AD27" s="289">
        <f>AB27-AC27</f>
        <v>0</v>
      </c>
      <c r="AE27" s="269">
        <v>2000000</v>
      </c>
      <c r="AF27" s="269">
        <v>2000000</v>
      </c>
      <c r="AG27" s="289">
        <f>AE27-AF27</f>
        <v>0</v>
      </c>
      <c r="AH27" s="269"/>
      <c r="AI27" s="269"/>
      <c r="AJ27" s="289">
        <f>AH27-AI27</f>
        <v>0</v>
      </c>
      <c r="AK27" s="269"/>
      <c r="AL27" s="269"/>
      <c r="AM27" s="289">
        <f>AK27-AL27</f>
        <v>0</v>
      </c>
      <c r="AN27" s="269"/>
      <c r="AO27" s="269"/>
      <c r="AP27" s="289">
        <f>AN27-AO27</f>
        <v>0</v>
      </c>
      <c r="AQ27" s="285"/>
      <c r="AR27" s="285"/>
      <c r="AS27" s="305">
        <f t="shared" si="3"/>
        <v>0</v>
      </c>
      <c r="AT27" s="285"/>
      <c r="AU27" s="285"/>
      <c r="AV27" s="285">
        <f t="shared" si="41"/>
        <v>0</v>
      </c>
      <c r="AW27" s="285"/>
      <c r="AX27" s="285"/>
      <c r="AY27" s="285"/>
      <c r="AZ27" s="120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800000</v>
      </c>
      <c r="X28" s="54">
        <f>V28-W28</f>
        <v>0</v>
      </c>
      <c r="Y28" s="42">
        <v>800000</v>
      </c>
      <c r="Z28" s="42">
        <v>800000</v>
      </c>
      <c r="AA28" s="54">
        <f>Y28-Z28</f>
        <v>0</v>
      </c>
      <c r="AB28" s="42">
        <v>800000</v>
      </c>
      <c r="AC28" s="42">
        <v>800000</v>
      </c>
      <c r="AD28" s="54">
        <f>AB28-AC28</f>
        <v>0</v>
      </c>
      <c r="AE28" s="42">
        <v>800000</v>
      </c>
      <c r="AF28" s="42">
        <v>700000</v>
      </c>
      <c r="AG28" s="54">
        <f>AE28-AF28</f>
        <v>100000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>
        <v>850000</v>
      </c>
      <c r="AD29" s="54">
        <f>AB29-AC29</f>
        <v>0</v>
      </c>
      <c r="AE29" s="42">
        <v>850000</v>
      </c>
      <c r="AF29" s="42">
        <v>850000</v>
      </c>
      <c r="AG29" s="54">
        <f>AE29-AF29</f>
        <v>0</v>
      </c>
      <c r="AH29" s="42">
        <v>850000</v>
      </c>
      <c r="AI29" s="42">
        <v>850000</v>
      </c>
      <c r="AJ29" s="54">
        <f>AH29-AI29</f>
        <v>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>
        <v>750000</v>
      </c>
      <c r="AJ30" s="54">
        <f t="shared" ref="AJ30:AJ50" si="50">AH30-AI30</f>
        <v>0</v>
      </c>
      <c r="AK30" s="42">
        <v>750000</v>
      </c>
      <c r="AL30" s="42">
        <v>750000</v>
      </c>
      <c r="AM30" s="54">
        <f t="shared" ref="AM30:AM50" si="51">AK30-AL30</f>
        <v>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740000</v>
      </c>
      <c r="X31" s="230">
        <f t="shared" si="46"/>
        <v>0</v>
      </c>
      <c r="Y31" s="12">
        <v>740000</v>
      </c>
      <c r="Z31" s="12">
        <v>740000</v>
      </c>
      <c r="AA31" s="230">
        <f t="shared" si="47"/>
        <v>0</v>
      </c>
      <c r="AB31" s="12">
        <v>740000</v>
      </c>
      <c r="AC31" s="12">
        <f>750000-380000</f>
        <v>370000</v>
      </c>
      <c r="AD31" s="230">
        <f t="shared" si="48"/>
        <v>370000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>
        <v>800000</v>
      </c>
      <c r="AA33" s="230">
        <f t="shared" si="47"/>
        <v>0</v>
      </c>
      <c r="AB33" s="12">
        <v>800000</v>
      </c>
      <c r="AC33" s="12">
        <v>800000</v>
      </c>
      <c r="AD33" s="230">
        <f t="shared" si="48"/>
        <v>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950000</v>
      </c>
      <c r="X34" s="230">
        <f t="shared" si="46"/>
        <v>0</v>
      </c>
      <c r="Y34" s="12">
        <v>950000</v>
      </c>
      <c r="Z34" s="12">
        <v>950000</v>
      </c>
      <c r="AA34" s="230">
        <f t="shared" si="47"/>
        <v>0</v>
      </c>
      <c r="AB34" s="12">
        <v>950000</v>
      </c>
      <c r="AC34" s="12">
        <v>950000</v>
      </c>
      <c r="AD34" s="230">
        <f t="shared" si="48"/>
        <v>0</v>
      </c>
      <c r="AE34" s="12">
        <v>950000</v>
      </c>
      <c r="AF34" s="12">
        <v>300000</v>
      </c>
      <c r="AG34" s="230">
        <f t="shared" si="49"/>
        <v>650000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800000</v>
      </c>
      <c r="U35" s="230">
        <f t="shared" si="45"/>
        <v>0</v>
      </c>
      <c r="V35" s="12">
        <v>800000</v>
      </c>
      <c r="W35" s="12">
        <v>800000</v>
      </c>
      <c r="X35" s="230">
        <f t="shared" si="46"/>
        <v>0</v>
      </c>
      <c r="Y35" s="12">
        <v>800000</v>
      </c>
      <c r="Z35" s="12">
        <v>800000</v>
      </c>
      <c r="AA35" s="230">
        <f t="shared" si="47"/>
        <v>0</v>
      </c>
      <c r="AB35" s="12">
        <v>800000</v>
      </c>
      <c r="AC35" s="12">
        <v>800000</v>
      </c>
      <c r="AD35" s="230">
        <f t="shared" si="48"/>
        <v>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>
        <v>900000</v>
      </c>
      <c r="X37" s="230">
        <f t="shared" si="46"/>
        <v>0</v>
      </c>
      <c r="Y37" s="12">
        <v>900000</v>
      </c>
      <c r="Z37" s="12">
        <v>900000</v>
      </c>
      <c r="AA37" s="230">
        <f t="shared" si="47"/>
        <v>0</v>
      </c>
      <c r="AB37" s="12">
        <v>900000</v>
      </c>
      <c r="AC37" s="12">
        <v>900000</v>
      </c>
      <c r="AD37" s="230">
        <f t="shared" si="48"/>
        <v>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>
        <v>1000000</v>
      </c>
      <c r="AA38" s="230">
        <f t="shared" si="47"/>
        <v>0</v>
      </c>
      <c r="AB38" s="12">
        <v>1000000</v>
      </c>
      <c r="AC38" s="12">
        <v>1000000</v>
      </c>
      <c r="AD38" s="230">
        <f t="shared" si="48"/>
        <v>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>
        <v>950000</v>
      </c>
      <c r="AA39" s="230">
        <f t="shared" si="47"/>
        <v>0</v>
      </c>
      <c r="AB39" s="12">
        <v>950000</v>
      </c>
      <c r="AC39" s="12">
        <v>950000</v>
      </c>
      <c r="AD39" s="230">
        <f t="shared" si="48"/>
        <v>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>
        <v>1000000</v>
      </c>
      <c r="AJ42" s="41">
        <f t="shared" si="50"/>
        <v>0</v>
      </c>
      <c r="AK42" s="12">
        <v>1000000</v>
      </c>
      <c r="AL42" s="12">
        <v>1000000</v>
      </c>
      <c r="AM42" s="41">
        <f t="shared" si="51"/>
        <v>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>
        <v>1000000</v>
      </c>
      <c r="X44" s="41">
        <f t="shared" si="46"/>
        <v>0</v>
      </c>
      <c r="Y44" s="12">
        <v>1000000</v>
      </c>
      <c r="Z44" s="12">
        <v>1000000</v>
      </c>
      <c r="AA44" s="41">
        <f t="shared" si="47"/>
        <v>0</v>
      </c>
      <c r="AB44" s="12">
        <v>1000000</v>
      </c>
      <c r="AC44" s="12">
        <v>1000000</v>
      </c>
      <c r="AD44" s="41">
        <f t="shared" si="48"/>
        <v>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900000</v>
      </c>
      <c r="X46" s="230">
        <f t="shared" si="46"/>
        <v>0</v>
      </c>
      <c r="Y46" s="12">
        <v>900000</v>
      </c>
      <c r="Z46" s="12">
        <v>900000</v>
      </c>
      <c r="AA46" s="230">
        <f t="shared" si="47"/>
        <v>0</v>
      </c>
      <c r="AB46" s="12">
        <v>900000</v>
      </c>
      <c r="AC46" s="12">
        <v>700000</v>
      </c>
      <c r="AD46" s="230">
        <f t="shared" si="48"/>
        <v>200000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>
        <v>900000</v>
      </c>
      <c r="AA47" s="230">
        <f t="shared" si="47"/>
        <v>0</v>
      </c>
      <c r="AB47" s="12">
        <v>900000</v>
      </c>
      <c r="AC47" s="12">
        <v>900000</v>
      </c>
      <c r="AD47" s="230">
        <f t="shared" si="48"/>
        <v>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985000</v>
      </c>
      <c r="AA48" s="41">
        <f t="shared" si="47"/>
        <v>0</v>
      </c>
      <c r="AB48" s="12">
        <v>985000</v>
      </c>
      <c r="AC48" s="12">
        <v>985000</v>
      </c>
      <c r="AD48" s="41">
        <f t="shared" si="48"/>
        <v>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>
        <v>900000</v>
      </c>
      <c r="X50" s="54">
        <f t="shared" si="46"/>
        <v>0</v>
      </c>
      <c r="Y50" s="12">
        <v>900000</v>
      </c>
      <c r="Z50" s="12">
        <v>900000</v>
      </c>
      <c r="AA50" s="54">
        <f t="shared" si="47"/>
        <v>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48" t="s">
        <v>28</v>
      </c>
      <c r="B77" s="449"/>
      <c r="C77" s="449"/>
      <c r="D77" s="450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56000000</v>
      </c>
      <c r="L77" s="280">
        <f t="shared" si="83"/>
        <v>4000000</v>
      </c>
      <c r="M77" s="280">
        <f t="shared" si="83"/>
        <v>34029000</v>
      </c>
      <c r="N77" s="280">
        <f t="shared" si="83"/>
        <v>32379000</v>
      </c>
      <c r="O77" s="280">
        <f t="shared" si="83"/>
        <v>1650000</v>
      </c>
      <c r="P77" s="280">
        <f t="shared" si="83"/>
        <v>34654000</v>
      </c>
      <c r="Q77" s="280">
        <f>SUM(Q7:Q76)</f>
        <v>30504000</v>
      </c>
      <c r="R77" s="280">
        <f t="shared" si="83"/>
        <v>4150000</v>
      </c>
      <c r="S77" s="280">
        <f t="shared" si="83"/>
        <v>38014000</v>
      </c>
      <c r="T77" s="280">
        <f t="shared" si="83"/>
        <v>31694000</v>
      </c>
      <c r="U77" s="280">
        <f t="shared" si="83"/>
        <v>6320000</v>
      </c>
      <c r="V77" s="280">
        <f t="shared" si="83"/>
        <v>38639000</v>
      </c>
      <c r="W77" s="280">
        <f t="shared" si="83"/>
        <v>29769000</v>
      </c>
      <c r="X77" s="280">
        <f t="shared" si="83"/>
        <v>8870000</v>
      </c>
      <c r="Y77" s="280">
        <f t="shared" si="83"/>
        <v>35639000</v>
      </c>
      <c r="Z77" s="280">
        <f t="shared" si="83"/>
        <v>26319000</v>
      </c>
      <c r="AA77" s="280">
        <f t="shared" si="83"/>
        <v>9320000</v>
      </c>
      <c r="AB77" s="280">
        <f t="shared" si="83"/>
        <v>38014000</v>
      </c>
      <c r="AC77" s="280">
        <f t="shared" si="83"/>
        <v>25224000</v>
      </c>
      <c r="AD77" s="280">
        <f t="shared" si="83"/>
        <v>12790000</v>
      </c>
      <c r="AE77" s="280">
        <f t="shared" si="83"/>
        <v>37639000</v>
      </c>
      <c r="AF77" s="280">
        <f t="shared" si="83"/>
        <v>9756000</v>
      </c>
      <c r="AG77" s="280">
        <f t="shared" si="83"/>
        <v>27883000</v>
      </c>
      <c r="AH77" s="280">
        <f t="shared" si="83"/>
        <v>35639000</v>
      </c>
      <c r="AI77" s="280">
        <f t="shared" si="83"/>
        <v>4400000</v>
      </c>
      <c r="AJ77" s="280">
        <f t="shared" si="83"/>
        <v>31239000</v>
      </c>
      <c r="AK77" s="280">
        <f t="shared" si="83"/>
        <v>38014000</v>
      </c>
      <c r="AL77" s="280">
        <f t="shared" si="83"/>
        <v>5925000</v>
      </c>
      <c r="AM77" s="280">
        <f t="shared" si="83"/>
        <v>32089000</v>
      </c>
      <c r="AN77" s="280">
        <f t="shared" si="83"/>
        <v>35639000</v>
      </c>
      <c r="AO77" s="280">
        <f t="shared" si="83"/>
        <v>1800000</v>
      </c>
      <c r="AP77" s="280">
        <f t="shared" si="83"/>
        <v>33839000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0" t="s">
        <v>125</v>
      </c>
      <c r="B79" s="380"/>
      <c r="C79" s="380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3600000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6500000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3600000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4000000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>
        <f>E147+TI!E141+OM!E275+KA!E223+BA!E87</f>
        <v>685557000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3000000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2940000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2400000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3500000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3600000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2800000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6200000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3040000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2500000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1700000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2250000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3330000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3200000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3500000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3200000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3600000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4000000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3800000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2000000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5000000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3800000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3600000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5910000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178280000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104250000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74030000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33" sqref="R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9" t="s">
        <v>56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</row>
    <row r="2" spans="1:20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170035000</v>
      </c>
      <c r="D17" s="8">
        <f>+BA!N47</f>
        <v>15304000</v>
      </c>
      <c r="E17" s="8">
        <f>+BA!Q47</f>
        <v>21304000</v>
      </c>
      <c r="F17" s="8">
        <f>+BA!T47</f>
        <v>22304000</v>
      </c>
      <c r="G17" s="8">
        <f>+BA!W47</f>
        <v>22804000</v>
      </c>
      <c r="H17" s="8">
        <f>+BA!Z47</f>
        <v>21554000</v>
      </c>
      <c r="I17" s="8">
        <f>+BA!AC47</f>
        <v>17704000</v>
      </c>
      <c r="J17" s="8">
        <f>+BA!AF47</f>
        <v>3684000</v>
      </c>
      <c r="K17" s="8">
        <f>+BA!AI47</f>
        <v>2516000</v>
      </c>
      <c r="L17" s="246">
        <f>+BA!AL47</f>
        <v>1615000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298824000</v>
      </c>
    </row>
    <row r="18" spans="1:20" x14ac:dyDescent="0.2">
      <c r="A18" s="7">
        <v>2</v>
      </c>
      <c r="B18" s="20" t="s">
        <v>52</v>
      </c>
      <c r="C18" s="11">
        <f>+KA!K110+KA!I110</f>
        <v>258297500</v>
      </c>
      <c r="D18" s="11">
        <f>+KA!N110</f>
        <v>28335000</v>
      </c>
      <c r="E18" s="11">
        <f>+KA!Q110</f>
        <v>33635000</v>
      </c>
      <c r="F18" s="11">
        <f>+KA!T110</f>
        <v>32510000</v>
      </c>
      <c r="G18" s="11">
        <f>+KA!W110</f>
        <v>30110000</v>
      </c>
      <c r="H18" s="11">
        <f>+KA!Z110</f>
        <v>30060000</v>
      </c>
      <c r="I18" s="11">
        <f>+KA!AC110</f>
        <v>26140000</v>
      </c>
      <c r="J18" s="11">
        <f>+KA!AF110</f>
        <v>10495000</v>
      </c>
      <c r="K18" s="11">
        <f>+KA!AI110</f>
        <v>2295000</v>
      </c>
      <c r="L18" s="246">
        <f>+KA!AL110</f>
        <v>2295000</v>
      </c>
      <c r="M18" s="11">
        <f>+KA!AO110</f>
        <v>1795000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456592500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44787000</v>
      </c>
      <c r="F19" s="11">
        <f>+OM!T143</f>
        <v>54987000</v>
      </c>
      <c r="G19" s="11">
        <f>+OM!W143</f>
        <v>50387000</v>
      </c>
      <c r="H19" s="11">
        <f>+OM!Z143</f>
        <v>49625000</v>
      </c>
      <c r="I19" s="11">
        <f>+OM!AC143</f>
        <v>48137000</v>
      </c>
      <c r="J19" s="11">
        <f>+OM!AF143</f>
        <v>18112000</v>
      </c>
      <c r="K19" s="11">
        <f>+OM!AI143</f>
        <v>5067000</v>
      </c>
      <c r="L19" s="246">
        <f>+OM!AL143</f>
        <v>3767000</v>
      </c>
      <c r="M19" s="11">
        <f>+OM!AO143</f>
        <v>3767000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778428000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37620000</v>
      </c>
      <c r="F20" s="11">
        <f>+TI!U82</f>
        <v>50095000</v>
      </c>
      <c r="G20" s="11">
        <f>+TI!X82</f>
        <v>43045000</v>
      </c>
      <c r="H20" s="11">
        <f>+TI!AA82</f>
        <v>40995000</v>
      </c>
      <c r="I20" s="11">
        <f>TI!AD82</f>
        <v>36365000</v>
      </c>
      <c r="J20" s="11">
        <f>+TI!AG82</f>
        <v>14058000</v>
      </c>
      <c r="K20" s="11">
        <f>+TI!AJ82</f>
        <v>3882000</v>
      </c>
      <c r="L20" s="246">
        <f>+TI!AM82</f>
        <v>2320000</v>
      </c>
      <c r="M20" s="11">
        <f>+TI!AP82</f>
        <v>2070000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587590000</v>
      </c>
    </row>
    <row r="21" spans="1:20" x14ac:dyDescent="0.2">
      <c r="A21" s="7">
        <v>5</v>
      </c>
      <c r="B21" s="20" t="s">
        <v>55</v>
      </c>
      <c r="C21" s="11">
        <f>+TO!K77+TO!I77</f>
        <v>227730000</v>
      </c>
      <c r="D21" s="11">
        <f>+TO!N77</f>
        <v>32379000</v>
      </c>
      <c r="E21" s="11">
        <f>+TO!Q77</f>
        <v>30504000</v>
      </c>
      <c r="F21" s="11">
        <f>+TO!T77</f>
        <v>31694000</v>
      </c>
      <c r="G21" s="11">
        <f>+TO!W77</f>
        <v>29769000</v>
      </c>
      <c r="H21" s="11">
        <f>+TO!Z77</f>
        <v>26319000</v>
      </c>
      <c r="I21" s="11">
        <f>+TO!AC77</f>
        <v>25224000</v>
      </c>
      <c r="J21" s="11">
        <f>+TO!AF77</f>
        <v>9756000</v>
      </c>
      <c r="K21" s="11">
        <f>+TO!AI77</f>
        <v>4400000</v>
      </c>
      <c r="L21" s="246">
        <f>+TO!AL77</f>
        <v>5925000</v>
      </c>
      <c r="M21" s="11">
        <f>+TO!AO77</f>
        <v>1800000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425500000</v>
      </c>
    </row>
    <row r="22" spans="1:20" s="308" customFormat="1" x14ac:dyDescent="0.2">
      <c r="A22" s="21"/>
      <c r="B22" s="21" t="s">
        <v>50</v>
      </c>
      <c r="C22" s="26">
        <f>SUM(C17:C21)</f>
        <v>1440187500</v>
      </c>
      <c r="D22" s="26">
        <f t="shared" ref="D22:R22" si="2">SUM(D17:D21)</f>
        <v>147495000</v>
      </c>
      <c r="E22" s="26">
        <f t="shared" si="2"/>
        <v>167850000</v>
      </c>
      <c r="F22" s="26">
        <f t="shared" si="2"/>
        <v>191590000</v>
      </c>
      <c r="G22" s="26">
        <f t="shared" si="2"/>
        <v>176115000</v>
      </c>
      <c r="H22" s="26">
        <f t="shared" si="2"/>
        <v>168553000</v>
      </c>
      <c r="I22" s="26">
        <f t="shared" si="2"/>
        <v>153570000</v>
      </c>
      <c r="J22" s="26">
        <f t="shared" si="2"/>
        <v>56105000</v>
      </c>
      <c r="K22" s="26">
        <f t="shared" si="2"/>
        <v>18160000</v>
      </c>
      <c r="L22" s="247">
        <f t="shared" si="2"/>
        <v>15922000</v>
      </c>
      <c r="M22" s="26">
        <f t="shared" si="2"/>
        <v>9432000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2546934500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7850000</v>
      </c>
      <c r="D28" s="238">
        <f>+BA!O47</f>
        <v>3520000</v>
      </c>
      <c r="E28" s="238">
        <f>+BA!R47</f>
        <v>3520000</v>
      </c>
      <c r="F28" s="238">
        <f>+BA!U47</f>
        <v>4670000</v>
      </c>
      <c r="G28" s="238">
        <f>+BA!X47</f>
        <v>7170000</v>
      </c>
      <c r="H28" s="238">
        <f>BA!AA47</f>
        <v>5420000</v>
      </c>
      <c r="I28" s="238">
        <f>+BA!AD47</f>
        <v>9270000</v>
      </c>
      <c r="J28" s="238">
        <f>+BA!AG47</f>
        <v>26290000</v>
      </c>
      <c r="K28" s="238">
        <f>+BA!AJ47</f>
        <v>24458000</v>
      </c>
      <c r="L28" s="248">
        <f>+BA!AM47</f>
        <v>25359000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163076000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7250000</v>
      </c>
      <c r="D29" s="239">
        <f>+KA!O110</f>
        <v>3317000</v>
      </c>
      <c r="E29" s="239">
        <f>+KA!R110</f>
        <v>3317000</v>
      </c>
      <c r="F29" s="239">
        <f>+KA!U110</f>
        <v>5067000</v>
      </c>
      <c r="G29" s="239">
        <f>+KA!X110</f>
        <v>7467000</v>
      </c>
      <c r="H29" s="239">
        <f>+KA!AA110</f>
        <v>7517000</v>
      </c>
      <c r="I29" s="239">
        <f>+KA!AD110</f>
        <v>9837000</v>
      </c>
      <c r="J29" s="239">
        <f>+KA!AG110</f>
        <v>25482000</v>
      </c>
      <c r="K29" s="239">
        <f>+KA!AJ110</f>
        <v>33682000</v>
      </c>
      <c r="L29" s="248">
        <f>+KA!AM110</f>
        <v>33682000</v>
      </c>
      <c r="M29" s="239">
        <f>+KA!AP110</f>
        <v>34182000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180180000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11940000</v>
      </c>
      <c r="F30" s="239">
        <f>+OM!U143</f>
        <v>16790000</v>
      </c>
      <c r="G30" s="239">
        <f>+OM!X143</f>
        <v>16390000</v>
      </c>
      <c r="H30" s="239">
        <f>+OM!AA143</f>
        <v>17152000</v>
      </c>
      <c r="I30" s="239">
        <f>+OM!AD143</f>
        <v>23140000</v>
      </c>
      <c r="J30" s="239">
        <f>+OM!AG143</f>
        <v>48665000</v>
      </c>
      <c r="K30" s="239">
        <f>+OM!AJ143</f>
        <v>61710000</v>
      </c>
      <c r="L30" s="248">
        <f>+OM!AM143</f>
        <v>63010000</v>
      </c>
      <c r="M30" s="239">
        <f>+OM!AP143</f>
        <v>62260000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387552000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4100000</v>
      </c>
      <c r="F31" s="239">
        <f>+TI!V82</f>
        <v>7150000</v>
      </c>
      <c r="G31" s="239">
        <f>+TI!Y82</f>
        <v>6700000</v>
      </c>
      <c r="H31" s="239">
        <f>+TI!AB82</f>
        <v>8750000</v>
      </c>
      <c r="I31" s="239">
        <f>+TI!AE82</f>
        <v>17880000</v>
      </c>
      <c r="J31" s="239">
        <f>+TI!AH82</f>
        <v>35687000</v>
      </c>
      <c r="K31" s="239">
        <f>+TI!AK82</f>
        <v>45863000</v>
      </c>
      <c r="L31" s="248">
        <f>+TI!AN82</f>
        <v>47425000</v>
      </c>
      <c r="M31" s="239">
        <f>+TI!AQ82</f>
        <v>46825000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259460000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4000000</v>
      </c>
      <c r="D32" s="239">
        <f>+TO!O77</f>
        <v>1650000</v>
      </c>
      <c r="E32" s="239">
        <f>+TO!R77</f>
        <v>4150000</v>
      </c>
      <c r="F32" s="239">
        <f>+TO!U77</f>
        <v>6320000</v>
      </c>
      <c r="G32" s="239">
        <f>+TO!X77</f>
        <v>8870000</v>
      </c>
      <c r="H32" s="239">
        <f>+TO!AA77</f>
        <v>9320000</v>
      </c>
      <c r="I32" s="239">
        <f>+TO!AD77</f>
        <v>12790000</v>
      </c>
      <c r="J32" s="239">
        <f>+TO!AG77</f>
        <v>27883000</v>
      </c>
      <c r="K32" s="239">
        <f>+TO!AJ77</f>
        <v>31239000</v>
      </c>
      <c r="L32" s="248">
        <f>+TO!AM77</f>
        <v>32089000</v>
      </c>
      <c r="M32" s="239">
        <f>+TO!AP77</f>
        <v>33839000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182780000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51350000</v>
      </c>
      <c r="D33" s="240">
        <f t="shared" ref="D33:Q33" si="3">SUM(D28:D32)</f>
        <v>20377000</v>
      </c>
      <c r="E33" s="240">
        <f t="shared" si="3"/>
        <v>27027000</v>
      </c>
      <c r="F33" s="240">
        <f t="shared" si="3"/>
        <v>39997000</v>
      </c>
      <c r="G33" s="240">
        <f t="shared" ref="G33:N33" si="4">SUM(G28:G32)</f>
        <v>46597000</v>
      </c>
      <c r="H33" s="240">
        <f t="shared" si="4"/>
        <v>48159000</v>
      </c>
      <c r="I33" s="240">
        <f t="shared" si="4"/>
        <v>72917000</v>
      </c>
      <c r="J33" s="240">
        <f t="shared" si="4"/>
        <v>164007000</v>
      </c>
      <c r="K33" s="240">
        <f t="shared" si="4"/>
        <v>196952000</v>
      </c>
      <c r="L33" s="249">
        <f t="shared" si="4"/>
        <v>201565000</v>
      </c>
      <c r="M33" s="240">
        <f t="shared" si="4"/>
        <v>206230000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1173048000</v>
      </c>
      <c r="S33" s="311">
        <f>R11-R22</f>
        <v>1173048000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7850000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4670000</v>
      </c>
      <c r="G43" s="310">
        <f t="shared" si="5"/>
        <v>7170000</v>
      </c>
      <c r="H43" s="310">
        <f t="shared" si="5"/>
        <v>5420000</v>
      </c>
      <c r="I43" s="310">
        <f t="shared" si="5"/>
        <v>9270000</v>
      </c>
      <c r="J43" s="310">
        <f t="shared" si="5"/>
        <v>26290000</v>
      </c>
      <c r="K43" s="310">
        <f t="shared" si="5"/>
        <v>24458000</v>
      </c>
      <c r="L43" s="310">
        <f t="shared" si="5"/>
        <v>25359000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163076000</v>
      </c>
    </row>
    <row r="44" spans="1:19" x14ac:dyDescent="0.2">
      <c r="B44" s="20" t="s">
        <v>52</v>
      </c>
      <c r="C44" s="310">
        <f t="shared" ref="C44:R44" si="6">C7-C18</f>
        <v>7250000</v>
      </c>
      <c r="D44" s="310">
        <f t="shared" si="6"/>
        <v>3317000</v>
      </c>
      <c r="E44" s="310">
        <f t="shared" si="6"/>
        <v>3317000</v>
      </c>
      <c r="F44" s="310">
        <f t="shared" si="6"/>
        <v>5067000</v>
      </c>
      <c r="G44" s="310">
        <f t="shared" si="6"/>
        <v>7467000</v>
      </c>
      <c r="H44" s="310">
        <f t="shared" si="6"/>
        <v>7517000</v>
      </c>
      <c r="I44" s="310">
        <f t="shared" si="6"/>
        <v>9837000</v>
      </c>
      <c r="J44" s="310">
        <f t="shared" si="6"/>
        <v>25482000</v>
      </c>
      <c r="K44" s="310">
        <f t="shared" si="6"/>
        <v>33682000</v>
      </c>
      <c r="L44" s="310">
        <f t="shared" si="6"/>
        <v>33682000</v>
      </c>
      <c r="M44" s="310">
        <f t="shared" si="6"/>
        <v>34182000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180180000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11940000</v>
      </c>
      <c r="F45" s="310">
        <f t="shared" si="7"/>
        <v>16790000</v>
      </c>
      <c r="G45" s="310">
        <f t="shared" si="7"/>
        <v>16390000</v>
      </c>
      <c r="H45" s="310">
        <f t="shared" si="7"/>
        <v>17152000</v>
      </c>
      <c r="I45" s="310">
        <f t="shared" si="7"/>
        <v>23140000</v>
      </c>
      <c r="J45" s="310">
        <f t="shared" si="7"/>
        <v>48665000</v>
      </c>
      <c r="K45" s="310">
        <f t="shared" si="7"/>
        <v>61710000</v>
      </c>
      <c r="L45" s="310">
        <f t="shared" si="7"/>
        <v>63010000</v>
      </c>
      <c r="M45" s="310">
        <f t="shared" si="7"/>
        <v>62260000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387552000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4100000</v>
      </c>
      <c r="F46" s="310">
        <f t="shared" si="8"/>
        <v>7150000</v>
      </c>
      <c r="G46" s="310">
        <f t="shared" si="8"/>
        <v>6700000</v>
      </c>
      <c r="H46" s="310">
        <f t="shared" si="8"/>
        <v>8750000</v>
      </c>
      <c r="I46" s="310">
        <f t="shared" si="8"/>
        <v>17880000</v>
      </c>
      <c r="J46" s="310">
        <f t="shared" si="8"/>
        <v>35687000</v>
      </c>
      <c r="K46" s="310">
        <f t="shared" si="8"/>
        <v>45863000</v>
      </c>
      <c r="L46" s="310">
        <f t="shared" si="8"/>
        <v>47425000</v>
      </c>
      <c r="M46" s="310">
        <f t="shared" si="8"/>
        <v>46825000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259460000</v>
      </c>
    </row>
    <row r="47" spans="1:19" x14ac:dyDescent="0.2">
      <c r="B47" s="20" t="s">
        <v>55</v>
      </c>
      <c r="C47" s="310">
        <f t="shared" ref="C47:R47" si="9">C10-C21</f>
        <v>4000000</v>
      </c>
      <c r="D47" s="310">
        <f t="shared" si="9"/>
        <v>1650000</v>
      </c>
      <c r="E47" s="310">
        <f t="shared" si="9"/>
        <v>4150000</v>
      </c>
      <c r="F47" s="310">
        <f t="shared" si="9"/>
        <v>6320000</v>
      </c>
      <c r="G47" s="310">
        <f t="shared" si="9"/>
        <v>8870000</v>
      </c>
      <c r="H47" s="310">
        <f t="shared" si="9"/>
        <v>9320000</v>
      </c>
      <c r="I47" s="310">
        <f t="shared" si="9"/>
        <v>12790000</v>
      </c>
      <c r="J47" s="310">
        <f t="shared" si="9"/>
        <v>27883000</v>
      </c>
      <c r="K47" s="310">
        <f t="shared" si="9"/>
        <v>31239000</v>
      </c>
      <c r="L47" s="310">
        <f t="shared" si="9"/>
        <v>32089000</v>
      </c>
      <c r="M47" s="310">
        <f t="shared" si="9"/>
        <v>33839000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182780000</v>
      </c>
    </row>
    <row r="48" spans="1:19" x14ac:dyDescent="0.2">
      <c r="C48" s="310">
        <f t="shared" ref="C48:R48" si="10">C11-C22</f>
        <v>51350000</v>
      </c>
      <c r="D48" s="310">
        <f t="shared" si="10"/>
        <v>20377000</v>
      </c>
      <c r="E48" s="310">
        <f t="shared" si="10"/>
        <v>27027000</v>
      </c>
      <c r="F48" s="310">
        <f t="shared" si="10"/>
        <v>39997000</v>
      </c>
      <c r="G48" s="310">
        <f t="shared" si="10"/>
        <v>46597000</v>
      </c>
      <c r="H48" s="310">
        <f t="shared" si="10"/>
        <v>48159000</v>
      </c>
      <c r="I48" s="310">
        <f t="shared" si="10"/>
        <v>72917000</v>
      </c>
      <c r="J48" s="310">
        <f t="shared" si="10"/>
        <v>164007000</v>
      </c>
      <c r="K48" s="310">
        <f t="shared" si="10"/>
        <v>196952000</v>
      </c>
      <c r="L48" s="310">
        <f t="shared" si="10"/>
        <v>201565000</v>
      </c>
      <c r="M48" s="310">
        <f t="shared" si="10"/>
        <v>206230000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1173048000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70" t="s">
        <v>93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</row>
    <row r="2" spans="1:21" ht="12.75" x14ac:dyDescent="0.2">
      <c r="A2" s="470" t="s">
        <v>186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1" t="s">
        <v>60</v>
      </c>
      <c r="B14" s="471"/>
      <c r="C14" s="471"/>
      <c r="D14" s="47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6" t="s">
        <v>1</v>
      </c>
      <c r="B2" s="418" t="s">
        <v>2</v>
      </c>
      <c r="C2" s="420" t="s">
        <v>3</v>
      </c>
      <c r="D2" s="420" t="s">
        <v>4</v>
      </c>
      <c r="E2" s="420" t="s">
        <v>5</v>
      </c>
      <c r="F2" s="422" t="s">
        <v>6</v>
      </c>
      <c r="G2" s="422"/>
      <c r="H2" s="420" t="s">
        <v>10</v>
      </c>
      <c r="I2" s="420" t="s">
        <v>27</v>
      </c>
      <c r="J2" s="423" t="s">
        <v>26</v>
      </c>
      <c r="K2" s="424"/>
      <c r="L2" s="472"/>
      <c r="M2" s="414" t="s">
        <v>9</v>
      </c>
      <c r="N2" s="414"/>
      <c r="O2" s="414"/>
      <c r="P2" s="414" t="s">
        <v>14</v>
      </c>
      <c r="Q2" s="414"/>
      <c r="R2" s="414"/>
      <c r="S2" s="414" t="s">
        <v>15</v>
      </c>
      <c r="T2" s="414"/>
      <c r="U2" s="414"/>
      <c r="V2" s="414" t="s">
        <v>16</v>
      </c>
      <c r="W2" s="414"/>
      <c r="X2" s="414"/>
      <c r="Y2" s="414" t="s">
        <v>17</v>
      </c>
      <c r="Z2" s="414"/>
      <c r="AA2" s="414"/>
      <c r="AB2" s="414" t="s">
        <v>18</v>
      </c>
      <c r="AC2" s="414"/>
      <c r="AD2" s="414"/>
      <c r="AE2" s="414" t="s">
        <v>19</v>
      </c>
      <c r="AF2" s="414"/>
      <c r="AG2" s="414"/>
      <c r="AH2" s="414" t="s">
        <v>20</v>
      </c>
      <c r="AI2" s="414"/>
      <c r="AJ2" s="414"/>
      <c r="AK2" s="414" t="s">
        <v>21</v>
      </c>
      <c r="AL2" s="414"/>
      <c r="AM2" s="414"/>
      <c r="AN2" s="414" t="s">
        <v>22</v>
      </c>
      <c r="AO2" s="414"/>
      <c r="AP2" s="414"/>
      <c r="AQ2" s="414" t="s">
        <v>23</v>
      </c>
      <c r="AR2" s="414"/>
      <c r="AS2" s="414"/>
      <c r="AT2" s="414" t="s">
        <v>24</v>
      </c>
      <c r="AU2" s="414"/>
      <c r="AV2" s="414"/>
      <c r="AW2" s="426" t="s">
        <v>25</v>
      </c>
      <c r="AX2" s="427"/>
      <c r="AY2" s="428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7"/>
      <c r="B3" s="419"/>
      <c r="C3" s="421"/>
      <c r="D3" s="421"/>
      <c r="E3" s="421"/>
      <c r="F3" s="129" t="s">
        <v>7</v>
      </c>
      <c r="G3" s="130" t="s">
        <v>8</v>
      </c>
      <c r="H3" s="421"/>
      <c r="I3" s="421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>
        <f>TO!J90</f>
        <v>685557000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>
        <f>SUM(D34:D35)</f>
        <v>700157000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4000000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4000000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5000000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5000000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3800000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2700000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3300000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3000000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3600000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3000000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5000000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6000000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2800000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3600000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54800000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69400000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2018-01-20T08:05:53Z</dcterms:modified>
</cp:coreProperties>
</file>