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zar\Downloads\"/>
    </mc:Choice>
  </mc:AlternateContent>
  <bookViews>
    <workbookView xWindow="0" yWindow="0" windowWidth="20490" windowHeight="8340" activeTab="7"/>
  </bookViews>
  <sheets>
    <sheet name="30 Nov " sheetId="1" r:id="rId1"/>
    <sheet name="1 Des" sheetId="4" r:id="rId2"/>
    <sheet name="2 Des" sheetId="5" r:id="rId3"/>
    <sheet name="3 Des" sheetId="6" r:id="rId4"/>
    <sheet name="4 Des" sheetId="7" r:id="rId5"/>
    <sheet name="5 Des" sheetId="8" r:id="rId6"/>
    <sheet name="6 Des " sheetId="9" r:id="rId7"/>
    <sheet name="7 des " sheetId="11" r:id="rId8"/>
    <sheet name="8 des" sheetId="10" r:id="rId9"/>
  </sheets>
  <externalReferences>
    <externalReference r:id="rId10"/>
  </externalReferences>
  <definedNames>
    <definedName name="_xlnm.Print_Area" localSheetId="1">'1 Des'!$A$1:$I$75</definedName>
    <definedName name="_xlnm.Print_Area" localSheetId="2">'2 Des'!$A$1:$I$75</definedName>
    <definedName name="_xlnm.Print_Area" localSheetId="3">'3 Des'!$A$1:$I$75</definedName>
    <definedName name="_xlnm.Print_Area" localSheetId="4">'4 Des'!$A$1:$I$75</definedName>
    <definedName name="_xlnm.Print_Area" localSheetId="5">'5 Des'!$A$1:$I$75</definedName>
    <definedName name="_xlnm.Print_Area" localSheetId="6">'6 Des '!$A$1:$I$75</definedName>
    <definedName name="_xlnm.Print_Area" localSheetId="7">'7 des '!$A$1:$I$75</definedName>
    <definedName name="_xlnm.Print_Area" localSheetId="8">'8 des'!$A$1:$I$75</definedName>
  </definedNames>
  <calcPr calcId="152511"/>
</workbook>
</file>

<file path=xl/calcChain.xml><?xml version="1.0" encoding="utf-8"?>
<calcChain xmlns="http://schemas.openxmlformats.org/spreadsheetml/2006/main">
  <c r="E21" i="10" l="1"/>
  <c r="E13" i="10"/>
  <c r="E12" i="10"/>
  <c r="E11" i="10"/>
  <c r="E10" i="10"/>
  <c r="E9" i="10"/>
  <c r="E8" i="10"/>
  <c r="P119" i="11" l="1"/>
  <c r="O119" i="11"/>
  <c r="O120" i="11" s="1"/>
  <c r="N119" i="11"/>
  <c r="Q111" i="11"/>
  <c r="H85" i="11"/>
  <c r="E85" i="11"/>
  <c r="A85" i="11"/>
  <c r="L68" i="11"/>
  <c r="H52" i="11" s="1"/>
  <c r="I55" i="11" s="1"/>
  <c r="H53" i="11"/>
  <c r="S46" i="11"/>
  <c r="H43" i="11"/>
  <c r="I44" i="11" s="1"/>
  <c r="G24" i="11"/>
  <c r="G23" i="11"/>
  <c r="G22" i="11"/>
  <c r="G21" i="11"/>
  <c r="G20" i="11"/>
  <c r="U16" i="11"/>
  <c r="T16" i="11"/>
  <c r="M16" i="11"/>
  <c r="M119" i="11" s="1"/>
  <c r="H47" i="11" s="1"/>
  <c r="I49" i="11" s="1"/>
  <c r="G16" i="11"/>
  <c r="G15" i="11"/>
  <c r="G14" i="11"/>
  <c r="G13" i="11"/>
  <c r="G12" i="11"/>
  <c r="G11" i="11"/>
  <c r="G10" i="11"/>
  <c r="G9" i="11"/>
  <c r="G8" i="11"/>
  <c r="H17" i="11" l="1"/>
  <c r="I27" i="11" s="1"/>
  <c r="H26" i="11"/>
  <c r="G9" i="10"/>
  <c r="P119" i="10"/>
  <c r="O119" i="10"/>
  <c r="O120" i="10" s="1"/>
  <c r="N119" i="10"/>
  <c r="M119" i="10"/>
  <c r="H47" i="10" s="1"/>
  <c r="I49" i="10" s="1"/>
  <c r="Q111" i="10"/>
  <c r="H85" i="10"/>
  <c r="E85" i="10"/>
  <c r="A85" i="10"/>
  <c r="L68" i="10"/>
  <c r="H52" i="10" s="1"/>
  <c r="H53" i="10"/>
  <c r="S46" i="10"/>
  <c r="H43" i="10"/>
  <c r="I44" i="10" s="1"/>
  <c r="G24" i="10"/>
  <c r="G23" i="10"/>
  <c r="G22" i="10"/>
  <c r="G21" i="10"/>
  <c r="G20" i="10"/>
  <c r="U16" i="10"/>
  <c r="T16" i="10"/>
  <c r="G16" i="10"/>
  <c r="G15" i="10"/>
  <c r="G14" i="10"/>
  <c r="G13" i="10"/>
  <c r="G12" i="10"/>
  <c r="G11" i="10"/>
  <c r="G10" i="10"/>
  <c r="G8" i="10"/>
  <c r="I57" i="11" l="1"/>
  <c r="I31" i="10"/>
  <c r="H26" i="10"/>
  <c r="H17" i="10"/>
  <c r="I55" i="10"/>
  <c r="I56" i="10" s="1"/>
  <c r="J56" i="10" s="1"/>
  <c r="P119" i="9"/>
  <c r="O119" i="9"/>
  <c r="O120" i="9" s="1"/>
  <c r="N119" i="9"/>
  <c r="M119" i="9"/>
  <c r="H47" i="9" s="1"/>
  <c r="I49" i="9" s="1"/>
  <c r="Q111" i="9"/>
  <c r="H85" i="9"/>
  <c r="E85" i="9"/>
  <c r="A85" i="9"/>
  <c r="L68" i="9"/>
  <c r="H52" i="9" s="1"/>
  <c r="H53" i="9"/>
  <c r="S46" i="9"/>
  <c r="I44" i="9"/>
  <c r="H43" i="9"/>
  <c r="G24" i="9"/>
  <c r="G23" i="9"/>
  <c r="G22" i="9"/>
  <c r="G21" i="9"/>
  <c r="H26" i="9" s="1"/>
  <c r="G20" i="9"/>
  <c r="U16" i="9"/>
  <c r="T16" i="9"/>
  <c r="G16" i="9"/>
  <c r="G15" i="9"/>
  <c r="G14" i="9"/>
  <c r="E13" i="9"/>
  <c r="G13" i="9" s="1"/>
  <c r="G12" i="9"/>
  <c r="G11" i="9"/>
  <c r="G10" i="9"/>
  <c r="G9" i="9"/>
  <c r="G8" i="9"/>
  <c r="I27" i="10" l="1"/>
  <c r="I57" i="10" s="1"/>
  <c r="I59" i="10" s="1"/>
  <c r="H17" i="9"/>
  <c r="I27" i="9" s="1"/>
  <c r="I57" i="9" s="1"/>
  <c r="I31" i="11" s="1"/>
  <c r="I56" i="11" s="1"/>
  <c r="J56" i="11" s="1"/>
  <c r="I55" i="9"/>
  <c r="E12" i="8"/>
  <c r="E13" i="8"/>
  <c r="E9" i="8"/>
  <c r="E8" i="8"/>
  <c r="I59" i="11" l="1"/>
  <c r="P119" i="8"/>
  <c r="O119" i="8"/>
  <c r="O120" i="8" s="1"/>
  <c r="N119" i="8"/>
  <c r="M119" i="8"/>
  <c r="H47" i="8" s="1"/>
  <c r="I49" i="8" s="1"/>
  <c r="Q111" i="8"/>
  <c r="H85" i="8"/>
  <c r="E85" i="8"/>
  <c r="A85" i="8"/>
  <c r="L68" i="8"/>
  <c r="H52" i="8" s="1"/>
  <c r="H53" i="8"/>
  <c r="S46" i="8"/>
  <c r="I44" i="8"/>
  <c r="H43" i="8"/>
  <c r="G24" i="8"/>
  <c r="G23" i="8"/>
  <c r="G22" i="8"/>
  <c r="G21" i="8"/>
  <c r="G20" i="8"/>
  <c r="U16" i="8"/>
  <c r="T16" i="8"/>
  <c r="G16" i="8"/>
  <c r="G15" i="8"/>
  <c r="G14" i="8"/>
  <c r="G13" i="8"/>
  <c r="G12" i="8"/>
  <c r="G11" i="8"/>
  <c r="G10" i="8"/>
  <c r="G9" i="8"/>
  <c r="G8" i="8"/>
  <c r="P119" i="7"/>
  <c r="O119" i="7"/>
  <c r="O120" i="7" s="1"/>
  <c r="N119" i="7"/>
  <c r="M119" i="7"/>
  <c r="H47" i="7" s="1"/>
  <c r="I49" i="7" s="1"/>
  <c r="Q111" i="7"/>
  <c r="H85" i="7"/>
  <c r="E85" i="7"/>
  <c r="A85" i="7"/>
  <c r="L68" i="7"/>
  <c r="H52" i="7" s="1"/>
  <c r="H53" i="7"/>
  <c r="S46" i="7"/>
  <c r="I44" i="7"/>
  <c r="H43" i="7"/>
  <c r="I30" i="7"/>
  <c r="I38" i="7" s="1"/>
  <c r="G24" i="7"/>
  <c r="G23" i="7"/>
  <c r="G22" i="7"/>
  <c r="G21" i="7"/>
  <c r="G20" i="7"/>
  <c r="U16" i="7"/>
  <c r="T16" i="7"/>
  <c r="G16" i="7"/>
  <c r="G15" i="7"/>
  <c r="G14" i="7"/>
  <c r="G13" i="7"/>
  <c r="G12" i="7"/>
  <c r="G11" i="7"/>
  <c r="G10" i="7"/>
  <c r="G9" i="7"/>
  <c r="G8" i="7"/>
  <c r="H17" i="7" s="1"/>
  <c r="I30" i="11" l="1"/>
  <c r="I38" i="11" s="1"/>
  <c r="I45" i="11" s="1"/>
  <c r="I30" i="10"/>
  <c r="I38" i="10" s="1"/>
  <c r="I45" i="10" s="1"/>
  <c r="I30" i="9"/>
  <c r="I38" i="9" s="1"/>
  <c r="I45" i="9" s="1"/>
  <c r="I30" i="8"/>
  <c r="I38" i="8" s="1"/>
  <c r="I45" i="8" s="1"/>
  <c r="I55" i="8"/>
  <c r="H17" i="8"/>
  <c r="H26" i="8"/>
  <c r="H26" i="7"/>
  <c r="I27" i="7" s="1"/>
  <c r="I57" i="7" s="1"/>
  <c r="I45" i="7"/>
  <c r="I55" i="7"/>
  <c r="I27" i="8" l="1"/>
  <c r="I57" i="8" s="1"/>
  <c r="P119" i="6"/>
  <c r="O119" i="6"/>
  <c r="O120" i="6" s="1"/>
  <c r="N119" i="6"/>
  <c r="M119" i="6"/>
  <c r="H47" i="6" s="1"/>
  <c r="I49" i="6" s="1"/>
  <c r="Q111" i="6"/>
  <c r="H85" i="6"/>
  <c r="E85" i="6"/>
  <c r="A85" i="6"/>
  <c r="L68" i="6"/>
  <c r="H52" i="6" s="1"/>
  <c r="H53" i="6"/>
  <c r="S46" i="6"/>
  <c r="H43" i="6"/>
  <c r="I44" i="6" s="1"/>
  <c r="I45" i="6" s="1"/>
  <c r="I30" i="6"/>
  <c r="G24" i="6"/>
  <c r="G23" i="6"/>
  <c r="G22" i="6"/>
  <c r="G21" i="6"/>
  <c r="G20" i="6"/>
  <c r="U16" i="6"/>
  <c r="T16" i="6"/>
  <c r="G16" i="6"/>
  <c r="G15" i="6"/>
  <c r="G14" i="6"/>
  <c r="G13" i="6"/>
  <c r="G12" i="6"/>
  <c r="G11" i="6"/>
  <c r="G10" i="6"/>
  <c r="G9" i="6"/>
  <c r="G8" i="6"/>
  <c r="H17" i="6" l="1"/>
  <c r="H26" i="6"/>
  <c r="I27" i="6" s="1"/>
  <c r="I57" i="6" s="1"/>
  <c r="I55" i="6"/>
  <c r="E8" i="5"/>
  <c r="E9" i="5"/>
  <c r="P119" i="5" l="1"/>
  <c r="O119" i="5"/>
  <c r="O120" i="5" s="1"/>
  <c r="N119" i="5"/>
  <c r="M119" i="5"/>
  <c r="H47" i="5" s="1"/>
  <c r="I49" i="5" s="1"/>
  <c r="Q111" i="5"/>
  <c r="H85" i="5"/>
  <c r="E85" i="5"/>
  <c r="A85" i="5"/>
  <c r="L68" i="5"/>
  <c r="H53" i="5"/>
  <c r="H52" i="5"/>
  <c r="S46" i="5"/>
  <c r="H43" i="5"/>
  <c r="I44" i="5" s="1"/>
  <c r="I45" i="5" s="1"/>
  <c r="I30" i="5"/>
  <c r="G24" i="5"/>
  <c r="E23" i="5"/>
  <c r="G23" i="5" s="1"/>
  <c r="E22" i="5"/>
  <c r="G22" i="5" s="1"/>
  <c r="G21" i="5"/>
  <c r="G20" i="5"/>
  <c r="H26" i="5" s="1"/>
  <c r="U16" i="5"/>
  <c r="T16" i="5"/>
  <c r="G16" i="5"/>
  <c r="G15" i="5"/>
  <c r="G14" i="5"/>
  <c r="G13" i="5"/>
  <c r="G12" i="5"/>
  <c r="G11" i="5"/>
  <c r="G10" i="5"/>
  <c r="G9" i="5"/>
  <c r="G8" i="5"/>
  <c r="H17" i="5" l="1"/>
  <c r="I27" i="5" s="1"/>
  <c r="I57" i="5" s="1"/>
  <c r="I55" i="5"/>
  <c r="E8" i="4"/>
  <c r="G8" i="4" s="1"/>
  <c r="H43" i="4"/>
  <c r="P119" i="4"/>
  <c r="O119" i="4"/>
  <c r="O120" i="4" s="1"/>
  <c r="N119" i="4"/>
  <c r="M119" i="4"/>
  <c r="H47" i="4" s="1"/>
  <c r="I49" i="4" s="1"/>
  <c r="Q111" i="4"/>
  <c r="H85" i="4"/>
  <c r="E85" i="4"/>
  <c r="A85" i="4"/>
  <c r="L68" i="4"/>
  <c r="H52" i="4" s="1"/>
  <c r="H53" i="4"/>
  <c r="S46" i="4"/>
  <c r="I44" i="4"/>
  <c r="I45" i="4" s="1"/>
  <c r="I30" i="4"/>
  <c r="G24" i="4"/>
  <c r="E23" i="4"/>
  <c r="G23" i="4" s="1"/>
  <c r="E22" i="4"/>
  <c r="G22" i="4" s="1"/>
  <c r="G21" i="4"/>
  <c r="G20" i="4"/>
  <c r="U16" i="4"/>
  <c r="T16" i="4"/>
  <c r="G16" i="4"/>
  <c r="G15" i="4"/>
  <c r="G14" i="4"/>
  <c r="G13" i="4"/>
  <c r="G12" i="4"/>
  <c r="G11" i="4"/>
  <c r="G10" i="4"/>
  <c r="G9" i="4"/>
  <c r="P119" i="1"/>
  <c r="O119" i="1"/>
  <c r="O120" i="1" s="1"/>
  <c r="N119" i="1"/>
  <c r="M119" i="1"/>
  <c r="Q111" i="1"/>
  <c r="H85" i="1"/>
  <c r="E85" i="1"/>
  <c r="A85" i="1"/>
  <c r="L68" i="1"/>
  <c r="H53" i="1"/>
  <c r="H52" i="1"/>
  <c r="H47" i="1"/>
  <c r="I49" i="1" s="1"/>
  <c r="S46" i="1"/>
  <c r="I44" i="1"/>
  <c r="I45" i="1" s="1"/>
  <c r="I31" i="1"/>
  <c r="I30" i="1"/>
  <c r="G24" i="1"/>
  <c r="E23" i="1"/>
  <c r="G23" i="1" s="1"/>
  <c r="E22" i="1"/>
  <c r="G22" i="1" s="1"/>
  <c r="G21" i="1"/>
  <c r="G20" i="1"/>
  <c r="U16" i="1"/>
  <c r="T16" i="1"/>
  <c r="G16" i="1"/>
  <c r="G15" i="1"/>
  <c r="G14" i="1"/>
  <c r="G13" i="1"/>
  <c r="G12" i="1"/>
  <c r="G11" i="1"/>
  <c r="G10" i="1"/>
  <c r="G9" i="1"/>
  <c r="G8" i="1"/>
  <c r="H17" i="1" s="1"/>
  <c r="I55" i="1" l="1"/>
  <c r="I56" i="1" s="1"/>
  <c r="H26" i="4"/>
  <c r="H17" i="4"/>
  <c r="I27" i="4" s="1"/>
  <c r="I57" i="4" s="1"/>
  <c r="I31" i="5" s="1"/>
  <c r="I56" i="5" s="1"/>
  <c r="I55" i="4"/>
  <c r="H26" i="1"/>
  <c r="I27" i="1" s="1"/>
  <c r="I57" i="1" s="1"/>
  <c r="I31" i="6" l="1"/>
  <c r="I56" i="6" s="1"/>
  <c r="J56" i="5"/>
  <c r="I59" i="5"/>
  <c r="I59" i="1"/>
  <c r="I31" i="4"/>
  <c r="I56" i="4" s="1"/>
  <c r="I59" i="4" s="1"/>
  <c r="J56" i="6" l="1"/>
  <c r="I31" i="7"/>
  <c r="I56" i="7" s="1"/>
  <c r="I59" i="6"/>
  <c r="J56" i="7" l="1"/>
  <c r="I31" i="8"/>
  <c r="I56" i="8" s="1"/>
  <c r="I59" i="7"/>
  <c r="J56" i="8" l="1"/>
  <c r="I31" i="9"/>
  <c r="I56" i="9" s="1"/>
  <c r="I59" i="8"/>
  <c r="I59" i="9" l="1"/>
  <c r="J56" i="9"/>
</calcChain>
</file>

<file path=xl/sharedStrings.xml><?xml version="1.0" encoding="utf-8"?>
<sst xmlns="http://schemas.openxmlformats.org/spreadsheetml/2006/main" count="729" uniqueCount="67">
  <si>
    <t>CASH OPNAME</t>
  </si>
  <si>
    <t>Hari             :</t>
  </si>
  <si>
    <t xml:space="preserve">Jum'at </t>
  </si>
  <si>
    <t>Tanggal  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</si>
  <si>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</si>
  <si>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</si>
  <si>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</si>
  <si>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</si>
  <si>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</si>
  <si>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</si>
  <si>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</si>
  <si>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</si>
  <si>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</si>
  <si>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</si>
  <si>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</si>
  <si>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</si>
  <si>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</si>
  <si>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</si>
  <si>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</si>
  <si>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</si>
  <si>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</si>
  <si>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</si>
  <si>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</si>
  <si>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</si>
  <si>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</si>
  <si>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</si>
  <si>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</si>
  <si>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</si>
  <si>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</si>
  <si>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</si>
  <si>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</si>
  <si>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</si>
  <si>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</si>
  <si>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</si>
  <si>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</si>
  <si>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</si>
  <si>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</si>
  <si>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</si>
  <si>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</si>
  <si>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</si>
  <si>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</si>
  <si>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</si>
  <si>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</si>
  <si>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</si>
  <si>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</si>
  <si>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</si>
  <si>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</si>
  <si>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</si>
  <si>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</si>
  <si>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</si>
  <si>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</si>
  <si>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</si>
  <si>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S.E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</si>
  <si>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</si>
  <si>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</si>
  <si>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</si>
  <si>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</si>
  <si>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</si>
  <si>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</si>
  <si>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</si>
  <si>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 xml:space="preserve">Sabtu </t>
  </si>
  <si>
    <t xml:space="preserve">Minggu </t>
  </si>
  <si>
    <t xml:space="preserve">Senin </t>
  </si>
  <si>
    <t>Selasa</t>
  </si>
  <si>
    <t>Rabu</t>
  </si>
  <si>
    <t xml:space="preserve">Kamis </t>
  </si>
  <si>
    <t>1. Wafa Tsamrotul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</si>
</sst>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64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41" fontId="3" fillId="0" borderId="0" xfId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41" fontId="3" fillId="0" borderId="0" xfId="1" applyFont="1" applyFill="1" applyAlignment="1"/>
    <xf numFmtId="41" fontId="5" fillId="0" borderId="0" xfId="4" applyNumberFormat="1" applyFont="1"/>
    <xf numFmtId="41" fontId="6" fillId="0" borderId="0" xfId="4" applyNumberFormat="1" applyFont="1" applyFill="1" applyAlignment="1">
      <alignment horizontal="right"/>
    </xf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0" borderId="1" xfId="5" applyFont="1" applyBorder="1" applyAlignment="1">
      <alignment vertical="center" wrapText="1"/>
    </xf>
    <xf numFmtId="3" fontId="17" fillId="0" borderId="1" xfId="0" applyNumberFormat="1" applyFont="1" applyBorder="1" applyAlignment="1">
      <alignment horizontal="right" vertical="center" wrapText="1"/>
    </xf>
    <xf numFmtId="41" fontId="7" fillId="3" borderId="0" xfId="0" applyNumberFormat="1" applyFont="1" applyFill="1"/>
    <xf numFmtId="0" fontId="17" fillId="0" borderId="1" xfId="5" applyFont="1" applyBorder="1" applyAlignment="1">
      <alignment vertical="center" wrapText="1"/>
    </xf>
    <xf numFmtId="41" fontId="17" fillId="0" borderId="1" xfId="1" applyFont="1" applyBorder="1" applyAlignment="1">
      <alignment vertical="center"/>
    </xf>
    <xf numFmtId="41" fontId="7" fillId="3" borderId="5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41" fontId="7" fillId="3" borderId="3" xfId="0" applyNumberFormat="1" applyFont="1" applyFill="1" applyBorder="1"/>
    <xf numFmtId="41" fontId="7" fillId="0" borderId="1" xfId="1" applyFont="1" applyFill="1" applyBorder="1" applyAlignment="1">
      <alignment horizontal="center" wrapText="1"/>
    </xf>
    <xf numFmtId="41" fontId="17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17" fillId="0" borderId="1" xfId="1" applyFont="1" applyBorder="1" applyAlignment="1">
      <alignment horizontal="right" vertical="center" wrapText="1"/>
    </xf>
    <xf numFmtId="41" fontId="3" fillId="0" borderId="0" xfId="3" applyNumberFormat="1" applyFont="1" applyFill="1"/>
    <xf numFmtId="41" fontId="18" fillId="3" borderId="1" xfId="1" applyFont="1" applyFill="1" applyBorder="1" applyAlignment="1">
      <alignment horizontal="left"/>
    </xf>
    <xf numFmtId="0" fontId="16" fillId="0" borderId="1" xfId="5" applyFont="1" applyBorder="1" applyAlignment="1">
      <alignment vertical="center"/>
    </xf>
    <xf numFmtId="41" fontId="7" fillId="0" borderId="1" xfId="1" quotePrefix="1" applyFont="1" applyFill="1" applyBorder="1" applyAlignment="1">
      <alignment horizontal="center" wrapText="1"/>
    </xf>
    <xf numFmtId="41" fontId="17" fillId="0" borderId="1" xfId="1" applyFont="1" applyBorder="1" applyAlignment="1">
      <alignment vertical="center" wrapText="1"/>
    </xf>
    <xf numFmtId="0" fontId="15" fillId="0" borderId="1" xfId="5" applyBorder="1" applyAlignment="1">
      <alignment horizontal="center" wrapText="1"/>
    </xf>
    <xf numFmtId="0" fontId="19" fillId="0" borderId="1" xfId="5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0" fontId="0" fillId="0" borderId="1" xfId="0" applyBorder="1"/>
    <xf numFmtId="41" fontId="5" fillId="0" borderId="1" xfId="1" applyFont="1" applyFill="1" applyBorder="1"/>
    <xf numFmtId="41" fontId="3" fillId="0" borderId="1" xfId="1" applyFont="1" applyFill="1" applyBorder="1"/>
    <xf numFmtId="41" fontId="3" fillId="0" borderId="6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20" fillId="0" borderId="1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20" fillId="0" borderId="0" xfId="1" quotePrefix="1" applyFont="1" applyFill="1" applyBorder="1" applyAlignment="1">
      <alignment horizontal="center" wrapText="1"/>
    </xf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0" fontId="14" fillId="3" borderId="1" xfId="0" applyFont="1" applyFill="1" applyBorder="1" applyAlignment="1">
      <alignment horizontal="right" vertical="center" wrapText="1"/>
    </xf>
    <xf numFmtId="0" fontId="17" fillId="0" borderId="3" xfId="0" applyFont="1" applyBorder="1" applyAlignment="1">
      <alignment horizontal="right" wrapText="1"/>
    </xf>
    <xf numFmtId="164" fontId="3" fillId="0" borderId="6" xfId="3" applyNumberFormat="1" applyFont="1" applyBorder="1" applyAlignment="1"/>
    <xf numFmtId="164" fontId="21" fillId="0" borderId="0" xfId="3" applyNumberFormat="1" applyFont="1" applyBorder="1" applyAlignment="1"/>
    <xf numFmtId="0" fontId="17" fillId="0" borderId="1" xfId="0" applyFont="1" applyBorder="1" applyAlignment="1">
      <alignment vertical="center"/>
    </xf>
    <xf numFmtId="164" fontId="21" fillId="0" borderId="0" xfId="3" applyNumberFormat="1" applyFont="1" applyAlignment="1"/>
    <xf numFmtId="164" fontId="9" fillId="0" borderId="0" xfId="3" applyNumberFormat="1" applyFont="1" applyAlignment="1"/>
    <xf numFmtId="0" fontId="17" fillId="0" borderId="1" xfId="0" applyFont="1" applyBorder="1" applyAlignment="1">
      <alignment vertical="center" wrapText="1"/>
    </xf>
    <xf numFmtId="41" fontId="22" fillId="0" borderId="0" xfId="2" applyNumberFormat="1" applyFont="1" applyFill="1" applyBorder="1"/>
    <xf numFmtId="41" fontId="3" fillId="3" borderId="0" xfId="3" applyNumberFormat="1" applyFont="1" applyFill="1"/>
    <xf numFmtId="164" fontId="3" fillId="0" borderId="6" xfId="6" applyNumberFormat="1" applyFont="1" applyFill="1" applyBorder="1" applyAlignment="1">
      <alignment horizontal="left"/>
    </xf>
    <xf numFmtId="164" fontId="17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0" fontId="3" fillId="0" borderId="0" xfId="3" quotePrefix="1" applyFont="1" applyAlignment="1"/>
    <xf numFmtId="0" fontId="17" fillId="0" borderId="1" xfId="0" applyFont="1" applyBorder="1" applyAlignment="1">
      <alignment wrapText="1"/>
    </xf>
    <xf numFmtId="164" fontId="17" fillId="0" borderId="1" xfId="0" applyNumberFormat="1" applyFont="1" applyBorder="1" applyAlignment="1">
      <alignment wrapText="1"/>
    </xf>
    <xf numFmtId="164" fontId="17" fillId="0" borderId="2" xfId="0" applyNumberFormat="1" applyFont="1" applyBorder="1" applyAlignment="1">
      <alignment wrapText="1"/>
    </xf>
    <xf numFmtId="42" fontId="5" fillId="0" borderId="0" xfId="0" applyNumberFormat="1" applyFont="1"/>
    <xf numFmtId="0" fontId="17" fillId="0" borderId="2" xfId="0" applyFont="1" applyBorder="1" applyAlignment="1">
      <alignment wrapText="1"/>
    </xf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164" fontId="3" fillId="0" borderId="0" xfId="3" applyNumberFormat="1" applyFont="1" applyFill="1" applyAlignment="1"/>
    <xf numFmtId="3" fontId="17" fillId="4" borderId="1" xfId="0" applyNumberFormat="1" applyFont="1" applyFill="1" applyBorder="1" applyAlignment="1">
      <alignment horizontal="right" wrapText="1"/>
    </xf>
    <xf numFmtId="41" fontId="7" fillId="0" borderId="1" xfId="0" applyNumberFormat="1" applyFont="1" applyBorder="1"/>
    <xf numFmtId="0" fontId="23" fillId="0" borderId="0" xfId="3" applyFont="1" applyAlignment="1">
      <alignment horizontal="left"/>
    </xf>
    <xf numFmtId="0" fontId="23" fillId="0" borderId="0" xfId="3" applyFont="1"/>
    <xf numFmtId="0" fontId="3" fillId="0" borderId="0" xfId="3" applyFont="1"/>
    <xf numFmtId="0" fontId="6" fillId="0" borderId="1" xfId="0" applyFont="1" applyFill="1" applyBorder="1" applyAlignment="1">
      <alignment horizontal="right"/>
    </xf>
    <xf numFmtId="0" fontId="7" fillId="0" borderId="0" xfId="0" applyFont="1"/>
    <xf numFmtId="3" fontId="0" fillId="0" borderId="1" xfId="0" applyNumberFormat="1" applyBorder="1"/>
    <xf numFmtId="0" fontId="7" fillId="0" borderId="0" xfId="3" applyFont="1" applyAlignment="1">
      <alignment horizontal="left"/>
    </xf>
    <xf numFmtId="0" fontId="16" fillId="0" borderId="0" xfId="5" applyFont="1" applyBorder="1" applyAlignment="1">
      <alignment vertical="center" wrapText="1"/>
    </xf>
    <xf numFmtId="166" fontId="0" fillId="0" borderId="1" xfId="0" applyNumberFormat="1" applyBorder="1"/>
    <xf numFmtId="0" fontId="15" fillId="0" borderId="0" xfId="5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0" fontId="17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4" fillId="0" borderId="0" xfId="3" applyFont="1" applyBorder="1"/>
    <xf numFmtId="164" fontId="25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7" fillId="0" borderId="0" xfId="0" applyNumberFormat="1" applyFont="1" applyBorder="1" applyAlignment="1">
      <alignment horizontal="right" vertical="center" wrapText="1"/>
    </xf>
    <xf numFmtId="41" fontId="22" fillId="0" borderId="0" xfId="0" applyNumberFormat="1" applyFont="1"/>
    <xf numFmtId="0" fontId="26" fillId="0" borderId="0" xfId="4" applyFont="1"/>
    <xf numFmtId="42" fontId="22" fillId="0" borderId="0" xfId="4" applyNumberFormat="1" applyFont="1"/>
    <xf numFmtId="0" fontId="16" fillId="0" borderId="1" xfId="5" applyFont="1" applyBorder="1" applyAlignment="1">
      <alignment wrapText="1"/>
    </xf>
    <xf numFmtId="3" fontId="17" fillId="0" borderId="5" xfId="0" applyNumberFormat="1" applyFont="1" applyBorder="1" applyAlignment="1">
      <alignment horizontal="right" vertical="center" wrapText="1"/>
    </xf>
    <xf numFmtId="0" fontId="26" fillId="0" borderId="0" xfId="0" applyFont="1"/>
    <xf numFmtId="42" fontId="26" fillId="0" borderId="0" xfId="4" applyNumberFormat="1" applyFont="1"/>
    <xf numFmtId="0" fontId="17" fillId="0" borderId="1" xfId="0" applyFont="1" applyBorder="1"/>
    <xf numFmtId="42" fontId="26" fillId="0" borderId="0" xfId="0" applyNumberFormat="1" applyFont="1"/>
    <xf numFmtId="42" fontId="7" fillId="0" borderId="0" xfId="0" applyNumberFormat="1" applyFont="1"/>
    <xf numFmtId="0" fontId="22" fillId="0" borderId="0" xfId="0" applyFont="1"/>
    <xf numFmtId="42" fontId="22" fillId="0" borderId="0" xfId="0" applyNumberFormat="1" applyFont="1"/>
    <xf numFmtId="41" fontId="7" fillId="0" borderId="0" xfId="2" applyNumberFormat="1" applyFont="1" applyFill="1"/>
    <xf numFmtId="41" fontId="27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7" fillId="0" borderId="1" xfId="0" applyNumberFormat="1" applyFont="1" applyBorder="1" applyAlignment="1">
      <alignment horizontal="right" wrapText="1"/>
    </xf>
    <xf numFmtId="3" fontId="17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41" fontId="18" fillId="3" borderId="3" xfId="1" applyFont="1" applyFill="1" applyBorder="1" applyAlignment="1">
      <alignment horizontal="left"/>
    </xf>
    <xf numFmtId="166" fontId="0" fillId="0" borderId="1" xfId="0" applyNumberFormat="1" applyBorder="1" applyAlignment="1">
      <alignment horizontal="right" wrapText="1"/>
    </xf>
    <xf numFmtId="166" fontId="17" fillId="0" borderId="1" xfId="1" applyNumberFormat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  <xf numFmtId="41" fontId="7" fillId="0" borderId="3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.%20Co%20Daily%20-%20Novem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Nov"/>
      <sheetName val="02 Nov"/>
      <sheetName val="03 nOV"/>
      <sheetName val="04 nOV"/>
      <sheetName val="5 Nov"/>
      <sheetName val="6 Nov"/>
      <sheetName val="7 Nov"/>
      <sheetName val="8 Nov"/>
      <sheetName val="9 Nov"/>
      <sheetName val="10 Nov"/>
      <sheetName val="12 Nov"/>
      <sheetName val="13 Nov"/>
      <sheetName val="14 Nov"/>
      <sheetName val="15 Nov"/>
      <sheetName val="16 Nov (2)"/>
      <sheetName val="17 Nov"/>
      <sheetName val="18 Nov"/>
      <sheetName val="19 Nov"/>
      <sheetName val="21 Nov"/>
      <sheetName val="22 Nov"/>
      <sheetName val="23 Nov"/>
      <sheetName val="24 Nov"/>
      <sheetName val="25 Nov"/>
      <sheetName val="26 Nov"/>
      <sheetName val="27 Nov "/>
      <sheetName val="28 Nov"/>
      <sheetName val="29 Nov "/>
      <sheetName val="30 Nov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38">
          <cell r="I38">
            <v>1029017793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56">
          <cell r="I56">
            <v>61848300</v>
          </cell>
        </row>
      </sheetData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topLeftCell="D13" workbookViewId="0">
      <selection activeCell="M14" sqref="M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43434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676</v>
      </c>
      <c r="F8" s="21"/>
      <c r="G8" s="16">
        <f t="shared" ref="G8:G16" si="0">C8*E8</f>
        <v>67600000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222</v>
      </c>
      <c r="F9" s="21"/>
      <c r="G9" s="16">
        <f t="shared" si="0"/>
        <v>11100000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31</v>
      </c>
      <c r="F11" s="21"/>
      <c r="G11" s="16">
        <f t="shared" si="0"/>
        <v>310000</v>
      </c>
      <c r="H11" s="8"/>
      <c r="I11" s="21"/>
      <c r="J11" s="28"/>
      <c r="K11" s="29"/>
      <c r="L11" s="160" t="s">
        <v>12</v>
      </c>
      <c r="M11" s="161"/>
      <c r="N11" s="162" t="s">
        <v>13</v>
      </c>
      <c r="O11" s="16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82</v>
      </c>
      <c r="F12" s="21"/>
      <c r="G12" s="16">
        <f t="shared" si="0"/>
        <v>410000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38"/>
      <c r="L13" s="39">
        <v>19975000</v>
      </c>
      <c r="M13" s="40">
        <v>1480000</v>
      </c>
      <c r="N13" s="41"/>
      <c r="O13" s="42">
        <v>2275000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>
        <v>-2275000</v>
      </c>
      <c r="M14" s="48">
        <v>3190000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>
        <v>3000000</v>
      </c>
      <c r="M15" s="48">
        <v>250000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150000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79420000</v>
      </c>
      <c r="I17" s="9"/>
      <c r="J17" s="37"/>
      <c r="K17" s="38"/>
      <c r="L17" s="39"/>
      <c r="M17" s="54">
        <v>68000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58"/>
      <c r="K20" s="64"/>
      <c r="L20" s="52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526</v>
      </c>
      <c r="F21" s="7"/>
      <c r="G21" s="22">
        <f>C21*E21</f>
        <v>263000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265300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79685300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+'[1]29 Nov '!I56</f>
        <v>61848300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v>1029468993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100904136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322362593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1351831586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5138000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5138000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20700000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2275000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22975000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79685300</v>
      </c>
      <c r="J56" s="95"/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79685300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20700000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5138000</v>
      </c>
      <c r="N119" s="146">
        <f>SUM(N13:N118)</f>
        <v>0</v>
      </c>
      <c r="O119" s="146">
        <f>SUM(O13:O118)</f>
        <v>2275000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4550000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" zoomScaleNormal="100" zoomScaleSheetLayoutView="100" workbookViewId="0">
      <selection activeCell="B34" sqref="B34:I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60</v>
      </c>
      <c r="C3" s="9"/>
      <c r="D3" s="7"/>
      <c r="E3" s="7"/>
      <c r="F3" s="7"/>
      <c r="G3" s="7"/>
      <c r="H3" s="7" t="s">
        <v>3</v>
      </c>
      <c r="I3" s="11">
        <v>43435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676+127</f>
        <v>803</v>
      </c>
      <c r="F8" s="21"/>
      <c r="G8" s="16">
        <f t="shared" ref="G8:G16" si="0">C8*E8</f>
        <v>80300000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322</v>
      </c>
      <c r="F9" s="21"/>
      <c r="G9" s="16">
        <f t="shared" si="0"/>
        <v>16100000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60" t="s">
        <v>12</v>
      </c>
      <c r="M11" s="161"/>
      <c r="N11" s="162" t="s">
        <v>13</v>
      </c>
      <c r="O11" s="16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82</v>
      </c>
      <c r="F12" s="21"/>
      <c r="G12" s="16">
        <f t="shared" si="0"/>
        <v>410000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38"/>
      <c r="L13" s="39">
        <v>17825000</v>
      </c>
      <c r="M13" s="40">
        <v>50000</v>
      </c>
      <c r="N13" s="41"/>
      <c r="O13" s="42">
        <v>9825000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>
        <v>-9825000</v>
      </c>
      <c r="M14" s="48">
        <v>50000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40000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15000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97090000</v>
      </c>
      <c r="I17" s="9"/>
      <c r="J17" s="37"/>
      <c r="K17" s="38"/>
      <c r="L17" s="39"/>
      <c r="M17" s="54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58"/>
      <c r="K20" s="64"/>
      <c r="L20" s="52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526</v>
      </c>
      <c r="F21" s="7"/>
      <c r="G21" s="22">
        <f>C21*E21</f>
        <v>263000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265300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97355300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+'30 Nov '!I57</f>
        <v>79685300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v>1029468993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1314094007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155000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155000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8000000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9825000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17825000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97355300</v>
      </c>
      <c r="J56" s="95"/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97355300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8000000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155000</v>
      </c>
      <c r="N119" s="146">
        <f>SUM(N13:N118)</f>
        <v>0</v>
      </c>
      <c r="O119" s="146">
        <f>SUM(O13:O118)</f>
        <v>9825000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19650000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Normal="100" zoomScaleSheetLayoutView="100" workbookViewId="0">
      <selection activeCell="I3" sqref="I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43436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997+46</f>
        <v>1043</v>
      </c>
      <c r="F8" s="21"/>
      <c r="G8" s="16">
        <f t="shared" ref="G8:G16" si="0">C8*E8</f>
        <v>104300000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323+8</f>
        <v>331</v>
      </c>
      <c r="F9" s="21"/>
      <c r="G9" s="16">
        <f t="shared" si="0"/>
        <v>16550000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60" t="s">
        <v>12</v>
      </c>
      <c r="M11" s="161"/>
      <c r="N11" s="162" t="s">
        <v>13</v>
      </c>
      <c r="O11" s="16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83</v>
      </c>
      <c r="F12" s="21"/>
      <c r="G12" s="16">
        <f t="shared" si="0"/>
        <v>415000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38"/>
      <c r="L13" s="39"/>
      <c r="N13" s="41"/>
      <c r="O13" s="42">
        <v>19475000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/>
      <c r="M14" s="48"/>
      <c r="N14" s="41"/>
      <c r="O14" s="39">
        <v>5000000</v>
      </c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/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121565000</v>
      </c>
      <c r="I17" s="9"/>
      <c r="J17" s="37"/>
      <c r="K17" s="38"/>
      <c r="L17" s="39"/>
      <c r="M17" s="54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58"/>
      <c r="K20" s="64"/>
      <c r="L20" s="52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526</v>
      </c>
      <c r="F21" s="7"/>
      <c r="G21" s="22">
        <f>C21*E21</f>
        <v>263000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265300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121830300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 Des'!I57</f>
        <v>97355300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v>1029468993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1314094007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24475000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24475000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121830300</v>
      </c>
      <c r="J56" s="95">
        <f>+I56-18000000</f>
        <v>103830300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121830300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0</v>
      </c>
      <c r="N119" s="146">
        <f>SUM(N13:N118)</f>
        <v>0</v>
      </c>
      <c r="O119" s="146">
        <f>SUM(O13:O118)</f>
        <v>24475000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48950000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G10" zoomScaleNormal="100" zoomScaleSheetLayoutView="100" workbookViewId="0">
      <selection activeCell="M20" sqref="M2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4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43437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934</v>
      </c>
      <c r="F8" s="21"/>
      <c r="G8" s="16">
        <f t="shared" ref="G8:G16" si="0">C8*E8</f>
        <v>93400000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248</v>
      </c>
      <c r="F9" s="21"/>
      <c r="G9" s="16">
        <f t="shared" si="0"/>
        <v>12400000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1</v>
      </c>
      <c r="F11" s="21"/>
      <c r="G11" s="16">
        <f t="shared" si="0"/>
        <v>10000</v>
      </c>
      <c r="H11" s="8"/>
      <c r="I11" s="21"/>
      <c r="J11" s="28"/>
      <c r="K11" s="29"/>
      <c r="L11" s="160" t="s">
        <v>12</v>
      </c>
      <c r="M11" s="161"/>
      <c r="N11" s="162" t="s">
        <v>13</v>
      </c>
      <c r="O11" s="16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38"/>
      <c r="L13" s="39">
        <v>4650000</v>
      </c>
      <c r="M13" s="40">
        <v>165000</v>
      </c>
      <c r="N13" s="41"/>
      <c r="O13" s="42">
        <v>3500000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>
        <v>-3500000</v>
      </c>
      <c r="M14" s="48">
        <v>300000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375000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50000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105830000</v>
      </c>
      <c r="I17" s="9"/>
      <c r="J17" s="37"/>
      <c r="K17" s="38"/>
      <c r="L17" s="39"/>
      <c r="M17" s="54">
        <v>250000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>
        <v>2440000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>
        <v>10000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>
        <v>17351000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0</v>
      </c>
      <c r="F21" s="7"/>
      <c r="G21" s="22">
        <f>C21*E21</f>
        <v>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105830000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 Des'!I56</f>
        <v>121830300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v>1029468993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1314094007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20941000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20941000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1150000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3500000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290700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4940700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105830000</v>
      </c>
      <c r="J56" s="95">
        <f>+I56-18000000</f>
        <v>87830000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105830000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1150000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20941000</v>
      </c>
      <c r="N119" s="146">
        <f>SUM(N13:N118)</f>
        <v>0</v>
      </c>
      <c r="O119" s="146">
        <f>SUM(O13:O118)</f>
        <v>3500000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7000000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9" zoomScaleNormal="100" zoomScaleSheetLayoutView="100" workbookViewId="0">
      <selection activeCell="M13" sqref="M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43438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183</v>
      </c>
      <c r="F8" s="21"/>
      <c r="G8" s="16">
        <f t="shared" ref="G8:G16" si="0">C8*E8</f>
        <v>18300000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308</v>
      </c>
      <c r="F9" s="21"/>
      <c r="G9" s="16">
        <f t="shared" si="0"/>
        <v>15400000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98</v>
      </c>
      <c r="F10" s="21"/>
      <c r="G10" s="16">
        <f t="shared" si="0"/>
        <v>1960000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95</v>
      </c>
      <c r="F11" s="21"/>
      <c r="G11" s="16">
        <f t="shared" si="0"/>
        <v>950000</v>
      </c>
      <c r="H11" s="8"/>
      <c r="I11" s="21"/>
      <c r="J11" s="28"/>
      <c r="K11" s="29"/>
      <c r="L11" s="160" t="s">
        <v>12</v>
      </c>
      <c r="M11" s="161"/>
      <c r="N11" s="162" t="s">
        <v>13</v>
      </c>
      <c r="O11" s="16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97</v>
      </c>
      <c r="F12" s="21"/>
      <c r="G12" s="16">
        <f t="shared" si="0"/>
        <v>485000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80</v>
      </c>
      <c r="F13" s="21"/>
      <c r="G13" s="16">
        <f t="shared" si="0"/>
        <v>160000</v>
      </c>
      <c r="H13" s="8"/>
      <c r="I13" s="7"/>
      <c r="J13" s="37"/>
      <c r="K13" s="38"/>
      <c r="L13" s="39">
        <v>12545000</v>
      </c>
      <c r="M13" s="40">
        <v>80665000</v>
      </c>
      <c r="N13" s="41"/>
      <c r="O13" s="42"/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/>
      <c r="M14" s="48">
        <v>210000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/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37255000</v>
      </c>
      <c r="I17" s="9"/>
      <c r="J17" s="37"/>
      <c r="K17" s="38"/>
      <c r="L17" s="39"/>
      <c r="M17" s="54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490</v>
      </c>
      <c r="F21" s="7"/>
      <c r="G21" s="22">
        <f>C21*E21</f>
        <v>245000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245000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37500000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+'3 Des'!I56</f>
        <v>105830000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147510000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80875000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80875000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12545000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12545000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37500000</v>
      </c>
      <c r="J56" s="95">
        <f>+I56-18000000</f>
        <v>19500000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37500000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12545000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80875000</v>
      </c>
      <c r="N119" s="146">
        <f>SUM(N13:N118)</f>
        <v>0</v>
      </c>
      <c r="O119" s="146">
        <f>SUM(O13:O118)</f>
        <v>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7" zoomScaleNormal="100" zoomScaleSheetLayoutView="100" workbookViewId="0">
      <selection activeCell="H9" sqref="H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43439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94+53</f>
        <v>147</v>
      </c>
      <c r="F8" s="21"/>
      <c r="G8" s="16">
        <f t="shared" ref="G8:G16" si="0">C8*E8</f>
        <v>14700000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157+5</f>
        <v>162</v>
      </c>
      <c r="F9" s="21"/>
      <c r="G9" s="16">
        <f t="shared" si="0"/>
        <v>8100000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76</v>
      </c>
      <c r="F10" s="21"/>
      <c r="G10" s="16">
        <f t="shared" si="0"/>
        <v>1520000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75</v>
      </c>
      <c r="F11" s="21"/>
      <c r="G11" s="16">
        <f t="shared" si="0"/>
        <v>750000</v>
      </c>
      <c r="H11" s="8"/>
      <c r="I11" s="21"/>
      <c r="J11" s="28"/>
      <c r="K11" s="29"/>
      <c r="L11" s="160" t="s">
        <v>12</v>
      </c>
      <c r="M11" s="161"/>
      <c r="N11" s="162" t="s">
        <v>13</v>
      </c>
      <c r="O11" s="16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76+2</f>
        <v>78</v>
      </c>
      <c r="F12" s="21"/>
      <c r="G12" s="16">
        <f t="shared" si="0"/>
        <v>390000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f>61+22</f>
        <v>83</v>
      </c>
      <c r="F13" s="21"/>
      <c r="G13" s="16">
        <f t="shared" si="0"/>
        <v>166000</v>
      </c>
      <c r="H13" s="8"/>
      <c r="I13" s="7"/>
      <c r="J13" s="37"/>
      <c r="K13" s="38"/>
      <c r="L13" s="39">
        <v>5900000</v>
      </c>
      <c r="M13" s="40">
        <v>500000</v>
      </c>
      <c r="N13" s="41"/>
      <c r="O13" s="42">
        <v>4900000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2</v>
      </c>
      <c r="F14" s="21"/>
      <c r="G14" s="16">
        <f t="shared" si="0"/>
        <v>2000</v>
      </c>
      <c r="H14" s="8"/>
      <c r="I14" s="7"/>
      <c r="J14" s="37"/>
      <c r="K14" s="38"/>
      <c r="L14" s="39">
        <v>-4900000</v>
      </c>
      <c r="M14" s="48">
        <v>75000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162000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8625000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25628000</v>
      </c>
      <c r="I17" s="9"/>
      <c r="J17" s="37"/>
      <c r="K17" s="38"/>
      <c r="L17" s="39"/>
      <c r="M17" s="54">
        <v>7877500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>
        <v>200000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>
        <v>35000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>
        <v>60000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250500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25878500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+'4 Des'!I56</f>
        <v>37500000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17534500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17534500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1000000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4900000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13000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5913000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25878500</v>
      </c>
      <c r="J56" s="95">
        <f>+I56-18000000</f>
        <v>7878500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25878500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1000000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17534500</v>
      </c>
      <c r="N119" s="146">
        <f>SUM(N13:N118)</f>
        <v>0</v>
      </c>
      <c r="O119" s="146">
        <f>SUM(O13:O118)</f>
        <v>4900000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9800000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0" zoomScaleNormal="100" zoomScaleSheetLayoutView="10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43440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179</v>
      </c>
      <c r="F8" s="21"/>
      <c r="G8" s="16">
        <f t="shared" ref="G8:G16" si="0">C8*E8</f>
        <v>17900000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179</v>
      </c>
      <c r="F9" s="21"/>
      <c r="G9" s="16">
        <f t="shared" si="0"/>
        <v>8950000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76</v>
      </c>
      <c r="F10" s="21"/>
      <c r="G10" s="16">
        <f t="shared" si="0"/>
        <v>1520000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75</v>
      </c>
      <c r="F11" s="21"/>
      <c r="G11" s="16">
        <f t="shared" si="0"/>
        <v>750000</v>
      </c>
      <c r="H11" s="8"/>
      <c r="I11" s="21"/>
      <c r="J11" s="28"/>
      <c r="K11" s="29"/>
      <c r="L11" s="160" t="s">
        <v>12</v>
      </c>
      <c r="M11" s="161"/>
      <c r="N11" s="162" t="s">
        <v>13</v>
      </c>
      <c r="O11" s="16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79</v>
      </c>
      <c r="F12" s="21"/>
      <c r="G12" s="16">
        <f t="shared" si="0"/>
        <v>395000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f>61+22</f>
        <v>83</v>
      </c>
      <c r="F13" s="21"/>
      <c r="G13" s="16">
        <f t="shared" si="0"/>
        <v>166000</v>
      </c>
      <c r="H13" s="8"/>
      <c r="I13" s="7"/>
      <c r="J13" s="37"/>
      <c r="K13" s="38"/>
      <c r="L13" s="39">
        <v>8325000</v>
      </c>
      <c r="M13" s="40">
        <v>150000</v>
      </c>
      <c r="N13" s="41"/>
      <c r="O13" s="42">
        <v>6325000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2</v>
      </c>
      <c r="F14" s="21"/>
      <c r="G14" s="16">
        <f t="shared" si="0"/>
        <v>2000</v>
      </c>
      <c r="H14" s="8"/>
      <c r="I14" s="7"/>
      <c r="J14" s="37"/>
      <c r="K14" s="38"/>
      <c r="L14" s="39">
        <v>-6325000</v>
      </c>
      <c r="M14" s="48">
        <v>1200000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150000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2200000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29683000</v>
      </c>
      <c r="I17" s="9"/>
      <c r="J17" s="37"/>
      <c r="K17" s="38"/>
      <c r="L17" s="39"/>
      <c r="M17" s="54">
        <v>10000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>
        <v>20000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>
        <v>150000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>
        <v>120000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58"/>
      <c r="K21" s="64"/>
      <c r="L21" s="52"/>
      <c r="M21" s="48">
        <v>70000</v>
      </c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>
        <v>200000</v>
      </c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250500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29933500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+'5 Des'!I56</f>
        <v>25878500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4270000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4270000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2000000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6325000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8325000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29933500</v>
      </c>
      <c r="J56" s="95">
        <f>+I56-18000000</f>
        <v>11933500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29933500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2000000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4270000</v>
      </c>
      <c r="N119" s="146">
        <f>SUM(N13:N118)</f>
        <v>0</v>
      </c>
      <c r="O119" s="146">
        <f>SUM(O13:O118)</f>
        <v>6325000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12650000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topLeftCell="G10" zoomScaleNormal="100" zoomScaleSheetLayoutView="100" workbookViewId="0">
      <selection activeCell="M21" sqref="M2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43441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2</v>
      </c>
      <c r="F8" s="21"/>
      <c r="G8" s="16">
        <f t="shared" ref="G8:G16" si="0">C8*E8</f>
        <v>200000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27</v>
      </c>
      <c r="F9" s="21"/>
      <c r="G9" s="16">
        <f t="shared" si="0"/>
        <v>1350000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64</v>
      </c>
      <c r="F10" s="21"/>
      <c r="G10" s="16">
        <f t="shared" si="0"/>
        <v>1280000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22</v>
      </c>
      <c r="F11" s="21"/>
      <c r="G11" s="16">
        <f t="shared" si="0"/>
        <v>220000</v>
      </c>
      <c r="H11" s="8"/>
      <c r="I11" s="21"/>
      <c r="J11" s="28"/>
      <c r="K11" s="29"/>
      <c r="L11" s="160" t="s">
        <v>12</v>
      </c>
      <c r="M11" s="161"/>
      <c r="N11" s="162" t="s">
        <v>13</v>
      </c>
      <c r="O11" s="16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56</v>
      </c>
      <c r="F12" s="21"/>
      <c r="G12" s="16">
        <f t="shared" si="0"/>
        <v>280000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49</v>
      </c>
      <c r="F13" s="21"/>
      <c r="G13" s="16">
        <f t="shared" si="0"/>
        <v>98000</v>
      </c>
      <c r="H13" s="8"/>
      <c r="I13" s="7"/>
      <c r="J13" s="37"/>
      <c r="K13" s="38"/>
      <c r="L13" s="39">
        <v>1000000</v>
      </c>
      <c r="M13" s="40">
        <v>90000</v>
      </c>
      <c r="N13" s="41"/>
      <c r="O13" s="42">
        <v>3900000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>
        <v>3900000</v>
      </c>
      <c r="M14" s="48">
        <v>19000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>
        <v>-3900000</v>
      </c>
      <c r="M15" s="48">
        <v>8000000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f>1750000*6</f>
        <v>10500000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3428000</v>
      </c>
      <c r="I17" s="9"/>
      <c r="J17" s="37"/>
      <c r="K17" s="38"/>
      <c r="L17" s="39"/>
      <c r="M17" s="54">
        <v>3355000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>
        <v>500000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>
        <v>200000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>
        <v>120000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58"/>
      <c r="K21" s="64"/>
      <c r="L21" s="52"/>
      <c r="M21" s="48">
        <v>5850000</v>
      </c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>
        <v>1146000</v>
      </c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>
        <v>725000</v>
      </c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>
        <v>50000</v>
      </c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>
        <v>600000</v>
      </c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250500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3678500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+'6 Des '!I57</f>
        <v>29933500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31155000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31155000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1000000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3900000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4900000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3678500</v>
      </c>
      <c r="J56" s="95">
        <f>+I56-18000000</f>
        <v>-14321500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3678500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1000000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31155000</v>
      </c>
      <c r="N119" s="146">
        <f>SUM(N13:N118)</f>
        <v>0</v>
      </c>
      <c r="O119" s="146">
        <f>SUM(O13:O118)</f>
        <v>3900000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7800000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6" zoomScaleNormal="100" zoomScaleSheetLayoutView="100" workbookViewId="0">
      <selection activeCell="E13" sqref="E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60</v>
      </c>
      <c r="C3" s="9"/>
      <c r="D3" s="7"/>
      <c r="E3" s="7"/>
      <c r="F3" s="7"/>
      <c r="G3" s="7"/>
      <c r="H3" s="7" t="s">
        <v>3</v>
      </c>
      <c r="I3" s="11">
        <v>43442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2-2+140</f>
        <v>140</v>
      </c>
      <c r="F8" s="21"/>
      <c r="G8" s="16">
        <f t="shared" ref="G8:G16" si="0">C8*E8</f>
        <v>14000000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27-6+281</f>
        <v>302</v>
      </c>
      <c r="F9" s="21"/>
      <c r="G9" s="16">
        <f t="shared" si="0"/>
        <v>15100000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f>64+5</f>
        <v>69</v>
      </c>
      <c r="F10" s="21"/>
      <c r="G10" s="16">
        <f t="shared" si="0"/>
        <v>1380000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f>22+5</f>
        <v>27</v>
      </c>
      <c r="F11" s="21"/>
      <c r="G11" s="16">
        <f t="shared" si="0"/>
        <v>270000</v>
      </c>
      <c r="H11" s="8"/>
      <c r="I11" s="21"/>
      <c r="J11" s="28"/>
      <c r="K11" s="29"/>
      <c r="L11" s="160" t="s">
        <v>12</v>
      </c>
      <c r="M11" s="161"/>
      <c r="N11" s="162" t="s">
        <v>13</v>
      </c>
      <c r="O11" s="16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56+3</f>
        <v>59</v>
      </c>
      <c r="F12" s="21"/>
      <c r="G12" s="16">
        <f t="shared" si="0"/>
        <v>295000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f>49+9</f>
        <v>58</v>
      </c>
      <c r="F13" s="21"/>
      <c r="G13" s="16">
        <f t="shared" si="0"/>
        <v>116000</v>
      </c>
      <c r="H13" s="8"/>
      <c r="I13" s="7"/>
      <c r="J13" s="37"/>
      <c r="K13" s="155">
        <v>49591</v>
      </c>
      <c r="L13" s="157">
        <v>1000000</v>
      </c>
      <c r="M13" s="40">
        <v>500000</v>
      </c>
      <c r="N13" s="41"/>
      <c r="O13" s="42">
        <v>20100000</v>
      </c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5">
        <v>49592</v>
      </c>
      <c r="L14" s="157">
        <v>800000</v>
      </c>
      <c r="M14" s="48">
        <v>455000</v>
      </c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5">
        <v>49593</v>
      </c>
      <c r="L15" s="157">
        <v>420000</v>
      </c>
      <c r="M15" s="48">
        <v>195000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5">
        <v>49594</v>
      </c>
      <c r="L16" s="157">
        <v>800000</v>
      </c>
      <c r="M16" s="156">
        <v>60000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31161000</v>
      </c>
      <c r="I17" s="9"/>
      <c r="J17" s="37"/>
      <c r="K17" s="155">
        <v>49597</v>
      </c>
      <c r="L17" s="157">
        <v>4000000</v>
      </c>
      <c r="M17" s="156">
        <v>25500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5">
        <v>49598</v>
      </c>
      <c r="L18" s="157">
        <v>850000</v>
      </c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5">
        <v>49609</v>
      </c>
      <c r="L19" s="157">
        <v>1000000</v>
      </c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158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501+3</f>
        <v>504</v>
      </c>
      <c r="F21" s="7"/>
      <c r="G21" s="22">
        <f>C21*E21</f>
        <v>252000</v>
      </c>
      <c r="H21" s="8"/>
      <c r="I21" s="22"/>
      <c r="J21" s="58"/>
      <c r="K21" s="154">
        <v>49601</v>
      </c>
      <c r="L21" s="157">
        <v>950000</v>
      </c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4">
        <v>49604</v>
      </c>
      <c r="L22" s="157">
        <v>775000</v>
      </c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4">
        <v>49608</v>
      </c>
      <c r="L23" s="157">
        <v>750000</v>
      </c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4">
        <v>49595</v>
      </c>
      <c r="L24" s="157">
        <v>700000</v>
      </c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4">
        <v>49596</v>
      </c>
      <c r="L25" s="157">
        <v>850000</v>
      </c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252000</v>
      </c>
      <c r="I26" s="8"/>
      <c r="J26" s="37"/>
      <c r="K26" s="154">
        <v>49599</v>
      </c>
      <c r="L26" s="157">
        <v>100000</v>
      </c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31413000</v>
      </c>
      <c r="J27" s="37"/>
      <c r="K27" s="154">
        <v>49600</v>
      </c>
      <c r="L27" s="157">
        <v>250000</v>
      </c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4">
        <v>49602</v>
      </c>
      <c r="L28" s="157">
        <v>1000000</v>
      </c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4">
        <v>49603</v>
      </c>
      <c r="L29" s="157">
        <v>1175000</v>
      </c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154">
        <v>49606</v>
      </c>
      <c r="L30" s="157">
        <v>600000</v>
      </c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'7 des '!I27</f>
        <v>3678500</v>
      </c>
      <c r="J31" s="37"/>
      <c r="K31" s="154">
        <v>49607</v>
      </c>
      <c r="L31" s="157">
        <v>1100000</v>
      </c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4">
        <v>49610</v>
      </c>
      <c r="L32" s="157">
        <v>400000</v>
      </c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154">
        <v>49611</v>
      </c>
      <c r="L33" s="157">
        <v>3625000</v>
      </c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4">
        <v>49612</v>
      </c>
      <c r="L34" s="157">
        <v>350000</v>
      </c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4">
        <v>49605</v>
      </c>
      <c r="L35" s="157">
        <v>575000</v>
      </c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4">
        <v>49613</v>
      </c>
      <c r="L36" s="157">
        <v>1000000</v>
      </c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154">
        <v>49614</v>
      </c>
      <c r="L37" s="157">
        <v>400000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154">
        <v>49615</v>
      </c>
      <c r="L38" s="157">
        <v>4000000</v>
      </c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4">
        <v>49616</v>
      </c>
      <c r="L39" s="157">
        <v>1400000</v>
      </c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4">
        <v>49617</v>
      </c>
      <c r="L40" s="157">
        <v>100000</v>
      </c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>
        <v>-20100000</v>
      </c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1235500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1235500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8870000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20100000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28970000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31413000</v>
      </c>
      <c r="J56" s="95">
        <f>+I56-18000000</f>
        <v>13413000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31413000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66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8870000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1235500</v>
      </c>
      <c r="N119" s="146">
        <f>SUM(N13:N118)</f>
        <v>0</v>
      </c>
      <c r="O119" s="146">
        <f>SUM(O13:O118)</f>
        <v>20100000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40200000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30 Nov </vt:lpstr>
      <vt:lpstr>1 Des</vt:lpstr>
      <vt:lpstr>2 Des</vt:lpstr>
      <vt:lpstr>3 Des</vt:lpstr>
      <vt:lpstr>4 Des</vt:lpstr>
      <vt:lpstr>5 Des</vt:lpstr>
      <vt:lpstr>6 Des </vt:lpstr>
      <vt:lpstr>7 des </vt:lpstr>
      <vt:lpstr>8 des</vt:lpstr>
      <vt:lpstr>'1 Des'!Print_Area</vt:lpstr>
      <vt:lpstr>'2 Des'!Print_Area</vt:lpstr>
      <vt:lpstr>'3 Des'!Print_Area</vt:lpstr>
      <vt:lpstr>'4 Des'!Print_Area</vt:lpstr>
      <vt:lpstr>'5 Des'!Print_Area</vt:lpstr>
      <vt:lpstr>'6 Des '!Print_Area</vt:lpstr>
      <vt:lpstr>'7 des '!Print_Area</vt:lpstr>
      <vt:lpstr>'8 des'!Print_Area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2018-12-09T04:23:52Z</cp:lastPrinted>
  <dcterms:created xsi:type="dcterms:W3CDTF">2018-12-01T08:50:32Z</dcterms:created>
  <dcterms:modified xsi:type="dcterms:W3CDTF">2018-12-09T13:36:45Z</dcterms:modified>
</cp:coreProperties>
</file>