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zar\Downloads\"/>
    </mc:Choice>
  </mc:AlternateContent>
  <bookViews>
    <workbookView xWindow="0" yWindow="0" windowWidth="16815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  <sheet name="Sheet1" sheetId="8" r:id="rId8"/>
    <sheet name="Sheet2" sheetId="9" r:id="rId9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2" l="1"/>
  <c r="D45" i="1"/>
  <c r="D45" i="4" l="1"/>
  <c r="D21" i="1"/>
  <c r="D9" i="1"/>
  <c r="D34" i="1"/>
  <c r="D39" i="1"/>
  <c r="E47" i="3"/>
  <c r="D40" i="5"/>
  <c r="D31" i="4"/>
  <c r="D52" i="2"/>
  <c r="D29" i="5" l="1"/>
  <c r="D12" i="1" l="1"/>
  <c r="C59" i="1" l="1"/>
  <c r="C53" i="5"/>
  <c r="D49" i="5"/>
  <c r="D9" i="5"/>
  <c r="D36" i="4"/>
  <c r="D10" i="4"/>
  <c r="D38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9" i="3"/>
  <c r="G50" i="3"/>
  <c r="G51" i="3"/>
  <c r="G52" i="3"/>
  <c r="G53" i="3"/>
  <c r="G54" i="3"/>
  <c r="G55" i="3"/>
  <c r="G57" i="3"/>
  <c r="G9" i="3"/>
  <c r="G10" i="3"/>
  <c r="G11" i="3"/>
  <c r="G12" i="3"/>
  <c r="G13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D30" i="2"/>
  <c r="D26" i="2"/>
  <c r="D24" i="2"/>
  <c r="D16" i="2"/>
  <c r="D56" i="1"/>
  <c r="D55" i="1"/>
  <c r="D44" i="1"/>
  <c r="D43" i="1"/>
  <c r="D26" i="1"/>
  <c r="D25" i="1"/>
  <c r="E17" i="2" l="1"/>
  <c r="D14" i="3"/>
  <c r="G14" i="3" s="1"/>
  <c r="D22" i="5"/>
  <c r="D53" i="4"/>
  <c r="E19" i="5"/>
  <c r="G19" i="5"/>
  <c r="D18" i="6"/>
  <c r="D19" i="1"/>
  <c r="D14" i="1"/>
  <c r="D11" i="2"/>
  <c r="D41" i="7"/>
  <c r="D41" i="3"/>
  <c r="G41" i="3" s="1"/>
  <c r="D31" i="2"/>
  <c r="D28" i="2"/>
  <c r="G39" i="9" l="1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8" i="9"/>
  <c r="G8" i="7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8" i="8"/>
  <c r="D14" i="6"/>
  <c r="G9" i="6" l="1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8" i="6"/>
  <c r="G39" i="6"/>
  <c r="G40" i="6"/>
  <c r="D13" i="6"/>
  <c r="G13" i="6" s="1"/>
  <c r="D52" i="1" l="1"/>
  <c r="D16" i="3"/>
  <c r="G16" i="3" s="1"/>
  <c r="D34" i="2"/>
  <c r="D36" i="2"/>
  <c r="D50" i="5"/>
  <c r="D41" i="5"/>
  <c r="D37" i="7"/>
  <c r="D30" i="7"/>
  <c r="E46" i="1"/>
  <c r="D42" i="1"/>
  <c r="D22" i="7"/>
  <c r="D10" i="7"/>
  <c r="D8" i="2"/>
  <c r="D45" i="5"/>
  <c r="D48" i="3"/>
  <c r="G48" i="3" s="1"/>
  <c r="D37" i="6"/>
  <c r="G37" i="6" s="1"/>
  <c r="G56" i="3"/>
  <c r="G9" i="7" l="1"/>
  <c r="G10" i="7"/>
  <c r="G11" i="7"/>
  <c r="G12" i="7"/>
  <c r="G13" i="7"/>
  <c r="G14" i="7"/>
  <c r="G15" i="7"/>
  <c r="G16" i="7"/>
  <c r="G17" i="7"/>
  <c r="G18" i="7"/>
  <c r="G19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6"/>
  <c r="G41" i="6" s="1"/>
  <c r="I41" i="6" s="1"/>
  <c r="G33" i="5"/>
  <c r="G34" i="5"/>
  <c r="G36" i="5"/>
  <c r="G37" i="5"/>
  <c r="G38" i="5"/>
  <c r="G39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1" i="4"/>
  <c r="G33" i="4"/>
  <c r="G34" i="4"/>
  <c r="G35" i="4"/>
  <c r="G36" i="4"/>
  <c r="G37" i="4"/>
  <c r="G38" i="4"/>
  <c r="G39" i="4"/>
  <c r="G40" i="4"/>
  <c r="G41" i="4"/>
  <c r="G42" i="4"/>
  <c r="G43" i="4"/>
  <c r="G45" i="4"/>
  <c r="G47" i="4"/>
  <c r="G48" i="4"/>
  <c r="G49" i="4"/>
  <c r="G50" i="4"/>
  <c r="G51" i="4"/>
  <c r="G52" i="4"/>
  <c r="G53" i="4"/>
  <c r="G54" i="4"/>
  <c r="G55" i="4"/>
  <c r="G8" i="4"/>
  <c r="G8" i="3"/>
  <c r="G58" i="3" s="1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G20" i="7" s="1"/>
  <c r="D44" i="4"/>
  <c r="G44" i="4" s="1"/>
  <c r="D35" i="5"/>
  <c r="G35" i="5" s="1"/>
  <c r="D46" i="4"/>
  <c r="G46" i="4" s="1"/>
  <c r="G16" i="5"/>
  <c r="G40" i="5"/>
  <c r="D30" i="4"/>
  <c r="G30" i="4" s="1"/>
  <c r="D32" i="4"/>
  <c r="G32" i="4" s="1"/>
  <c r="D22" i="1"/>
  <c r="G22" i="1" l="1"/>
  <c r="D59" i="1"/>
  <c r="G53" i="5"/>
  <c r="D53" i="5"/>
  <c r="G49" i="7"/>
  <c r="G59" i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I23" i="5"/>
  <c r="I24" i="5"/>
  <c r="F24" i="5" s="1"/>
  <c r="I25" i="5"/>
  <c r="F25" i="5" s="1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I38" i="5"/>
  <c r="I39" i="5"/>
  <c r="I40" i="5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I38" i="3"/>
  <c r="I39" i="3"/>
  <c r="I40" i="3"/>
  <c r="I41" i="3"/>
  <c r="I42" i="3"/>
  <c r="I43" i="3"/>
  <c r="F43" i="3" s="1"/>
  <c r="I44" i="3"/>
  <c r="I45" i="3"/>
  <c r="I46" i="3"/>
  <c r="I47" i="3"/>
  <c r="F47" i="3" s="1"/>
  <c r="I48" i="3"/>
  <c r="I49" i="3"/>
  <c r="F49" i="3" s="1"/>
  <c r="I50" i="3"/>
  <c r="F50" i="3" s="1"/>
  <c r="I51" i="3"/>
  <c r="I52" i="3"/>
  <c r="I53" i="3"/>
  <c r="I54" i="3"/>
  <c r="F54" i="3" s="1"/>
  <c r="I55" i="3"/>
  <c r="I56" i="3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F20" i="1" s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J45" i="1"/>
  <c r="J46" i="1"/>
  <c r="F46" i="1" s="1"/>
  <c r="J47" i="1"/>
  <c r="J48" i="1"/>
  <c r="F48" i="1" s="1"/>
  <c r="J49" i="1"/>
  <c r="J50" i="1"/>
  <c r="J51" i="1"/>
  <c r="J52" i="1"/>
  <c r="J53" i="1"/>
  <c r="J54" i="1"/>
  <c r="J55" i="1"/>
  <c r="J56" i="1"/>
  <c r="J57" i="1"/>
  <c r="J58" i="1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F9" i="2" s="1"/>
  <c r="J10" i="2"/>
  <c r="F10" i="2" s="1"/>
  <c r="J11" i="2"/>
  <c r="J12" i="2"/>
  <c r="F12" i="2" s="1"/>
  <c r="J13" i="2"/>
  <c r="J14" i="2"/>
  <c r="F14" i="2" s="1"/>
  <c r="J15" i="2"/>
  <c r="J16" i="2"/>
  <c r="J17" i="2"/>
  <c r="F17" i="2" s="1"/>
  <c r="J18" i="2"/>
  <c r="F18" i="2" s="1"/>
  <c r="J19" i="2"/>
  <c r="J20" i="2"/>
  <c r="J21" i="2"/>
  <c r="J22" i="2"/>
  <c r="J23" i="2"/>
  <c r="F23" i="2" s="1"/>
  <c r="J24" i="2"/>
  <c r="J25" i="2"/>
  <c r="J26" i="2"/>
  <c r="F26" i="2" s="1"/>
  <c r="J27" i="2"/>
  <c r="J28" i="2"/>
  <c r="J29" i="2"/>
  <c r="J30" i="2"/>
  <c r="J31" i="2"/>
  <c r="J32" i="2"/>
  <c r="J33" i="2"/>
  <c r="J34" i="2"/>
  <c r="J35" i="2"/>
  <c r="J36" i="2"/>
  <c r="J37" i="2"/>
  <c r="F37" i="2" s="1"/>
  <c r="J38" i="2"/>
  <c r="J39" i="2"/>
  <c r="J40" i="2"/>
  <c r="J41" i="2"/>
  <c r="J42" i="2"/>
  <c r="F42" i="2" s="1"/>
  <c r="J43" i="2"/>
  <c r="J44" i="2"/>
  <c r="J45" i="2"/>
  <c r="F45" i="2" s="1"/>
  <c r="J46" i="2"/>
  <c r="F46" i="2" s="1"/>
  <c r="J47" i="2"/>
  <c r="J48" i="2"/>
  <c r="J49" i="2"/>
  <c r="J50" i="2"/>
  <c r="J51" i="2"/>
  <c r="J52" i="2"/>
  <c r="J8" i="2"/>
  <c r="F10" i="1"/>
  <c r="F18" i="1"/>
  <c r="F38" i="1"/>
  <c r="F11" i="1"/>
  <c r="F17" i="1"/>
  <c r="F25" i="1"/>
  <c r="F27" i="1"/>
  <c r="F30" i="1"/>
  <c r="F31" i="1"/>
  <c r="F32" i="1"/>
  <c r="F33" i="1"/>
  <c r="F35" i="1"/>
  <c r="F37" i="1"/>
  <c r="F49" i="1"/>
  <c r="F53" i="1"/>
  <c r="F55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9" i="1" l="1"/>
  <c r="F58" i="3"/>
  <c r="F55" i="4"/>
  <c r="F53" i="5"/>
  <c r="F49" i="7"/>
  <c r="F41" i="6"/>
</calcChain>
</file>

<file path=xl/sharedStrings.xml><?xml version="1.0" encoding="utf-8"?>
<sst xmlns="http://schemas.openxmlformats.org/spreadsheetml/2006/main" count="649" uniqueCount="370">
  <si>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</si>
  <si>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</si>
  <si>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</si>
  <si>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</si>
  <si>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</si>
  <si>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</si>
  <si>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</si>
  <si>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</si>
  <si>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</si>
  <si>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</si>
  <si>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</si>
  <si>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</si>
  <si>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</si>
  <si>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</si>
  <si>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</si>
  <si>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</si>
  <si>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</si>
  <si>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</si>
  <si>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</si>
  <si>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</si>
  <si>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</si>
  <si>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</si>
  <si>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</si>
  <si>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</si>
  <si>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</si>
  <si>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</si>
  <si>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</si>
  <si>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</si>
  <si>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</si>
  <si>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</si>
  <si>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</si>
  <si>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</si>
  <si>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</si>
  <si>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</si>
  <si>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</si>
  <si>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</si>
  <si>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</si>
  <si>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</si>
  <si>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</si>
  <si>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</si>
  <si>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</si>
  <si>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</si>
  <si>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</si>
  <si>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</si>
  <si>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</si>
  <si>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</si>
  <si>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</si>
  <si>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</si>
  <si>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</si>
  <si>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</si>
  <si>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</si>
  <si>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</si>
  <si>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</si>
  <si>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</si>
  <si>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</si>
  <si>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</si>
  <si>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</si>
  <si>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</si>
  <si>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</si>
  <si>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</si>
  <si>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</si>
  <si>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</si>
  <si>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</si>
  <si>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</si>
  <si>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</si>
  <si>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</si>
  <si>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</si>
  <si>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</si>
  <si>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</si>
  <si>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</si>
  <si>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</si>
  <si>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</si>
  <si>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</si>
  <si>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</si>
  <si>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</si>
  <si>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</si>
  <si>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</si>
  <si>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</si>
  <si>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</si>
  <si>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</si>
  <si>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</si>
  <si>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</si>
  <si>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</si>
  <si>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</si>
  <si>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</si>
  <si>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</si>
  <si>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</si>
  <si>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</si>
  <si>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</si>
  <si>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</si>
  <si>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</si>
  <si>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</si>
  <si>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</si>
  <si>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</si>
  <si>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</si>
  <si>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</si>
  <si>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</si>
  <si>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</si>
  <si>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</si>
  <si>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</si>
  <si>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</si>
  <si>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</si>
  <si>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</si>
  <si>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</si>
  <si>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</si>
  <si>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</si>
  <si>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</si>
  <si>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</si>
  <si>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</si>
  <si>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</si>
  <si>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</si>
  <si>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</si>
  <si>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</si>
  <si>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</si>
  <si>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</si>
  <si>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</si>
  <si>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</si>
  <si>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</si>
  <si>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</si>
  <si>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</si>
  <si>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</si>
  <si>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</si>
  <si>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</si>
  <si>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</si>
  <si>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</si>
  <si>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</si>
  <si>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</si>
  <si>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</si>
  <si>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</si>
  <si>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</si>
  <si>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</si>
  <si>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</si>
  <si>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</si>
  <si>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</si>
  <si>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</si>
  <si>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</si>
  <si>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</si>
  <si>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</si>
  <si>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</si>
  <si>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</si>
  <si>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</si>
  <si>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</si>
  <si>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</si>
  <si>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</si>
  <si>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</si>
  <si>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</si>
  <si>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</si>
  <si>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</si>
  <si>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</si>
  <si>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</si>
  <si>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</si>
  <si>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</si>
  <si>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</si>
  <si>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</si>
  <si>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</si>
  <si>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</si>
  <si>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</si>
  <si>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</si>
  <si>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</si>
  <si>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</si>
  <si>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</si>
  <si>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</si>
  <si>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</si>
  <si>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</si>
  <si>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</si>
  <si>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</si>
  <si>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</si>
  <si>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</si>
  <si>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</si>
  <si>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</si>
  <si>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</si>
  <si>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</si>
  <si>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</si>
  <si>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</si>
  <si>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</si>
  <si>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</si>
  <si>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</si>
  <si>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</si>
  <si>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</si>
  <si>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</si>
  <si>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</si>
  <si>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</si>
  <si>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</si>
  <si>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</si>
  <si>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</si>
  <si>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</si>
  <si>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</si>
  <si>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</si>
  <si>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</si>
  <si>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</si>
  <si>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</si>
  <si>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</si>
  <si>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</si>
  <si>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</si>
  <si>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</si>
  <si>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</si>
  <si>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</si>
  <si>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</si>
  <si>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</si>
  <si>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</si>
  <si>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</si>
  <si>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</si>
  <si>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</si>
  <si>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</si>
  <si>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</si>
  <si>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</si>
  <si>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</si>
  <si>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</si>
  <si>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</si>
  <si>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</si>
  <si>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</si>
  <si>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</si>
  <si>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</si>
  <si>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</si>
  <si>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</si>
  <si>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</si>
  <si>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</si>
  <si>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</si>
  <si>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</si>
  <si>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</si>
  <si>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</si>
  <si>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</si>
  <si>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</si>
  <si>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</si>
  <si>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</si>
  <si>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</si>
  <si>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</si>
  <si>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</si>
  <si>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</si>
  <si>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</si>
  <si>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</si>
  <si>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</si>
  <si>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</si>
  <si>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</si>
  <si>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</si>
  <si>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</si>
  <si>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</si>
  <si>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</si>
  <si>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</si>
  <si>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</si>
  <si>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</si>
  <si>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</si>
  <si>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</si>
  <si>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</si>
  <si>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</si>
  <si>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</si>
  <si>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</si>
  <si>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</si>
  <si>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</si>
  <si>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</si>
  <si>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</si>
  <si>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</si>
  <si>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</si>
  <si>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</si>
  <si>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</si>
  <si>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</si>
  <si>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</si>
  <si>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</si>
  <si>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</si>
  <si>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</si>
  <si>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</si>
  <si>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</si>
  <si>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</si>
  <si>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</si>
  <si>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</si>
  <si>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</si>
  <si>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</si>
  <si>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</si>
  <si>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</si>
  <si>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</si>
  <si>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</si>
  <si>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</si>
  <si>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</si>
  <si>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</si>
  <si>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</si>
  <si>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</si>
  <si>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</si>
  <si>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</si>
  <si>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</si>
  <si>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</si>
  <si>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</si>
  <si>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</si>
  <si>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</si>
  <si>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</si>
  <si>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</si>
  <si>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</si>
  <si>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</si>
  <si>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</si>
  <si>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</si>
  <si>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</si>
  <si>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</si>
  <si>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</si>
  <si>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</si>
  <si>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</si>
  <si>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</si>
  <si>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</si>
  <si>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</si>
  <si>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</si>
  <si>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</si>
  <si>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</si>
  <si>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</si>
  <si>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</si>
  <si>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</si>
  <si>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</si>
  <si>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</si>
  <si>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</si>
  <si>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</si>
  <si>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</si>
  <si>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</si>
  <si>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</si>
  <si>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</si>
  <si>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</si>
  <si>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</si>
  <si>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</si>
  <si>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</si>
  <si>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</si>
  <si>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</si>
  <si>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</si>
  <si>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</si>
  <si>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</si>
  <si>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</si>
  <si>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</si>
  <si>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</si>
  <si>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</si>
  <si>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</si>
  <si>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</si>
  <si>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</si>
  <si>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</si>
  <si>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</si>
  <si>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</si>
  <si>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</si>
  <si>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</si>
  <si>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</si>
  <si>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</si>
  <si>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</si>
  <si>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</si>
  <si>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</si>
  <si>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</si>
  <si>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</si>
  <si>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</si>
  <si>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</si>
  <si>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 xml:space="preserve">Agus Abdul </t>
  </si>
  <si>
    <t>TI</t>
  </si>
  <si>
    <t>Wahyu Tri P</t>
  </si>
  <si>
    <t>Rifki Amdan F</t>
  </si>
  <si>
    <t>Agung Galih</t>
  </si>
  <si>
    <t>Doni Damar</t>
  </si>
  <si>
    <t xml:space="preserve">Cecep Irfan </t>
  </si>
  <si>
    <t>Rifa'i</t>
  </si>
  <si>
    <t>Rizal Rahmat M</t>
  </si>
  <si>
    <t>Abdurahman Nur Hasan</t>
  </si>
  <si>
    <t xml:space="preserve">Aulia </t>
  </si>
  <si>
    <t xml:space="preserve">Samsul Ramdanul </t>
  </si>
  <si>
    <t xml:space="preserve">Jamal Hariri </t>
  </si>
  <si>
    <t>TO</t>
  </si>
  <si>
    <t>Gilang Aprilian N</t>
  </si>
  <si>
    <t>De Ipan</t>
  </si>
  <si>
    <t>Naufal Faruq F</t>
  </si>
  <si>
    <t>Ahen Heriyanto</t>
  </si>
  <si>
    <t>Sendi M Ramdan</t>
  </si>
  <si>
    <t>Farhan M Fatur</t>
  </si>
  <si>
    <t>Kurniasandi</t>
  </si>
  <si>
    <t>Mahfudz</t>
  </si>
  <si>
    <t>Irham Zam-Zam</t>
  </si>
  <si>
    <t>Muhammad Dika Pratama</t>
  </si>
  <si>
    <t xml:space="preserve">Aziz Salwani </t>
  </si>
  <si>
    <t>Ihsan Sualeman</t>
  </si>
  <si>
    <t>Luki Lisan S</t>
  </si>
  <si>
    <t>PERIODE S.D 16 DESEMBER 2018</t>
  </si>
  <si>
    <t>Tasikmalaya, 16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</si>
</sst>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41" fontId="6" fillId="0" borderId="0" xfId="1" applyFont="1" applyAlignment="1"/>
    <xf numFmtId="41" fontId="6" fillId="0" borderId="0" xfId="0" applyNumberFormat="1" applyFont="1" applyAlignment="1"/>
    <xf numFmtId="3" fontId="6" fillId="0" borderId="0" xfId="0" applyNumberFormat="1" applyFont="1" applyAlignment="1"/>
    <xf numFmtId="41" fontId="6" fillId="3" borderId="0" xfId="0" applyNumberFormat="1" applyFont="1" applyFill="1" applyAlignment="1"/>
    <xf numFmtId="3" fontId="0" fillId="0" borderId="0" xfId="0" applyNumberFormat="1"/>
    <xf numFmtId="41" fontId="0" fillId="0" borderId="0" xfId="0" applyNumberFormat="1"/>
    <xf numFmtId="41" fontId="0" fillId="3" borderId="0" xfId="0" applyNumberFormat="1" applyFill="1"/>
    <xf numFmtId="0" fontId="4" fillId="4" borderId="7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41" fontId="5" fillId="4" borderId="1" xfId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9" fontId="5" fillId="4" borderId="1" xfId="2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41" fontId="5" fillId="0" borderId="1" xfId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16" workbookViewId="0">
      <selection activeCell="A46" sqref="A46:F46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323</v>
      </c>
      <c r="B2" s="25"/>
      <c r="C2" s="25"/>
      <c r="D2" s="25"/>
      <c r="E2" s="25"/>
      <c r="F2" s="25"/>
      <c r="G2" s="25"/>
    </row>
    <row r="3" spans="1:10" ht="15.75" x14ac:dyDescent="0.25">
      <c r="A3" s="24" t="s">
        <v>368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7">
        <f>(D8/C8)</f>
        <v>0.7</v>
      </c>
      <c r="F8" s="9"/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f>5175000+1500000+175000</f>
        <v>6850000</v>
      </c>
      <c r="E9" s="7">
        <f t="shared" ref="E9:E58" si="0">(D9/C9)</f>
        <v>0.70256410256410251</v>
      </c>
      <c r="F9" s="9">
        <v>0</v>
      </c>
      <c r="G9" s="5">
        <f t="shared" ref="G9:G59" si="1">+C9-D9</f>
        <v>2900000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7">
        <f t="shared" si="0"/>
        <v>0.32</v>
      </c>
      <c r="F10" s="9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5000000</v>
      </c>
      <c r="E11" s="7">
        <f t="shared" si="0"/>
        <v>0.5</v>
      </c>
      <c r="F11" s="9">
        <f>D11-J11</f>
        <v>0</v>
      </c>
      <c r="G11" s="5">
        <f t="shared" si="1"/>
        <v>5000000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f>2125000+1100000+1775000</f>
        <v>5000000</v>
      </c>
      <c r="E12" s="7">
        <f t="shared" si="0"/>
        <v>0.5</v>
      </c>
      <c r="F12" s="9">
        <f>D12-J12</f>
        <v>0</v>
      </c>
      <c r="G12" s="5">
        <f t="shared" si="1"/>
        <v>5000000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7">
        <f t="shared" si="0"/>
        <v>1</v>
      </c>
      <c r="F13" s="9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f>8100000+50000</f>
        <v>8150000</v>
      </c>
      <c r="E14" s="7">
        <f t="shared" si="0"/>
        <v>0.81499999999999995</v>
      </c>
      <c r="F14" s="9"/>
      <c r="G14" s="5">
        <f t="shared" si="1"/>
        <v>1850000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v>7000000</v>
      </c>
      <c r="E15" s="7">
        <f t="shared" si="0"/>
        <v>0.7</v>
      </c>
      <c r="F15" s="9"/>
      <c r="G15" s="5">
        <f t="shared" si="1"/>
        <v>3000000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7">
        <f t="shared" si="0"/>
        <v>0.55000000000000004</v>
      </c>
      <c r="F16" s="9"/>
      <c r="G16" s="5">
        <f t="shared" si="1"/>
        <v>4500000</v>
      </c>
      <c r="J16">
        <f t="shared" si="2"/>
        <v>5000000</v>
      </c>
    </row>
    <row r="17" spans="1:10" x14ac:dyDescent="0.25">
      <c r="A17" s="11">
        <v>10</v>
      </c>
      <c r="B17" s="12" t="s">
        <v>16</v>
      </c>
      <c r="C17" s="13">
        <v>0</v>
      </c>
      <c r="D17" s="13">
        <v>0</v>
      </c>
      <c r="E17" s="14"/>
      <c r="F17" s="16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7">
        <f t="shared" si="0"/>
        <v>0.39</v>
      </c>
      <c r="F18" s="9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f>5400000+1450000</f>
        <v>6850000</v>
      </c>
      <c r="E19" s="7">
        <f t="shared" si="0"/>
        <v>0.70256410256410251</v>
      </c>
      <c r="F19" s="9"/>
      <c r="G19" s="5">
        <f t="shared" si="1"/>
        <v>2900000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2500000</v>
      </c>
      <c r="E20" s="7">
        <f t="shared" si="0"/>
        <v>0.22727272727272727</v>
      </c>
      <c r="F20" s="9">
        <f>D20-J20</f>
        <v>-3000000</v>
      </c>
      <c r="G20" s="5">
        <f t="shared" si="1"/>
        <v>8500000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f>3700000+2400000</f>
        <v>6100000</v>
      </c>
      <c r="E21" s="7">
        <f t="shared" si="0"/>
        <v>0.61</v>
      </c>
      <c r="F21" s="9">
        <v>0</v>
      </c>
      <c r="G21" s="5">
        <f t="shared" si="1"/>
        <v>3900000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7">
        <f t="shared" si="0"/>
        <v>1</v>
      </c>
      <c r="F22" s="9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7">
        <f t="shared" si="0"/>
        <v>0.52</v>
      </c>
      <c r="F23" s="9"/>
      <c r="G23" s="5">
        <f t="shared" si="1"/>
        <v>4800000</v>
      </c>
      <c r="J23">
        <f t="shared" si="2"/>
        <v>5000000</v>
      </c>
    </row>
    <row r="24" spans="1:10" x14ac:dyDescent="0.25">
      <c r="A24" s="11">
        <v>17</v>
      </c>
      <c r="B24" s="12" t="s">
        <v>23</v>
      </c>
      <c r="C24" s="13">
        <v>0</v>
      </c>
      <c r="D24" s="13">
        <v>0</v>
      </c>
      <c r="E24" s="14"/>
      <c r="F24" s="16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f>2030000+1175000</f>
        <v>3205000</v>
      </c>
      <c r="E25" s="7">
        <f t="shared" si="0"/>
        <v>0.32050000000000001</v>
      </c>
      <c r="F25" s="9">
        <f>D25-J25</f>
        <v>-1795000</v>
      </c>
      <c r="G25" s="5">
        <f t="shared" si="1"/>
        <v>6795000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f>5500000+675000</f>
        <v>6175000</v>
      </c>
      <c r="E26" s="7">
        <f t="shared" si="0"/>
        <v>0.61750000000000005</v>
      </c>
      <c r="F26" s="9"/>
      <c r="G26" s="5">
        <f t="shared" si="1"/>
        <v>3825000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7">
        <f t="shared" si="0"/>
        <v>0.37</v>
      </c>
      <c r="F27" s="9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7">
        <f t="shared" si="0"/>
        <v>0.71025641025641029</v>
      </c>
      <c r="F28" s="9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7">
        <f t="shared" si="0"/>
        <v>0.53846153846153844</v>
      </c>
      <c r="F29" s="9"/>
      <c r="G29" s="5">
        <f t="shared" si="1"/>
        <v>4500000</v>
      </c>
      <c r="J29">
        <f t="shared" si="2"/>
        <v>4875000</v>
      </c>
    </row>
    <row r="30" spans="1:10" x14ac:dyDescent="0.25">
      <c r="A30" s="11">
        <v>23</v>
      </c>
      <c r="B30" s="12" t="s">
        <v>29</v>
      </c>
      <c r="C30" s="13">
        <v>0</v>
      </c>
      <c r="D30" s="13">
        <v>0</v>
      </c>
      <c r="E30" s="14"/>
      <c r="F30" s="16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7">
        <f t="shared" si="0"/>
        <v>0.46</v>
      </c>
      <c r="F31" s="9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1">
        <v>25</v>
      </c>
      <c r="B32" s="12" t="s">
        <v>31</v>
      </c>
      <c r="C32" s="13">
        <v>0</v>
      </c>
      <c r="D32" s="13">
        <v>0</v>
      </c>
      <c r="E32" s="14"/>
      <c r="F32" s="16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5000000</v>
      </c>
      <c r="E33" s="7">
        <f t="shared" si="0"/>
        <v>0.5</v>
      </c>
      <c r="F33" s="9">
        <f t="shared" si="3"/>
        <v>0</v>
      </c>
      <c r="G33" s="5">
        <f t="shared" si="1"/>
        <v>5000000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f>4600000+900000</f>
        <v>5500000</v>
      </c>
      <c r="E34" s="7">
        <f t="shared" si="0"/>
        <v>0.55000000000000004</v>
      </c>
      <c r="F34" s="9">
        <v>0</v>
      </c>
      <c r="G34" s="5">
        <f t="shared" si="1"/>
        <v>4500000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7">
        <f t="shared" si="0"/>
        <v>0.35</v>
      </c>
      <c r="F35" s="9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7">
        <f t="shared" si="0"/>
        <v>0.56589147286821706</v>
      </c>
      <c r="F36" s="9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5000000</v>
      </c>
      <c r="E37" s="7">
        <f t="shared" si="0"/>
        <v>0.5</v>
      </c>
      <c r="F37" s="9">
        <f>D37-J37</f>
        <v>0</v>
      </c>
      <c r="G37" s="5">
        <f t="shared" si="1"/>
        <v>5000000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2000000</v>
      </c>
      <c r="E38" s="7">
        <f t="shared" si="0"/>
        <v>0.2</v>
      </c>
      <c r="F38" s="9">
        <f>D38-J38</f>
        <v>-3000000</v>
      </c>
      <c r="G38" s="5">
        <f t="shared" si="1"/>
        <v>8000000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f>6750000+650000</f>
        <v>7400000</v>
      </c>
      <c r="E39" s="7">
        <f t="shared" si="0"/>
        <v>0.74</v>
      </c>
      <c r="F39" s="9"/>
      <c r="G39" s="5">
        <f t="shared" si="1"/>
        <v>2600000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7">
        <f t="shared" si="0"/>
        <v>0.28000000000000003</v>
      </c>
      <c r="F40" s="9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7">
        <f t="shared" si="0"/>
        <v>1</v>
      </c>
      <c r="F41" s="9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7">
        <f t="shared" si="0"/>
        <v>0.64685714285714291</v>
      </c>
      <c r="F42" s="9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f>4800000+700000</f>
        <v>5500000</v>
      </c>
      <c r="E43" s="7">
        <f t="shared" si="0"/>
        <v>0.55000000000000004</v>
      </c>
      <c r="F43" s="9">
        <v>0</v>
      </c>
      <c r="G43" s="5">
        <f t="shared" si="1"/>
        <v>4500000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f>4800000+1400000</f>
        <v>6200000</v>
      </c>
      <c r="E44" s="7">
        <f t="shared" si="0"/>
        <v>0.62</v>
      </c>
      <c r="F44" s="9">
        <v>0</v>
      </c>
      <c r="G44" s="5">
        <f t="shared" si="1"/>
        <v>3800000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f>4780000+275000</f>
        <v>5055000</v>
      </c>
      <c r="E45" s="7">
        <f t="shared" si="0"/>
        <v>0.50549999999999995</v>
      </c>
      <c r="F45" s="9">
        <v>0</v>
      </c>
      <c r="G45" s="5">
        <f t="shared" si="1"/>
        <v>4945000</v>
      </c>
      <c r="J45">
        <f t="shared" si="2"/>
        <v>5000000</v>
      </c>
    </row>
    <row r="46" spans="1:10" x14ac:dyDescent="0.25">
      <c r="A46" s="19">
        <v>39</v>
      </c>
      <c r="B46" s="20" t="s">
        <v>45</v>
      </c>
      <c r="C46" s="55">
        <v>10000000</v>
      </c>
      <c r="D46" s="55">
        <v>1000000</v>
      </c>
      <c r="E46" s="22">
        <f t="shared" si="0"/>
        <v>0.1</v>
      </c>
      <c r="F46" s="55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7">
        <f t="shared" si="0"/>
        <v>0.61</v>
      </c>
      <c r="F47" s="9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3500000</v>
      </c>
      <c r="E48" s="7">
        <f t="shared" si="0"/>
        <v>0.35</v>
      </c>
      <c r="F48" s="9">
        <f>D48-J48</f>
        <v>-1500000</v>
      </c>
      <c r="G48" s="5">
        <f t="shared" si="1"/>
        <v>6500000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7">
        <f t="shared" si="0"/>
        <v>0.33</v>
      </c>
      <c r="F49" s="9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7">
        <f t="shared" si="0"/>
        <v>0.76923076923076927</v>
      </c>
      <c r="F50" s="9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7">
        <f t="shared" si="0"/>
        <v>0.53</v>
      </c>
      <c r="F51" s="9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f>4600000+900000</f>
        <v>5500000</v>
      </c>
      <c r="E52" s="7">
        <f t="shared" si="0"/>
        <v>0.55000000000000004</v>
      </c>
      <c r="F52" s="9">
        <v>0</v>
      </c>
      <c r="G52" s="5">
        <f t="shared" si="1"/>
        <v>4500000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7">
        <f t="shared" si="0"/>
        <v>0.37</v>
      </c>
      <c r="F53" s="9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7">
        <f t="shared" si="0"/>
        <v>0.50769230769230766</v>
      </c>
      <c r="F54" s="9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f>2300000+350000</f>
        <v>2650000</v>
      </c>
      <c r="E55" s="7">
        <f t="shared" si="0"/>
        <v>0.26500000000000001</v>
      </c>
      <c r="F55" s="9">
        <f>D55-J55</f>
        <v>-2350000</v>
      </c>
      <c r="G55" s="5">
        <f t="shared" si="1"/>
        <v>7350000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4900000+750000+950000</f>
        <v>6600000</v>
      </c>
      <c r="E56" s="7">
        <f t="shared" si="0"/>
        <v>0.66</v>
      </c>
      <c r="F56" s="9"/>
      <c r="G56" s="5">
        <f t="shared" si="1"/>
        <v>3400000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7">
        <f t="shared" si="0"/>
        <v>1</v>
      </c>
      <c r="F57" s="9"/>
      <c r="G57" s="5">
        <f t="shared" si="1"/>
        <v>0</v>
      </c>
      <c r="J57">
        <f t="shared" si="2"/>
        <v>4631250</v>
      </c>
    </row>
    <row r="58" spans="1:10" x14ac:dyDescent="0.25">
      <c r="A58" s="29">
        <v>51</v>
      </c>
      <c r="B58" s="30" t="s">
        <v>57</v>
      </c>
      <c r="C58" s="31">
        <v>10000000</v>
      </c>
      <c r="D58" s="31">
        <v>7000000</v>
      </c>
      <c r="E58" s="32">
        <f t="shared" si="0"/>
        <v>0.7</v>
      </c>
      <c r="F58" s="33"/>
      <c r="G58" s="5">
        <f t="shared" si="1"/>
        <v>3000000</v>
      </c>
      <c r="J58">
        <f t="shared" si="2"/>
        <v>5000000</v>
      </c>
    </row>
    <row r="59" spans="1:10" x14ac:dyDescent="0.25">
      <c r="A59" s="60" t="s">
        <v>58</v>
      </c>
      <c r="B59" s="61"/>
      <c r="C59" s="36">
        <f>SUM(C8:C58)</f>
        <v>468700000</v>
      </c>
      <c r="D59" s="36">
        <f>SUM(D8:D58)</f>
        <v>257670000</v>
      </c>
      <c r="E59" s="34"/>
      <c r="F59" s="35">
        <f>SUM(F8:F58)</f>
        <v>-26945000</v>
      </c>
      <c r="G59" s="5">
        <f t="shared" si="1"/>
        <v>211030000</v>
      </c>
    </row>
    <row r="60" spans="1:10" x14ac:dyDescent="0.25">
      <c r="A60" s="10" t="s">
        <v>332</v>
      </c>
      <c r="B60" s="10"/>
      <c r="C60" s="10"/>
      <c r="D60" s="10"/>
      <c r="E60" s="10"/>
      <c r="F60" s="10"/>
      <c r="G60" s="10"/>
      <c r="H60" s="10"/>
    </row>
    <row r="61" spans="1:10" x14ac:dyDescent="0.25">
      <c r="A61" s="37"/>
      <c r="B61" s="10" t="s">
        <v>333</v>
      </c>
      <c r="C61" s="10"/>
      <c r="D61" s="10"/>
      <c r="E61" s="10"/>
      <c r="F61" s="10"/>
      <c r="G61" s="10"/>
      <c r="H61" s="10"/>
    </row>
    <row r="62" spans="1:10" x14ac:dyDescent="0.25">
      <c r="A62" s="10"/>
      <c r="B62" s="10"/>
      <c r="C62" s="10"/>
      <c r="D62" s="10"/>
      <c r="E62" s="10"/>
      <c r="F62" s="10"/>
      <c r="G62" s="10"/>
      <c r="H62" s="10"/>
    </row>
    <row r="63" spans="1:10" x14ac:dyDescent="0.25">
      <c r="A63" s="10" t="s">
        <v>369</v>
      </c>
      <c r="B63" s="10"/>
      <c r="C63" s="10"/>
      <c r="D63" s="10"/>
      <c r="E63" s="10"/>
      <c r="F63" s="10"/>
      <c r="G63" s="10"/>
      <c r="H63" s="10"/>
    </row>
    <row r="64" spans="1:10" x14ac:dyDescent="0.25">
      <c r="A64" s="10" t="s">
        <v>334</v>
      </c>
      <c r="B64" s="10"/>
      <c r="C64" s="10"/>
      <c r="D64" s="10"/>
      <c r="E64" s="10"/>
      <c r="F64" s="10" t="s">
        <v>337</v>
      </c>
      <c r="G64" s="10"/>
      <c r="H64" s="10"/>
    </row>
    <row r="65" spans="1:8" x14ac:dyDescent="0.25">
      <c r="A65" s="10"/>
      <c r="B65" s="10"/>
      <c r="C65" s="10"/>
      <c r="D65" s="10"/>
      <c r="E65" s="10"/>
      <c r="F65" s="10"/>
      <c r="G65" s="10"/>
      <c r="H65" s="10"/>
    </row>
    <row r="66" spans="1:8" x14ac:dyDescent="0.25">
      <c r="A66" s="10"/>
      <c r="B66" s="10"/>
      <c r="C66" s="10"/>
      <c r="D66" s="10"/>
      <c r="E66" s="10"/>
      <c r="F66" s="10"/>
      <c r="G66" s="10"/>
      <c r="H66" s="10"/>
    </row>
    <row r="67" spans="1:8" x14ac:dyDescent="0.25">
      <c r="A67" s="10"/>
      <c r="B67" s="10"/>
      <c r="C67" s="10"/>
      <c r="D67" s="10"/>
      <c r="E67" s="10"/>
      <c r="F67" s="10"/>
      <c r="G67" s="10"/>
      <c r="H67" s="10"/>
    </row>
    <row r="68" spans="1:8" x14ac:dyDescent="0.25">
      <c r="A68" s="10"/>
      <c r="B68" s="10"/>
      <c r="C68" s="10"/>
      <c r="D68" s="10"/>
      <c r="E68" s="10"/>
      <c r="F68" s="10"/>
      <c r="G68" s="10"/>
      <c r="H68" s="10"/>
    </row>
    <row r="69" spans="1:8" x14ac:dyDescent="0.25">
      <c r="A69" s="39" t="s">
        <v>335</v>
      </c>
      <c r="B69" s="27"/>
      <c r="C69" s="27"/>
      <c r="D69" s="27"/>
      <c r="E69" s="27"/>
      <c r="F69" s="39" t="s">
        <v>338</v>
      </c>
      <c r="G69" s="10"/>
      <c r="H69" s="10"/>
    </row>
    <row r="70" spans="1:8" x14ac:dyDescent="0.25">
      <c r="A70" s="38" t="s">
        <v>336</v>
      </c>
      <c r="B70" s="38"/>
      <c r="C70" s="38"/>
      <c r="D70" s="38"/>
      <c r="E70" s="38"/>
      <c r="F70" s="38" t="s">
        <v>339</v>
      </c>
      <c r="G70" s="10"/>
      <c r="H70" s="10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3" workbookViewId="0">
      <selection activeCell="F54" sqref="F54"/>
    </sheetView>
  </sheetViews>
  <sheetFormatPr defaultRowHeight="15" x14ac:dyDescent="0.25"/>
  <cols>
    <col min="1" max="1" width="9.28515625" style="10" bestFit="1" customWidth="1"/>
    <col min="2" max="2" width="19.28515625" style="10" bestFit="1" customWidth="1"/>
    <col min="3" max="3" width="9.85546875" style="10" bestFit="1" customWidth="1"/>
    <col min="4" max="4" width="14" style="10" bestFit="1" customWidth="1"/>
    <col min="5" max="6" width="14" style="10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  <c r="B1" s="25"/>
      <c r="C1" s="25"/>
      <c r="D1" s="25"/>
      <c r="E1" s="25"/>
      <c r="F1" s="25"/>
      <c r="G1" s="25"/>
    </row>
    <row r="2" spans="1:10" ht="15.75" x14ac:dyDescent="0.25">
      <c r="A2" s="24" t="s">
        <v>324</v>
      </c>
      <c r="B2" s="25"/>
      <c r="C2" s="25"/>
      <c r="D2" s="25"/>
      <c r="E2" s="25"/>
      <c r="F2" s="25"/>
      <c r="G2" s="25"/>
    </row>
    <row r="3" spans="1:10" ht="15.75" x14ac:dyDescent="0.25">
      <c r="A3" s="54" t="s">
        <v>368</v>
      </c>
      <c r="B3" s="25"/>
      <c r="C3" s="25"/>
      <c r="D3" s="25"/>
      <c r="E3" s="25"/>
      <c r="F3" s="25"/>
      <c r="G3" s="25"/>
    </row>
    <row r="4" spans="1:10" ht="15.75" customHeight="1" x14ac:dyDescent="0.25">
      <c r="A4" s="58" t="s">
        <v>0</v>
      </c>
      <c r="B4" s="58"/>
      <c r="C4" s="58"/>
      <c r="D4" s="58"/>
      <c r="E4" s="58"/>
      <c r="F4" s="58"/>
      <c r="G4" s="58"/>
    </row>
    <row r="5" spans="1:10" ht="15.75" thickBot="1" x14ac:dyDescent="0.3">
      <c r="A5" s="59"/>
      <c r="B5" s="59"/>
      <c r="C5" s="59"/>
      <c r="D5" s="59"/>
      <c r="E5" s="59"/>
      <c r="F5" s="59"/>
      <c r="G5" s="59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f>4900000+350000</f>
        <v>5250000</v>
      </c>
      <c r="E8" s="7">
        <f>D8/C8</f>
        <v>0.52500000000000002</v>
      </c>
      <c r="F8" s="5">
        <v>0</v>
      </c>
      <c r="G8" s="5">
        <f>+C8-D8</f>
        <v>4750000</v>
      </c>
      <c r="J8" s="10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7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0">
        <f t="shared" ref="J9:J52" si="3">C9/2</f>
        <v>5000000</v>
      </c>
    </row>
    <row r="10" spans="1:10" x14ac:dyDescent="0.25">
      <c r="A10" s="11">
        <v>3</v>
      </c>
      <c r="B10" s="12" t="s">
        <v>61</v>
      </c>
      <c r="C10" s="13">
        <v>0</v>
      </c>
      <c r="D10" s="13">
        <v>0</v>
      </c>
      <c r="E10" s="14"/>
      <c r="F10" s="15">
        <f t="shared" si="1"/>
        <v>0</v>
      </c>
      <c r="G10" s="5">
        <f t="shared" si="2"/>
        <v>0</v>
      </c>
      <c r="J10" s="10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f>3600000+800000+800000</f>
        <v>5200000</v>
      </c>
      <c r="E11" s="7">
        <f t="shared" si="0"/>
        <v>0.52</v>
      </c>
      <c r="F11" s="5"/>
      <c r="G11" s="5">
        <f t="shared" si="2"/>
        <v>4800000</v>
      </c>
      <c r="J11" s="10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4850000</v>
      </c>
      <c r="E12" s="7">
        <f t="shared" si="0"/>
        <v>0.48499999999999999</v>
      </c>
      <c r="F12" s="5">
        <f t="shared" si="1"/>
        <v>-150000</v>
      </c>
      <c r="G12" s="5">
        <f t="shared" si="2"/>
        <v>5150000</v>
      </c>
      <c r="J12" s="10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7">
        <f t="shared" si="0"/>
        <v>0.71794871794871795</v>
      </c>
      <c r="F13" s="5"/>
      <c r="G13" s="5">
        <f t="shared" si="2"/>
        <v>2750000</v>
      </c>
      <c r="J13" s="10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7">
        <f t="shared" si="0"/>
        <v>0.2</v>
      </c>
      <c r="F14" s="5">
        <f t="shared" si="1"/>
        <v>-3000000</v>
      </c>
      <c r="G14" s="5">
        <f t="shared" si="2"/>
        <v>8000000</v>
      </c>
      <c r="J14" s="10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7">
        <f t="shared" si="0"/>
        <v>0.5641025641025641</v>
      </c>
      <c r="F15" s="5"/>
      <c r="G15" s="5">
        <f t="shared" si="2"/>
        <v>4250000</v>
      </c>
      <c r="J15" s="10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f>3500000+2250000</f>
        <v>5750000</v>
      </c>
      <c r="E16" s="7">
        <f t="shared" si="0"/>
        <v>0.57499999999999996</v>
      </c>
      <c r="F16" s="5">
        <v>0</v>
      </c>
      <c r="G16" s="5">
        <f t="shared" si="2"/>
        <v>4250000</v>
      </c>
      <c r="J16" s="10">
        <f t="shared" si="3"/>
        <v>5000000</v>
      </c>
    </row>
    <row r="17" spans="1:10" x14ac:dyDescent="0.25">
      <c r="A17" s="48">
        <v>10</v>
      </c>
      <c r="B17" s="49" t="s">
        <v>68</v>
      </c>
      <c r="C17" s="50">
        <v>11500000</v>
      </c>
      <c r="D17" s="50">
        <v>4750000</v>
      </c>
      <c r="E17" s="52">
        <f t="shared" si="0"/>
        <v>0.41304347826086957</v>
      </c>
      <c r="F17" s="53">
        <f t="shared" si="1"/>
        <v>-1000000</v>
      </c>
      <c r="G17" s="5">
        <f t="shared" si="2"/>
        <v>6750000</v>
      </c>
      <c r="J17" s="10">
        <f t="shared" si="3"/>
        <v>5750000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7">
        <f t="shared" si="0"/>
        <v>0.1</v>
      </c>
      <c r="F18" s="5">
        <f t="shared" si="1"/>
        <v>-4000000</v>
      </c>
      <c r="G18" s="5">
        <f t="shared" si="2"/>
        <v>9000000</v>
      </c>
      <c r="J18" s="10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7">
        <f t="shared" si="0"/>
        <v>0.53500000000000003</v>
      </c>
      <c r="F19" s="5">
        <v>0</v>
      </c>
      <c r="G19" s="5">
        <f t="shared" si="2"/>
        <v>4650000</v>
      </c>
      <c r="J19" s="10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7">
        <f t="shared" si="0"/>
        <v>0.55384615384615388</v>
      </c>
      <c r="F20" s="5"/>
      <c r="G20" s="5">
        <f t="shared" si="2"/>
        <v>4350000</v>
      </c>
      <c r="J20" s="10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7">
        <f t="shared" si="0"/>
        <v>1</v>
      </c>
      <c r="F21" s="5"/>
      <c r="G21" s="5">
        <f t="shared" si="2"/>
        <v>0</v>
      </c>
      <c r="J21" s="10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7">
        <f t="shared" si="0"/>
        <v>0.66666666666666663</v>
      </c>
      <c r="F22" s="5"/>
      <c r="G22" s="5">
        <f t="shared" si="2"/>
        <v>3250000</v>
      </c>
      <c r="J22" s="10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5000000</v>
      </c>
      <c r="E23" s="7">
        <f t="shared" si="0"/>
        <v>0.5</v>
      </c>
      <c r="F23" s="5">
        <f t="shared" si="1"/>
        <v>0</v>
      </c>
      <c r="G23" s="5">
        <f t="shared" si="2"/>
        <v>5000000</v>
      </c>
      <c r="J23" s="10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6900000+875000-225000</f>
        <v>7550000</v>
      </c>
      <c r="E24" s="7">
        <f t="shared" si="0"/>
        <v>0.79473684210526319</v>
      </c>
      <c r="F24" s="5"/>
      <c r="G24" s="5">
        <f t="shared" si="2"/>
        <v>1950000</v>
      </c>
      <c r="J24" s="10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7">
        <f t="shared" si="0"/>
        <v>1</v>
      </c>
      <c r="F25" s="5"/>
      <c r="G25" s="5">
        <f t="shared" si="2"/>
        <v>0</v>
      </c>
      <c r="J25" s="10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f>1500000+1600000</f>
        <v>3100000</v>
      </c>
      <c r="E26" s="7">
        <f t="shared" si="0"/>
        <v>0.31</v>
      </c>
      <c r="F26" s="5">
        <f t="shared" si="1"/>
        <v>-1900000</v>
      </c>
      <c r="G26" s="5">
        <f t="shared" si="2"/>
        <v>6900000</v>
      </c>
      <c r="J26" s="10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5650000</v>
      </c>
      <c r="E27" s="7">
        <f t="shared" si="0"/>
        <v>0.56499999999999995</v>
      </c>
      <c r="F27" s="5"/>
      <c r="G27" s="5">
        <f t="shared" si="2"/>
        <v>4350000</v>
      </c>
      <c r="J27" s="10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f>8250000+500000</f>
        <v>8750000</v>
      </c>
      <c r="E28" s="7">
        <f t="shared" si="0"/>
        <v>0.89743589743589747</v>
      </c>
      <c r="F28" s="5"/>
      <c r="G28" s="5">
        <f t="shared" si="2"/>
        <v>1000000</v>
      </c>
      <c r="J28" s="10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7">
        <f t="shared" si="0"/>
        <v>1</v>
      </c>
      <c r="F29" s="5"/>
      <c r="G29" s="5">
        <f t="shared" si="2"/>
        <v>0</v>
      </c>
      <c r="J29" s="10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f>5100000+700000</f>
        <v>5800000</v>
      </c>
      <c r="E30" s="7">
        <f t="shared" si="0"/>
        <v>0.57999999999999996</v>
      </c>
      <c r="F30" s="5"/>
      <c r="G30" s="5">
        <f t="shared" si="2"/>
        <v>4200000</v>
      </c>
      <c r="J30" s="10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f>5750000+750000</f>
        <v>6500000</v>
      </c>
      <c r="E31" s="7">
        <f t="shared" si="0"/>
        <v>0.68421052631578949</v>
      </c>
      <c r="F31" s="5"/>
      <c r="G31" s="5">
        <f t="shared" si="2"/>
        <v>3000000</v>
      </c>
      <c r="J31" s="10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7500000</v>
      </c>
      <c r="E32" s="7">
        <f t="shared" si="0"/>
        <v>0.75</v>
      </c>
      <c r="F32" s="5"/>
      <c r="G32" s="5">
        <f t="shared" si="2"/>
        <v>2500000</v>
      </c>
      <c r="J32" s="10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v>5400000</v>
      </c>
      <c r="E33" s="7">
        <f t="shared" si="0"/>
        <v>0.54</v>
      </c>
      <c r="F33" s="5">
        <v>0</v>
      </c>
      <c r="G33" s="5">
        <f t="shared" si="2"/>
        <v>4600000</v>
      </c>
      <c r="J33" s="10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7">
        <f t="shared" si="0"/>
        <v>0.55128205128205132</v>
      </c>
      <c r="F34" s="5">
        <v>0</v>
      </c>
      <c r="G34" s="5">
        <f t="shared" si="2"/>
        <v>4375000</v>
      </c>
      <c r="J34" s="10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 s="10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7">
        <f t="shared" si="0"/>
        <v>0.70256410256410251</v>
      </c>
      <c r="F36" s="5"/>
      <c r="G36" s="5">
        <f t="shared" si="2"/>
        <v>2900000</v>
      </c>
      <c r="J36" s="10">
        <f t="shared" si="3"/>
        <v>4875000</v>
      </c>
    </row>
    <row r="37" spans="1:10" x14ac:dyDescent="0.25">
      <c r="A37" s="11">
        <v>30</v>
      </c>
      <c r="B37" s="12" t="s">
        <v>88</v>
      </c>
      <c r="C37" s="13">
        <v>0</v>
      </c>
      <c r="D37" s="13">
        <v>0</v>
      </c>
      <c r="E37" s="14"/>
      <c r="F37" s="15">
        <f t="shared" si="1"/>
        <v>0</v>
      </c>
      <c r="G37" s="5">
        <f t="shared" si="2"/>
        <v>0</v>
      </c>
      <c r="J37" s="10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7200000</v>
      </c>
      <c r="E38" s="7">
        <f t="shared" si="0"/>
        <v>0.72</v>
      </c>
      <c r="F38" s="5"/>
      <c r="G38" s="5">
        <f t="shared" si="2"/>
        <v>2800000</v>
      </c>
      <c r="J38" s="10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7">
        <f t="shared" si="0"/>
        <v>1</v>
      </c>
      <c r="F39" s="5"/>
      <c r="G39" s="5">
        <f t="shared" si="2"/>
        <v>0</v>
      </c>
      <c r="J39" s="10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7">
        <f t="shared" si="0"/>
        <v>0.76923076923076927</v>
      </c>
      <c r="F40" s="5"/>
      <c r="G40" s="5">
        <f t="shared" si="2"/>
        <v>2250000</v>
      </c>
      <c r="J40" s="10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7">
        <f t="shared" si="0"/>
        <v>1</v>
      </c>
      <c r="F41" s="5"/>
      <c r="G41" s="5">
        <f t="shared" si="2"/>
        <v>0</v>
      </c>
      <c r="J41" s="10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7">
        <f t="shared" si="0"/>
        <v>0.2</v>
      </c>
      <c r="F42" s="5">
        <f t="shared" si="1"/>
        <v>-3000000</v>
      </c>
      <c r="G42" s="5">
        <f t="shared" si="2"/>
        <v>8000000</v>
      </c>
      <c r="J42" s="10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7000000</v>
      </c>
      <c r="E43" s="7">
        <f t="shared" si="0"/>
        <v>0.7</v>
      </c>
      <c r="F43" s="5"/>
      <c r="G43" s="5">
        <f t="shared" si="2"/>
        <v>3000000</v>
      </c>
      <c r="J43" s="10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7">
        <f t="shared" si="0"/>
        <v>0.63076923076923075</v>
      </c>
      <c r="F44" s="5"/>
      <c r="G44" s="5">
        <f t="shared" si="2"/>
        <v>3600000</v>
      </c>
      <c r="J44" s="10">
        <f t="shared" si="3"/>
        <v>4875000</v>
      </c>
    </row>
    <row r="45" spans="1:10" x14ac:dyDescent="0.25">
      <c r="A45" s="11">
        <v>38</v>
      </c>
      <c r="B45" s="12" t="s">
        <v>96</v>
      </c>
      <c r="C45" s="13">
        <v>0</v>
      </c>
      <c r="D45" s="13">
        <v>0</v>
      </c>
      <c r="E45" s="14"/>
      <c r="F45" s="15">
        <f t="shared" si="1"/>
        <v>0</v>
      </c>
      <c r="G45" s="5">
        <f t="shared" si="2"/>
        <v>0</v>
      </c>
      <c r="J45" s="10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7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0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9750000</v>
      </c>
      <c r="E47" s="7">
        <f t="shared" si="0"/>
        <v>1</v>
      </c>
      <c r="F47" s="5"/>
      <c r="G47" s="5">
        <f t="shared" si="2"/>
        <v>0</v>
      </c>
      <c r="J47" s="10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10000000</v>
      </c>
      <c r="E48" s="7">
        <f t="shared" si="0"/>
        <v>1</v>
      </c>
      <c r="F48" s="5"/>
      <c r="G48" s="5">
        <f t="shared" si="2"/>
        <v>0</v>
      </c>
      <c r="J48" s="10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6700000</v>
      </c>
      <c r="E49" s="7">
        <f t="shared" si="0"/>
        <v>0.60909090909090913</v>
      </c>
      <c r="F49" s="5"/>
      <c r="G49" s="5">
        <f t="shared" si="2"/>
        <v>4300000</v>
      </c>
      <c r="J49" s="10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7">
        <f t="shared" si="0"/>
        <v>1</v>
      </c>
      <c r="F50" s="5"/>
      <c r="G50" s="5">
        <f t="shared" si="2"/>
        <v>0</v>
      </c>
      <c r="J50" s="10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7">
        <f t="shared" si="0"/>
        <v>1</v>
      </c>
      <c r="F51" s="5"/>
      <c r="G51" s="5">
        <f t="shared" si="2"/>
        <v>0</v>
      </c>
      <c r="J51" s="10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f>6800000+800000</f>
        <v>7600000</v>
      </c>
      <c r="E52" s="7">
        <f t="shared" si="0"/>
        <v>0.76</v>
      </c>
      <c r="F52" s="5"/>
      <c r="G52" s="5">
        <f t="shared" si="2"/>
        <v>2400000</v>
      </c>
      <c r="J52" s="10">
        <f t="shared" si="3"/>
        <v>5000000</v>
      </c>
    </row>
    <row r="53" spans="1:10" ht="15.75" thickBot="1" x14ac:dyDescent="0.3">
      <c r="A53" s="64" t="s">
        <v>58</v>
      </c>
      <c r="B53" s="65"/>
      <c r="C53" s="6">
        <v>397600000</v>
      </c>
      <c r="D53" s="6">
        <v>225025000</v>
      </c>
      <c r="E53" s="6"/>
      <c r="F53" s="6">
        <f>SUM(F8:F52)</f>
        <v>-14975000</v>
      </c>
      <c r="G53" s="5">
        <f t="shared" si="2"/>
        <v>172575000</v>
      </c>
    </row>
    <row r="54" spans="1:10" x14ac:dyDescent="0.25">
      <c r="A54" s="10" t="s">
        <v>332</v>
      </c>
    </row>
    <row r="55" spans="1:10" x14ac:dyDescent="0.25">
      <c r="A55" s="37"/>
      <c r="B55" s="10" t="s">
        <v>333</v>
      </c>
    </row>
    <row r="57" spans="1:10" x14ac:dyDescent="0.25">
      <c r="A57" s="10" t="s">
        <v>369</v>
      </c>
    </row>
    <row r="58" spans="1:10" x14ac:dyDescent="0.25">
      <c r="A58" s="10" t="s">
        <v>334</v>
      </c>
      <c r="F58" s="10" t="s">
        <v>337</v>
      </c>
    </row>
    <row r="63" spans="1:10" x14ac:dyDescent="0.25">
      <c r="A63" s="39" t="s">
        <v>335</v>
      </c>
      <c r="B63" s="27"/>
      <c r="C63" s="27"/>
      <c r="D63" s="27"/>
      <c r="E63" s="27"/>
      <c r="F63" s="39" t="s">
        <v>338</v>
      </c>
    </row>
    <row r="64" spans="1:10" x14ac:dyDescent="0.25">
      <c r="A64" s="38" t="s">
        <v>336</v>
      </c>
      <c r="B64" s="38"/>
      <c r="C64" s="38"/>
      <c r="D64" s="38"/>
      <c r="E64" s="38"/>
      <c r="F64" s="38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37" workbookViewId="0">
      <selection activeCell="F39" sqref="F39"/>
    </sheetView>
  </sheetViews>
  <sheetFormatPr defaultRowHeight="15" x14ac:dyDescent="0.25"/>
  <cols>
    <col min="1" max="1" width="3.5703125" style="10" bestFit="1" customWidth="1"/>
    <col min="2" max="2" width="21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9" ht="15.75" x14ac:dyDescent="0.25">
      <c r="A1" s="24" t="s">
        <v>322</v>
      </c>
    </row>
    <row r="2" spans="1:9" ht="15.75" x14ac:dyDescent="0.25">
      <c r="A2" s="24" t="s">
        <v>326</v>
      </c>
    </row>
    <row r="3" spans="1:9" ht="15.75" x14ac:dyDescent="0.25">
      <c r="A3" s="54" t="s">
        <v>368</v>
      </c>
    </row>
    <row r="4" spans="1:9" s="27" customFormat="1" ht="15.75" customHeight="1" x14ac:dyDescent="0.2">
      <c r="A4" s="58" t="s">
        <v>325</v>
      </c>
      <c r="B4" s="58"/>
      <c r="C4" s="58"/>
      <c r="D4" s="58"/>
      <c r="E4" s="58"/>
      <c r="F4" s="58"/>
      <c r="G4" s="58"/>
    </row>
    <row r="5" spans="1:9" ht="15.75" thickBot="1" x14ac:dyDescent="0.3">
      <c r="A5" s="26"/>
      <c r="B5" s="26"/>
      <c r="C5" s="26"/>
      <c r="D5" s="26"/>
      <c r="E5" s="26"/>
      <c r="F5" s="26"/>
      <c r="G5" s="26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7">
        <f>D8/C8</f>
        <v>0.6</v>
      </c>
      <c r="F8" s="5"/>
      <c r="G8" s="5">
        <f>+C8-D8</f>
        <v>4000000</v>
      </c>
      <c r="I8" s="10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5000000</v>
      </c>
      <c r="E9" s="7">
        <f t="shared" ref="E9:E57" si="0">D9/C9</f>
        <v>0.51282051282051277</v>
      </c>
      <c r="F9" s="5">
        <v>0</v>
      </c>
      <c r="G9" s="5">
        <f t="shared" ref="G9:G57" si="1">+C9-D9</f>
        <v>4750000</v>
      </c>
      <c r="I9" s="10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5000000</v>
      </c>
      <c r="E10" s="7">
        <f t="shared" si="0"/>
        <v>0.5</v>
      </c>
      <c r="F10" s="5">
        <f>D10-I10</f>
        <v>0</v>
      </c>
      <c r="G10" s="5">
        <f t="shared" si="1"/>
        <v>5000000</v>
      </c>
      <c r="I10" s="10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7">
        <f t="shared" si="0"/>
        <v>0.58461538461538465</v>
      </c>
      <c r="F11" s="5"/>
      <c r="G11" s="5">
        <f t="shared" si="1"/>
        <v>4050000</v>
      </c>
      <c r="I11" s="10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5000000</v>
      </c>
      <c r="E12" s="7">
        <f t="shared" si="0"/>
        <v>0.5</v>
      </c>
      <c r="F12" s="5">
        <f>D12-I12</f>
        <v>0</v>
      </c>
      <c r="G12" s="5">
        <f t="shared" si="1"/>
        <v>5000000</v>
      </c>
      <c r="I12" s="10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7">
        <f t="shared" si="0"/>
        <v>0.5</v>
      </c>
      <c r="F13" s="5"/>
      <c r="G13" s="5">
        <f t="shared" si="1"/>
        <v>5000000</v>
      </c>
      <c r="I13" s="10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f>2600000+1500000</f>
        <v>4100000</v>
      </c>
      <c r="E14" s="7">
        <f t="shared" si="0"/>
        <v>0.41</v>
      </c>
      <c r="F14" s="5">
        <f>D14-I14</f>
        <v>-900000</v>
      </c>
      <c r="G14" s="5">
        <f t="shared" si="1"/>
        <v>5900000</v>
      </c>
      <c r="I14" s="10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7">
        <f t="shared" si="0"/>
        <v>0.1</v>
      </c>
      <c r="F15" s="5">
        <f>D15-I15</f>
        <v>-4000000</v>
      </c>
      <c r="G15" s="5">
        <f t="shared" si="1"/>
        <v>9000000</v>
      </c>
      <c r="I15" s="10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f>2700000+3300000</f>
        <v>6000000</v>
      </c>
      <c r="E16" s="7">
        <f t="shared" si="0"/>
        <v>0.6</v>
      </c>
      <c r="F16" s="5">
        <v>0</v>
      </c>
      <c r="G16" s="5">
        <f t="shared" si="1"/>
        <v>4000000</v>
      </c>
      <c r="I16" s="10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7">
        <f t="shared" si="0"/>
        <v>1</v>
      </c>
      <c r="F17" s="5"/>
      <c r="G17" s="5">
        <f t="shared" si="1"/>
        <v>0</v>
      </c>
      <c r="I17" s="10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7">
        <f t="shared" si="0"/>
        <v>0.82051282051282048</v>
      </c>
      <c r="F18" s="5"/>
      <c r="G18" s="5">
        <f t="shared" si="1"/>
        <v>1750000</v>
      </c>
      <c r="I18" s="10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7">
        <f t="shared" si="0"/>
        <v>0.58974358974358976</v>
      </c>
      <c r="F19" s="5"/>
      <c r="G19" s="5">
        <f t="shared" si="1"/>
        <v>4000000</v>
      </c>
      <c r="I19" s="10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6500000</v>
      </c>
      <c r="E20" s="7">
        <f t="shared" si="0"/>
        <v>0.66666666666666663</v>
      </c>
      <c r="F20" s="5"/>
      <c r="G20" s="5">
        <f t="shared" si="1"/>
        <v>3250000</v>
      </c>
      <c r="I20" s="10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7">
        <f t="shared" si="0"/>
        <v>0.55000000000000004</v>
      </c>
      <c r="F21" s="5"/>
      <c r="G21" s="5">
        <f t="shared" si="1"/>
        <v>4500000</v>
      </c>
      <c r="I21" s="10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7">
        <f t="shared" si="0"/>
        <v>1</v>
      </c>
      <c r="F22" s="5"/>
      <c r="G22" s="5">
        <f t="shared" si="1"/>
        <v>0</v>
      </c>
      <c r="I22" s="10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7">
        <f t="shared" si="0"/>
        <v>0.37</v>
      </c>
      <c r="F23" s="5">
        <f>D23-I23</f>
        <v>-1300000</v>
      </c>
      <c r="G23" s="5">
        <f t="shared" si="1"/>
        <v>6300000</v>
      </c>
      <c r="I23" s="10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7">
        <f t="shared" si="0"/>
        <v>1</v>
      </c>
      <c r="F24" s="5"/>
      <c r="G24" s="5">
        <f t="shared" si="1"/>
        <v>0</v>
      </c>
      <c r="I24" s="10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7">
        <f t="shared" si="0"/>
        <v>0.32</v>
      </c>
      <c r="F25" s="5">
        <f>D25-I25</f>
        <v>-1800000</v>
      </c>
      <c r="G25" s="5">
        <f t="shared" si="1"/>
        <v>6800000</v>
      </c>
      <c r="I25" s="10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7">
        <f t="shared" si="0"/>
        <v>1</v>
      </c>
      <c r="F26" s="5"/>
      <c r="G26" s="5">
        <f t="shared" si="1"/>
        <v>0</v>
      </c>
      <c r="I26" s="10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7">
        <f t="shared" si="0"/>
        <v>0.6</v>
      </c>
      <c r="F27" s="5"/>
      <c r="G27" s="5">
        <f t="shared" si="1"/>
        <v>4000000</v>
      </c>
      <c r="I27" s="10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7">
        <f t="shared" si="0"/>
        <v>0.1</v>
      </c>
      <c r="F28" s="5">
        <f>D28-I28</f>
        <v>-4000000</v>
      </c>
      <c r="G28" s="5">
        <f t="shared" si="1"/>
        <v>9000000</v>
      </c>
      <c r="I28" s="10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7">
        <f t="shared" si="0"/>
        <v>0.55000000000000004</v>
      </c>
      <c r="F29" s="5"/>
      <c r="G29" s="5">
        <f t="shared" si="1"/>
        <v>4500000</v>
      </c>
      <c r="I29" s="10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7">
        <f t="shared" si="0"/>
        <v>0.8</v>
      </c>
      <c r="F30" s="5"/>
      <c r="G30" s="5">
        <f t="shared" si="1"/>
        <v>2000000</v>
      </c>
      <c r="I30" s="10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7">
        <f t="shared" si="0"/>
        <v>0.35</v>
      </c>
      <c r="F31" s="5">
        <f>D31-I31</f>
        <v>-1500000</v>
      </c>
      <c r="G31" s="5">
        <f t="shared" si="1"/>
        <v>6500000</v>
      </c>
      <c r="I31" s="10">
        <f t="shared" si="2"/>
        <v>5000000</v>
      </c>
    </row>
    <row r="32" spans="1:9" x14ac:dyDescent="0.25">
      <c r="A32" s="3">
        <v>25</v>
      </c>
      <c r="B32" s="4" t="s">
        <v>367</v>
      </c>
      <c r="C32" s="5">
        <v>10000000</v>
      </c>
      <c r="D32" s="5">
        <v>5850000</v>
      </c>
      <c r="E32" s="7">
        <f t="shared" si="0"/>
        <v>0.58499999999999996</v>
      </c>
      <c r="F32" s="5"/>
      <c r="G32" s="5">
        <f t="shared" si="1"/>
        <v>4150000</v>
      </c>
      <c r="I32" s="10">
        <f t="shared" si="2"/>
        <v>5000000</v>
      </c>
    </row>
    <row r="33" spans="1:9" x14ac:dyDescent="0.25">
      <c r="A33" s="11">
        <v>26</v>
      </c>
      <c r="B33" s="12" t="s">
        <v>128</v>
      </c>
      <c r="C33" s="13"/>
      <c r="D33" s="13"/>
      <c r="E33" s="14"/>
      <c r="F33" s="15">
        <f>D33-I33</f>
        <v>0</v>
      </c>
      <c r="G33" s="15">
        <f>+C33-D33</f>
        <v>0</v>
      </c>
      <c r="I33" s="10">
        <f t="shared" si="2"/>
        <v>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7">
        <f t="shared" si="0"/>
        <v>0.45454545454545453</v>
      </c>
      <c r="F34" s="5">
        <f>D34-I34</f>
        <v>-500000</v>
      </c>
      <c r="G34" s="5">
        <f t="shared" si="1"/>
        <v>6000000</v>
      </c>
      <c r="I34" s="10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7">
        <f t="shared" si="0"/>
        <v>0.755</v>
      </c>
      <c r="F35" s="5"/>
      <c r="G35" s="5">
        <f t="shared" si="1"/>
        <v>2450000</v>
      </c>
      <c r="I35" s="10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v>5500000</v>
      </c>
      <c r="E36" s="7">
        <f t="shared" si="0"/>
        <v>0.5641025641025641</v>
      </c>
      <c r="F36" s="5"/>
      <c r="G36" s="5">
        <f t="shared" si="1"/>
        <v>4250000</v>
      </c>
      <c r="I36" s="10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5750000</v>
      </c>
      <c r="E37" s="7">
        <f t="shared" si="0"/>
        <v>0.57499999999999996</v>
      </c>
      <c r="F37" s="5">
        <v>0</v>
      </c>
      <c r="G37" s="5">
        <f t="shared" si="1"/>
        <v>4250000</v>
      </c>
      <c r="I37" s="10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f>4900000+850000</f>
        <v>5750000</v>
      </c>
      <c r="E38" s="7">
        <f t="shared" si="0"/>
        <v>0.57499999999999996</v>
      </c>
      <c r="F38" s="5">
        <v>0</v>
      </c>
      <c r="G38" s="5">
        <f t="shared" si="1"/>
        <v>4250000</v>
      </c>
      <c r="I38" s="10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6800000</v>
      </c>
      <c r="E39" s="7">
        <f t="shared" si="0"/>
        <v>0.6974358974358974</v>
      </c>
      <c r="F39" s="5"/>
      <c r="G39" s="5">
        <f t="shared" si="1"/>
        <v>2950000</v>
      </c>
      <c r="I39" s="10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I40" s="10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f>6000000+800000</f>
        <v>6800000</v>
      </c>
      <c r="E41" s="7">
        <f t="shared" si="0"/>
        <v>0.68</v>
      </c>
      <c r="F41" s="5"/>
      <c r="G41" s="5">
        <f t="shared" si="1"/>
        <v>3200000</v>
      </c>
      <c r="I41" s="10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7">
        <f t="shared" si="0"/>
        <v>1</v>
      </c>
      <c r="F42" s="5"/>
      <c r="G42" s="5">
        <f t="shared" si="1"/>
        <v>0</v>
      </c>
      <c r="I42" s="10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1000000</v>
      </c>
      <c r="E43" s="7">
        <f t="shared" si="0"/>
        <v>0.1</v>
      </c>
      <c r="F43" s="5">
        <f>D43-I43</f>
        <v>-4000000</v>
      </c>
      <c r="G43" s="5">
        <f t="shared" si="1"/>
        <v>9000000</v>
      </c>
      <c r="I43" s="10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8300000</v>
      </c>
      <c r="E44" s="7">
        <f t="shared" si="0"/>
        <v>0.83</v>
      </c>
      <c r="F44" s="5">
        <v>0</v>
      </c>
      <c r="G44" s="5">
        <f t="shared" si="1"/>
        <v>1700000</v>
      </c>
      <c r="I44" s="10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7">
        <f t="shared" si="0"/>
        <v>1</v>
      </c>
      <c r="F45" s="5"/>
      <c r="G45" s="5">
        <f t="shared" si="1"/>
        <v>0</v>
      </c>
      <c r="I45" s="10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5200000</v>
      </c>
      <c r="E46" s="7">
        <f t="shared" si="0"/>
        <v>0.52</v>
      </c>
      <c r="F46" s="5"/>
      <c r="G46" s="5">
        <f t="shared" si="1"/>
        <v>4800000</v>
      </c>
      <c r="I46" s="10">
        <f t="shared" si="2"/>
        <v>5000000</v>
      </c>
    </row>
    <row r="47" spans="1:9" x14ac:dyDescent="0.25">
      <c r="A47" s="19">
        <v>40</v>
      </c>
      <c r="B47" s="20" t="s">
        <v>142</v>
      </c>
      <c r="C47" s="21">
        <v>10000000</v>
      </c>
      <c r="D47" s="55">
        <v>4500000</v>
      </c>
      <c r="E47" s="22">
        <f t="shared" si="0"/>
        <v>0.45</v>
      </c>
      <c r="F47" s="21">
        <f>D47-I47</f>
        <v>-500000</v>
      </c>
      <c r="G47" s="5">
        <f t="shared" si="1"/>
        <v>5500000</v>
      </c>
      <c r="I47" s="10">
        <f t="shared" si="2"/>
        <v>5000000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</f>
        <v>5750000</v>
      </c>
      <c r="E48" s="7">
        <f t="shared" si="0"/>
        <v>0.57499999999999996</v>
      </c>
      <c r="F48" s="5">
        <v>0</v>
      </c>
      <c r="G48" s="5">
        <f t="shared" si="1"/>
        <v>4250000</v>
      </c>
      <c r="I48" s="10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7">
        <f t="shared" si="0"/>
        <v>0.25641025641025639</v>
      </c>
      <c r="F49" s="5">
        <f>D49-I49</f>
        <v>-2375000</v>
      </c>
      <c r="G49" s="5">
        <f t="shared" si="1"/>
        <v>7250000</v>
      </c>
      <c r="I49" s="10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v>4750000</v>
      </c>
      <c r="E50" s="7">
        <f t="shared" si="0"/>
        <v>0.47499999999999998</v>
      </c>
      <c r="F50" s="5">
        <f>D50-I50</f>
        <v>-250000</v>
      </c>
      <c r="G50" s="5">
        <f t="shared" si="1"/>
        <v>5250000</v>
      </c>
      <c r="I50" s="10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v>5800000</v>
      </c>
      <c r="E51" s="7">
        <f t="shared" si="0"/>
        <v>0.57999999999999996</v>
      </c>
      <c r="F51" s="5"/>
      <c r="G51" s="5">
        <f t="shared" si="1"/>
        <v>4200000</v>
      </c>
      <c r="I51" s="10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7">
        <f t="shared" si="0"/>
        <v>0.67179487179487174</v>
      </c>
      <c r="F52" s="5"/>
      <c r="G52" s="5">
        <f t="shared" si="1"/>
        <v>3200000</v>
      </c>
      <c r="I52" s="10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7">
        <f t="shared" si="0"/>
        <v>0.6</v>
      </c>
      <c r="F53" s="5"/>
      <c r="G53" s="5">
        <f t="shared" si="1"/>
        <v>4000000</v>
      </c>
      <c r="I53" s="10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4600000</v>
      </c>
      <c r="E54" s="7">
        <f t="shared" si="0"/>
        <v>0.46</v>
      </c>
      <c r="F54" s="5">
        <f>D54-I54</f>
        <v>-400000</v>
      </c>
      <c r="G54" s="5">
        <f t="shared" si="1"/>
        <v>5400000</v>
      </c>
      <c r="I54" s="10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6500000</v>
      </c>
      <c r="E55" s="7">
        <f t="shared" si="0"/>
        <v>0.66666666666666663</v>
      </c>
      <c r="F55" s="5"/>
      <c r="G55" s="5">
        <f t="shared" si="1"/>
        <v>3250000</v>
      </c>
      <c r="I55" s="10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v>5550000</v>
      </c>
      <c r="E56" s="7">
        <f t="shared" si="0"/>
        <v>0.55500000000000005</v>
      </c>
      <c r="F56" s="5">
        <v>0</v>
      </c>
      <c r="G56" s="5">
        <f t="shared" si="1"/>
        <v>4450000</v>
      </c>
      <c r="I56" s="10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5000000</v>
      </c>
      <c r="E57" s="7">
        <f t="shared" si="0"/>
        <v>0.5</v>
      </c>
      <c r="F57" s="5">
        <f>D57-I57</f>
        <v>0</v>
      </c>
      <c r="G57" s="5">
        <f t="shared" si="1"/>
        <v>5000000</v>
      </c>
      <c r="I57" s="10">
        <f t="shared" si="2"/>
        <v>5000000</v>
      </c>
    </row>
    <row r="58" spans="1:9" ht="15.75" thickBot="1" x14ac:dyDescent="0.3">
      <c r="A58" s="64" t="s">
        <v>58</v>
      </c>
      <c r="B58" s="65"/>
      <c r="C58" s="6">
        <v>477000000</v>
      </c>
      <c r="D58" s="6">
        <v>265025000</v>
      </c>
      <c r="E58" s="6"/>
      <c r="F58" s="5">
        <f>SUM(F8:F57)</f>
        <v>-21525000</v>
      </c>
      <c r="G58" s="6">
        <f>+SUM(G8:G57)</f>
        <v>198050000</v>
      </c>
    </row>
    <row r="59" spans="1:9" x14ac:dyDescent="0.25">
      <c r="A59" s="10" t="s">
        <v>332</v>
      </c>
    </row>
    <row r="60" spans="1:9" x14ac:dyDescent="0.25">
      <c r="A60" s="37"/>
      <c r="B60" s="10" t="s">
        <v>333</v>
      </c>
    </row>
    <row r="62" spans="1:9" x14ac:dyDescent="0.25">
      <c r="A62" s="10" t="s">
        <v>369</v>
      </c>
    </row>
    <row r="63" spans="1:9" x14ac:dyDescent="0.25">
      <c r="A63" s="10" t="s">
        <v>334</v>
      </c>
      <c r="F63" s="10" t="s">
        <v>337</v>
      </c>
    </row>
    <row r="68" spans="1:6" x14ac:dyDescent="0.25">
      <c r="A68" s="39" t="s">
        <v>335</v>
      </c>
      <c r="B68" s="27"/>
      <c r="C68" s="27"/>
      <c r="D68" s="27"/>
      <c r="E68" s="27"/>
      <c r="F68" s="39" t="s">
        <v>338</v>
      </c>
    </row>
    <row r="69" spans="1:6" x14ac:dyDescent="0.25">
      <c r="A69" s="38" t="s">
        <v>336</v>
      </c>
      <c r="B69" s="38"/>
      <c r="C69" s="38"/>
      <c r="D69" s="38"/>
      <c r="E69" s="38"/>
      <c r="F69" s="38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" workbookViewId="0">
      <selection activeCell="F40" sqref="F40"/>
    </sheetView>
  </sheetViews>
  <sheetFormatPr defaultRowHeight="15" x14ac:dyDescent="0.25"/>
  <cols>
    <col min="1" max="1" width="9.28515625" style="10" bestFit="1" customWidth="1"/>
    <col min="2" max="2" width="20.42578125" style="10" bestFit="1" customWidth="1"/>
    <col min="3" max="3" width="9.5703125" style="10" bestFit="1" customWidth="1"/>
    <col min="4" max="4" width="14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327</v>
      </c>
    </row>
    <row r="3" spans="1:10" ht="15.75" x14ac:dyDescent="0.25">
      <c r="A3" s="54" t="s">
        <v>368</v>
      </c>
    </row>
    <row r="4" spans="1:10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10" ht="16.5" thickBot="1" x14ac:dyDescent="0.3">
      <c r="A5" s="17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7">
        <f>D8/C8</f>
        <v>0.82051282051282048</v>
      </c>
      <c r="F8" s="5"/>
      <c r="G8" s="5">
        <f>+C8-D8</f>
        <v>1750000</v>
      </c>
      <c r="J8" s="10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v>4600000</v>
      </c>
      <c r="E9" s="7">
        <f t="shared" ref="E9:E54" si="0">D9/C9</f>
        <v>0.46</v>
      </c>
      <c r="F9" s="5">
        <f t="shared" ref="F9:F54" si="1">D9-J9</f>
        <v>-400000</v>
      </c>
      <c r="G9" s="5">
        <f t="shared" ref="G9:G55" si="2">+C9-D9</f>
        <v>5400000</v>
      </c>
      <c r="J9" s="10">
        <f t="shared" ref="J9:J54" si="3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f>5180000+570000</f>
        <v>5750000</v>
      </c>
      <c r="E10" s="7">
        <f t="shared" si="0"/>
        <v>0.58974358974358976</v>
      </c>
      <c r="F10" s="5"/>
      <c r="G10" s="5">
        <f t="shared" si="2"/>
        <v>4000000</v>
      </c>
      <c r="J10" s="10">
        <f t="shared" si="3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7">
        <f t="shared" si="0"/>
        <v>0.46153846153846156</v>
      </c>
      <c r="F11" s="5">
        <f t="shared" si="1"/>
        <v>-375000</v>
      </c>
      <c r="G11" s="5">
        <f t="shared" si="2"/>
        <v>5250000</v>
      </c>
      <c r="J11" s="10">
        <f t="shared" si="3"/>
        <v>4875000</v>
      </c>
    </row>
    <row r="12" spans="1:10" x14ac:dyDescent="0.25">
      <c r="A12" s="11">
        <v>5</v>
      </c>
      <c r="B12" s="12" t="s">
        <v>157</v>
      </c>
      <c r="C12" s="13">
        <v>0</v>
      </c>
      <c r="D12" s="13">
        <v>0</v>
      </c>
      <c r="E12" s="14"/>
      <c r="F12" s="15">
        <f t="shared" si="1"/>
        <v>0</v>
      </c>
      <c r="G12" s="5">
        <f t="shared" si="2"/>
        <v>0</v>
      </c>
      <c r="J12" s="10">
        <f t="shared" si="3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v>6000000</v>
      </c>
      <c r="E13" s="7">
        <f t="shared" si="0"/>
        <v>0.61538461538461542</v>
      </c>
      <c r="F13" s="5">
        <v>0</v>
      </c>
      <c r="G13" s="5">
        <f t="shared" si="2"/>
        <v>3750000</v>
      </c>
      <c r="J13" s="10">
        <f t="shared" si="3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1500000</v>
      </c>
      <c r="E14" s="7">
        <f t="shared" si="0"/>
        <v>0.15</v>
      </c>
      <c r="F14" s="5">
        <f t="shared" si="1"/>
        <v>-3500000</v>
      </c>
      <c r="G14" s="5">
        <f t="shared" si="2"/>
        <v>8500000</v>
      </c>
      <c r="J14" s="10">
        <f t="shared" si="3"/>
        <v>5000000</v>
      </c>
    </row>
    <row r="15" spans="1:10" x14ac:dyDescent="0.25">
      <c r="A15" s="11">
        <v>8</v>
      </c>
      <c r="B15" s="12" t="s">
        <v>160</v>
      </c>
      <c r="C15" s="13">
        <v>0</v>
      </c>
      <c r="D15" s="13">
        <v>0</v>
      </c>
      <c r="E15" s="14"/>
      <c r="F15" s="15">
        <f t="shared" si="1"/>
        <v>0</v>
      </c>
      <c r="G15" s="5">
        <f t="shared" si="2"/>
        <v>0</v>
      </c>
      <c r="J15" s="10">
        <f t="shared" si="3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7">
        <f t="shared" si="0"/>
        <v>1</v>
      </c>
      <c r="F16" s="5"/>
      <c r="G16" s="5">
        <f t="shared" si="2"/>
        <v>0</v>
      </c>
      <c r="J16" s="10">
        <f t="shared" si="3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7">
        <f t="shared" si="0"/>
        <v>0.55000000000000004</v>
      </c>
      <c r="F17" s="5"/>
      <c r="G17" s="5">
        <f t="shared" si="2"/>
        <v>4500000</v>
      </c>
      <c r="J17" s="10">
        <f t="shared" si="3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2"/>
        <v>5000000</v>
      </c>
      <c r="J18" s="10">
        <f t="shared" si="3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5000000</v>
      </c>
      <c r="E19" s="7">
        <f t="shared" si="0"/>
        <v>0.5</v>
      </c>
      <c r="F19" s="5">
        <f t="shared" si="1"/>
        <v>0</v>
      </c>
      <c r="G19" s="5">
        <f t="shared" si="2"/>
        <v>5000000</v>
      </c>
      <c r="J19" s="10">
        <f t="shared" si="3"/>
        <v>5000000</v>
      </c>
    </row>
    <row r="20" spans="1:10" x14ac:dyDescent="0.25">
      <c r="A20" s="11">
        <v>13</v>
      </c>
      <c r="B20" s="12" t="s">
        <v>165</v>
      </c>
      <c r="C20" s="13">
        <v>0</v>
      </c>
      <c r="D20" s="13">
        <v>0</v>
      </c>
      <c r="E20" s="14"/>
      <c r="F20" s="15">
        <f t="shared" si="1"/>
        <v>0</v>
      </c>
      <c r="G20" s="5">
        <f t="shared" si="2"/>
        <v>0</v>
      </c>
      <c r="J20" s="10">
        <f t="shared" si="3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1250000</v>
      </c>
      <c r="E21" s="7">
        <f t="shared" si="0"/>
        <v>0.125</v>
      </c>
      <c r="F21" s="5">
        <f t="shared" si="1"/>
        <v>-3750000</v>
      </c>
      <c r="G21" s="5">
        <f t="shared" si="2"/>
        <v>8750000</v>
      </c>
      <c r="J21" s="10">
        <f t="shared" si="3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7">
        <f t="shared" si="0"/>
        <v>0.1</v>
      </c>
      <c r="F22" s="5">
        <f t="shared" si="1"/>
        <v>-4000000</v>
      </c>
      <c r="G22" s="5">
        <f t="shared" si="2"/>
        <v>9000000</v>
      </c>
      <c r="J22" s="10">
        <f t="shared" si="3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7">
        <f t="shared" si="0"/>
        <v>0.15</v>
      </c>
      <c r="F23" s="5">
        <f t="shared" si="1"/>
        <v>-3500000</v>
      </c>
      <c r="G23" s="5">
        <f t="shared" si="2"/>
        <v>8500000</v>
      </c>
      <c r="J23" s="10">
        <f t="shared" si="3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7">
        <f t="shared" si="0"/>
        <v>0.77</v>
      </c>
      <c r="F24" s="5"/>
      <c r="G24" s="5">
        <f t="shared" si="2"/>
        <v>2300000</v>
      </c>
      <c r="J24" s="10">
        <f t="shared" si="3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4600000</v>
      </c>
      <c r="E25" s="7">
        <f t="shared" si="0"/>
        <v>0.46</v>
      </c>
      <c r="F25" s="5">
        <f t="shared" si="1"/>
        <v>-400000</v>
      </c>
      <c r="G25" s="5">
        <f t="shared" si="2"/>
        <v>5400000</v>
      </c>
      <c r="J25" s="10">
        <f t="shared" si="3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7">
        <f t="shared" si="0"/>
        <v>0.5</v>
      </c>
      <c r="F26" s="5"/>
      <c r="G26" s="5">
        <f t="shared" si="2"/>
        <v>5000000</v>
      </c>
      <c r="J26" s="10">
        <f t="shared" si="3"/>
        <v>5000000</v>
      </c>
    </row>
    <row r="27" spans="1:10" x14ac:dyDescent="0.25">
      <c r="A27" s="11">
        <v>20</v>
      </c>
      <c r="B27" s="12" t="s">
        <v>172</v>
      </c>
      <c r="C27" s="13">
        <v>0</v>
      </c>
      <c r="D27" s="13">
        <v>0</v>
      </c>
      <c r="E27" s="14"/>
      <c r="F27" s="15">
        <f t="shared" si="1"/>
        <v>0</v>
      </c>
      <c r="G27" s="5">
        <f t="shared" si="2"/>
        <v>0</v>
      </c>
      <c r="J27" s="10">
        <f t="shared" si="3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7">
        <f t="shared" si="0"/>
        <v>0.4</v>
      </c>
      <c r="F28" s="5">
        <f t="shared" si="1"/>
        <v>-1000000</v>
      </c>
      <c r="G28" s="5">
        <f t="shared" si="2"/>
        <v>6000000</v>
      </c>
      <c r="J28" s="10">
        <f t="shared" si="3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9000000</v>
      </c>
      <c r="E29" s="7">
        <f t="shared" si="0"/>
        <v>0.9</v>
      </c>
      <c r="F29" s="5"/>
      <c r="G29" s="5">
        <f t="shared" si="2"/>
        <v>1000000</v>
      </c>
      <c r="J29" s="10">
        <f t="shared" si="3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f>7000000+500000</f>
        <v>7500000</v>
      </c>
      <c r="E30" s="7">
        <f t="shared" si="0"/>
        <v>0.76923076923076927</v>
      </c>
      <c r="F30" s="5"/>
      <c r="G30" s="5">
        <f t="shared" si="2"/>
        <v>2250000</v>
      </c>
      <c r="J30" s="10">
        <f t="shared" si="3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5500000+750000+750000</f>
        <v>7000000</v>
      </c>
      <c r="E31" s="7">
        <f t="shared" si="0"/>
        <v>0.7</v>
      </c>
      <c r="F31" s="5"/>
      <c r="G31" s="5">
        <f t="shared" si="2"/>
        <v>3000000</v>
      </c>
      <c r="J31" s="10">
        <f t="shared" si="3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7">
        <f t="shared" si="0"/>
        <v>0.5</v>
      </c>
      <c r="F32" s="5">
        <f t="shared" si="1"/>
        <v>0</v>
      </c>
      <c r="G32" s="5">
        <f t="shared" si="2"/>
        <v>5000000</v>
      </c>
      <c r="J32" s="10">
        <f t="shared" si="3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7">
        <f t="shared" si="0"/>
        <v>0.67</v>
      </c>
      <c r="F33" s="5"/>
      <c r="G33" s="5">
        <f t="shared" si="2"/>
        <v>3300000</v>
      </c>
      <c r="J33" s="10">
        <f t="shared" si="3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7">
        <f t="shared" si="0"/>
        <v>0.53</v>
      </c>
      <c r="F34" s="5"/>
      <c r="G34" s="5">
        <f t="shared" si="2"/>
        <v>4700000</v>
      </c>
      <c r="J34" s="10">
        <f t="shared" si="3"/>
        <v>5000000</v>
      </c>
    </row>
    <row r="35" spans="1:10" x14ac:dyDescent="0.25">
      <c r="A35" s="11">
        <v>28</v>
      </c>
      <c r="B35" s="12" t="s">
        <v>180</v>
      </c>
      <c r="C35" s="13">
        <v>0</v>
      </c>
      <c r="D35" s="13">
        <v>0</v>
      </c>
      <c r="E35" s="14"/>
      <c r="F35" s="15">
        <f t="shared" si="1"/>
        <v>0</v>
      </c>
      <c r="G35" s="5">
        <f t="shared" si="2"/>
        <v>0</v>
      </c>
      <c r="J35" s="10">
        <f t="shared" si="3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f>3700000+900000</f>
        <v>4600000</v>
      </c>
      <c r="E36" s="7">
        <f t="shared" si="0"/>
        <v>0.46</v>
      </c>
      <c r="F36" s="5">
        <f t="shared" si="1"/>
        <v>-400000</v>
      </c>
      <c r="G36" s="5">
        <f t="shared" si="2"/>
        <v>5400000</v>
      </c>
      <c r="J36" s="10">
        <f t="shared" si="3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7">
        <f t="shared" si="0"/>
        <v>0.52</v>
      </c>
      <c r="F37" s="5"/>
      <c r="G37" s="5">
        <f t="shared" si="2"/>
        <v>4800000</v>
      </c>
      <c r="J37" s="10">
        <f t="shared" si="3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7">
        <f t="shared" si="0"/>
        <v>1</v>
      </c>
      <c r="F38" s="5"/>
      <c r="G38" s="5">
        <f t="shared" si="2"/>
        <v>0</v>
      </c>
      <c r="J38" s="10">
        <f t="shared" si="3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8000000</v>
      </c>
      <c r="E39" s="7">
        <f t="shared" si="0"/>
        <v>0.8</v>
      </c>
      <c r="F39" s="5"/>
      <c r="G39" s="5">
        <f t="shared" si="2"/>
        <v>2000000</v>
      </c>
      <c r="J39" s="10">
        <f t="shared" si="3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7">
        <f t="shared" si="0"/>
        <v>0.22727272727272727</v>
      </c>
      <c r="F40" s="5">
        <f t="shared" si="1"/>
        <v>-3000000</v>
      </c>
      <c r="G40" s="5">
        <f t="shared" si="2"/>
        <v>8500000</v>
      </c>
      <c r="J40" s="10">
        <f t="shared" si="3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7">
        <f t="shared" si="0"/>
        <v>0.5</v>
      </c>
      <c r="F41" s="5"/>
      <c r="G41" s="5">
        <f t="shared" si="2"/>
        <v>5000000</v>
      </c>
      <c r="J41" s="10">
        <f t="shared" si="3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2"/>
        <v>4000000</v>
      </c>
      <c r="J42" s="10">
        <f t="shared" si="3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5500000</v>
      </c>
      <c r="E43" s="7">
        <f t="shared" si="0"/>
        <v>0.55000000000000004</v>
      </c>
      <c r="F43" s="5">
        <v>0</v>
      </c>
      <c r="G43" s="5">
        <f t="shared" si="2"/>
        <v>4500000</v>
      </c>
      <c r="J43" s="10">
        <f t="shared" si="3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f>4050000+850000</f>
        <v>4900000</v>
      </c>
      <c r="E44" s="7">
        <f t="shared" si="0"/>
        <v>0.49</v>
      </c>
      <c r="F44" s="5">
        <f t="shared" si="1"/>
        <v>-100000</v>
      </c>
      <c r="G44" s="5">
        <f t="shared" si="2"/>
        <v>5100000</v>
      </c>
      <c r="J44" s="10">
        <f t="shared" si="3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f>5850000+800000</f>
        <v>6650000</v>
      </c>
      <c r="E45" s="7">
        <f t="shared" si="0"/>
        <v>0.68205128205128207</v>
      </c>
      <c r="F45" s="5"/>
      <c r="G45" s="5">
        <f t="shared" si="2"/>
        <v>3100000</v>
      </c>
      <c r="J45" s="10">
        <f t="shared" si="3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f>4000000+900000</f>
        <v>4900000</v>
      </c>
      <c r="E46" s="7">
        <f t="shared" si="0"/>
        <v>0.49</v>
      </c>
      <c r="F46" s="5">
        <f t="shared" si="1"/>
        <v>-100000</v>
      </c>
      <c r="G46" s="5">
        <f t="shared" si="2"/>
        <v>5100000</v>
      </c>
      <c r="J46" s="10">
        <f t="shared" si="3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2000000</v>
      </c>
      <c r="E47" s="7">
        <f t="shared" si="0"/>
        <v>0.2</v>
      </c>
      <c r="F47" s="5">
        <f t="shared" si="1"/>
        <v>-3000000</v>
      </c>
      <c r="G47" s="5">
        <f t="shared" si="2"/>
        <v>8000000</v>
      </c>
      <c r="J47" s="10">
        <f t="shared" si="3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7">
        <f t="shared" si="0"/>
        <v>0.55000000000000004</v>
      </c>
      <c r="F48" s="5"/>
      <c r="G48" s="5">
        <f t="shared" si="2"/>
        <v>4500000</v>
      </c>
      <c r="J48" s="10">
        <f t="shared" si="3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5000000</v>
      </c>
      <c r="E49" s="7">
        <f t="shared" si="0"/>
        <v>0.5</v>
      </c>
      <c r="F49" s="5">
        <f t="shared" si="1"/>
        <v>0</v>
      </c>
      <c r="G49" s="5">
        <f t="shared" si="2"/>
        <v>5000000</v>
      </c>
      <c r="J49" s="10">
        <f t="shared" si="3"/>
        <v>5000000</v>
      </c>
    </row>
    <row r="50" spans="1:10" x14ac:dyDescent="0.25">
      <c r="A50" s="11">
        <v>43</v>
      </c>
      <c r="B50" s="12" t="s">
        <v>195</v>
      </c>
      <c r="C50" s="13">
        <v>0</v>
      </c>
      <c r="D50" s="13">
        <v>0</v>
      </c>
      <c r="E50" s="14"/>
      <c r="F50" s="15">
        <f t="shared" si="1"/>
        <v>0</v>
      </c>
      <c r="G50" s="5">
        <f t="shared" si="2"/>
        <v>0</v>
      </c>
      <c r="J50" s="10">
        <f t="shared" si="3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3000000</v>
      </c>
      <c r="E51" s="7">
        <f t="shared" si="0"/>
        <v>0.3</v>
      </c>
      <c r="F51" s="5">
        <f t="shared" si="1"/>
        <v>-2000000</v>
      </c>
      <c r="G51" s="5">
        <f t="shared" si="2"/>
        <v>7000000</v>
      </c>
      <c r="J51" s="10">
        <f t="shared" si="3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5000000</v>
      </c>
      <c r="E52" s="7">
        <f t="shared" si="0"/>
        <v>0.5</v>
      </c>
      <c r="F52" s="5">
        <f t="shared" si="1"/>
        <v>0</v>
      </c>
      <c r="G52" s="5">
        <f t="shared" si="2"/>
        <v>5000000</v>
      </c>
      <c r="J52" s="10">
        <f t="shared" si="3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f>4050000+1000000</f>
        <v>5050000</v>
      </c>
      <c r="E53" s="7">
        <f t="shared" si="0"/>
        <v>0.505</v>
      </c>
      <c r="F53" s="5"/>
      <c r="G53" s="5">
        <f t="shared" si="2"/>
        <v>4950000</v>
      </c>
      <c r="J53" s="10">
        <f t="shared" si="3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7">
        <f t="shared" si="0"/>
        <v>0.3</v>
      </c>
      <c r="F54" s="5">
        <f t="shared" si="1"/>
        <v>-2200000</v>
      </c>
      <c r="G54" s="5">
        <f t="shared" si="2"/>
        <v>7700000</v>
      </c>
      <c r="J54" s="10">
        <f t="shared" si="3"/>
        <v>5500000</v>
      </c>
    </row>
    <row r="55" spans="1:10" ht="15.75" thickBot="1" x14ac:dyDescent="0.3">
      <c r="A55" s="64" t="s">
        <v>58</v>
      </c>
      <c r="B55" s="65"/>
      <c r="C55" s="6">
        <v>409275000</v>
      </c>
      <c r="D55" s="6">
        <v>188455000</v>
      </c>
      <c r="E55" s="7"/>
      <c r="F55" s="5">
        <f>SUM(F8:F54)</f>
        <v>-27725000</v>
      </c>
      <c r="G55" s="5">
        <f t="shared" si="2"/>
        <v>220820000</v>
      </c>
    </row>
    <row r="56" spans="1:10" x14ac:dyDescent="0.25">
      <c r="A56" s="10" t="s">
        <v>332</v>
      </c>
    </row>
    <row r="57" spans="1:10" x14ac:dyDescent="0.25">
      <c r="A57" s="37"/>
      <c r="B57" s="10" t="s">
        <v>333</v>
      </c>
    </row>
    <row r="59" spans="1:10" x14ac:dyDescent="0.25">
      <c r="A59" s="10" t="s">
        <v>369</v>
      </c>
    </row>
    <row r="60" spans="1:10" x14ac:dyDescent="0.25">
      <c r="A60" s="10" t="s">
        <v>334</v>
      </c>
      <c r="F60" s="10" t="s">
        <v>337</v>
      </c>
    </row>
    <row r="65" spans="1:6" x14ac:dyDescent="0.25">
      <c r="A65" s="39" t="s">
        <v>335</v>
      </c>
      <c r="B65" s="27"/>
      <c r="C65" s="27"/>
      <c r="D65" s="27"/>
      <c r="E65" s="27"/>
      <c r="F65" s="39" t="s">
        <v>338</v>
      </c>
    </row>
    <row r="66" spans="1:6" x14ac:dyDescent="0.25">
      <c r="A66" s="38" t="s">
        <v>336</v>
      </c>
      <c r="B66" s="38"/>
      <c r="C66" s="38"/>
      <c r="D66" s="38"/>
      <c r="E66" s="38"/>
      <c r="F66" s="38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4" workbookViewId="0">
      <selection activeCell="F58" sqref="F58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9.85546875" bestFit="1" customWidth="1"/>
    <col min="4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4" t="s">
        <v>322</v>
      </c>
      <c r="B1" s="10"/>
      <c r="C1" s="10"/>
      <c r="D1" s="10"/>
      <c r="E1" s="10"/>
      <c r="F1" s="10"/>
      <c r="G1" s="10"/>
    </row>
    <row r="2" spans="1:9" ht="15.75" x14ac:dyDescent="0.25">
      <c r="A2" s="24" t="s">
        <v>329</v>
      </c>
      <c r="B2" s="10"/>
      <c r="C2" s="10"/>
      <c r="D2" s="10"/>
      <c r="E2" s="10"/>
      <c r="F2" s="10"/>
      <c r="G2" s="10"/>
    </row>
    <row r="3" spans="1:9" ht="15.75" x14ac:dyDescent="0.25">
      <c r="A3" s="54" t="s">
        <v>368</v>
      </c>
      <c r="B3" s="10"/>
      <c r="C3" s="10"/>
      <c r="D3" s="10"/>
      <c r="E3" s="10"/>
      <c r="F3" s="10"/>
      <c r="G3" s="10"/>
    </row>
    <row r="4" spans="1:9" ht="15.75" x14ac:dyDescent="0.25">
      <c r="A4" s="58" t="s">
        <v>328</v>
      </c>
      <c r="B4" s="58"/>
      <c r="C4" s="58"/>
      <c r="D4" s="58"/>
      <c r="E4" s="58"/>
      <c r="F4" s="58"/>
      <c r="G4" s="58"/>
    </row>
    <row r="5" spans="1:9" ht="16.5" thickBot="1" x14ac:dyDescent="0.3">
      <c r="A5" s="17"/>
      <c r="B5" s="10"/>
      <c r="C5" s="10"/>
      <c r="D5" s="10"/>
      <c r="E5" s="10"/>
      <c r="F5" s="10"/>
      <c r="G5" s="10"/>
    </row>
    <row r="6" spans="1:9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7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f>4900000+850000</f>
        <v>5750000</v>
      </c>
      <c r="E9" s="7">
        <f t="shared" ref="E9:E52" si="0">D9/C9</f>
        <v>0.57499999999999996</v>
      </c>
      <c r="F9" s="5">
        <v>0</v>
      </c>
      <c r="G9" s="5">
        <f t="shared" ref="G9:G19" si="1">+C9-D9</f>
        <v>4250000</v>
      </c>
      <c r="I9">
        <f t="shared" ref="I9:I53" si="2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5000000</v>
      </c>
      <c r="E10" s="7">
        <f t="shared" si="0"/>
        <v>0.5</v>
      </c>
      <c r="F10" s="5">
        <f t="shared" ref="F9:F46" si="3">D10-I10</f>
        <v>0</v>
      </c>
      <c r="G10" s="5">
        <f t="shared" si="1"/>
        <v>5000000</v>
      </c>
      <c r="I10">
        <f t="shared" si="2"/>
        <v>5000000</v>
      </c>
    </row>
    <row r="11" spans="1:9" x14ac:dyDescent="0.25">
      <c r="A11" s="11">
        <v>4</v>
      </c>
      <c r="B11" s="12" t="s">
        <v>203</v>
      </c>
      <c r="C11" s="13">
        <v>0</v>
      </c>
      <c r="D11" s="13">
        <v>0</v>
      </c>
      <c r="E11" s="14"/>
      <c r="F11" s="15">
        <f t="shared" si="3"/>
        <v>0</v>
      </c>
      <c r="G11" s="5">
        <f t="shared" si="1"/>
        <v>0</v>
      </c>
      <c r="I11">
        <f t="shared" si="2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5000000</v>
      </c>
      <c r="E12" s="7">
        <f t="shared" si="0"/>
        <v>0.5</v>
      </c>
      <c r="F12" s="5">
        <f t="shared" si="3"/>
        <v>0</v>
      </c>
      <c r="G12" s="5">
        <f t="shared" si="1"/>
        <v>5000000</v>
      </c>
      <c r="I12">
        <f t="shared" si="2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7">
        <f t="shared" si="0"/>
        <v>0.4</v>
      </c>
      <c r="F13" s="5">
        <f t="shared" si="3"/>
        <v>-1000000</v>
      </c>
      <c r="G13" s="5">
        <f t="shared" si="1"/>
        <v>6000000</v>
      </c>
      <c r="I13">
        <f t="shared" si="2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v>1500000</v>
      </c>
      <c r="E14" s="7">
        <f t="shared" si="0"/>
        <v>0.15</v>
      </c>
      <c r="F14" s="5">
        <f t="shared" si="3"/>
        <v>-3500000</v>
      </c>
      <c r="G14" s="5">
        <f t="shared" si="1"/>
        <v>8500000</v>
      </c>
      <c r="I14">
        <f t="shared" si="2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7">
        <f t="shared" si="0"/>
        <v>3.3557046979865772E-2</v>
      </c>
      <c r="F15" s="5">
        <f t="shared" si="3"/>
        <v>-6950000</v>
      </c>
      <c r="G15" s="5">
        <f t="shared" si="1"/>
        <v>14400000</v>
      </c>
      <c r="I15">
        <f t="shared" si="2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I16">
        <f t="shared" si="2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4000000</v>
      </c>
      <c r="E17" s="7">
        <f t="shared" si="0"/>
        <v>0.4</v>
      </c>
      <c r="F17" s="5">
        <f t="shared" si="3"/>
        <v>-1000000</v>
      </c>
      <c r="G17" s="5">
        <f t="shared" si="1"/>
        <v>6000000</v>
      </c>
      <c r="I17">
        <f t="shared" si="2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7">
        <f t="shared" si="0"/>
        <v>0.5</v>
      </c>
      <c r="F18" s="5"/>
      <c r="G18" s="5">
        <f t="shared" si="1"/>
        <v>5000000</v>
      </c>
      <c r="I18">
        <f t="shared" si="2"/>
        <v>5000000</v>
      </c>
    </row>
    <row r="19" spans="1:9" x14ac:dyDescent="0.25">
      <c r="A19" s="48">
        <v>12</v>
      </c>
      <c r="B19" s="49" t="s">
        <v>211</v>
      </c>
      <c r="C19" s="50">
        <v>10000000</v>
      </c>
      <c r="D19" s="51">
        <v>1000000</v>
      </c>
      <c r="E19" s="52">
        <f t="shared" si="0"/>
        <v>0.1</v>
      </c>
      <c r="F19" s="53"/>
      <c r="G19" s="53">
        <f t="shared" si="1"/>
        <v>9000000</v>
      </c>
      <c r="I19">
        <f t="shared" si="2"/>
        <v>5000000</v>
      </c>
    </row>
    <row r="20" spans="1:9" x14ac:dyDescent="0.25">
      <c r="A20" s="11">
        <v>13</v>
      </c>
      <c r="B20" s="12" t="s">
        <v>212</v>
      </c>
      <c r="C20" s="13"/>
      <c r="D20" s="13"/>
      <c r="E20" s="14"/>
      <c r="F20" s="15"/>
      <c r="G20" s="5"/>
      <c r="I20">
        <f t="shared" si="2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5000000</v>
      </c>
      <c r="E21" s="7">
        <f t="shared" si="0"/>
        <v>0.5</v>
      </c>
      <c r="F21" s="5">
        <f t="shared" si="3"/>
        <v>0</v>
      </c>
      <c r="G21" s="5">
        <f>+C21-D21</f>
        <v>5000000</v>
      </c>
      <c r="I21">
        <f t="shared" si="2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f>3320000+1700000</f>
        <v>5020000</v>
      </c>
      <c r="E22" s="7">
        <f t="shared" si="0"/>
        <v>0.502</v>
      </c>
      <c r="F22" s="5"/>
      <c r="G22" s="5">
        <f t="shared" ref="G22:G30" si="4">+C22-D22</f>
        <v>4980000</v>
      </c>
      <c r="I22">
        <f t="shared" si="2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5400000</v>
      </c>
      <c r="E23" s="7">
        <f t="shared" si="0"/>
        <v>0.54</v>
      </c>
      <c r="F23" s="5">
        <v>0</v>
      </c>
      <c r="G23" s="5">
        <f t="shared" si="4"/>
        <v>4600000</v>
      </c>
      <c r="I23">
        <f t="shared" si="2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5000000</v>
      </c>
      <c r="E24" s="7">
        <f t="shared" si="0"/>
        <v>0.5</v>
      </c>
      <c r="F24" s="5">
        <f t="shared" si="3"/>
        <v>0</v>
      </c>
      <c r="G24" s="5">
        <f t="shared" si="4"/>
        <v>5000000</v>
      </c>
      <c r="I24">
        <f t="shared" si="2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2000000</v>
      </c>
      <c r="E25" s="7">
        <f t="shared" si="0"/>
        <v>0.2</v>
      </c>
      <c r="F25" s="5">
        <f t="shared" si="3"/>
        <v>-3000000</v>
      </c>
      <c r="G25" s="5">
        <f t="shared" si="4"/>
        <v>8000000</v>
      </c>
      <c r="I25">
        <f t="shared" si="2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5000000</v>
      </c>
      <c r="E26" s="7">
        <f t="shared" si="0"/>
        <v>0.5</v>
      </c>
      <c r="F26" s="5">
        <f t="shared" si="3"/>
        <v>0</v>
      </c>
      <c r="G26" s="5">
        <f t="shared" si="4"/>
        <v>5000000</v>
      </c>
      <c r="I26">
        <f t="shared" si="2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7">
        <f t="shared" si="0"/>
        <v>0.26</v>
      </c>
      <c r="F27" s="5">
        <f t="shared" si="3"/>
        <v>-2400000</v>
      </c>
      <c r="G27" s="5">
        <f t="shared" si="4"/>
        <v>7400000</v>
      </c>
      <c r="I27">
        <f t="shared" si="2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5000000</v>
      </c>
      <c r="E28" s="7">
        <f t="shared" si="0"/>
        <v>0.5</v>
      </c>
      <c r="F28" s="5">
        <f t="shared" si="3"/>
        <v>0</v>
      </c>
      <c r="G28" s="5">
        <f t="shared" si="4"/>
        <v>5000000</v>
      </c>
      <c r="I28">
        <f t="shared" si="2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4900000+850000+850000</f>
        <v>6600000</v>
      </c>
      <c r="E29" s="7">
        <f t="shared" si="0"/>
        <v>0.66</v>
      </c>
      <c r="F29" s="5">
        <v>0</v>
      </c>
      <c r="G29" s="5">
        <f t="shared" si="4"/>
        <v>3400000</v>
      </c>
      <c r="I29">
        <f t="shared" si="2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5000000</v>
      </c>
      <c r="E30" s="7">
        <f t="shared" si="0"/>
        <v>0.5</v>
      </c>
      <c r="F30" s="5">
        <f t="shared" si="3"/>
        <v>0</v>
      </c>
      <c r="G30" s="5">
        <f t="shared" si="4"/>
        <v>5000000</v>
      </c>
      <c r="I30">
        <f t="shared" si="2"/>
        <v>5000000</v>
      </c>
    </row>
    <row r="31" spans="1:9" x14ac:dyDescent="0.25">
      <c r="A31" s="11">
        <v>24</v>
      </c>
      <c r="B31" s="12" t="s">
        <v>223</v>
      </c>
      <c r="C31" s="13"/>
      <c r="D31" s="13"/>
      <c r="E31" s="14"/>
      <c r="F31" s="15"/>
      <c r="G31" s="13"/>
      <c r="I31">
        <f t="shared" si="2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7">
        <f t="shared" si="0"/>
        <v>0.75</v>
      </c>
      <c r="F32" s="5"/>
      <c r="G32" s="5">
        <f>+C32-D32</f>
        <v>2500000</v>
      </c>
      <c r="I32">
        <f t="shared" si="2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5000000</v>
      </c>
      <c r="E33" s="7">
        <f t="shared" si="0"/>
        <v>0.5</v>
      </c>
      <c r="F33" s="5">
        <f t="shared" si="3"/>
        <v>0</v>
      </c>
      <c r="G33" s="5">
        <f t="shared" ref="G33:G52" si="5">+C33-D33</f>
        <v>5000000</v>
      </c>
      <c r="I33">
        <f t="shared" si="2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5000000</v>
      </c>
      <c r="E34" s="7">
        <f t="shared" si="0"/>
        <v>0.5</v>
      </c>
      <c r="F34" s="5">
        <f t="shared" si="3"/>
        <v>0</v>
      </c>
      <c r="G34" s="5">
        <f t="shared" si="5"/>
        <v>5000000</v>
      </c>
      <c r="I34">
        <f t="shared" si="2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f>5000000+900000</f>
        <v>5900000</v>
      </c>
      <c r="E35" s="7">
        <f t="shared" si="0"/>
        <v>0.59</v>
      </c>
      <c r="F35" s="5"/>
      <c r="G35" s="5">
        <f t="shared" si="5"/>
        <v>4100000</v>
      </c>
      <c r="I35">
        <f t="shared" si="2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7">
        <f t="shared" si="0"/>
        <v>1</v>
      </c>
      <c r="F36" s="5"/>
      <c r="G36" s="5">
        <f t="shared" si="5"/>
        <v>0</v>
      </c>
      <c r="I36">
        <f t="shared" si="2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5000000</v>
      </c>
      <c r="E37" s="7">
        <f t="shared" si="0"/>
        <v>0.51282051282051277</v>
      </c>
      <c r="F37" s="5">
        <v>0</v>
      </c>
      <c r="G37" s="5">
        <f t="shared" si="5"/>
        <v>4750000</v>
      </c>
      <c r="I37">
        <f t="shared" si="2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7000000</v>
      </c>
      <c r="E38" s="7">
        <f t="shared" si="0"/>
        <v>0.7</v>
      </c>
      <c r="F38" s="5"/>
      <c r="G38" s="5">
        <f t="shared" si="5"/>
        <v>3000000</v>
      </c>
      <c r="I38">
        <f t="shared" si="2"/>
        <v>5000000</v>
      </c>
    </row>
    <row r="39" spans="1:9" x14ac:dyDescent="0.25">
      <c r="A39" s="11">
        <v>32</v>
      </c>
      <c r="B39" s="12" t="s">
        <v>231</v>
      </c>
      <c r="C39" s="13"/>
      <c r="D39" s="13"/>
      <c r="E39" s="14"/>
      <c r="F39" s="15"/>
      <c r="G39" s="5">
        <f t="shared" si="5"/>
        <v>0</v>
      </c>
      <c r="I39">
        <f t="shared" si="2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3950000+900000+900000</f>
        <v>5750000</v>
      </c>
      <c r="E40" s="7">
        <f t="shared" si="0"/>
        <v>0.57499999999999996</v>
      </c>
      <c r="F40" s="5">
        <v>0</v>
      </c>
      <c r="G40" s="5">
        <f t="shared" si="5"/>
        <v>4250000</v>
      </c>
      <c r="I40">
        <f t="shared" si="2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7">
        <f t="shared" si="0"/>
        <v>0.66</v>
      </c>
      <c r="F41" s="5"/>
      <c r="G41" s="5">
        <f t="shared" si="5"/>
        <v>3400000</v>
      </c>
      <c r="I41">
        <f t="shared" si="2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6000000</v>
      </c>
      <c r="E42" s="7">
        <f t="shared" si="0"/>
        <v>0.6</v>
      </c>
      <c r="F42" s="5"/>
      <c r="G42" s="5">
        <f t="shared" si="5"/>
        <v>4000000</v>
      </c>
      <c r="I42">
        <f t="shared" si="2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v>4600000</v>
      </c>
      <c r="E43" s="7">
        <f t="shared" si="0"/>
        <v>0.46</v>
      </c>
      <c r="F43" s="5">
        <f t="shared" si="3"/>
        <v>-400000</v>
      </c>
      <c r="G43" s="5">
        <f t="shared" si="5"/>
        <v>5400000</v>
      </c>
      <c r="I43">
        <f t="shared" si="2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7">
        <f t="shared" si="0"/>
        <v>1</v>
      </c>
      <c r="F44" s="5"/>
      <c r="G44" s="5">
        <f t="shared" si="5"/>
        <v>0</v>
      </c>
      <c r="I44">
        <f t="shared" si="2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</f>
        <v>6750000</v>
      </c>
      <c r="E45" s="7">
        <f t="shared" si="0"/>
        <v>0.67500000000000004</v>
      </c>
      <c r="F45" s="5"/>
      <c r="G45" s="5">
        <f t="shared" si="5"/>
        <v>3250000</v>
      </c>
      <c r="I45">
        <f t="shared" si="2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5000000</v>
      </c>
      <c r="E46" s="7">
        <f t="shared" si="0"/>
        <v>0.5</v>
      </c>
      <c r="F46" s="5">
        <f t="shared" si="3"/>
        <v>0</v>
      </c>
      <c r="G46" s="5">
        <f t="shared" si="5"/>
        <v>5000000</v>
      </c>
      <c r="I46">
        <f t="shared" si="2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7000000</v>
      </c>
      <c r="E47" s="7">
        <f t="shared" si="0"/>
        <v>0.7</v>
      </c>
      <c r="F47" s="5"/>
      <c r="G47" s="5">
        <f t="shared" si="5"/>
        <v>3000000</v>
      </c>
      <c r="I47">
        <f t="shared" si="2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6000000</v>
      </c>
      <c r="E48" s="7">
        <f t="shared" si="0"/>
        <v>0.6</v>
      </c>
      <c r="F48" s="5"/>
      <c r="G48" s="5">
        <f t="shared" si="5"/>
        <v>4000000</v>
      </c>
      <c r="I48">
        <f t="shared" si="2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f>7900000+600000</f>
        <v>8500000</v>
      </c>
      <c r="E49" s="7">
        <f t="shared" si="0"/>
        <v>0.85</v>
      </c>
      <c r="F49" s="5"/>
      <c r="G49" s="5">
        <f t="shared" si="5"/>
        <v>1500000</v>
      </c>
      <c r="I49">
        <f t="shared" si="2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7">
        <f t="shared" si="0"/>
        <v>0.7</v>
      </c>
      <c r="F50" s="5"/>
      <c r="G50" s="5">
        <f t="shared" si="5"/>
        <v>3000000</v>
      </c>
      <c r="I50">
        <f t="shared" si="2"/>
        <v>5000000</v>
      </c>
    </row>
    <row r="51" spans="1:9" x14ac:dyDescent="0.25">
      <c r="A51" s="11">
        <v>44</v>
      </c>
      <c r="B51" s="12" t="s">
        <v>242</v>
      </c>
      <c r="C51" s="13"/>
      <c r="D51" s="13"/>
      <c r="E51" s="14"/>
      <c r="F51" s="15"/>
      <c r="G51" s="5">
        <f t="shared" si="5"/>
        <v>0</v>
      </c>
      <c r="I51">
        <f t="shared" si="2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v>6300000</v>
      </c>
      <c r="E52" s="7">
        <f t="shared" si="0"/>
        <v>0.64615384615384619</v>
      </c>
      <c r="F52" s="5"/>
      <c r="G52" s="5">
        <f t="shared" si="5"/>
        <v>3450000</v>
      </c>
      <c r="I52">
        <f t="shared" si="2"/>
        <v>4875000</v>
      </c>
    </row>
    <row r="53" spans="1:9" ht="15.75" thickBot="1" x14ac:dyDescent="0.3">
      <c r="A53" s="64" t="s">
        <v>58</v>
      </c>
      <c r="B53" s="65"/>
      <c r="C53" s="6">
        <f>SUM(C8:C52)</f>
        <v>402912500</v>
      </c>
      <c r="D53" s="6">
        <f>SUM(D8:D52)</f>
        <v>216782500</v>
      </c>
      <c r="E53" s="7"/>
      <c r="F53" s="5">
        <f>SUM(F8:F52)</f>
        <v>-18250000</v>
      </c>
      <c r="G53" s="6">
        <f>SUM(G8:G52)</f>
        <v>186130000</v>
      </c>
      <c r="I53">
        <f t="shared" si="2"/>
        <v>201456250</v>
      </c>
    </row>
    <row r="54" spans="1:9" x14ac:dyDescent="0.25">
      <c r="A54" s="10" t="s">
        <v>332</v>
      </c>
      <c r="B54" s="10"/>
      <c r="C54" s="10"/>
      <c r="D54" s="10"/>
      <c r="E54" s="10"/>
      <c r="F54" s="10"/>
      <c r="G54" s="10"/>
      <c r="H54" s="10"/>
    </row>
    <row r="55" spans="1:9" x14ac:dyDescent="0.25">
      <c r="A55" s="37"/>
      <c r="B55" s="10" t="s">
        <v>333</v>
      </c>
      <c r="C55" s="10"/>
      <c r="D55" s="10"/>
      <c r="E55" s="10"/>
      <c r="F55" s="10"/>
      <c r="G55" s="10"/>
      <c r="H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</row>
    <row r="57" spans="1:9" x14ac:dyDescent="0.25">
      <c r="A57" s="10" t="s">
        <v>369</v>
      </c>
      <c r="B57" s="10"/>
      <c r="C57" s="10"/>
      <c r="D57" s="10"/>
      <c r="E57" s="10"/>
      <c r="F57" s="10"/>
      <c r="G57" s="10"/>
      <c r="H57" s="10"/>
    </row>
    <row r="58" spans="1:9" x14ac:dyDescent="0.25">
      <c r="A58" s="10" t="s">
        <v>334</v>
      </c>
      <c r="B58" s="10"/>
      <c r="C58" s="10"/>
      <c r="D58" s="10"/>
      <c r="E58" s="10"/>
      <c r="F58" s="10" t="s">
        <v>337</v>
      </c>
      <c r="G58" s="10"/>
      <c r="H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</row>
    <row r="63" spans="1:9" x14ac:dyDescent="0.25">
      <c r="A63" s="39" t="s">
        <v>335</v>
      </c>
      <c r="B63" s="27"/>
      <c r="C63" s="27"/>
      <c r="D63" s="27"/>
      <c r="E63" s="27"/>
      <c r="F63" s="39" t="s">
        <v>338</v>
      </c>
      <c r="G63" s="10"/>
      <c r="H63" s="10"/>
    </row>
    <row r="64" spans="1:9" x14ac:dyDescent="0.25">
      <c r="A64" s="38" t="s">
        <v>336</v>
      </c>
      <c r="B64" s="38"/>
      <c r="C64" s="38"/>
      <c r="D64" s="38"/>
      <c r="E64" s="38"/>
      <c r="F64" s="38" t="s">
        <v>339</v>
      </c>
      <c r="G64" s="10"/>
      <c r="H64" s="10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9" workbookViewId="0">
      <selection activeCell="A45" sqref="A45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9.5703125" style="10" bestFit="1" customWidth="1"/>
    <col min="4" max="4" width="9.28515625" style="10" bestFit="1" customWidth="1"/>
    <col min="5" max="5" width="11.5703125" style="10" bestFit="1" customWidth="1"/>
    <col min="6" max="6" width="12" style="10" bestFit="1" customWidth="1"/>
    <col min="7" max="7" width="15.85546875" style="10" bestFit="1" customWidth="1"/>
    <col min="8" max="8" width="12.5703125" style="10" bestFit="1" customWidth="1"/>
    <col min="9" max="9" width="10.5703125" style="10" bestFit="1" customWidth="1"/>
    <col min="10" max="16384" width="9.140625" style="10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4" t="s">
        <v>368</v>
      </c>
    </row>
    <row r="4" spans="1:10" ht="15.75" x14ac:dyDescent="0.25">
      <c r="A4" s="58" t="s">
        <v>244</v>
      </c>
      <c r="B4" s="58"/>
      <c r="C4" s="58"/>
      <c r="D4" s="58"/>
      <c r="E4" s="58"/>
      <c r="F4" s="58"/>
      <c r="G4" s="58"/>
    </row>
    <row r="5" spans="1:10" s="27" customFormat="1" thickBot="1" x14ac:dyDescent="0.25">
      <c r="A5" s="66"/>
      <c r="B5" s="66"/>
      <c r="C5" s="66"/>
      <c r="D5" s="66"/>
      <c r="E5" s="66"/>
      <c r="F5" s="66"/>
      <c r="G5" s="66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7">
        <f>D8/C8</f>
        <v>0.1</v>
      </c>
      <c r="F8" s="5">
        <f>D8-J8</f>
        <v>-4000000</v>
      </c>
      <c r="G8" s="5">
        <f>+C8-D8</f>
        <v>9000000</v>
      </c>
      <c r="J8" s="10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7">
        <f t="shared" ref="E9:E40" si="0">D9/C9</f>
        <v>0.57999999999999996</v>
      </c>
      <c r="F9" s="5"/>
      <c r="G9" s="5">
        <f t="shared" ref="G9:G40" si="1">+C9-D9</f>
        <v>4200000</v>
      </c>
      <c r="J9" s="10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7">
        <f t="shared" si="0"/>
        <v>0.35599999999999998</v>
      </c>
      <c r="F10" s="5">
        <f>D10-J10</f>
        <v>-1440000</v>
      </c>
      <c r="G10" s="5">
        <f t="shared" si="1"/>
        <v>6440000</v>
      </c>
      <c r="J10" s="10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7">
        <f t="shared" si="0"/>
        <v>0.26315789473684209</v>
      </c>
      <c r="F11" s="5">
        <f>D11-J11</f>
        <v>-2250000</v>
      </c>
      <c r="G11" s="5">
        <f t="shared" si="1"/>
        <v>7000000</v>
      </c>
      <c r="J11" s="10">
        <f t="shared" si="2"/>
        <v>4750000</v>
      </c>
    </row>
    <row r="12" spans="1:10" x14ac:dyDescent="0.25">
      <c r="A12" s="11">
        <v>5</v>
      </c>
      <c r="B12" s="12" t="s">
        <v>249</v>
      </c>
      <c r="C12" s="13"/>
      <c r="D12" s="13"/>
      <c r="E12" s="14"/>
      <c r="F12" s="15"/>
      <c r="G12" s="5">
        <f t="shared" si="1"/>
        <v>0</v>
      </c>
      <c r="J12" s="10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f>3500000</f>
        <v>3500000</v>
      </c>
      <c r="E13" s="7">
        <f t="shared" si="0"/>
        <v>0.35</v>
      </c>
      <c r="F13" s="5">
        <v>0</v>
      </c>
      <c r="G13" s="5">
        <f t="shared" si="1"/>
        <v>6500000</v>
      </c>
      <c r="J13" s="10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f>1900000+1800000</f>
        <v>3700000</v>
      </c>
      <c r="E14" s="7">
        <f t="shared" si="0"/>
        <v>0.37</v>
      </c>
      <c r="F14" s="5">
        <f t="shared" ref="F14:F21" si="3">D14-J14</f>
        <v>-1300000</v>
      </c>
      <c r="G14" s="5">
        <f t="shared" si="1"/>
        <v>6300000</v>
      </c>
      <c r="J14" s="10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7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0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5000000</v>
      </c>
      <c r="E16" s="7">
        <f t="shared" si="0"/>
        <v>0.5</v>
      </c>
      <c r="F16" s="5">
        <f t="shared" si="3"/>
        <v>0</v>
      </c>
      <c r="G16" s="5">
        <f t="shared" si="1"/>
        <v>5000000</v>
      </c>
      <c r="J16" s="10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7">
        <f t="shared" si="0"/>
        <v>0.2</v>
      </c>
      <c r="F17" s="5">
        <f t="shared" si="3"/>
        <v>-3000000</v>
      </c>
      <c r="G17" s="5">
        <f t="shared" si="1"/>
        <v>8000000</v>
      </c>
      <c r="J17" s="10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f>4600000+900000</f>
        <v>5500000</v>
      </c>
      <c r="E18" s="7">
        <f t="shared" si="0"/>
        <v>0.55000000000000004</v>
      </c>
      <c r="F18" s="5"/>
      <c r="G18" s="5">
        <f t="shared" si="1"/>
        <v>4500000</v>
      </c>
      <c r="J18" s="10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7">
        <f t="shared" si="0"/>
        <v>0.1</v>
      </c>
      <c r="F19" s="5">
        <f t="shared" si="3"/>
        <v>-4000000</v>
      </c>
      <c r="G19" s="5">
        <f t="shared" si="1"/>
        <v>9000000</v>
      </c>
      <c r="J19" s="10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7">
        <f t="shared" si="0"/>
        <v>0.47</v>
      </c>
      <c r="F20" s="5">
        <f t="shared" si="3"/>
        <v>-300000</v>
      </c>
      <c r="G20" s="5">
        <f t="shared" si="1"/>
        <v>5300000</v>
      </c>
      <c r="J20" s="10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7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0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7">
        <f t="shared" si="0"/>
        <v>0.76</v>
      </c>
      <c r="F22" s="5"/>
      <c r="G22" s="5">
        <f t="shared" si="1"/>
        <v>2400000</v>
      </c>
      <c r="J22" s="10">
        <f t="shared" si="2"/>
        <v>5000000</v>
      </c>
    </row>
    <row r="23" spans="1:10" x14ac:dyDescent="0.25">
      <c r="A23" s="11">
        <v>16</v>
      </c>
      <c r="B23" s="12" t="s">
        <v>260</v>
      </c>
      <c r="C23" s="13"/>
      <c r="D23" s="13"/>
      <c r="E23" s="14"/>
      <c r="F23" s="15"/>
      <c r="G23" s="5">
        <f t="shared" si="1"/>
        <v>0</v>
      </c>
      <c r="J23" s="10">
        <f t="shared" si="2"/>
        <v>0</v>
      </c>
    </row>
    <row r="24" spans="1:10" x14ac:dyDescent="0.25">
      <c r="A24" s="11">
        <v>17</v>
      </c>
      <c r="B24" s="12" t="s">
        <v>261</v>
      </c>
      <c r="C24" s="13"/>
      <c r="D24" s="13"/>
      <c r="E24" s="14"/>
      <c r="F24" s="15"/>
      <c r="G24" s="5">
        <f t="shared" si="1"/>
        <v>0</v>
      </c>
      <c r="J24" s="10">
        <f t="shared" si="2"/>
        <v>0</v>
      </c>
    </row>
    <row r="25" spans="1:10" x14ac:dyDescent="0.25">
      <c r="A25" s="11">
        <v>18</v>
      </c>
      <c r="B25" s="12" t="s">
        <v>262</v>
      </c>
      <c r="C25" s="13"/>
      <c r="D25" s="13"/>
      <c r="E25" s="14"/>
      <c r="F25" s="15"/>
      <c r="G25" s="5">
        <f t="shared" si="1"/>
        <v>0</v>
      </c>
      <c r="J25" s="10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5500000</v>
      </c>
      <c r="E26" s="7">
        <f t="shared" si="0"/>
        <v>0.55000000000000004</v>
      </c>
      <c r="F26" s="5">
        <v>0</v>
      </c>
      <c r="G26" s="5">
        <f t="shared" si="1"/>
        <v>4500000</v>
      </c>
      <c r="J26" s="10">
        <f t="shared" si="2"/>
        <v>5000000</v>
      </c>
    </row>
    <row r="27" spans="1:10" x14ac:dyDescent="0.25">
      <c r="A27" s="11">
        <v>20</v>
      </c>
      <c r="B27" s="12" t="s">
        <v>264</v>
      </c>
      <c r="C27" s="13"/>
      <c r="D27" s="13"/>
      <c r="E27" s="14"/>
      <c r="F27" s="15"/>
      <c r="G27" s="5">
        <f t="shared" si="1"/>
        <v>0</v>
      </c>
      <c r="J27" s="10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7">
        <f t="shared" si="0"/>
        <v>1</v>
      </c>
      <c r="F28" s="5"/>
      <c r="G28" s="5">
        <f t="shared" si="1"/>
        <v>0</v>
      </c>
      <c r="J28" s="10">
        <f t="shared" si="2"/>
        <v>5000000</v>
      </c>
    </row>
    <row r="29" spans="1:10" x14ac:dyDescent="0.25">
      <c r="A29" s="11">
        <v>22</v>
      </c>
      <c r="B29" s="12" t="s">
        <v>266</v>
      </c>
      <c r="C29" s="13"/>
      <c r="D29" s="13"/>
      <c r="E29" s="14"/>
      <c r="F29" s="15"/>
      <c r="G29" s="5">
        <f t="shared" si="1"/>
        <v>0</v>
      </c>
      <c r="J29" s="10">
        <f t="shared" si="2"/>
        <v>0</v>
      </c>
    </row>
    <row r="30" spans="1:10" x14ac:dyDescent="0.25">
      <c r="A30" s="11">
        <v>23</v>
      </c>
      <c r="B30" s="12" t="s">
        <v>267</v>
      </c>
      <c r="C30" s="13"/>
      <c r="D30" s="13"/>
      <c r="E30" s="14"/>
      <c r="F30" s="15"/>
      <c r="G30" s="5">
        <f t="shared" si="1"/>
        <v>0</v>
      </c>
      <c r="J30" s="10">
        <f t="shared" si="2"/>
        <v>0</v>
      </c>
    </row>
    <row r="31" spans="1:10" x14ac:dyDescent="0.25">
      <c r="A31" s="11">
        <v>24</v>
      </c>
      <c r="B31" s="12" t="s">
        <v>268</v>
      </c>
      <c r="C31" s="13"/>
      <c r="D31" s="13"/>
      <c r="E31" s="14"/>
      <c r="F31" s="15"/>
      <c r="G31" s="5">
        <f t="shared" si="1"/>
        <v>0</v>
      </c>
      <c r="J31" s="10">
        <f t="shared" si="2"/>
        <v>0</v>
      </c>
    </row>
    <row r="32" spans="1:10" x14ac:dyDescent="0.25">
      <c r="A32" s="11">
        <v>25</v>
      </c>
      <c r="B32" s="12" t="s">
        <v>269</v>
      </c>
      <c r="C32" s="13"/>
      <c r="D32" s="13"/>
      <c r="E32" s="14"/>
      <c r="F32" s="15"/>
      <c r="G32" s="5">
        <f t="shared" si="1"/>
        <v>0</v>
      </c>
      <c r="J32" s="10">
        <f t="shared" si="2"/>
        <v>0</v>
      </c>
    </row>
    <row r="33" spans="1:10" x14ac:dyDescent="0.25">
      <c r="A33" s="11">
        <v>26</v>
      </c>
      <c r="B33" s="12" t="s">
        <v>270</v>
      </c>
      <c r="C33" s="13"/>
      <c r="D33" s="13"/>
      <c r="E33" s="14"/>
      <c r="F33" s="15"/>
      <c r="G33" s="5">
        <f t="shared" si="1"/>
        <v>0</v>
      </c>
      <c r="J33" s="10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7">
        <f t="shared" si="0"/>
        <v>0.41</v>
      </c>
      <c r="F34" s="5">
        <f>D34-J34</f>
        <v>-900000</v>
      </c>
      <c r="G34" s="5">
        <f t="shared" si="1"/>
        <v>5900000</v>
      </c>
      <c r="J34" s="10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7">
        <f t="shared" si="0"/>
        <v>0.1</v>
      </c>
      <c r="F35" s="5">
        <f>D35-J35</f>
        <v>-4000000</v>
      </c>
      <c r="G35" s="5">
        <f t="shared" si="1"/>
        <v>9000000</v>
      </c>
      <c r="J35" s="10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7">
        <f t="shared" si="0"/>
        <v>0.55000000000000004</v>
      </c>
      <c r="F36" s="5"/>
      <c r="G36" s="5">
        <f t="shared" si="1"/>
        <v>4500000</v>
      </c>
      <c r="J36" s="10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7">
        <f t="shared" si="0"/>
        <v>0.57999999999999996</v>
      </c>
      <c r="F37" s="5">
        <v>0</v>
      </c>
      <c r="G37" s="5">
        <f t="shared" si="1"/>
        <v>4200000</v>
      </c>
      <c r="J37" s="10">
        <f t="shared" si="2"/>
        <v>5000000</v>
      </c>
    </row>
    <row r="38" spans="1:10" x14ac:dyDescent="0.25">
      <c r="A38" s="11">
        <v>31</v>
      </c>
      <c r="B38" s="12" t="s">
        <v>275</v>
      </c>
      <c r="C38" s="13"/>
      <c r="D38" s="13"/>
      <c r="E38" s="14"/>
      <c r="F38" s="15"/>
      <c r="G38" s="5">
        <f t="shared" si="1"/>
        <v>0</v>
      </c>
      <c r="J38" s="10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7">
        <f t="shared" si="0"/>
        <v>0.25</v>
      </c>
      <c r="F39" s="5">
        <f>D39-J39</f>
        <v>-2500000</v>
      </c>
      <c r="G39" s="5">
        <f t="shared" si="1"/>
        <v>7500000</v>
      </c>
      <c r="J39" s="10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7">
        <f t="shared" si="0"/>
        <v>1</v>
      </c>
      <c r="F40" s="5"/>
      <c r="G40" s="5">
        <f t="shared" si="1"/>
        <v>0</v>
      </c>
      <c r="J40" s="10">
        <f t="shared" si="2"/>
        <v>4875000</v>
      </c>
    </row>
    <row r="41" spans="1:10" ht="15.75" thickBot="1" x14ac:dyDescent="0.3">
      <c r="A41" s="64" t="s">
        <v>58</v>
      </c>
      <c r="B41" s="65"/>
      <c r="C41" s="6">
        <v>224250000</v>
      </c>
      <c r="D41" s="6">
        <v>83260000</v>
      </c>
      <c r="E41" s="6"/>
      <c r="F41" s="5">
        <f>SUM(F8:F40)</f>
        <v>-32040000</v>
      </c>
      <c r="G41" s="5">
        <f>SUM(G8:G40)</f>
        <v>130090000</v>
      </c>
      <c r="H41" s="41">
        <v>135290000</v>
      </c>
      <c r="I41" s="42">
        <f>+G41-H41</f>
        <v>-5200000</v>
      </c>
    </row>
    <row r="42" spans="1:10" x14ac:dyDescent="0.25">
      <c r="A42" s="10" t="s">
        <v>332</v>
      </c>
    </row>
    <row r="43" spans="1:10" x14ac:dyDescent="0.25">
      <c r="A43" s="37"/>
      <c r="B43" s="10" t="s">
        <v>333</v>
      </c>
    </row>
    <row r="45" spans="1:10" x14ac:dyDescent="0.25">
      <c r="A45" s="10" t="s">
        <v>369</v>
      </c>
    </row>
    <row r="46" spans="1:10" x14ac:dyDescent="0.25">
      <c r="A46" s="10" t="s">
        <v>334</v>
      </c>
      <c r="F46" s="10" t="s">
        <v>337</v>
      </c>
    </row>
    <row r="51" spans="1:6" x14ac:dyDescent="0.25">
      <c r="A51" s="39" t="s">
        <v>335</v>
      </c>
      <c r="B51" s="27"/>
      <c r="C51" s="27"/>
      <c r="D51" s="27"/>
      <c r="E51" s="27"/>
      <c r="F51" s="39" t="s">
        <v>338</v>
      </c>
    </row>
    <row r="52" spans="1:6" x14ac:dyDescent="0.25">
      <c r="A52" s="38" t="s">
        <v>336</v>
      </c>
      <c r="B52" s="38"/>
      <c r="C52" s="38"/>
      <c r="D52" s="38"/>
      <c r="E52" s="38"/>
      <c r="F52" s="38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16" workbookViewId="0">
      <selection activeCell="D32" sqref="D32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4" t="s">
        <v>322</v>
      </c>
    </row>
    <row r="2" spans="1:10" ht="15.75" x14ac:dyDescent="0.25">
      <c r="A2" s="24" t="s">
        <v>330</v>
      </c>
    </row>
    <row r="3" spans="1:10" ht="15.75" x14ac:dyDescent="0.25">
      <c r="A3" s="54" t="s">
        <v>368</v>
      </c>
    </row>
    <row r="4" spans="1:10" ht="15.75" x14ac:dyDescent="0.25">
      <c r="A4" s="28" t="s">
        <v>331</v>
      </c>
      <c r="B4" s="10"/>
      <c r="C4" s="10"/>
      <c r="D4" s="10"/>
      <c r="E4" s="10"/>
      <c r="F4" s="10"/>
      <c r="G4" s="10"/>
    </row>
    <row r="5" spans="1:10" ht="16.5" thickBot="1" x14ac:dyDescent="0.3">
      <c r="A5" s="17"/>
      <c r="B5" s="10"/>
      <c r="C5" s="10"/>
      <c r="D5" s="10"/>
      <c r="E5" s="10"/>
      <c r="F5" s="10"/>
      <c r="G5" s="10"/>
    </row>
    <row r="6" spans="1:10" x14ac:dyDescent="0.25">
      <c r="A6" s="62" t="s">
        <v>1</v>
      </c>
      <c r="B6" s="56" t="s">
        <v>2</v>
      </c>
      <c r="C6" s="56" t="s">
        <v>3</v>
      </c>
      <c r="D6" s="56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63"/>
      <c r="B7" s="57"/>
      <c r="C7" s="57"/>
      <c r="D7" s="57"/>
      <c r="E7" s="2" t="s">
        <v>320</v>
      </c>
      <c r="F7" s="8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8200000</v>
      </c>
      <c r="E8" s="7">
        <f>D8/C8</f>
        <v>0.84102564102564104</v>
      </c>
      <c r="F8" s="5"/>
      <c r="G8" s="5">
        <f>+C8-D8</f>
        <v>1550000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7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8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1">
        <v>4</v>
      </c>
      <c r="B11" s="12" t="s">
        <v>281</v>
      </c>
      <c r="C11" s="13"/>
      <c r="D11" s="13"/>
      <c r="E11" s="14"/>
      <c r="F11" s="15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7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1">
        <v>6</v>
      </c>
      <c r="B13" s="12" t="s">
        <v>283</v>
      </c>
      <c r="C13" s="13"/>
      <c r="D13" s="13"/>
      <c r="E13" s="14"/>
      <c r="F13" s="15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v>3626000</v>
      </c>
      <c r="E14" s="7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7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7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1">
        <v>10</v>
      </c>
      <c r="B17" s="12" t="s">
        <v>287</v>
      </c>
      <c r="C17" s="13"/>
      <c r="D17" s="13"/>
      <c r="E17" s="14"/>
      <c r="F17" s="15"/>
      <c r="G17" s="5">
        <f t="shared" si="2"/>
        <v>0</v>
      </c>
      <c r="J17">
        <f t="shared" si="3"/>
        <v>0</v>
      </c>
    </row>
    <row r="18" spans="1:10" x14ac:dyDescent="0.25">
      <c r="A18" s="11">
        <v>11</v>
      </c>
      <c r="B18" s="12" t="s">
        <v>288</v>
      </c>
      <c r="C18" s="13"/>
      <c r="D18" s="13"/>
      <c r="E18" s="14"/>
      <c r="F18" s="15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7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7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7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</f>
        <v>6250000</v>
      </c>
      <c r="E22" s="7">
        <f t="shared" si="0"/>
        <v>0.625</v>
      </c>
      <c r="F22" s="5"/>
      <c r="G22" s="5">
        <f t="shared" si="2"/>
        <v>3750000</v>
      </c>
      <c r="J22">
        <f t="shared" si="3"/>
        <v>5000000</v>
      </c>
    </row>
    <row r="23" spans="1:10" x14ac:dyDescent="0.25">
      <c r="A23" s="11">
        <v>16</v>
      </c>
      <c r="B23" s="12" t="s">
        <v>293</v>
      </c>
      <c r="C23" s="13"/>
      <c r="D23" s="13"/>
      <c r="E23" s="14"/>
      <c r="F23" s="15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7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7">
        <f t="shared" si="0"/>
        <v>0.57499999999999996</v>
      </c>
      <c r="F25" s="5"/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7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7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1">
        <v>21</v>
      </c>
      <c r="B28" s="12" t="s">
        <v>298</v>
      </c>
      <c r="C28" s="13"/>
      <c r="D28" s="13"/>
      <c r="E28" s="14"/>
      <c r="F28" s="15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7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7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7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7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7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7200000</v>
      </c>
      <c r="E34" s="7">
        <f t="shared" si="0"/>
        <v>0.72</v>
      </c>
      <c r="F34" s="5"/>
      <c r="G34" s="5">
        <f t="shared" si="2"/>
        <v>2800000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7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7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7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1">
        <v>31</v>
      </c>
      <c r="B38" s="12" t="s">
        <v>308</v>
      </c>
      <c r="C38" s="13"/>
      <c r="D38" s="13"/>
      <c r="E38" s="14"/>
      <c r="F38" s="15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7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1">
        <v>33</v>
      </c>
      <c r="B40" s="12" t="s">
        <v>310</v>
      </c>
      <c r="C40" s="13"/>
      <c r="D40" s="13"/>
      <c r="E40" s="14"/>
      <c r="F40" s="15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f>3700000+1800000</f>
        <v>5500000</v>
      </c>
      <c r="E41" s="7">
        <f t="shared" si="0"/>
        <v>0.55000000000000004</v>
      </c>
      <c r="F41" s="5"/>
      <c r="G41" s="5">
        <f t="shared" si="2"/>
        <v>4500000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7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3" customFormat="1" x14ac:dyDescent="0.25">
      <c r="A43" s="19">
        <v>36</v>
      </c>
      <c r="B43" s="20" t="s">
        <v>313</v>
      </c>
      <c r="C43" s="21">
        <v>10000000</v>
      </c>
      <c r="D43" s="21">
        <v>3000000</v>
      </c>
      <c r="E43" s="22">
        <f t="shared" si="0"/>
        <v>0.3</v>
      </c>
      <c r="F43" s="21">
        <f t="shared" si="1"/>
        <v>-2000000</v>
      </c>
      <c r="G43" s="5">
        <f t="shared" si="2"/>
        <v>7000000</v>
      </c>
      <c r="J43" s="23">
        <f t="shared" si="3"/>
        <v>5000000</v>
      </c>
    </row>
    <row r="44" spans="1:10" x14ac:dyDescent="0.25">
      <c r="A44" s="11">
        <v>37</v>
      </c>
      <c r="B44" s="12" t="s">
        <v>314</v>
      </c>
      <c r="C44" s="13"/>
      <c r="D44" s="13"/>
      <c r="E44" s="14"/>
      <c r="F44" s="15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v>5500000</v>
      </c>
      <c r="E45" s="7">
        <f t="shared" si="0"/>
        <v>0.55000000000000004</v>
      </c>
      <c r="F45" s="5">
        <v>0</v>
      </c>
      <c r="G45" s="5">
        <f t="shared" si="2"/>
        <v>4500000</v>
      </c>
      <c r="J45">
        <f t="shared" si="3"/>
        <v>5000000</v>
      </c>
    </row>
    <row r="46" spans="1:10" x14ac:dyDescent="0.25">
      <c r="A46" s="11">
        <v>39</v>
      </c>
      <c r="B46" s="12" t="s">
        <v>316</v>
      </c>
      <c r="C46" s="13"/>
      <c r="D46" s="13"/>
      <c r="E46" s="14"/>
      <c r="F46" s="15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7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7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64" t="s">
        <v>58</v>
      </c>
      <c r="B49" s="65"/>
      <c r="C49" s="6">
        <v>308250000</v>
      </c>
      <c r="D49" s="6">
        <v>110186000</v>
      </c>
      <c r="E49" s="7"/>
      <c r="F49" s="5">
        <f>SUM(F8:F48)</f>
        <v>-44464000</v>
      </c>
      <c r="G49" s="6">
        <f>SUM(G8:G48)</f>
        <v>184014000</v>
      </c>
    </row>
    <row r="50" spans="1:8" x14ac:dyDescent="0.25">
      <c r="A50" s="10" t="s">
        <v>332</v>
      </c>
      <c r="B50" s="10"/>
      <c r="C50" s="10"/>
      <c r="D50" s="10"/>
      <c r="E50" s="10"/>
      <c r="F50" s="10"/>
      <c r="G50" s="10"/>
      <c r="H50" s="10"/>
    </row>
    <row r="51" spans="1:8" x14ac:dyDescent="0.25">
      <c r="A51" s="37"/>
      <c r="B51" s="10" t="s">
        <v>333</v>
      </c>
      <c r="C51" s="10"/>
      <c r="D51" s="10"/>
      <c r="E51" s="10"/>
      <c r="F51" s="10"/>
      <c r="G51" s="10"/>
      <c r="H51" s="10"/>
    </row>
    <row r="52" spans="1:8" x14ac:dyDescent="0.25">
      <c r="A52" s="10"/>
      <c r="B52" s="10"/>
      <c r="C52" s="10"/>
      <c r="D52" s="10"/>
      <c r="E52" s="10"/>
      <c r="F52" s="10"/>
      <c r="G52" s="10"/>
      <c r="H52" s="10"/>
    </row>
    <row r="53" spans="1:8" x14ac:dyDescent="0.25">
      <c r="A53" s="10" t="s">
        <v>369</v>
      </c>
      <c r="B53" s="10"/>
      <c r="C53" s="10"/>
      <c r="D53" s="10"/>
      <c r="E53" s="10"/>
      <c r="F53" s="10"/>
      <c r="G53" s="10"/>
      <c r="H53" s="10"/>
    </row>
    <row r="54" spans="1:8" x14ac:dyDescent="0.25">
      <c r="A54" s="10" t="s">
        <v>334</v>
      </c>
      <c r="B54" s="10"/>
      <c r="C54" s="10"/>
      <c r="D54" s="10"/>
      <c r="E54" s="10"/>
      <c r="F54" s="10" t="s">
        <v>337</v>
      </c>
      <c r="G54" s="10"/>
      <c r="H54" s="10"/>
    </row>
    <row r="55" spans="1:8" x14ac:dyDescent="0.25">
      <c r="A55" s="10"/>
      <c r="B55" s="10"/>
      <c r="C55" s="10"/>
      <c r="D55" s="10"/>
      <c r="E55" s="10"/>
      <c r="F55" s="10"/>
      <c r="G55" s="10"/>
      <c r="H55" s="10"/>
    </row>
    <row r="56" spans="1:8" x14ac:dyDescent="0.25">
      <c r="A56" s="10"/>
      <c r="B56" s="10"/>
      <c r="C56" s="10"/>
      <c r="D56" s="10"/>
      <c r="E56" s="10"/>
      <c r="F56" s="10"/>
      <c r="G56" s="10"/>
      <c r="H56" s="10"/>
    </row>
    <row r="57" spans="1:8" x14ac:dyDescent="0.25">
      <c r="A57" s="10"/>
      <c r="B57" s="10"/>
      <c r="C57" s="10"/>
      <c r="D57" s="10"/>
      <c r="E57" s="10"/>
      <c r="F57" s="10"/>
      <c r="G57" s="10"/>
      <c r="H57" s="10"/>
    </row>
    <row r="58" spans="1:8" x14ac:dyDescent="0.25">
      <c r="A58" s="10"/>
      <c r="B58" s="10"/>
      <c r="C58" s="10"/>
      <c r="D58" s="10"/>
      <c r="E58" s="10"/>
      <c r="F58" s="10"/>
      <c r="G58" s="10"/>
      <c r="H58" s="10"/>
    </row>
    <row r="59" spans="1:8" x14ac:dyDescent="0.25">
      <c r="A59" s="39" t="s">
        <v>335</v>
      </c>
      <c r="B59" s="27"/>
      <c r="C59" s="27"/>
      <c r="D59" s="27"/>
      <c r="E59" s="27"/>
      <c r="F59" s="39" t="s">
        <v>338</v>
      </c>
      <c r="G59" s="10"/>
      <c r="H59" s="10"/>
    </row>
    <row r="60" spans="1:8" x14ac:dyDescent="0.25">
      <c r="A60" s="38" t="s">
        <v>336</v>
      </c>
      <c r="B60" s="38"/>
      <c r="C60" s="38"/>
      <c r="D60" s="38"/>
      <c r="E60" s="38"/>
      <c r="F60" s="38" t="s">
        <v>339</v>
      </c>
      <c r="G60" s="10"/>
      <c r="H60" s="10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6" sqref="B26"/>
    </sheetView>
  </sheetViews>
  <sheetFormatPr defaultRowHeight="15" x14ac:dyDescent="0.25"/>
  <cols>
    <col min="1" max="1" width="9.28515625" style="10" bestFit="1" customWidth="1"/>
    <col min="2" max="2" width="22.7109375" style="10" bestFit="1" customWidth="1"/>
    <col min="3" max="3" width="17.42578125" style="10" bestFit="1" customWidth="1"/>
    <col min="4" max="4" width="23.5703125" style="10" bestFit="1" customWidth="1"/>
    <col min="5" max="5" width="17.42578125" style="10" bestFit="1" customWidth="1"/>
    <col min="6" max="7" width="11.5703125" style="10" bestFit="1" customWidth="1"/>
    <col min="8" max="8" width="23.5703125" style="10" bestFit="1" customWidth="1"/>
    <col min="9" max="9" width="9.140625" style="10"/>
    <col min="10" max="10" width="11.5703125" style="10" bestFit="1" customWidth="1"/>
    <col min="11" max="16384" width="9.140625" style="10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58" t="s">
        <v>244</v>
      </c>
      <c r="B4" s="58"/>
    </row>
    <row r="5" spans="1:7" s="27" customFormat="1" thickBot="1" x14ac:dyDescent="0.25">
      <c r="A5" s="66"/>
      <c r="B5" s="66"/>
    </row>
    <row r="6" spans="1:7" x14ac:dyDescent="0.25">
      <c r="A6" s="62" t="s">
        <v>1</v>
      </c>
      <c r="B6" s="56" t="s">
        <v>2</v>
      </c>
      <c r="C6" s="10" t="s">
        <v>5</v>
      </c>
    </row>
    <row r="7" spans="1:7" x14ac:dyDescent="0.25">
      <c r="A7" s="63"/>
      <c r="B7" s="57"/>
      <c r="C7" s="10" t="s">
        <v>6</v>
      </c>
    </row>
    <row r="8" spans="1:7" x14ac:dyDescent="0.25">
      <c r="A8" s="3">
        <v>1</v>
      </c>
      <c r="B8" s="4" t="s">
        <v>245</v>
      </c>
      <c r="C8" s="43">
        <v>9000000</v>
      </c>
      <c r="D8" s="42" t="s">
        <v>350</v>
      </c>
      <c r="E8" s="42" t="s">
        <v>342</v>
      </c>
      <c r="F8" s="42">
        <v>9000000</v>
      </c>
      <c r="G8" s="42">
        <f>+C8-F8</f>
        <v>0</v>
      </c>
    </row>
    <row r="9" spans="1:7" x14ac:dyDescent="0.25">
      <c r="A9" s="3">
        <v>2</v>
      </c>
      <c r="B9" s="4" t="s">
        <v>246</v>
      </c>
      <c r="C9" s="43">
        <v>4200000</v>
      </c>
      <c r="D9" s="42" t="s">
        <v>345</v>
      </c>
      <c r="E9" s="42" t="s">
        <v>342</v>
      </c>
      <c r="F9" s="42">
        <v>7000000</v>
      </c>
      <c r="G9" s="44">
        <f t="shared" ref="G9:G29" si="0">+C9-F9</f>
        <v>-2800000</v>
      </c>
    </row>
    <row r="10" spans="1:7" x14ac:dyDescent="0.25">
      <c r="A10" s="3">
        <v>3</v>
      </c>
      <c r="B10" s="4" t="s">
        <v>247</v>
      </c>
      <c r="C10" s="43">
        <v>6440000</v>
      </c>
      <c r="D10" s="42" t="s">
        <v>247</v>
      </c>
      <c r="E10" s="42" t="s">
        <v>342</v>
      </c>
      <c r="F10" s="42">
        <v>9200000</v>
      </c>
      <c r="G10" s="44">
        <f t="shared" si="0"/>
        <v>-2760000</v>
      </c>
    </row>
    <row r="11" spans="1:7" x14ac:dyDescent="0.25">
      <c r="A11" s="3">
        <v>4</v>
      </c>
      <c r="B11" s="4" t="s">
        <v>248</v>
      </c>
      <c r="C11" s="43">
        <v>7000000</v>
      </c>
      <c r="D11" s="42" t="s">
        <v>341</v>
      </c>
      <c r="E11" s="42" t="s">
        <v>342</v>
      </c>
      <c r="F11" s="42">
        <v>7000000</v>
      </c>
      <c r="G11" s="42">
        <f t="shared" si="0"/>
        <v>0</v>
      </c>
    </row>
    <row r="12" spans="1:7" x14ac:dyDescent="0.25">
      <c r="A12" s="3">
        <v>5</v>
      </c>
      <c r="B12" s="4" t="s">
        <v>250</v>
      </c>
      <c r="C12" s="43">
        <v>6500000</v>
      </c>
      <c r="D12" s="42" t="s">
        <v>250</v>
      </c>
      <c r="E12" s="42" t="s">
        <v>342</v>
      </c>
      <c r="F12" s="42">
        <v>8500000</v>
      </c>
      <c r="G12" s="44">
        <f t="shared" si="0"/>
        <v>-2000000</v>
      </c>
    </row>
    <row r="13" spans="1:7" x14ac:dyDescent="0.25">
      <c r="A13" s="3">
        <v>6</v>
      </c>
      <c r="B13" s="4" t="s">
        <v>251</v>
      </c>
      <c r="C13" s="43">
        <v>6300000</v>
      </c>
      <c r="D13" s="42" t="s">
        <v>251</v>
      </c>
      <c r="E13" s="42" t="s">
        <v>342</v>
      </c>
      <c r="F13" s="42">
        <v>8100000</v>
      </c>
      <c r="G13" s="44">
        <f t="shared" si="0"/>
        <v>-1800000</v>
      </c>
    </row>
    <row r="14" spans="1:7" x14ac:dyDescent="0.25">
      <c r="A14" s="3">
        <v>7</v>
      </c>
      <c r="B14" s="4" t="s">
        <v>252</v>
      </c>
      <c r="C14" s="43">
        <v>11000000</v>
      </c>
      <c r="D14" s="42" t="s">
        <v>252</v>
      </c>
      <c r="E14" s="42" t="s">
        <v>342</v>
      </c>
      <c r="F14" s="42">
        <v>13500000</v>
      </c>
      <c r="G14" s="44">
        <f t="shared" si="0"/>
        <v>-2500000</v>
      </c>
    </row>
    <row r="15" spans="1:7" x14ac:dyDescent="0.25">
      <c r="A15" s="3">
        <v>8</v>
      </c>
      <c r="B15" s="4" t="s">
        <v>253</v>
      </c>
      <c r="C15" s="43">
        <v>6000000</v>
      </c>
      <c r="D15" s="42" t="s">
        <v>253</v>
      </c>
      <c r="E15" s="42" t="s">
        <v>342</v>
      </c>
      <c r="F15" s="42">
        <v>7000000</v>
      </c>
      <c r="G15" s="44">
        <f t="shared" si="0"/>
        <v>-1000000</v>
      </c>
    </row>
    <row r="16" spans="1:7" x14ac:dyDescent="0.25">
      <c r="A16" s="3">
        <v>9</v>
      </c>
      <c r="B16" s="4" t="s">
        <v>254</v>
      </c>
      <c r="C16" s="43">
        <v>8000000</v>
      </c>
      <c r="D16" s="42" t="s">
        <v>351</v>
      </c>
      <c r="E16" s="42" t="s">
        <v>342</v>
      </c>
      <c r="F16" s="42">
        <v>9000000</v>
      </c>
      <c r="G16" s="44">
        <f t="shared" si="0"/>
        <v>-1000000</v>
      </c>
    </row>
    <row r="17" spans="1:7" x14ac:dyDescent="0.25">
      <c r="A17" s="3">
        <v>10</v>
      </c>
      <c r="B17" s="4" t="s">
        <v>255</v>
      </c>
      <c r="C17" s="43">
        <v>5400000</v>
      </c>
      <c r="D17" s="42" t="s">
        <v>347</v>
      </c>
      <c r="E17" s="42" t="s">
        <v>342</v>
      </c>
      <c r="F17" s="42">
        <v>7200000</v>
      </c>
      <c r="G17" s="44">
        <f t="shared" si="0"/>
        <v>-1800000</v>
      </c>
    </row>
    <row r="18" spans="1:7" x14ac:dyDescent="0.25">
      <c r="A18" s="3">
        <v>11</v>
      </c>
      <c r="B18" s="12" t="s">
        <v>256</v>
      </c>
      <c r="C18" s="43">
        <v>9000000</v>
      </c>
      <c r="D18" s="42" t="s">
        <v>256</v>
      </c>
      <c r="E18" s="42" t="s">
        <v>342</v>
      </c>
      <c r="F18" s="42">
        <v>9000000</v>
      </c>
      <c r="G18" s="42">
        <f t="shared" si="0"/>
        <v>0</v>
      </c>
    </row>
    <row r="19" spans="1:7" x14ac:dyDescent="0.25">
      <c r="A19" s="3">
        <v>12</v>
      </c>
      <c r="B19" s="4" t="s">
        <v>257</v>
      </c>
      <c r="C19" s="43">
        <v>5300000</v>
      </c>
      <c r="D19" s="42" t="s">
        <v>346</v>
      </c>
      <c r="E19" s="42" t="s">
        <v>342</v>
      </c>
      <c r="F19" s="42">
        <v>7700000</v>
      </c>
      <c r="G19" s="44">
        <f t="shared" si="0"/>
        <v>-2400000</v>
      </c>
    </row>
    <row r="20" spans="1:7" x14ac:dyDescent="0.25">
      <c r="A20" s="3">
        <v>13</v>
      </c>
      <c r="B20" s="12" t="s">
        <v>258</v>
      </c>
      <c r="C20" s="43">
        <v>9850000</v>
      </c>
      <c r="D20" s="42" t="s">
        <v>258</v>
      </c>
      <c r="E20" s="42" t="s">
        <v>342</v>
      </c>
      <c r="F20" s="42">
        <v>9850000</v>
      </c>
      <c r="G20" s="42">
        <f t="shared" si="0"/>
        <v>0</v>
      </c>
    </row>
    <row r="21" spans="1:7" x14ac:dyDescent="0.25">
      <c r="A21" s="3">
        <v>14</v>
      </c>
      <c r="B21" s="4" t="s">
        <v>259</v>
      </c>
      <c r="C21" s="43">
        <v>2400000</v>
      </c>
      <c r="D21" s="42" t="s">
        <v>259</v>
      </c>
      <c r="E21" s="42" t="s">
        <v>342</v>
      </c>
      <c r="F21" s="42">
        <v>5600000</v>
      </c>
      <c r="G21" s="44">
        <f t="shared" si="0"/>
        <v>-3200000</v>
      </c>
    </row>
    <row r="22" spans="1:7" x14ac:dyDescent="0.25">
      <c r="A22" s="3">
        <v>15</v>
      </c>
      <c r="B22" s="4" t="s">
        <v>263</v>
      </c>
      <c r="C22" s="43">
        <v>7800000</v>
      </c>
      <c r="D22" s="42" t="s">
        <v>263</v>
      </c>
      <c r="E22" s="42" t="s">
        <v>342</v>
      </c>
      <c r="F22" s="42">
        <v>9000000</v>
      </c>
      <c r="G22" s="44">
        <f t="shared" si="0"/>
        <v>-1200000</v>
      </c>
    </row>
    <row r="23" spans="1:7" x14ac:dyDescent="0.25">
      <c r="A23" s="3">
        <v>16</v>
      </c>
      <c r="B23" s="4" t="s">
        <v>265</v>
      </c>
      <c r="C23" s="43">
        <v>0</v>
      </c>
      <c r="D23" s="42" t="s">
        <v>353</v>
      </c>
      <c r="E23" s="42" t="s">
        <v>342</v>
      </c>
      <c r="F23" s="42">
        <v>0</v>
      </c>
      <c r="G23" s="42">
        <f t="shared" si="0"/>
        <v>0</v>
      </c>
    </row>
    <row r="24" spans="1:7" x14ac:dyDescent="0.25">
      <c r="A24" s="3">
        <v>17</v>
      </c>
      <c r="B24" s="4" t="s">
        <v>271</v>
      </c>
      <c r="C24" s="43">
        <v>5900000</v>
      </c>
      <c r="D24" s="42" t="s">
        <v>271</v>
      </c>
      <c r="E24" s="42" t="s">
        <v>342</v>
      </c>
      <c r="F24" s="42">
        <v>8100000</v>
      </c>
      <c r="G24" s="44">
        <f t="shared" si="0"/>
        <v>-2200000</v>
      </c>
    </row>
    <row r="25" spans="1:7" x14ac:dyDescent="0.25">
      <c r="A25" s="3">
        <v>18</v>
      </c>
      <c r="B25" s="4" t="s">
        <v>272</v>
      </c>
      <c r="C25" s="43">
        <v>9000000</v>
      </c>
      <c r="D25" s="42" t="s">
        <v>348</v>
      </c>
      <c r="E25" s="42" t="s">
        <v>342</v>
      </c>
      <c r="F25" s="42">
        <v>9000000</v>
      </c>
      <c r="G25" s="42">
        <f t="shared" si="0"/>
        <v>0</v>
      </c>
    </row>
    <row r="26" spans="1:7" x14ac:dyDescent="0.25">
      <c r="A26" s="3">
        <v>19</v>
      </c>
      <c r="B26" s="4" t="s">
        <v>273</v>
      </c>
      <c r="C26" s="43">
        <v>4500000</v>
      </c>
      <c r="D26" s="42" t="s">
        <v>344</v>
      </c>
      <c r="E26" s="42" t="s">
        <v>342</v>
      </c>
      <c r="F26" s="42">
        <v>8100000</v>
      </c>
      <c r="G26" s="44">
        <f t="shared" si="0"/>
        <v>-3600000</v>
      </c>
    </row>
    <row r="27" spans="1:7" x14ac:dyDescent="0.25">
      <c r="A27" s="3">
        <v>20</v>
      </c>
      <c r="B27" s="4" t="s">
        <v>274</v>
      </c>
      <c r="C27" s="43">
        <v>4200000</v>
      </c>
      <c r="D27" s="42" t="s">
        <v>349</v>
      </c>
      <c r="E27" s="42" t="s">
        <v>342</v>
      </c>
      <c r="F27" s="42">
        <v>7000000</v>
      </c>
      <c r="G27" s="44">
        <f t="shared" si="0"/>
        <v>-2800000</v>
      </c>
    </row>
    <row r="28" spans="1:7" x14ac:dyDescent="0.25">
      <c r="A28" s="3">
        <v>21</v>
      </c>
      <c r="B28" s="12" t="s">
        <v>276</v>
      </c>
      <c r="C28" s="43">
        <v>7500000</v>
      </c>
      <c r="D28" s="42" t="s">
        <v>352</v>
      </c>
      <c r="E28" s="42" t="s">
        <v>342</v>
      </c>
      <c r="F28" s="42">
        <v>7500000</v>
      </c>
      <c r="G28" s="42">
        <f t="shared" si="0"/>
        <v>0</v>
      </c>
    </row>
    <row r="29" spans="1:7" x14ac:dyDescent="0.25">
      <c r="A29" s="3">
        <v>22</v>
      </c>
      <c r="B29" s="4" t="s">
        <v>277</v>
      </c>
      <c r="C29" s="43">
        <v>0</v>
      </c>
      <c r="D29" s="42" t="s">
        <v>343</v>
      </c>
      <c r="E29" s="42" t="s">
        <v>342</v>
      </c>
      <c r="F29" s="42">
        <v>4500000</v>
      </c>
      <c r="G29" s="44">
        <f t="shared" si="0"/>
        <v>-4500000</v>
      </c>
    </row>
  </sheetData>
  <sortState ref="D8:F29">
    <sortCondition ref="D36"/>
  </sortState>
  <mergeCells count="4">
    <mergeCell ref="A4:B4"/>
    <mergeCell ref="A5:B5"/>
    <mergeCell ref="A6:A7"/>
    <mergeCell ref="B6:B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9" workbookViewId="0">
      <selection activeCell="I22" sqref="I22"/>
    </sheetView>
  </sheetViews>
  <sheetFormatPr defaultRowHeight="15" x14ac:dyDescent="0.25"/>
  <cols>
    <col min="2" max="2" width="24.140625" bestFit="1" customWidth="1"/>
    <col min="3" max="3" width="17.85546875" bestFit="1" customWidth="1"/>
    <col min="4" max="4" width="25.5703125" bestFit="1" customWidth="1"/>
    <col min="6" max="6" width="10.5703125" bestFit="1" customWidth="1"/>
    <col min="7" max="7" width="12.5703125" bestFit="1" customWidth="1"/>
    <col min="10" max="10" width="25.5703125" bestFit="1" customWidth="1"/>
    <col min="12" max="12" width="10.5703125" bestFit="1" customWidth="1"/>
  </cols>
  <sheetData>
    <row r="1" spans="1:7" ht="15.75" x14ac:dyDescent="0.25">
      <c r="A1" s="40" t="s">
        <v>322</v>
      </c>
    </row>
    <row r="2" spans="1:7" ht="15.75" x14ac:dyDescent="0.25">
      <c r="A2" s="40" t="s">
        <v>330</v>
      </c>
    </row>
    <row r="3" spans="1:7" ht="15.75" x14ac:dyDescent="0.25">
      <c r="A3" s="40" t="s">
        <v>340</v>
      </c>
    </row>
    <row r="4" spans="1:7" ht="15.75" x14ac:dyDescent="0.25">
      <c r="A4" s="28" t="s">
        <v>331</v>
      </c>
      <c r="B4" s="10"/>
    </row>
    <row r="5" spans="1:7" ht="16.5" thickBot="1" x14ac:dyDescent="0.3">
      <c r="A5" s="17"/>
      <c r="B5" s="10"/>
    </row>
    <row r="6" spans="1:7" x14ac:dyDescent="0.25">
      <c r="A6" s="62" t="s">
        <v>1</v>
      </c>
      <c r="B6" s="56" t="s">
        <v>2</v>
      </c>
      <c r="C6" t="s">
        <v>5</v>
      </c>
    </row>
    <row r="7" spans="1:7" x14ac:dyDescent="0.25">
      <c r="A7" s="63"/>
      <c r="B7" s="57"/>
      <c r="C7" t="s">
        <v>6</v>
      </c>
    </row>
    <row r="8" spans="1:7" x14ac:dyDescent="0.25">
      <c r="A8" s="3">
        <v>1</v>
      </c>
      <c r="B8" s="4" t="s">
        <v>278</v>
      </c>
      <c r="C8" s="45">
        <v>2250000</v>
      </c>
      <c r="D8" s="46" t="s">
        <v>278</v>
      </c>
      <c r="E8" s="46" t="s">
        <v>354</v>
      </c>
      <c r="F8" s="46">
        <v>3650000</v>
      </c>
      <c r="G8" s="47">
        <f>+C8-F8</f>
        <v>-1400000</v>
      </c>
    </row>
    <row r="9" spans="1:7" x14ac:dyDescent="0.25">
      <c r="A9" s="3">
        <v>2</v>
      </c>
      <c r="B9" s="4" t="s">
        <v>279</v>
      </c>
      <c r="C9" s="45">
        <v>8000000</v>
      </c>
      <c r="D9" s="46" t="s">
        <v>279</v>
      </c>
      <c r="E9" s="46" t="s">
        <v>354</v>
      </c>
      <c r="F9" s="46">
        <v>8000000</v>
      </c>
      <c r="G9" s="46">
        <f t="shared" ref="G9:G38" si="0">+C9-F9</f>
        <v>0</v>
      </c>
    </row>
    <row r="10" spans="1:7" x14ac:dyDescent="0.25">
      <c r="A10" s="3">
        <v>3</v>
      </c>
      <c r="B10" s="4" t="s">
        <v>280</v>
      </c>
      <c r="C10" s="45">
        <v>4200000</v>
      </c>
      <c r="D10" s="46" t="s">
        <v>280</v>
      </c>
      <c r="E10" s="46" t="s">
        <v>354</v>
      </c>
      <c r="F10" s="46">
        <v>5900000</v>
      </c>
      <c r="G10" s="47">
        <f t="shared" si="0"/>
        <v>-1700000</v>
      </c>
    </row>
    <row r="11" spans="1:7" x14ac:dyDescent="0.25">
      <c r="A11" s="3">
        <v>5</v>
      </c>
      <c r="B11" s="4" t="s">
        <v>282</v>
      </c>
      <c r="C11" s="45">
        <v>5740000</v>
      </c>
      <c r="D11" s="46" t="s">
        <v>358</v>
      </c>
      <c r="E11" s="46" t="s">
        <v>354</v>
      </c>
      <c r="F11" s="46">
        <v>6560000</v>
      </c>
      <c r="G11" s="47">
        <f t="shared" si="0"/>
        <v>-820000</v>
      </c>
    </row>
    <row r="12" spans="1:7" x14ac:dyDescent="0.25">
      <c r="A12" s="3">
        <v>7</v>
      </c>
      <c r="B12" s="4" t="s">
        <v>284</v>
      </c>
      <c r="C12" s="45">
        <v>6374000</v>
      </c>
      <c r="D12" s="46" t="s">
        <v>365</v>
      </c>
      <c r="E12" s="46" t="s">
        <v>354</v>
      </c>
      <c r="F12" s="46">
        <v>7437000</v>
      </c>
      <c r="G12" s="47">
        <f t="shared" si="0"/>
        <v>-1063000</v>
      </c>
    </row>
    <row r="13" spans="1:7" x14ac:dyDescent="0.25">
      <c r="A13" s="3">
        <v>8</v>
      </c>
      <c r="B13" s="4" t="s">
        <v>285</v>
      </c>
      <c r="C13" s="45">
        <v>7750000</v>
      </c>
      <c r="D13" s="46" t="s">
        <v>356</v>
      </c>
      <c r="E13" s="46" t="s">
        <v>354</v>
      </c>
      <c r="F13" s="46">
        <v>7750000</v>
      </c>
      <c r="G13" s="46">
        <f t="shared" si="0"/>
        <v>0</v>
      </c>
    </row>
    <row r="14" spans="1:7" x14ac:dyDescent="0.25">
      <c r="A14" s="3">
        <v>9</v>
      </c>
      <c r="B14" s="4" t="s">
        <v>286</v>
      </c>
      <c r="C14" s="45">
        <v>7100000</v>
      </c>
      <c r="D14" s="46" t="s">
        <v>286</v>
      </c>
      <c r="E14" s="46" t="s">
        <v>354</v>
      </c>
      <c r="F14" s="46">
        <v>9000000</v>
      </c>
      <c r="G14" s="47">
        <f t="shared" si="0"/>
        <v>-1900000</v>
      </c>
    </row>
    <row r="15" spans="1:7" x14ac:dyDescent="0.25">
      <c r="A15" s="3">
        <v>12</v>
      </c>
      <c r="B15" s="4" t="s">
        <v>289</v>
      </c>
      <c r="C15" s="45">
        <v>8700000</v>
      </c>
      <c r="D15" s="46" t="s">
        <v>289</v>
      </c>
      <c r="E15" s="46" t="s">
        <v>354</v>
      </c>
      <c r="F15" s="46">
        <v>9500000</v>
      </c>
      <c r="G15" s="47">
        <f t="shared" si="0"/>
        <v>-800000</v>
      </c>
    </row>
    <row r="16" spans="1:7" x14ac:dyDescent="0.25">
      <c r="A16" s="3">
        <v>13</v>
      </c>
      <c r="B16" s="4" t="s">
        <v>290</v>
      </c>
      <c r="C16" s="45">
        <v>5000000</v>
      </c>
      <c r="D16" s="46" t="s">
        <v>290</v>
      </c>
      <c r="E16" s="46" t="s">
        <v>354</v>
      </c>
      <c r="F16" s="46">
        <v>6500000</v>
      </c>
      <c r="G16" s="47">
        <f t="shared" si="0"/>
        <v>-1500000</v>
      </c>
    </row>
    <row r="17" spans="1:7" x14ac:dyDescent="0.25">
      <c r="A17" s="3">
        <v>14</v>
      </c>
      <c r="B17" s="4" t="s">
        <v>291</v>
      </c>
      <c r="C17" s="45">
        <v>9000000</v>
      </c>
      <c r="D17" s="46" t="s">
        <v>291</v>
      </c>
      <c r="E17" s="46" t="s">
        <v>354</v>
      </c>
      <c r="F17" s="46">
        <v>9000000</v>
      </c>
      <c r="G17" s="46">
        <f t="shared" si="0"/>
        <v>0</v>
      </c>
    </row>
    <row r="18" spans="1:7" x14ac:dyDescent="0.25">
      <c r="A18" s="3">
        <v>15</v>
      </c>
      <c r="B18" s="4" t="s">
        <v>292</v>
      </c>
      <c r="C18" s="45">
        <v>3750000</v>
      </c>
      <c r="D18" s="46" t="s">
        <v>360</v>
      </c>
      <c r="E18" s="46" t="s">
        <v>354</v>
      </c>
      <c r="F18" s="46">
        <v>6000000</v>
      </c>
      <c r="G18" s="47">
        <f t="shared" si="0"/>
        <v>-2250000</v>
      </c>
    </row>
    <row r="19" spans="1:7" x14ac:dyDescent="0.25">
      <c r="A19" s="3">
        <v>17</v>
      </c>
      <c r="B19" s="4" t="s">
        <v>294</v>
      </c>
      <c r="C19" s="45">
        <v>4250000</v>
      </c>
      <c r="D19" s="46" t="s">
        <v>294</v>
      </c>
      <c r="E19" s="46" t="s">
        <v>354</v>
      </c>
      <c r="F19" s="46">
        <v>8500000</v>
      </c>
      <c r="G19" s="47">
        <f t="shared" si="0"/>
        <v>-4250000</v>
      </c>
    </row>
    <row r="20" spans="1:7" x14ac:dyDescent="0.25">
      <c r="A20" s="3">
        <v>18</v>
      </c>
      <c r="B20" s="4" t="s">
        <v>295</v>
      </c>
      <c r="C20" s="45">
        <v>4250000</v>
      </c>
      <c r="D20" s="46" t="s">
        <v>295</v>
      </c>
      <c r="E20" s="46" t="s">
        <v>354</v>
      </c>
      <c r="F20" s="46">
        <v>6800000</v>
      </c>
      <c r="G20" s="47">
        <f t="shared" si="0"/>
        <v>-2550000</v>
      </c>
    </row>
    <row r="21" spans="1:7" x14ac:dyDescent="0.25">
      <c r="A21" s="3">
        <v>19</v>
      </c>
      <c r="B21" s="4" t="s">
        <v>296</v>
      </c>
      <c r="C21" s="45">
        <v>5850000</v>
      </c>
      <c r="D21" s="46" t="s">
        <v>355</v>
      </c>
      <c r="E21" s="46" t="s">
        <v>354</v>
      </c>
      <c r="F21" s="46">
        <v>8250000</v>
      </c>
      <c r="G21" s="47">
        <f t="shared" si="0"/>
        <v>-2400000</v>
      </c>
    </row>
    <row r="22" spans="1:7" x14ac:dyDescent="0.25">
      <c r="A22" s="3">
        <v>20</v>
      </c>
      <c r="B22" s="4" t="s">
        <v>297</v>
      </c>
      <c r="C22" s="45">
        <v>4200000</v>
      </c>
      <c r="D22" s="46" t="s">
        <v>297</v>
      </c>
      <c r="E22" s="46" t="s">
        <v>354</v>
      </c>
      <c r="F22" s="46">
        <v>5600000</v>
      </c>
      <c r="G22" s="47">
        <f t="shared" si="0"/>
        <v>-1400000</v>
      </c>
    </row>
    <row r="23" spans="1:7" x14ac:dyDescent="0.25">
      <c r="A23" s="3">
        <v>22</v>
      </c>
      <c r="B23" s="4" t="s">
        <v>299</v>
      </c>
      <c r="C23" s="45">
        <v>9000000</v>
      </c>
      <c r="D23" s="46" t="s">
        <v>366</v>
      </c>
      <c r="E23" s="46" t="s">
        <v>354</v>
      </c>
      <c r="F23" s="46">
        <v>9000000</v>
      </c>
      <c r="G23" s="46">
        <f t="shared" si="0"/>
        <v>0</v>
      </c>
    </row>
    <row r="24" spans="1:7" x14ac:dyDescent="0.25">
      <c r="A24" s="3">
        <v>23</v>
      </c>
      <c r="B24" s="4" t="s">
        <v>300</v>
      </c>
      <c r="C24" s="45">
        <v>4500000</v>
      </c>
      <c r="D24" s="46" t="s">
        <v>300</v>
      </c>
      <c r="E24" s="46" t="s">
        <v>354</v>
      </c>
      <c r="F24" s="46">
        <v>8100000</v>
      </c>
      <c r="G24" s="47">
        <f t="shared" si="0"/>
        <v>-3600000</v>
      </c>
    </row>
    <row r="25" spans="1:7" x14ac:dyDescent="0.25">
      <c r="A25" s="3">
        <v>24</v>
      </c>
      <c r="B25" s="4" t="s">
        <v>301</v>
      </c>
      <c r="C25" s="45">
        <v>2800000</v>
      </c>
      <c r="D25" s="46" t="s">
        <v>301</v>
      </c>
      <c r="E25" s="46" t="s">
        <v>354</v>
      </c>
      <c r="F25" s="46">
        <v>5100000</v>
      </c>
      <c r="G25" s="47">
        <f t="shared" si="0"/>
        <v>-2300000</v>
      </c>
    </row>
    <row r="26" spans="1:7" x14ac:dyDescent="0.25">
      <c r="A26" s="3">
        <v>25</v>
      </c>
      <c r="B26" s="4" t="s">
        <v>302</v>
      </c>
      <c r="C26" s="45">
        <v>9000000</v>
      </c>
      <c r="D26" s="46" t="s">
        <v>363</v>
      </c>
      <c r="E26" s="46" t="s">
        <v>354</v>
      </c>
      <c r="F26" s="46">
        <v>9000000</v>
      </c>
      <c r="G26" s="46">
        <f t="shared" si="0"/>
        <v>0</v>
      </c>
    </row>
    <row r="27" spans="1:7" x14ac:dyDescent="0.25">
      <c r="A27" s="3">
        <v>26</v>
      </c>
      <c r="B27" s="4" t="s">
        <v>303</v>
      </c>
      <c r="C27" s="45">
        <v>9000000</v>
      </c>
      <c r="D27" s="46" t="s">
        <v>303</v>
      </c>
      <c r="E27" s="46" t="s">
        <v>354</v>
      </c>
      <c r="F27" s="46">
        <v>9000000</v>
      </c>
      <c r="G27" s="46">
        <f t="shared" si="0"/>
        <v>0</v>
      </c>
    </row>
    <row r="28" spans="1:7" x14ac:dyDescent="0.25">
      <c r="A28" s="3">
        <v>27</v>
      </c>
      <c r="B28" s="4" t="s">
        <v>304</v>
      </c>
      <c r="C28" s="45">
        <v>4200000</v>
      </c>
      <c r="D28" s="46" t="s">
        <v>361</v>
      </c>
      <c r="E28" s="46" t="s">
        <v>354</v>
      </c>
      <c r="F28" s="46">
        <v>5600000</v>
      </c>
      <c r="G28" s="47">
        <f t="shared" si="0"/>
        <v>-1400000</v>
      </c>
    </row>
    <row r="29" spans="1:7" x14ac:dyDescent="0.25">
      <c r="A29" s="3">
        <v>28</v>
      </c>
      <c r="B29" s="4" t="s">
        <v>305</v>
      </c>
      <c r="C29" s="45">
        <v>4000000</v>
      </c>
      <c r="D29" s="46" t="s">
        <v>362</v>
      </c>
      <c r="E29" s="46" t="s">
        <v>354</v>
      </c>
      <c r="F29" s="46">
        <v>7000000</v>
      </c>
      <c r="G29" s="47">
        <f t="shared" si="0"/>
        <v>-3000000</v>
      </c>
    </row>
    <row r="30" spans="1:7" x14ac:dyDescent="0.25">
      <c r="A30" s="3">
        <v>29</v>
      </c>
      <c r="B30" s="4" t="s">
        <v>306</v>
      </c>
      <c r="C30" s="45">
        <v>8000000</v>
      </c>
      <c r="D30" s="46" t="s">
        <v>306</v>
      </c>
      <c r="E30" s="46" t="s">
        <v>354</v>
      </c>
      <c r="F30" s="46">
        <v>9500000</v>
      </c>
      <c r="G30" s="47">
        <f t="shared" si="0"/>
        <v>-1500000</v>
      </c>
    </row>
    <row r="31" spans="1:7" x14ac:dyDescent="0.25">
      <c r="A31" s="3">
        <v>30</v>
      </c>
      <c r="B31" s="4" t="s">
        <v>307</v>
      </c>
      <c r="C31" s="45">
        <v>4500000</v>
      </c>
      <c r="D31" s="46" t="s">
        <v>364</v>
      </c>
      <c r="E31" s="46" t="s">
        <v>354</v>
      </c>
      <c r="F31" s="46">
        <v>7200000</v>
      </c>
      <c r="G31" s="47">
        <f t="shared" si="0"/>
        <v>-2700000</v>
      </c>
    </row>
    <row r="32" spans="1:7" x14ac:dyDescent="0.25">
      <c r="A32" s="3">
        <v>32</v>
      </c>
      <c r="B32" s="4" t="s">
        <v>309</v>
      </c>
      <c r="C32" s="45">
        <v>9000000</v>
      </c>
      <c r="D32" s="46" t="s">
        <v>357</v>
      </c>
      <c r="E32" s="46" t="s">
        <v>354</v>
      </c>
      <c r="F32" s="46">
        <v>9000000</v>
      </c>
      <c r="G32" s="46">
        <f t="shared" si="0"/>
        <v>0</v>
      </c>
    </row>
    <row r="33" spans="1:7" x14ac:dyDescent="0.25">
      <c r="A33" s="3">
        <v>34</v>
      </c>
      <c r="B33" s="4" t="s">
        <v>311</v>
      </c>
      <c r="C33" s="45">
        <v>6300000</v>
      </c>
      <c r="D33" s="46" t="s">
        <v>311</v>
      </c>
      <c r="E33" s="46" t="s">
        <v>354</v>
      </c>
      <c r="F33" s="46">
        <v>9000000</v>
      </c>
      <c r="G33" s="47">
        <f t="shared" si="0"/>
        <v>-2700000</v>
      </c>
    </row>
    <row r="34" spans="1:7" x14ac:dyDescent="0.25">
      <c r="A34" s="3">
        <v>35</v>
      </c>
      <c r="B34" s="4" t="s">
        <v>312</v>
      </c>
      <c r="C34" s="45">
        <v>6300000</v>
      </c>
      <c r="D34" s="46" t="s">
        <v>312</v>
      </c>
      <c r="E34" s="46" t="s">
        <v>354</v>
      </c>
      <c r="F34" s="46">
        <v>8100000</v>
      </c>
      <c r="G34" s="47">
        <f t="shared" si="0"/>
        <v>-1800000</v>
      </c>
    </row>
    <row r="35" spans="1:7" x14ac:dyDescent="0.25">
      <c r="A35" s="19">
        <v>36</v>
      </c>
      <c r="B35" s="20" t="s">
        <v>313</v>
      </c>
      <c r="C35" s="45">
        <v>7000000</v>
      </c>
      <c r="D35" s="46" t="s">
        <v>313</v>
      </c>
      <c r="E35" s="46" t="s">
        <v>354</v>
      </c>
      <c r="F35" s="46">
        <v>8000000</v>
      </c>
      <c r="G35" s="47">
        <f t="shared" si="0"/>
        <v>-1000000</v>
      </c>
    </row>
    <row r="36" spans="1:7" x14ac:dyDescent="0.25">
      <c r="A36" s="3">
        <v>38</v>
      </c>
      <c r="B36" s="4" t="s">
        <v>315</v>
      </c>
      <c r="C36" s="45">
        <v>4500000</v>
      </c>
      <c r="D36" s="46" t="s">
        <v>359</v>
      </c>
      <c r="E36" s="46" t="s">
        <v>354</v>
      </c>
      <c r="F36" s="46">
        <v>6300000</v>
      </c>
      <c r="G36" s="47">
        <f t="shared" si="0"/>
        <v>-1800000</v>
      </c>
    </row>
    <row r="37" spans="1:7" x14ac:dyDescent="0.25">
      <c r="A37" s="3">
        <v>40</v>
      </c>
      <c r="B37" s="4" t="s">
        <v>317</v>
      </c>
      <c r="C37" s="45">
        <v>6400000</v>
      </c>
      <c r="D37" s="46" t="s">
        <v>317</v>
      </c>
      <c r="E37" s="46" t="s">
        <v>354</v>
      </c>
      <c r="F37" s="46">
        <v>7200000</v>
      </c>
      <c r="G37" s="47">
        <f t="shared" si="0"/>
        <v>-800000</v>
      </c>
    </row>
    <row r="38" spans="1:7" x14ac:dyDescent="0.25">
      <c r="A38" s="3">
        <v>41</v>
      </c>
      <c r="B38" s="4" t="s">
        <v>318</v>
      </c>
      <c r="C38" s="45">
        <v>7000000</v>
      </c>
      <c r="D38" s="46" t="s">
        <v>318</v>
      </c>
      <c r="E38" s="46" t="s">
        <v>354</v>
      </c>
      <c r="F38" s="46">
        <v>9000000</v>
      </c>
      <c r="G38" s="47">
        <f t="shared" si="0"/>
        <v>-2000000</v>
      </c>
    </row>
    <row r="39" spans="1:7" ht="15.75" thickBot="1" x14ac:dyDescent="0.3">
      <c r="A39" s="64" t="s">
        <v>58</v>
      </c>
      <c r="B39" s="65"/>
      <c r="C39" s="45">
        <v>187914000</v>
      </c>
      <c r="D39" s="46"/>
      <c r="E39" s="46"/>
      <c r="F39" s="46"/>
      <c r="G39" s="46">
        <f>+C39-F39</f>
        <v>187914000</v>
      </c>
    </row>
  </sheetData>
  <sortState ref="D8:F38">
    <sortCondition ref="D45"/>
  </sortState>
  <mergeCells count="3">
    <mergeCell ref="A6:A7"/>
    <mergeCell ref="B6:B7"/>
    <mergeCell ref="A39:B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AK 1</vt:lpstr>
      <vt:lpstr>AK 2</vt:lpstr>
      <vt:lpstr>MJ 1</vt:lpstr>
      <vt:lpstr>MJ 2</vt:lpstr>
      <vt:lpstr>MJ 3</vt:lpstr>
      <vt:lpstr>TI</vt:lpstr>
      <vt:lpstr>TO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dcterms:created xsi:type="dcterms:W3CDTF">2018-11-18T07:14:05Z</dcterms:created>
  <dcterms:modified xsi:type="dcterms:W3CDTF">2018-12-16T10:56:18Z</dcterms:modified>
</cp:coreProperties>
</file>