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7-2018\"/>
    </mc:Choice>
  </mc:AlternateContent>
  <bookViews>
    <workbookView xWindow="240" yWindow="135" windowWidth="20115" windowHeight="7245" activeTab="1"/>
  </bookViews>
  <sheets>
    <sheet name="AK" sheetId="2" r:id="rId1"/>
    <sheet name="TO" sheetId="4" r:id="rId2"/>
    <sheet name="TI" sheetId="5" r:id="rId3"/>
    <sheet name="MJ" sheetId="3" r:id="rId4"/>
    <sheet name="REKAP" sheetId="6" r:id="rId5"/>
    <sheet name="AKUN" sheetId="7" r:id="rId6"/>
    <sheet name="OM" sheetId="8" r:id="rId7"/>
  </sheets>
  <externalReferences>
    <externalReference r:id="rId8"/>
  </externalReferences>
  <definedNames>
    <definedName name="_xlnm._FilterDatabase" localSheetId="0" hidden="1">AK!$A$5:$BB$90</definedName>
    <definedName name="_xlnm._FilterDatabase" localSheetId="3" hidden="1">MJ!$A$5:$BC$152</definedName>
    <definedName name="_xlnm._FilterDatabase" localSheetId="6" hidden="1">OM!$A$2:$B$141</definedName>
    <definedName name="_xlnm._FilterDatabase" localSheetId="2" hidden="1">TI!$C$6:$BB$37</definedName>
    <definedName name="_xlnm._FilterDatabase" localSheetId="1" hidden="1">TO!$A$5:$BA$47</definedName>
  </definedNames>
  <calcPr calcId="152511"/>
</workbook>
</file>

<file path=xl/calcChain.xml><?xml version="1.0" encoding="utf-8"?>
<calcChain xmlns="http://schemas.openxmlformats.org/spreadsheetml/2006/main">
  <c r="AO24" i="5" l="1"/>
  <c r="AO43" i="4" l="1"/>
  <c r="AO62" i="2" l="1"/>
  <c r="AR123" i="3" l="1"/>
  <c r="AI27" i="4"/>
  <c r="AJ146" i="3" l="1"/>
  <c r="AM146" i="3"/>
  <c r="AP146" i="3"/>
  <c r="AS146" i="3"/>
  <c r="AG146" i="3"/>
  <c r="J146" i="3"/>
  <c r="H146" i="3"/>
  <c r="L146" i="3" l="1"/>
  <c r="K146" i="3"/>
  <c r="AS7" i="5"/>
  <c r="AS9" i="5"/>
  <c r="AS21" i="5"/>
  <c r="AS27" i="5"/>
  <c r="AS29" i="5"/>
  <c r="AP29" i="5"/>
  <c r="AM29" i="5"/>
  <c r="H14" i="2" l="1"/>
  <c r="P43" i="6"/>
  <c r="Q43" i="6"/>
  <c r="P44" i="6"/>
  <c r="Q44" i="6"/>
  <c r="P45" i="6"/>
  <c r="Q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V8" i="5"/>
  <c r="AV9" i="5"/>
  <c r="AV10" i="5"/>
  <c r="AV11" i="5"/>
  <c r="AV14" i="5"/>
  <c r="AV15" i="5"/>
  <c r="AV16" i="5"/>
  <c r="AV17" i="5"/>
  <c r="AV18" i="5"/>
  <c r="AV20" i="5"/>
  <c r="AV21" i="5"/>
  <c r="AV22" i="5"/>
  <c r="AV23" i="5"/>
  <c r="AV24" i="5"/>
  <c r="AV25" i="5"/>
  <c r="AV27" i="5"/>
  <c r="AV29" i="5"/>
  <c r="AV30" i="5"/>
  <c r="AV31" i="5"/>
  <c r="AV32" i="5"/>
  <c r="AV33" i="5"/>
  <c r="AV34" i="5"/>
  <c r="AV35" i="5"/>
  <c r="AV36" i="5"/>
  <c r="AV6" i="5"/>
  <c r="AJ29" i="5"/>
  <c r="AG29" i="5"/>
  <c r="AD29" i="5"/>
  <c r="AV7" i="4"/>
  <c r="AV8" i="4"/>
  <c r="AV10" i="4"/>
  <c r="AV11" i="4"/>
  <c r="AV12" i="4"/>
  <c r="AV13" i="4"/>
  <c r="AV14" i="4"/>
  <c r="AV15" i="4"/>
  <c r="AV17" i="4"/>
  <c r="AV20" i="4"/>
  <c r="AV21" i="4"/>
  <c r="AV22" i="4"/>
  <c r="AV23" i="4"/>
  <c r="AV26" i="4"/>
  <c r="AV28" i="4"/>
  <c r="AV29" i="4"/>
  <c r="AV33" i="4"/>
  <c r="AV34" i="4"/>
  <c r="AV35" i="4"/>
  <c r="AV38" i="4"/>
  <c r="AV39" i="4"/>
  <c r="AV40" i="4"/>
  <c r="AV42" i="4"/>
  <c r="AV43" i="4"/>
  <c r="AV44" i="4"/>
  <c r="AV45" i="4"/>
  <c r="AV46" i="4"/>
  <c r="AV6" i="4"/>
  <c r="AS7" i="4"/>
  <c r="AS11" i="4"/>
  <c r="AS12" i="4"/>
  <c r="AS17" i="4"/>
  <c r="AS18" i="4"/>
  <c r="AS23" i="4"/>
  <c r="AS28" i="4"/>
  <c r="AS29" i="4"/>
  <c r="AS145" i="3"/>
  <c r="AV7" i="3"/>
  <c r="AV10" i="3"/>
  <c r="AV13" i="3"/>
  <c r="AV14" i="3"/>
  <c r="AV15" i="3"/>
  <c r="AV16" i="3"/>
  <c r="AV17" i="3"/>
  <c r="AV18" i="3"/>
  <c r="AV20" i="3"/>
  <c r="AV21" i="3"/>
  <c r="AV22" i="3"/>
  <c r="AV23" i="3"/>
  <c r="AV24" i="3"/>
  <c r="AV28" i="3"/>
  <c r="AV30" i="3"/>
  <c r="AV31" i="3"/>
  <c r="AV32" i="3"/>
  <c r="AV34" i="3"/>
  <c r="AV35" i="3"/>
  <c r="AV36" i="3"/>
  <c r="AV37" i="3"/>
  <c r="AV40" i="3"/>
  <c r="AV41" i="3"/>
  <c r="AV42" i="3"/>
  <c r="AV43" i="3"/>
  <c r="AV45" i="3"/>
  <c r="AV47" i="3"/>
  <c r="AV48" i="3"/>
  <c r="AV49" i="3"/>
  <c r="AV51" i="3"/>
  <c r="AV53" i="3"/>
  <c r="AV54" i="3"/>
  <c r="AV55" i="3"/>
  <c r="AV56" i="3"/>
  <c r="AV57" i="3"/>
  <c r="AV60" i="3"/>
  <c r="AV61" i="3"/>
  <c r="AV62" i="3"/>
  <c r="AV64" i="3"/>
  <c r="AV65" i="3"/>
  <c r="AV67" i="3"/>
  <c r="AV69" i="3"/>
  <c r="AV70" i="3"/>
  <c r="AV71" i="3"/>
  <c r="AV72" i="3"/>
  <c r="AV75" i="3"/>
  <c r="AV76" i="3"/>
  <c r="AV78" i="3"/>
  <c r="AV81" i="3"/>
  <c r="AV83" i="3"/>
  <c r="AV85" i="3"/>
  <c r="AV86" i="3"/>
  <c r="AV87" i="3"/>
  <c r="AV89" i="3"/>
  <c r="AV90" i="3"/>
  <c r="AV91" i="3"/>
  <c r="AV92" i="3"/>
  <c r="AV95" i="3"/>
  <c r="AV96" i="3"/>
  <c r="AV97" i="3"/>
  <c r="AV98" i="3"/>
  <c r="AV99" i="3"/>
  <c r="AV100" i="3"/>
  <c r="AV101" i="3"/>
  <c r="AV104" i="3"/>
  <c r="AV105" i="3"/>
  <c r="AV107" i="3"/>
  <c r="AV109" i="3"/>
  <c r="AV111" i="3"/>
  <c r="AV113" i="3"/>
  <c r="AV114" i="3"/>
  <c r="AV115" i="3"/>
  <c r="AV116" i="3"/>
  <c r="AV117" i="3"/>
  <c r="AV118" i="3"/>
  <c r="AV119" i="3"/>
  <c r="AV120" i="3"/>
  <c r="AV121" i="3"/>
  <c r="AV123" i="3"/>
  <c r="AV124" i="3"/>
  <c r="AV125" i="3"/>
  <c r="AV126" i="3"/>
  <c r="AV127" i="3"/>
  <c r="AV128" i="3"/>
  <c r="AV129" i="3"/>
  <c r="AV130" i="3"/>
  <c r="AV131" i="3"/>
  <c r="AV135" i="3"/>
  <c r="AV137" i="3"/>
  <c r="AV140" i="3"/>
  <c r="AV142" i="3"/>
  <c r="AV143" i="3"/>
  <c r="AS10" i="3"/>
  <c r="AS15" i="3"/>
  <c r="AS16" i="3"/>
  <c r="AS28" i="3"/>
  <c r="AS31" i="3"/>
  <c r="AS32" i="3"/>
  <c r="AS34" i="3"/>
  <c r="AS41" i="3"/>
  <c r="AS42" i="3"/>
  <c r="AS47" i="3"/>
  <c r="AS48" i="3"/>
  <c r="AS49" i="3"/>
  <c r="AS54" i="3"/>
  <c r="AS55" i="3"/>
  <c r="AS61" i="3"/>
  <c r="AS67" i="3"/>
  <c r="AS86" i="3"/>
  <c r="AS92" i="3"/>
  <c r="AS98" i="3"/>
  <c r="AS101" i="3"/>
  <c r="AS109" i="3"/>
  <c r="AS116" i="3"/>
  <c r="AS120" i="3"/>
  <c r="AS121" i="3"/>
  <c r="AS126" i="3"/>
  <c r="AS129" i="3"/>
  <c r="AS135" i="3"/>
  <c r="AM102" i="3"/>
  <c r="O7" i="3"/>
  <c r="O13" i="3"/>
  <c r="O14" i="3"/>
  <c r="O19" i="3"/>
  <c r="O20" i="3"/>
  <c r="O21" i="3"/>
  <c r="O22" i="3"/>
  <c r="O23" i="3"/>
  <c r="O24" i="3"/>
  <c r="O30" i="3"/>
  <c r="O34" i="3"/>
  <c r="O35" i="3"/>
  <c r="O36" i="3"/>
  <c r="O37" i="3"/>
  <c r="O40" i="3"/>
  <c r="O42" i="3"/>
  <c r="O43" i="3"/>
  <c r="O45" i="3"/>
  <c r="O47" i="3"/>
  <c r="O51" i="3"/>
  <c r="O53" i="3"/>
  <c r="O56" i="3"/>
  <c r="O57" i="3"/>
  <c r="O60" i="3"/>
  <c r="O62" i="3"/>
  <c r="O64" i="3"/>
  <c r="O65" i="3"/>
  <c r="O69" i="3"/>
  <c r="O75" i="3"/>
  <c r="O76" i="3"/>
  <c r="O78" i="3"/>
  <c r="O81" i="3"/>
  <c r="O83" i="3"/>
  <c r="O85" i="3"/>
  <c r="O87" i="3"/>
  <c r="O89" i="3"/>
  <c r="O90" i="3"/>
  <c r="O91" i="3"/>
  <c r="O95" i="3"/>
  <c r="O96" i="3"/>
  <c r="O97" i="3"/>
  <c r="O99" i="3"/>
  <c r="O100" i="3"/>
  <c r="O102" i="3"/>
  <c r="O105" i="3"/>
  <c r="O107" i="3"/>
  <c r="O111" i="3"/>
  <c r="O113" i="3"/>
  <c r="O114" i="3"/>
  <c r="O115" i="3"/>
  <c r="O117" i="3"/>
  <c r="O118" i="3"/>
  <c r="O119" i="3"/>
  <c r="O120" i="3"/>
  <c r="O123" i="3"/>
  <c r="O124" i="3"/>
  <c r="O125" i="3"/>
  <c r="O126" i="3"/>
  <c r="O127" i="3"/>
  <c r="O128" i="3"/>
  <c r="O130" i="3"/>
  <c r="O131" i="3"/>
  <c r="O140" i="3"/>
  <c r="O142" i="3"/>
  <c r="O143" i="3"/>
  <c r="AV7" i="2"/>
  <c r="AV8" i="2"/>
  <c r="AV9" i="2"/>
  <c r="AV10" i="2"/>
  <c r="AV11" i="2"/>
  <c r="AV15" i="2"/>
  <c r="AV17" i="2"/>
  <c r="AV18" i="2"/>
  <c r="AV20" i="2"/>
  <c r="AV21" i="2"/>
  <c r="AV22" i="2"/>
  <c r="AV23" i="2"/>
  <c r="AV25" i="2"/>
  <c r="AV26" i="2"/>
  <c r="AV27" i="2"/>
  <c r="AV28" i="2"/>
  <c r="AV29" i="2"/>
  <c r="AV30" i="2"/>
  <c r="AV32" i="2"/>
  <c r="AV34" i="2"/>
  <c r="AV35" i="2"/>
  <c r="AV37" i="2"/>
  <c r="AV40" i="2"/>
  <c r="AV42" i="2"/>
  <c r="AV43" i="2"/>
  <c r="AV45" i="2"/>
  <c r="AV47" i="2"/>
  <c r="AV49" i="2"/>
  <c r="AV50" i="2"/>
  <c r="AV51" i="2"/>
  <c r="AV52" i="2"/>
  <c r="AV53" i="2"/>
  <c r="AV54" i="2"/>
  <c r="AV55" i="2"/>
  <c r="AV56" i="2"/>
  <c r="AV57" i="2"/>
  <c r="AV59" i="2"/>
  <c r="AV60" i="2"/>
  <c r="AV61" i="2"/>
  <c r="AV62" i="2"/>
  <c r="AV64" i="2"/>
  <c r="AV65" i="2"/>
  <c r="AV67" i="2"/>
  <c r="AV68" i="2"/>
  <c r="AV69" i="2"/>
  <c r="AV71" i="2"/>
  <c r="AV73" i="2"/>
  <c r="AV77" i="2"/>
  <c r="AV78" i="2"/>
  <c r="AV79" i="2"/>
  <c r="AV81" i="2"/>
  <c r="AV82" i="2"/>
  <c r="AV83" i="2"/>
  <c r="AV85" i="2"/>
  <c r="AV86" i="2"/>
  <c r="AV88" i="2"/>
  <c r="AV89" i="2"/>
  <c r="AV19" i="2"/>
  <c r="AS8" i="2"/>
  <c r="AS9" i="2"/>
  <c r="AS10" i="2"/>
  <c r="AS11" i="2"/>
  <c r="AS15" i="2"/>
  <c r="AS18" i="2"/>
  <c r="AS25" i="2"/>
  <c r="AS26" i="2"/>
  <c r="AS27" i="2"/>
  <c r="AS28" i="2"/>
  <c r="AS29" i="2"/>
  <c r="AS35" i="2"/>
  <c r="AS37" i="2"/>
  <c r="AS39" i="2"/>
  <c r="AS40" i="2"/>
  <c r="AS42" i="2"/>
  <c r="AS43" i="2"/>
  <c r="AS45" i="2"/>
  <c r="AS52" i="2"/>
  <c r="AS55" i="2"/>
  <c r="AS56" i="2"/>
  <c r="AS64" i="2"/>
  <c r="AS65" i="2"/>
  <c r="AS69" i="2"/>
  <c r="AS77" i="2"/>
  <c r="AS78" i="2"/>
  <c r="AS79" i="2"/>
  <c r="AS81" i="2"/>
  <c r="AS82" i="2"/>
  <c r="AS85" i="2"/>
  <c r="AP39" i="2"/>
  <c r="N26" i="4" l="1"/>
  <c r="BJ147" i="3"/>
  <c r="BL90" i="2"/>
  <c r="BM93" i="2"/>
  <c r="BM94" i="2"/>
  <c r="BM95" i="2"/>
  <c r="T17" i="5"/>
  <c r="N17" i="3"/>
  <c r="O17" i="3" s="1"/>
  <c r="T17" i="4" l="1"/>
  <c r="W19" i="5"/>
  <c r="AO15" i="5" l="1"/>
  <c r="AA29" i="5" l="1"/>
  <c r="T39" i="4"/>
  <c r="Z103" i="3"/>
  <c r="W103" i="3"/>
  <c r="T103" i="3"/>
  <c r="Z27" i="4"/>
  <c r="W34" i="4"/>
  <c r="AC6" i="5" l="1"/>
  <c r="Z6" i="5"/>
  <c r="AA6" i="5" s="1"/>
  <c r="W6" i="5"/>
  <c r="AO38" i="5" l="1"/>
  <c r="AR38" i="5"/>
  <c r="AU38" i="5"/>
  <c r="AW38" i="5"/>
  <c r="AX38" i="5"/>
  <c r="AY38" i="5"/>
  <c r="AI47" i="4"/>
  <c r="AL47" i="4"/>
  <c r="AO47" i="4"/>
  <c r="AR47" i="4"/>
  <c r="AU47" i="4"/>
  <c r="AW47" i="4"/>
  <c r="AX47" i="4"/>
  <c r="AY47" i="4"/>
  <c r="S10" i="6"/>
  <c r="BG90" i="2"/>
  <c r="BF90" i="2"/>
  <c r="BH90" i="2"/>
  <c r="BE147" i="3"/>
  <c r="BF147" i="3"/>
  <c r="BG147" i="3"/>
  <c r="BC38" i="5"/>
  <c r="BD38" i="5"/>
  <c r="BE38" i="5"/>
  <c r="BF38" i="5"/>
  <c r="BG38" i="5"/>
  <c r="BD147" i="3"/>
  <c r="H122" i="3"/>
  <c r="I122" i="3" s="1"/>
  <c r="H27" i="3"/>
  <c r="I27" i="3" s="1"/>
  <c r="J27" i="3" s="1"/>
  <c r="K27" i="3" s="1"/>
  <c r="BE90" i="2"/>
  <c r="AZ35" i="5" l="1"/>
  <c r="T13" i="5"/>
  <c r="Q13" i="5"/>
  <c r="AZ12" i="5"/>
  <c r="AZ21" i="5"/>
  <c r="AZ23" i="5"/>
  <c r="AZ25" i="5"/>
  <c r="AZ26" i="5"/>
  <c r="AZ29" i="5"/>
  <c r="AZ28" i="5"/>
  <c r="AZ37" i="5"/>
  <c r="AZ6" i="5"/>
  <c r="K33" i="4"/>
  <c r="AZ33" i="4" s="1"/>
  <c r="AZ7" i="4"/>
  <c r="AZ11" i="4"/>
  <c r="AZ15" i="4"/>
  <c r="AZ16" i="4"/>
  <c r="AZ21" i="4"/>
  <c r="AZ22" i="4"/>
  <c r="AZ24" i="4"/>
  <c r="AZ25" i="4"/>
  <c r="AZ27" i="4"/>
  <c r="AZ31" i="4"/>
  <c r="AZ36" i="4"/>
  <c r="AZ38" i="4"/>
  <c r="AZ42" i="4"/>
  <c r="V128" i="3"/>
  <c r="Q83" i="3"/>
  <c r="Q49" i="2" l="1"/>
  <c r="T24" i="2"/>
  <c r="N16" i="5"/>
  <c r="AA27" i="4" l="1"/>
  <c r="X9" i="4"/>
  <c r="X21" i="4"/>
  <c r="X22" i="4"/>
  <c r="X27" i="4"/>
  <c r="X34" i="4"/>
  <c r="AU36" i="2" l="1"/>
  <c r="AV36" i="2" s="1"/>
  <c r="T44" i="4"/>
  <c r="O11" i="2" l="1"/>
  <c r="O13" i="2"/>
  <c r="O18" i="2"/>
  <c r="O19" i="2"/>
  <c r="O20" i="2"/>
  <c r="O21" i="2"/>
  <c r="O23" i="2"/>
  <c r="O22" i="2"/>
  <c r="O24" i="2"/>
  <c r="O26" i="2"/>
  <c r="O30" i="2"/>
  <c r="O32" i="2"/>
  <c r="O34" i="2"/>
  <c r="O35" i="2"/>
  <c r="O44" i="2"/>
  <c r="O43" i="2"/>
  <c r="O47" i="2"/>
  <c r="O49" i="2"/>
  <c r="O50" i="2"/>
  <c r="O51" i="2"/>
  <c r="O53" i="2"/>
  <c r="O59" i="2"/>
  <c r="O60" i="2"/>
  <c r="O61" i="2"/>
  <c r="O62" i="2"/>
  <c r="O64" i="2"/>
  <c r="O65" i="2"/>
  <c r="O68" i="2"/>
  <c r="O69" i="2"/>
  <c r="O73" i="2"/>
  <c r="O83" i="2"/>
  <c r="O86" i="2"/>
  <c r="O88" i="2"/>
  <c r="O89" i="2"/>
  <c r="O7" i="2"/>
  <c r="O9" i="2"/>
  <c r="Q34" i="3"/>
  <c r="W49" i="3"/>
  <c r="J26" i="2"/>
  <c r="T71" i="3" l="1"/>
  <c r="N71" i="3"/>
  <c r="O71" i="3" s="1"/>
  <c r="W128" i="3" l="1"/>
  <c r="T112" i="3"/>
  <c r="Q112" i="3"/>
  <c r="Z19" i="3"/>
  <c r="N137" i="3"/>
  <c r="O137" i="3" s="1"/>
  <c r="Q64" i="3"/>
  <c r="T7" i="5" l="1"/>
  <c r="Q32" i="5"/>
  <c r="Z54" i="2"/>
  <c r="T63" i="3"/>
  <c r="AZ7" i="5" l="1"/>
  <c r="AZ14" i="2"/>
  <c r="AZ20" i="2"/>
  <c r="AZ23" i="2"/>
  <c r="AZ24" i="2"/>
  <c r="AZ31" i="2"/>
  <c r="AZ44" i="2"/>
  <c r="AZ48" i="2"/>
  <c r="AZ58" i="2"/>
  <c r="AZ61" i="2"/>
  <c r="AZ63" i="2"/>
  <c r="AZ66" i="2"/>
  <c r="AZ75" i="2"/>
  <c r="AZ76" i="2"/>
  <c r="AZ84" i="2"/>
  <c r="AZ87" i="2"/>
  <c r="K19" i="5"/>
  <c r="AA19" i="3"/>
  <c r="K17" i="5" l="1"/>
  <c r="AZ17" i="5" l="1"/>
  <c r="K38" i="5"/>
  <c r="N25" i="2"/>
  <c r="O25" i="2" s="1"/>
  <c r="N17" i="2" l="1"/>
  <c r="O17" i="2" s="1"/>
  <c r="X49" i="3"/>
  <c r="X103" i="3"/>
  <c r="X128" i="3"/>
  <c r="J9" i="4"/>
  <c r="K9" i="4" s="1"/>
  <c r="Y9" i="4"/>
  <c r="Q73" i="2"/>
  <c r="W106" i="3"/>
  <c r="X106" i="3" s="1"/>
  <c r="AZ9" i="4" l="1"/>
  <c r="K47" i="4"/>
  <c r="C19" i="6" s="1"/>
  <c r="AB9" i="4"/>
  <c r="AA9" i="4"/>
  <c r="T70" i="3"/>
  <c r="AE9" i="4" l="1"/>
  <c r="AD9" i="4"/>
  <c r="N72" i="3"/>
  <c r="O72" i="3" s="1"/>
  <c r="AH9" i="4" l="1"/>
  <c r="AG9" i="4"/>
  <c r="U44" i="2"/>
  <c r="V44" i="2"/>
  <c r="X44" i="2" s="1"/>
  <c r="H44" i="2"/>
  <c r="L34" i="4"/>
  <c r="Y34" i="4"/>
  <c r="Z34" i="4" s="1"/>
  <c r="H34" i="4"/>
  <c r="AZ47" i="3"/>
  <c r="AK9" i="4" l="1"/>
  <c r="AJ9" i="4"/>
  <c r="AB34" i="4"/>
  <c r="AC34" i="4" s="1"/>
  <c r="AZ34" i="4" s="1"/>
  <c r="AA34" i="4"/>
  <c r="Y44" i="2"/>
  <c r="AA44" i="2" s="1"/>
  <c r="N13" i="4"/>
  <c r="Q10" i="4"/>
  <c r="N35" i="4"/>
  <c r="O35" i="4" s="1"/>
  <c r="N14" i="4"/>
  <c r="O14" i="4" s="1"/>
  <c r="N34" i="5"/>
  <c r="AB27" i="4"/>
  <c r="L27" i="4"/>
  <c r="L36" i="4"/>
  <c r="H27" i="4"/>
  <c r="N18" i="3"/>
  <c r="O18" i="3" s="1"/>
  <c r="O20" i="4"/>
  <c r="O21" i="4"/>
  <c r="O22" i="4"/>
  <c r="O26" i="4"/>
  <c r="O31" i="4"/>
  <c r="O33" i="4"/>
  <c r="O36" i="4"/>
  <c r="O38" i="4"/>
  <c r="O39" i="4"/>
  <c r="O40" i="4"/>
  <c r="O42" i="4"/>
  <c r="O44" i="4"/>
  <c r="O45" i="4"/>
  <c r="O46" i="4"/>
  <c r="O8" i="4"/>
  <c r="O10" i="4"/>
  <c r="O11" i="4"/>
  <c r="O12" i="4"/>
  <c r="O15" i="4"/>
  <c r="O17" i="4"/>
  <c r="O18" i="4"/>
  <c r="O6" i="4"/>
  <c r="U17" i="5"/>
  <c r="U21" i="5"/>
  <c r="U28" i="5"/>
  <c r="U31" i="5"/>
  <c r="U35" i="5"/>
  <c r="R32" i="5"/>
  <c r="R25" i="5"/>
  <c r="L8" i="5"/>
  <c r="L9" i="5"/>
  <c r="L7" i="5"/>
  <c r="L10" i="5"/>
  <c r="L11" i="5"/>
  <c r="L12" i="5"/>
  <c r="L13" i="5"/>
  <c r="L14" i="5"/>
  <c r="L15" i="5"/>
  <c r="L16" i="5"/>
  <c r="L17" i="5"/>
  <c r="L18" i="5"/>
  <c r="L22" i="5"/>
  <c r="L19" i="5"/>
  <c r="L20" i="5"/>
  <c r="L21" i="5"/>
  <c r="L23" i="5"/>
  <c r="L24" i="5"/>
  <c r="L25" i="5"/>
  <c r="L26" i="5"/>
  <c r="L29" i="5"/>
  <c r="L28" i="5"/>
  <c r="L30" i="5"/>
  <c r="L32" i="5"/>
  <c r="L31" i="5"/>
  <c r="L33" i="5"/>
  <c r="L34" i="5"/>
  <c r="L35" i="5"/>
  <c r="L36" i="5"/>
  <c r="L37" i="5"/>
  <c r="L6" i="5"/>
  <c r="U11" i="4"/>
  <c r="U17" i="4"/>
  <c r="U21" i="4"/>
  <c r="U22" i="4"/>
  <c r="U31" i="4"/>
  <c r="U33" i="4"/>
  <c r="U36" i="4"/>
  <c r="U38" i="4"/>
  <c r="U39" i="4"/>
  <c r="U44" i="4"/>
  <c r="R8" i="4"/>
  <c r="R10" i="4"/>
  <c r="R11" i="4"/>
  <c r="R12" i="4"/>
  <c r="R17" i="4"/>
  <c r="R21" i="4"/>
  <c r="R22" i="4"/>
  <c r="R31" i="4"/>
  <c r="R33" i="4"/>
  <c r="R36" i="4"/>
  <c r="R38" i="4"/>
  <c r="R39" i="4"/>
  <c r="R44" i="4"/>
  <c r="R45" i="4"/>
  <c r="R46" i="4"/>
  <c r="U70" i="3"/>
  <c r="U88" i="3"/>
  <c r="U103" i="3"/>
  <c r="U106" i="3"/>
  <c r="U112" i="3"/>
  <c r="U118" i="3"/>
  <c r="U128" i="3"/>
  <c r="U49" i="3"/>
  <c r="AN9" i="4" l="1"/>
  <c r="AM9" i="4"/>
  <c r="O13" i="4"/>
  <c r="AE27" i="4"/>
  <c r="AD27" i="4"/>
  <c r="AE34" i="4"/>
  <c r="AD34" i="4"/>
  <c r="AB44" i="2"/>
  <c r="Q22" i="3"/>
  <c r="AH34" i="4" l="1"/>
  <c r="AG34" i="4"/>
  <c r="AH27" i="4"/>
  <c r="AG27" i="4"/>
  <c r="AQ9" i="4"/>
  <c r="AP9" i="4"/>
  <c r="AE44" i="2"/>
  <c r="AD44" i="2"/>
  <c r="R11" i="2"/>
  <c r="R19" i="2"/>
  <c r="R20" i="2"/>
  <c r="R23" i="2"/>
  <c r="R24" i="2"/>
  <c r="R43" i="2"/>
  <c r="R49" i="2"/>
  <c r="R73" i="2"/>
  <c r="U11" i="2"/>
  <c r="U23" i="2"/>
  <c r="U24" i="2"/>
  <c r="U43" i="2"/>
  <c r="U61" i="2"/>
  <c r="V70" i="3"/>
  <c r="W70" i="3" s="1"/>
  <c r="AZ70" i="3" s="1"/>
  <c r="J70" i="3"/>
  <c r="L70" i="3" s="1"/>
  <c r="Y49" i="3"/>
  <c r="Z49" i="3" s="1"/>
  <c r="AZ49" i="3" s="1"/>
  <c r="J49" i="3"/>
  <c r="L49" i="3" s="1"/>
  <c r="V28" i="5"/>
  <c r="H6" i="5"/>
  <c r="O6" i="5"/>
  <c r="R6" i="5"/>
  <c r="U6" i="5"/>
  <c r="X6" i="5"/>
  <c r="AD6" i="5"/>
  <c r="AG6" i="5"/>
  <c r="H8" i="5"/>
  <c r="N8" i="5"/>
  <c r="P8" i="5"/>
  <c r="M9" i="5"/>
  <c r="V7" i="5"/>
  <c r="O10" i="5"/>
  <c r="P10" i="5"/>
  <c r="H11" i="5"/>
  <c r="O11" i="5"/>
  <c r="R11" i="5"/>
  <c r="S11" i="5"/>
  <c r="U11" i="5" s="1"/>
  <c r="H12" i="5"/>
  <c r="M12" i="5" s="1"/>
  <c r="U13" i="5"/>
  <c r="V13" i="5"/>
  <c r="H14" i="5"/>
  <c r="O14" i="5"/>
  <c r="R14" i="5"/>
  <c r="S14" i="5"/>
  <c r="H15" i="5"/>
  <c r="O15" i="5"/>
  <c r="P15" i="5"/>
  <c r="S15" i="5" s="1"/>
  <c r="H16" i="5"/>
  <c r="O16" i="5"/>
  <c r="P16" i="5"/>
  <c r="Q16" i="5" s="1"/>
  <c r="H17" i="5"/>
  <c r="V17" i="5"/>
  <c r="X17" i="5" s="1"/>
  <c r="H18" i="5"/>
  <c r="N18" i="5"/>
  <c r="O18" i="5" s="1"/>
  <c r="P18" i="5"/>
  <c r="Q18" i="5" s="1"/>
  <c r="H22" i="5"/>
  <c r="T22" i="5"/>
  <c r="U22" i="5" s="1"/>
  <c r="V22" i="5"/>
  <c r="H19" i="5"/>
  <c r="M19" i="5" s="1"/>
  <c r="H20" i="5"/>
  <c r="O20" i="5"/>
  <c r="P20" i="5"/>
  <c r="R20" i="5" s="1"/>
  <c r="H21" i="5"/>
  <c r="V21" i="5"/>
  <c r="X21" i="5" s="1"/>
  <c r="H23" i="5"/>
  <c r="O23" i="5"/>
  <c r="P23" i="5"/>
  <c r="R23" i="5" s="1"/>
  <c r="H24" i="5"/>
  <c r="O24" i="5"/>
  <c r="P24" i="5"/>
  <c r="H25" i="5"/>
  <c r="O25" i="5"/>
  <c r="S25" i="5"/>
  <c r="U25" i="5" s="1"/>
  <c r="H26" i="5"/>
  <c r="M26" i="5" s="1"/>
  <c r="O26" i="5" s="1"/>
  <c r="H27" i="5"/>
  <c r="M27" i="5" s="1"/>
  <c r="J27" i="5"/>
  <c r="H30" i="5"/>
  <c r="O30" i="5"/>
  <c r="P30" i="5"/>
  <c r="R30" i="5" s="1"/>
  <c r="H32" i="5"/>
  <c r="S32" i="5"/>
  <c r="H31" i="5"/>
  <c r="V31" i="5"/>
  <c r="X31" i="5" s="1"/>
  <c r="H33" i="5"/>
  <c r="O33" i="5"/>
  <c r="P33" i="5"/>
  <c r="S33" i="5" s="1"/>
  <c r="H34" i="5"/>
  <c r="O34" i="5"/>
  <c r="P34" i="5"/>
  <c r="H35" i="5"/>
  <c r="V35" i="5"/>
  <c r="Y35" i="5" s="1"/>
  <c r="H36" i="5"/>
  <c r="O36" i="5"/>
  <c r="P36" i="5"/>
  <c r="R36" i="5" s="1"/>
  <c r="H37" i="5"/>
  <c r="M37" i="5" s="1"/>
  <c r="C18" i="6"/>
  <c r="Y22" i="4"/>
  <c r="AH44" i="2" l="1"/>
  <c r="AG44" i="2"/>
  <c r="AT9" i="4"/>
  <c r="AS9" i="4"/>
  <c r="AK27" i="4"/>
  <c r="AJ27" i="4"/>
  <c r="AK34" i="4"/>
  <c r="AJ34" i="4"/>
  <c r="P9" i="5"/>
  <c r="R9" i="5" s="1"/>
  <c r="M38" i="5"/>
  <c r="L27" i="5"/>
  <c r="L38" i="5" s="1"/>
  <c r="J38" i="5"/>
  <c r="C8" i="6" s="1"/>
  <c r="C44" i="6" s="1"/>
  <c r="W13" i="5"/>
  <c r="AZ13" i="5" s="1"/>
  <c r="O8" i="5"/>
  <c r="AB35" i="5"/>
  <c r="AA35" i="5"/>
  <c r="X7" i="5"/>
  <c r="AB22" i="4"/>
  <c r="AA22" i="4"/>
  <c r="W22" i="5"/>
  <c r="X22" i="5" s="1"/>
  <c r="T14" i="5"/>
  <c r="U14" i="5" s="1"/>
  <c r="T32" i="5"/>
  <c r="U32" i="5" s="1"/>
  <c r="S8" i="5"/>
  <c r="Q8" i="5"/>
  <c r="N27" i="5"/>
  <c r="O27" i="5" s="1"/>
  <c r="N19" i="5"/>
  <c r="O19" i="5" s="1"/>
  <c r="T15" i="5"/>
  <c r="U15" i="5" s="1"/>
  <c r="T33" i="5"/>
  <c r="U33" i="5" s="1"/>
  <c r="AB49" i="3"/>
  <c r="AA49" i="3"/>
  <c r="Q34" i="5"/>
  <c r="R34" i="5" s="1"/>
  <c r="Q10" i="5"/>
  <c r="R10" i="5" s="1"/>
  <c r="Y70" i="3"/>
  <c r="X70" i="3"/>
  <c r="S24" i="5"/>
  <c r="R24" i="5"/>
  <c r="S16" i="5"/>
  <c r="V16" i="5" s="1"/>
  <c r="R16" i="5"/>
  <c r="X35" i="5"/>
  <c r="X28" i="5"/>
  <c r="Y28" i="5"/>
  <c r="R33" i="5"/>
  <c r="V32" i="5"/>
  <c r="R15" i="5"/>
  <c r="O9" i="5"/>
  <c r="R8" i="5"/>
  <c r="V25" i="5"/>
  <c r="X25" i="5" s="1"/>
  <c r="R18" i="5"/>
  <c r="Y17" i="5"/>
  <c r="Y7" i="5"/>
  <c r="S18" i="5"/>
  <c r="V11" i="5"/>
  <c r="V14" i="5"/>
  <c r="W14" i="5" s="1"/>
  <c r="S36" i="5"/>
  <c r="U36" i="5" s="1"/>
  <c r="S34" i="5"/>
  <c r="Y31" i="5"/>
  <c r="Y21" i="5"/>
  <c r="Y22" i="5"/>
  <c r="V15" i="5"/>
  <c r="W15" i="5" s="1"/>
  <c r="P37" i="5"/>
  <c r="O37" i="5"/>
  <c r="V33" i="5"/>
  <c r="W33" i="5" s="1"/>
  <c r="O12" i="5"/>
  <c r="P12" i="5"/>
  <c r="S30" i="5"/>
  <c r="U30" i="5" s="1"/>
  <c r="P27" i="5"/>
  <c r="P26" i="5"/>
  <c r="S23" i="5"/>
  <c r="U23" i="5" s="1"/>
  <c r="S20" i="5"/>
  <c r="U20" i="5" s="1"/>
  <c r="P19" i="5"/>
  <c r="Q19" i="5" s="1"/>
  <c r="Y13" i="5"/>
  <c r="S10" i="5"/>
  <c r="T10" i="5" s="1"/>
  <c r="S9" i="5"/>
  <c r="AE49" i="3" l="1"/>
  <c r="AD49" i="3"/>
  <c r="O38" i="5"/>
  <c r="AE35" i="5"/>
  <c r="AD35" i="5"/>
  <c r="AN34" i="4"/>
  <c r="AM34" i="4"/>
  <c r="AN27" i="4"/>
  <c r="AM27" i="4"/>
  <c r="AV9" i="4"/>
  <c r="BA9" i="4"/>
  <c r="BB9" i="4" s="1"/>
  <c r="BE9" i="4" s="1"/>
  <c r="AK44" i="2"/>
  <c r="AM44" i="2" s="1"/>
  <c r="AJ44" i="2"/>
  <c r="AB21" i="5"/>
  <c r="AA21" i="5"/>
  <c r="AB17" i="5"/>
  <c r="AA17" i="5"/>
  <c r="AB28" i="5"/>
  <c r="AA28" i="5"/>
  <c r="X13" i="5"/>
  <c r="P38" i="5"/>
  <c r="AB13" i="5"/>
  <c r="AA13" i="5"/>
  <c r="T24" i="5"/>
  <c r="U24" i="5" s="1"/>
  <c r="V8" i="5"/>
  <c r="N38" i="5"/>
  <c r="Z22" i="5"/>
  <c r="AZ22" i="5" s="1"/>
  <c r="AB7" i="5"/>
  <c r="AD7" i="5" s="1"/>
  <c r="AA7" i="5"/>
  <c r="T16" i="5"/>
  <c r="AE22" i="4"/>
  <c r="AD22" i="4"/>
  <c r="V24" i="5"/>
  <c r="W32" i="5"/>
  <c r="X32" i="5" s="1"/>
  <c r="AB31" i="5"/>
  <c r="Z31" i="5"/>
  <c r="T8" i="5"/>
  <c r="Q27" i="5"/>
  <c r="R27" i="5" s="1"/>
  <c r="AB70" i="3"/>
  <c r="AA70" i="3"/>
  <c r="T34" i="5"/>
  <c r="Y32" i="5"/>
  <c r="Y25" i="5"/>
  <c r="BA29" i="5"/>
  <c r="X11" i="5"/>
  <c r="Y11" i="5"/>
  <c r="Y14" i="5"/>
  <c r="X14" i="5"/>
  <c r="T18" i="5"/>
  <c r="V18" i="5"/>
  <c r="Y16" i="5"/>
  <c r="X16" i="5"/>
  <c r="Y15" i="5"/>
  <c r="X15" i="5"/>
  <c r="AB22" i="5"/>
  <c r="V34" i="5"/>
  <c r="W34" i="5" s="1"/>
  <c r="V36" i="5"/>
  <c r="W36" i="5" s="1"/>
  <c r="V20" i="5"/>
  <c r="W20" i="5" s="1"/>
  <c r="U10" i="5"/>
  <c r="V10" i="5"/>
  <c r="W10" i="5" s="1"/>
  <c r="S27" i="5"/>
  <c r="V23" i="5"/>
  <c r="Y8" i="5"/>
  <c r="Y33" i="5"/>
  <c r="X33" i="5"/>
  <c r="V30" i="5"/>
  <c r="W30" i="5" s="1"/>
  <c r="U9" i="5"/>
  <c r="V9" i="5"/>
  <c r="W9" i="5" s="1"/>
  <c r="S19" i="5"/>
  <c r="R26" i="5"/>
  <c r="S26" i="5"/>
  <c r="U26" i="5" s="1"/>
  <c r="R12" i="5"/>
  <c r="S12" i="5"/>
  <c r="R37" i="5"/>
  <c r="S37" i="5"/>
  <c r="U37" i="5" s="1"/>
  <c r="S38" i="5" l="1"/>
  <c r="AE70" i="3"/>
  <c r="AD70" i="3"/>
  <c r="AH22" i="4"/>
  <c r="AG22" i="4"/>
  <c r="AA22" i="5"/>
  <c r="AE13" i="5"/>
  <c r="AD13" i="5"/>
  <c r="AE28" i="5"/>
  <c r="AD28" i="5"/>
  <c r="AE17" i="5"/>
  <c r="AD17" i="5"/>
  <c r="AE21" i="5"/>
  <c r="AD21" i="5"/>
  <c r="AN44" i="2"/>
  <c r="AQ27" i="4"/>
  <c r="AP27" i="4"/>
  <c r="AQ34" i="4"/>
  <c r="AP34" i="4"/>
  <c r="AH35" i="5"/>
  <c r="AJ35" i="5" s="1"/>
  <c r="AG35" i="5"/>
  <c r="AE22" i="5"/>
  <c r="AD22" i="5"/>
  <c r="AH49" i="3"/>
  <c r="AG49" i="3"/>
  <c r="Z8" i="5"/>
  <c r="AA8" i="5" s="1"/>
  <c r="U8" i="5"/>
  <c r="Y24" i="5"/>
  <c r="W24" i="5"/>
  <c r="X24" i="5" s="1"/>
  <c r="AE7" i="5"/>
  <c r="AG7" i="5" s="1"/>
  <c r="Q38" i="5"/>
  <c r="T19" i="5"/>
  <c r="U19" i="5" s="1"/>
  <c r="AB16" i="5"/>
  <c r="AA16" i="5"/>
  <c r="W8" i="5"/>
  <c r="AA31" i="5"/>
  <c r="AB11" i="5"/>
  <c r="Z11" i="5"/>
  <c r="AB25" i="5"/>
  <c r="AA25" i="5"/>
  <c r="AE31" i="5"/>
  <c r="AC31" i="5"/>
  <c r="AZ31" i="5" s="1"/>
  <c r="BB29" i="5"/>
  <c r="BK29" i="5" s="1"/>
  <c r="U18" i="5"/>
  <c r="U34" i="5"/>
  <c r="R19" i="5"/>
  <c r="R38" i="5" s="1"/>
  <c r="U16" i="5"/>
  <c r="AZ16" i="5"/>
  <c r="AB14" i="5"/>
  <c r="Z14" i="5"/>
  <c r="AA14" i="5" s="1"/>
  <c r="AB15" i="5"/>
  <c r="Z15" i="5"/>
  <c r="AA15" i="5" s="1"/>
  <c r="AB33" i="5"/>
  <c r="Z33" i="5"/>
  <c r="AA33" i="5" s="1"/>
  <c r="AB32" i="5"/>
  <c r="Z32" i="5"/>
  <c r="AZ32" i="5" s="1"/>
  <c r="T27" i="5"/>
  <c r="X18" i="5"/>
  <c r="Y18" i="5"/>
  <c r="AA18" i="5" s="1"/>
  <c r="X34" i="5"/>
  <c r="Y34" i="5"/>
  <c r="X36" i="5"/>
  <c r="Y36" i="5"/>
  <c r="X23" i="5"/>
  <c r="Y23" i="5"/>
  <c r="X10" i="5"/>
  <c r="Y10" i="5"/>
  <c r="X30" i="5"/>
  <c r="Y30" i="5"/>
  <c r="AB8" i="5"/>
  <c r="V19" i="5"/>
  <c r="V37" i="5"/>
  <c r="V26" i="5"/>
  <c r="X9" i="5"/>
  <c r="Y9" i="5"/>
  <c r="V27" i="5"/>
  <c r="X20" i="5"/>
  <c r="Y20" i="5"/>
  <c r="U12" i="5"/>
  <c r="V12" i="5"/>
  <c r="Y103" i="3"/>
  <c r="AZ103" i="3"/>
  <c r="J103" i="3"/>
  <c r="L103" i="3" s="1"/>
  <c r="AZ19" i="5" l="1"/>
  <c r="AE32" i="5"/>
  <c r="AD32" i="5"/>
  <c r="T38" i="5"/>
  <c r="AK49" i="3"/>
  <c r="AJ49" i="3"/>
  <c r="AH22" i="5"/>
  <c r="AJ22" i="5" s="1"/>
  <c r="AG22" i="5"/>
  <c r="BA34" i="4"/>
  <c r="BB34" i="4" s="1"/>
  <c r="BE34" i="4" s="1"/>
  <c r="AS34" i="4"/>
  <c r="AT27" i="4"/>
  <c r="AS27" i="4"/>
  <c r="AK22" i="4"/>
  <c r="AJ22" i="4"/>
  <c r="V38" i="5"/>
  <c r="AC8" i="5"/>
  <c r="AD8" i="5"/>
  <c r="AH31" i="5"/>
  <c r="AJ31" i="5" s="1"/>
  <c r="AG31" i="5"/>
  <c r="AE25" i="5"/>
  <c r="AD25" i="5"/>
  <c r="AE11" i="5"/>
  <c r="AD11" i="5"/>
  <c r="AE16" i="5"/>
  <c r="AD16" i="5"/>
  <c r="AQ44" i="2"/>
  <c r="AP44" i="2"/>
  <c r="AH21" i="5"/>
  <c r="AJ21" i="5" s="1"/>
  <c r="AG21" i="5"/>
  <c r="AH17" i="5"/>
  <c r="AJ17" i="5" s="1"/>
  <c r="AG17" i="5"/>
  <c r="AH28" i="5"/>
  <c r="AG28" i="5"/>
  <c r="AH13" i="5"/>
  <c r="AJ13" i="5" s="1"/>
  <c r="AG13" i="5"/>
  <c r="AD31" i="5"/>
  <c r="AH70" i="3"/>
  <c r="AG70" i="3"/>
  <c r="AH7" i="5"/>
  <c r="AJ7" i="5" s="1"/>
  <c r="AB30" i="5"/>
  <c r="Z30" i="5"/>
  <c r="AA30" i="5" s="1"/>
  <c r="AB23" i="5"/>
  <c r="AA23" i="5"/>
  <c r="AB34" i="5"/>
  <c r="Z34" i="5"/>
  <c r="AA34" i="5" s="1"/>
  <c r="AA11" i="5"/>
  <c r="AZ11" i="5"/>
  <c r="AB24" i="5"/>
  <c r="Z24" i="5"/>
  <c r="AA24" i="5" s="1"/>
  <c r="AB10" i="5"/>
  <c r="Z10" i="5"/>
  <c r="AZ10" i="5" s="1"/>
  <c r="AZ8" i="5"/>
  <c r="AA32" i="5"/>
  <c r="W38" i="5"/>
  <c r="X8" i="5"/>
  <c r="U27" i="5"/>
  <c r="U38" i="5" s="1"/>
  <c r="AZ27" i="5"/>
  <c r="AE33" i="5"/>
  <c r="AC33" i="5"/>
  <c r="AD33" i="5" s="1"/>
  <c r="AE14" i="5"/>
  <c r="AC14" i="5"/>
  <c r="AD14" i="5" s="1"/>
  <c r="AB9" i="5"/>
  <c r="Z9" i="5"/>
  <c r="AZ9" i="5" s="1"/>
  <c r="AB36" i="5"/>
  <c r="Z36" i="5"/>
  <c r="AA36" i="5" s="1"/>
  <c r="AB20" i="5"/>
  <c r="Z20" i="5"/>
  <c r="AA20" i="5" s="1"/>
  <c r="AE15" i="5"/>
  <c r="AC15" i="5"/>
  <c r="AD15" i="5" s="1"/>
  <c r="AB103" i="3"/>
  <c r="AA103" i="3"/>
  <c r="AB18" i="5"/>
  <c r="X37" i="5"/>
  <c r="Y37" i="5"/>
  <c r="X12" i="5"/>
  <c r="Y12" i="5"/>
  <c r="X27" i="5"/>
  <c r="Y27" i="5"/>
  <c r="AE8" i="5"/>
  <c r="AG8" i="5" s="1"/>
  <c r="X26" i="5"/>
  <c r="Y26" i="5"/>
  <c r="X19" i="5"/>
  <c r="Y19" i="5"/>
  <c r="AK21" i="5"/>
  <c r="L38" i="4"/>
  <c r="H38" i="4"/>
  <c r="V38" i="4"/>
  <c r="AN21" i="5" l="1"/>
  <c r="AP21" i="5" s="1"/>
  <c r="AM21" i="5"/>
  <c r="AE103" i="3"/>
  <c r="AD103" i="3"/>
  <c r="AE9" i="5"/>
  <c r="AD9" i="5"/>
  <c r="AA10" i="5"/>
  <c r="AK70" i="3"/>
  <c r="AJ70" i="3"/>
  <c r="AK28" i="5"/>
  <c r="AM28" i="5" s="1"/>
  <c r="AJ28" i="5"/>
  <c r="AT44" i="2"/>
  <c r="AS44" i="2"/>
  <c r="AH16" i="5"/>
  <c r="AJ16" i="5" s="1"/>
  <c r="AG16" i="5"/>
  <c r="AH11" i="5"/>
  <c r="AJ11" i="5" s="1"/>
  <c r="AG11" i="5"/>
  <c r="AH25" i="5"/>
  <c r="AJ25" i="5" s="1"/>
  <c r="AG25" i="5"/>
  <c r="AE10" i="5"/>
  <c r="AD10" i="5"/>
  <c r="AE23" i="5"/>
  <c r="AD23" i="5"/>
  <c r="AN22" i="4"/>
  <c r="AM22" i="4"/>
  <c r="BA27" i="4"/>
  <c r="BB27" i="4" s="1"/>
  <c r="BE27" i="4" s="1"/>
  <c r="AV27" i="4"/>
  <c r="AN49" i="3"/>
  <c r="AM49" i="3"/>
  <c r="AH32" i="5"/>
  <c r="AJ32" i="5" s="1"/>
  <c r="AG32" i="5"/>
  <c r="X38" i="5"/>
  <c r="AB27" i="5"/>
  <c r="AA27" i="5"/>
  <c r="AB37" i="5"/>
  <c r="AA37" i="5"/>
  <c r="AH33" i="5"/>
  <c r="AJ33" i="5" s="1"/>
  <c r="AF33" i="5"/>
  <c r="AG33" i="5" s="1"/>
  <c r="AA9" i="5"/>
  <c r="AE34" i="5"/>
  <c r="AC34" i="5"/>
  <c r="AZ34" i="5" s="1"/>
  <c r="AE18" i="5"/>
  <c r="AG18" i="5" s="1"/>
  <c r="AC18" i="5"/>
  <c r="AZ18" i="5" s="1"/>
  <c r="AZ33" i="5"/>
  <c r="AB26" i="5"/>
  <c r="AA26" i="5"/>
  <c r="AE30" i="5"/>
  <c r="AC30" i="5"/>
  <c r="AD30" i="5" s="1"/>
  <c r="AB12" i="5"/>
  <c r="AA12" i="5"/>
  <c r="AB19" i="5"/>
  <c r="AA19" i="5"/>
  <c r="Z38" i="5"/>
  <c r="AE24" i="5"/>
  <c r="AC24" i="5"/>
  <c r="AZ24" i="5" s="1"/>
  <c r="Y38" i="5"/>
  <c r="AE36" i="5"/>
  <c r="AC36" i="5"/>
  <c r="AZ36" i="5" s="1"/>
  <c r="Y38" i="4"/>
  <c r="X38" i="4"/>
  <c r="AH14" i="5"/>
  <c r="AF14" i="5"/>
  <c r="AG14" i="5" s="1"/>
  <c r="AH15" i="5"/>
  <c r="AF15" i="5"/>
  <c r="AG15" i="5" s="1"/>
  <c r="AE20" i="5"/>
  <c r="AC20" i="5"/>
  <c r="AD20" i="5" s="1"/>
  <c r="BA21" i="5"/>
  <c r="AH8" i="5"/>
  <c r="AJ8" i="5" s="1"/>
  <c r="AT7" i="5"/>
  <c r="AV7" i="5" s="1"/>
  <c r="AI15" i="5" l="1"/>
  <c r="AJ15" i="5" s="1"/>
  <c r="AJ14" i="5"/>
  <c r="AH36" i="5"/>
  <c r="AJ36" i="5" s="1"/>
  <c r="AG36" i="5"/>
  <c r="AE19" i="5"/>
  <c r="AD19" i="5"/>
  <c r="AE12" i="5"/>
  <c r="AD12" i="5"/>
  <c r="AE26" i="5"/>
  <c r="AD26" i="5"/>
  <c r="AE37" i="5"/>
  <c r="AD37" i="5"/>
  <c r="AE27" i="5"/>
  <c r="AD27" i="5"/>
  <c r="AD34" i="5"/>
  <c r="AD36" i="5"/>
  <c r="AH103" i="3"/>
  <c r="AG103" i="3"/>
  <c r="AH24" i="5"/>
  <c r="AJ24" i="5" s="1"/>
  <c r="AG24" i="5"/>
  <c r="AC38" i="5"/>
  <c r="AH34" i="5"/>
  <c r="AJ34" i="5" s="1"/>
  <c r="AG34" i="5"/>
  <c r="BA49" i="3"/>
  <c r="AP49" i="3"/>
  <c r="AQ22" i="4"/>
  <c r="AP22" i="4"/>
  <c r="AH23" i="5"/>
  <c r="AJ23" i="5" s="1"/>
  <c r="AG23" i="5"/>
  <c r="AD24" i="5"/>
  <c r="AH10" i="5"/>
  <c r="AJ10" i="5" s="1"/>
  <c r="AG10" i="5"/>
  <c r="BB44" i="2"/>
  <c r="AV44" i="2"/>
  <c r="BA44" i="2" s="1"/>
  <c r="AN28" i="5"/>
  <c r="AN70" i="3"/>
  <c r="AM70" i="3"/>
  <c r="AH9" i="5"/>
  <c r="AJ9" i="5" s="1"/>
  <c r="AG9" i="5"/>
  <c r="AD18" i="5"/>
  <c r="AH30" i="5"/>
  <c r="AF30" i="5"/>
  <c r="AG30" i="5" s="1"/>
  <c r="AH20" i="5"/>
  <c r="AJ20" i="5" s="1"/>
  <c r="AF20" i="5"/>
  <c r="AA38" i="5"/>
  <c r="AH18" i="5"/>
  <c r="AJ18" i="5" s="1"/>
  <c r="AB38" i="5"/>
  <c r="AZ20" i="5"/>
  <c r="AZ14" i="5"/>
  <c r="AB38" i="4"/>
  <c r="AA38" i="4"/>
  <c r="AK7" i="5"/>
  <c r="Y21" i="4"/>
  <c r="H21" i="4"/>
  <c r="AD38" i="5" l="1"/>
  <c r="AE38" i="5"/>
  <c r="AN7" i="5"/>
  <c r="AP7" i="5" s="1"/>
  <c r="AM7" i="5"/>
  <c r="AQ28" i="5"/>
  <c r="AP28" i="5"/>
  <c r="AF38" i="5"/>
  <c r="AI30" i="5"/>
  <c r="AI38" i="5" s="1"/>
  <c r="AQ70" i="3"/>
  <c r="AP70" i="3"/>
  <c r="BI44" i="2"/>
  <c r="BC44" i="2"/>
  <c r="AK103" i="3"/>
  <c r="AJ103" i="3"/>
  <c r="AH27" i="5"/>
  <c r="AJ27" i="5" s="1"/>
  <c r="AG27" i="5"/>
  <c r="AH37" i="5"/>
  <c r="AJ37" i="5" s="1"/>
  <c r="AG37" i="5"/>
  <c r="AH26" i="5"/>
  <c r="AJ26" i="5" s="1"/>
  <c r="AG26" i="5"/>
  <c r="AG20" i="5"/>
  <c r="BA22" i="4"/>
  <c r="BB22" i="4" s="1"/>
  <c r="BE22" i="4" s="1"/>
  <c r="AS22" i="4"/>
  <c r="BH49" i="3"/>
  <c r="BB49" i="3"/>
  <c r="BK49" i="3" s="1"/>
  <c r="AH12" i="5"/>
  <c r="AG12" i="5"/>
  <c r="AH19" i="5"/>
  <c r="AJ19" i="5" s="1"/>
  <c r="AG19" i="5"/>
  <c r="AB21" i="4"/>
  <c r="AA21" i="4"/>
  <c r="AE38" i="4"/>
  <c r="AD38" i="4"/>
  <c r="BA7" i="5"/>
  <c r="V17" i="4"/>
  <c r="W17" i="4" s="1"/>
  <c r="AZ17" i="4" s="1"/>
  <c r="L11" i="4"/>
  <c r="AG38" i="5" l="1"/>
  <c r="AT28" i="5"/>
  <c r="AS28" i="5"/>
  <c r="AZ30" i="5"/>
  <c r="AJ30" i="5"/>
  <c r="AJ12" i="5"/>
  <c r="AH38" i="5"/>
  <c r="BM44" i="2"/>
  <c r="BJ44" i="2"/>
  <c r="AH38" i="4"/>
  <c r="AG38" i="4"/>
  <c r="AN103" i="3"/>
  <c r="AM103" i="3"/>
  <c r="BA70" i="3"/>
  <c r="AS70" i="3"/>
  <c r="Y17" i="4"/>
  <c r="X17" i="4"/>
  <c r="AE21" i="4"/>
  <c r="AD21" i="4"/>
  <c r="V44" i="4"/>
  <c r="L44" i="4"/>
  <c r="H44" i="4"/>
  <c r="V11" i="4"/>
  <c r="AV28" i="5" l="1"/>
  <c r="BA28" i="5"/>
  <c r="BB28" i="5" s="1"/>
  <c r="BK28" i="5" s="1"/>
  <c r="AH21" i="4"/>
  <c r="AG21" i="4"/>
  <c r="BH70" i="3"/>
  <c r="BB70" i="3"/>
  <c r="BK70" i="3" s="1"/>
  <c r="AQ103" i="3"/>
  <c r="AS103" i="3" s="1"/>
  <c r="AP103" i="3"/>
  <c r="AT103" i="3"/>
  <c r="AK38" i="4"/>
  <c r="AJ38" i="4"/>
  <c r="Y11" i="4"/>
  <c r="X11" i="4"/>
  <c r="Y44" i="4"/>
  <c r="W44" i="4"/>
  <c r="X44" i="4" s="1"/>
  <c r="AB17" i="4"/>
  <c r="AA17" i="4"/>
  <c r="V39" i="4"/>
  <c r="W39" i="4" s="1"/>
  <c r="J39" i="4"/>
  <c r="H39" i="4"/>
  <c r="R104" i="3"/>
  <c r="S104" i="3"/>
  <c r="T104" i="3" s="1"/>
  <c r="J104" i="3"/>
  <c r="L104" i="3" s="1"/>
  <c r="R118" i="3"/>
  <c r="J118" i="3"/>
  <c r="AN38" i="4" l="1"/>
  <c r="AM38" i="4"/>
  <c r="BA103" i="3"/>
  <c r="AV103" i="3"/>
  <c r="AK21" i="4"/>
  <c r="AJ21" i="4"/>
  <c r="Y39" i="4"/>
  <c r="Z39" i="4" s="1"/>
  <c r="X39" i="4"/>
  <c r="AB44" i="4"/>
  <c r="Z44" i="4"/>
  <c r="AA44" i="4" s="1"/>
  <c r="AE17" i="4"/>
  <c r="AD17" i="4"/>
  <c r="AB11" i="4"/>
  <c r="AA11" i="4"/>
  <c r="V104" i="3"/>
  <c r="W104" i="3" s="1"/>
  <c r="AZ104" i="3" s="1"/>
  <c r="U104" i="3"/>
  <c r="AK17" i="5"/>
  <c r="L118" i="3"/>
  <c r="V118" i="3"/>
  <c r="W118" i="3" s="1"/>
  <c r="AZ118" i="3" s="1"/>
  <c r="V23" i="2"/>
  <c r="J23" i="2"/>
  <c r="H23" i="2"/>
  <c r="V31" i="4"/>
  <c r="J31" i="4"/>
  <c r="L31" i="4" s="1"/>
  <c r="H31" i="4"/>
  <c r="V33" i="4"/>
  <c r="L33" i="4"/>
  <c r="H33" i="4"/>
  <c r="J15" i="3"/>
  <c r="AN17" i="5" l="1"/>
  <c r="AM17" i="5"/>
  <c r="AH17" i="4"/>
  <c r="AG17" i="4"/>
  <c r="AN21" i="4"/>
  <c r="AM21" i="4"/>
  <c r="BH103" i="3"/>
  <c r="BB103" i="3"/>
  <c r="BK103" i="3" s="1"/>
  <c r="AQ38" i="4"/>
  <c r="AP38" i="4"/>
  <c r="AE11" i="4"/>
  <c r="AD11" i="4"/>
  <c r="Y31" i="4"/>
  <c r="X31" i="4"/>
  <c r="AE44" i="4"/>
  <c r="AC44" i="4"/>
  <c r="Y33" i="4"/>
  <c r="X33" i="4"/>
  <c r="AB39" i="4"/>
  <c r="AC39" i="4" s="1"/>
  <c r="AZ39" i="4" s="1"/>
  <c r="AA39" i="4"/>
  <c r="Y23" i="2"/>
  <c r="AA23" i="2" s="1"/>
  <c r="X23" i="2"/>
  <c r="Y118" i="3"/>
  <c r="X118" i="3"/>
  <c r="Y104" i="3"/>
  <c r="X104" i="3"/>
  <c r="AQ17" i="5" l="1"/>
  <c r="AP17" i="5"/>
  <c r="AH44" i="4"/>
  <c r="AG44" i="4"/>
  <c r="AH11" i="4"/>
  <c r="AG11" i="4"/>
  <c r="BA38" i="4"/>
  <c r="BB38" i="4" s="1"/>
  <c r="BE38" i="4" s="1"/>
  <c r="AS38" i="4"/>
  <c r="AQ21" i="4"/>
  <c r="AP21" i="4"/>
  <c r="AK17" i="4"/>
  <c r="AJ17" i="4"/>
  <c r="AD44" i="4"/>
  <c r="AZ44" i="4"/>
  <c r="AB33" i="4"/>
  <c r="AA33" i="4"/>
  <c r="AB31" i="4"/>
  <c r="AA31" i="4"/>
  <c r="AE39" i="4"/>
  <c r="AD39" i="4"/>
  <c r="AB23" i="2"/>
  <c r="AB118" i="3"/>
  <c r="AA118" i="3"/>
  <c r="AB104" i="3"/>
  <c r="AA104" i="3"/>
  <c r="AK22" i="5"/>
  <c r="AK31" i="5"/>
  <c r="AN31" i="5" l="1"/>
  <c r="AM31" i="5"/>
  <c r="AN22" i="5"/>
  <c r="AM22" i="5"/>
  <c r="AS17" i="5"/>
  <c r="BA17" i="5"/>
  <c r="BB17" i="5" s="1"/>
  <c r="BK17" i="5" s="1"/>
  <c r="AH39" i="4"/>
  <c r="AG39" i="4"/>
  <c r="AE104" i="3"/>
  <c r="AD104" i="3"/>
  <c r="AE118" i="3"/>
  <c r="AD118" i="3"/>
  <c r="AN17" i="4"/>
  <c r="AM17" i="4"/>
  <c r="BA21" i="4"/>
  <c r="BB21" i="4" s="1"/>
  <c r="BE21" i="4" s="1"/>
  <c r="AS21" i="4"/>
  <c r="AK11" i="4"/>
  <c r="AJ11" i="4"/>
  <c r="AK44" i="4"/>
  <c r="AJ44" i="4"/>
  <c r="AE23" i="2"/>
  <c r="AD23" i="2"/>
  <c r="AE31" i="4"/>
  <c r="AD31" i="4"/>
  <c r="AE33" i="4"/>
  <c r="AD33" i="4"/>
  <c r="AK13" i="5"/>
  <c r="V11" i="2"/>
  <c r="W11" i="2" s="1"/>
  <c r="H13" i="2"/>
  <c r="L13" i="2"/>
  <c r="V24" i="2"/>
  <c r="AN13" i="5" l="1"/>
  <c r="AM13" i="5"/>
  <c r="AQ22" i="5"/>
  <c r="AP22" i="5"/>
  <c r="AQ31" i="5"/>
  <c r="AP31" i="5"/>
  <c r="AH33" i="4"/>
  <c r="AG33" i="4"/>
  <c r="AH31" i="4"/>
  <c r="AG31" i="4"/>
  <c r="AH23" i="2"/>
  <c r="AG23" i="2"/>
  <c r="AN44" i="4"/>
  <c r="AM44" i="4"/>
  <c r="AN11" i="4"/>
  <c r="AM11" i="4"/>
  <c r="BA17" i="4"/>
  <c r="BB17" i="4" s="1"/>
  <c r="BE17" i="4" s="1"/>
  <c r="AP17" i="4"/>
  <c r="AH118" i="3"/>
  <c r="AG118" i="3"/>
  <c r="AH104" i="3"/>
  <c r="AG104" i="3"/>
  <c r="AK39" i="4"/>
  <c r="AJ39" i="4"/>
  <c r="Y11" i="2"/>
  <c r="X11" i="2"/>
  <c r="Y24" i="2"/>
  <c r="AA24" i="2" s="1"/>
  <c r="X24" i="2"/>
  <c r="P13" i="2"/>
  <c r="V88" i="3"/>
  <c r="AS31" i="5" l="1"/>
  <c r="BA31" i="5"/>
  <c r="BH31" i="5" s="1"/>
  <c r="AS22" i="5"/>
  <c r="BA22" i="5"/>
  <c r="BB22" i="5" s="1"/>
  <c r="BK22" i="5" s="1"/>
  <c r="AQ13" i="5"/>
  <c r="AP13" i="5"/>
  <c r="AN39" i="4"/>
  <c r="AM39" i="4"/>
  <c r="AK104" i="3"/>
  <c r="AJ104" i="3"/>
  <c r="AK118" i="3"/>
  <c r="AJ118" i="3"/>
  <c r="BA11" i="4"/>
  <c r="BB11" i="4" s="1"/>
  <c r="BE11" i="4" s="1"/>
  <c r="AP11" i="4"/>
  <c r="AQ44" i="4"/>
  <c r="AP44" i="4"/>
  <c r="AK23" i="2"/>
  <c r="AM23" i="2" s="1"/>
  <c r="AJ23" i="2"/>
  <c r="AK31" i="4"/>
  <c r="AJ31" i="4"/>
  <c r="AK33" i="4"/>
  <c r="AJ33" i="4"/>
  <c r="Z11" i="2"/>
  <c r="AB24" i="2"/>
  <c r="AB11" i="2"/>
  <c r="AC11" i="2" s="1"/>
  <c r="Y88" i="3"/>
  <c r="X88" i="3"/>
  <c r="S13" i="2"/>
  <c r="T13" i="2" s="1"/>
  <c r="R13" i="2"/>
  <c r="R34" i="3"/>
  <c r="R57" i="3"/>
  <c r="R64" i="3"/>
  <c r="R76" i="3"/>
  <c r="R78" i="3"/>
  <c r="R83" i="3"/>
  <c r="R85" i="3"/>
  <c r="R112" i="3"/>
  <c r="AT13" i="5" l="1"/>
  <c r="AV13" i="5" s="1"/>
  <c r="AS13" i="5"/>
  <c r="BA13" i="5"/>
  <c r="BB13" i="5" s="1"/>
  <c r="BK13" i="5" s="1"/>
  <c r="AN33" i="4"/>
  <c r="AM33" i="4"/>
  <c r="AN31" i="4"/>
  <c r="AM31" i="4"/>
  <c r="AN23" i="2"/>
  <c r="BA44" i="4"/>
  <c r="BB44" i="4" s="1"/>
  <c r="BE44" i="4" s="1"/>
  <c r="AS44" i="4"/>
  <c r="AN118" i="3"/>
  <c r="AM118" i="3"/>
  <c r="AN104" i="3"/>
  <c r="AM104" i="3"/>
  <c r="AQ39" i="4"/>
  <c r="AP39" i="4"/>
  <c r="AA11" i="2"/>
  <c r="AE24" i="2"/>
  <c r="AD24" i="2"/>
  <c r="AE11" i="2"/>
  <c r="AD11" i="2"/>
  <c r="AB88" i="3"/>
  <c r="Z88" i="3"/>
  <c r="V13" i="2"/>
  <c r="W13" i="2" s="1"/>
  <c r="U13" i="2"/>
  <c r="V43" i="2"/>
  <c r="W43" i="2" s="1"/>
  <c r="V36" i="4"/>
  <c r="H36" i="4"/>
  <c r="P61" i="2"/>
  <c r="R61" i="2" s="1"/>
  <c r="V61" i="2"/>
  <c r="L61" i="2"/>
  <c r="AH24" i="2" l="1"/>
  <c r="AG24" i="2"/>
  <c r="BA39" i="4"/>
  <c r="BB39" i="4" s="1"/>
  <c r="BE39" i="4" s="1"/>
  <c r="AS39" i="4"/>
  <c r="AQ104" i="3"/>
  <c r="AP104" i="3"/>
  <c r="AQ118" i="3"/>
  <c r="AP118" i="3"/>
  <c r="AQ23" i="2"/>
  <c r="AP23" i="2"/>
  <c r="AQ31" i="4"/>
  <c r="AP31" i="4"/>
  <c r="AQ33" i="4"/>
  <c r="AP33" i="4"/>
  <c r="AH11" i="2"/>
  <c r="AF11" i="2"/>
  <c r="AZ11" i="2" s="1"/>
  <c r="Y36" i="4"/>
  <c r="X36" i="4"/>
  <c r="AE88" i="3"/>
  <c r="AC88" i="3"/>
  <c r="AD88" i="3" s="1"/>
  <c r="AA88" i="3"/>
  <c r="Y43" i="2"/>
  <c r="X43" i="2"/>
  <c r="Y61" i="2"/>
  <c r="AA61" i="2" s="1"/>
  <c r="X61" i="2"/>
  <c r="Y13" i="2"/>
  <c r="X13" i="2"/>
  <c r="AK35" i="5"/>
  <c r="S10" i="4"/>
  <c r="T10" i="4" s="1"/>
  <c r="L10" i="4"/>
  <c r="H10" i="4"/>
  <c r="J106" i="3"/>
  <c r="L106" i="3" s="1"/>
  <c r="V112" i="3"/>
  <c r="W112" i="3" s="1"/>
  <c r="Y106" i="3"/>
  <c r="Z106" i="3" s="1"/>
  <c r="J112" i="3"/>
  <c r="L112" i="3" s="1"/>
  <c r="AN35" i="5" l="1"/>
  <c r="AM35" i="5"/>
  <c r="AG11" i="2"/>
  <c r="AK11" i="2"/>
  <c r="AM11" i="2" s="1"/>
  <c r="AJ11" i="2"/>
  <c r="BA33" i="4"/>
  <c r="BB33" i="4" s="1"/>
  <c r="BE33" i="4" s="1"/>
  <c r="AS33" i="4"/>
  <c r="AT31" i="4"/>
  <c r="AS31" i="4"/>
  <c r="BB23" i="2"/>
  <c r="AS23" i="2"/>
  <c r="BA23" i="2" s="1"/>
  <c r="BA118" i="3"/>
  <c r="AS118" i="3"/>
  <c r="BA104" i="3"/>
  <c r="AS104" i="3"/>
  <c r="AK24" i="2"/>
  <c r="AM24" i="2" s="1"/>
  <c r="AJ24" i="2"/>
  <c r="AH88" i="3"/>
  <c r="AF88" i="3"/>
  <c r="AZ88" i="3" s="1"/>
  <c r="Z13" i="2"/>
  <c r="AZ13" i="2" s="1"/>
  <c r="AB36" i="4"/>
  <c r="AA36" i="4"/>
  <c r="Z43" i="2"/>
  <c r="AB61" i="2"/>
  <c r="AB13" i="2"/>
  <c r="AB43" i="2"/>
  <c r="AC43" i="2" s="1"/>
  <c r="AB106" i="3"/>
  <c r="AA106" i="3"/>
  <c r="Y112" i="3"/>
  <c r="Z112" i="3" s="1"/>
  <c r="AZ112" i="3" s="1"/>
  <c r="X112" i="3"/>
  <c r="V10" i="4"/>
  <c r="U10" i="4"/>
  <c r="H8" i="4"/>
  <c r="L8" i="4"/>
  <c r="S8" i="4"/>
  <c r="AA13" i="2" l="1"/>
  <c r="AQ35" i="5"/>
  <c r="AP35" i="5"/>
  <c r="AK88" i="3"/>
  <c r="AJ88" i="3"/>
  <c r="AN24" i="2"/>
  <c r="BH104" i="3"/>
  <c r="BB104" i="3"/>
  <c r="BK104" i="3" s="1"/>
  <c r="BH118" i="3"/>
  <c r="BB118" i="3"/>
  <c r="BK118" i="3" s="1"/>
  <c r="BI23" i="2"/>
  <c r="BC23" i="2"/>
  <c r="BA31" i="4"/>
  <c r="BB31" i="4" s="1"/>
  <c r="BE31" i="4" s="1"/>
  <c r="AV31" i="4"/>
  <c r="AN11" i="2"/>
  <c r="AG88" i="3"/>
  <c r="AE106" i="3"/>
  <c r="AC106" i="3"/>
  <c r="AD106" i="3" s="1"/>
  <c r="AE43" i="2"/>
  <c r="AD43" i="2"/>
  <c r="AE61" i="2"/>
  <c r="AD61" i="2"/>
  <c r="AE13" i="2"/>
  <c r="AD13" i="2"/>
  <c r="AE36" i="4"/>
  <c r="AD36" i="4"/>
  <c r="AA43" i="2"/>
  <c r="AB112" i="3"/>
  <c r="AA112" i="3"/>
  <c r="Y10" i="4"/>
  <c r="Z10" i="4" s="1"/>
  <c r="W10" i="4"/>
  <c r="V8" i="4"/>
  <c r="U8" i="4"/>
  <c r="S12" i="4"/>
  <c r="H11" i="3"/>
  <c r="H148" i="3" s="1"/>
  <c r="AS35" i="5" l="1"/>
  <c r="BA35" i="5"/>
  <c r="AE112" i="3"/>
  <c r="AD112" i="3"/>
  <c r="BB11" i="2"/>
  <c r="AP11" i="2"/>
  <c r="BA11" i="2" s="1"/>
  <c r="AQ24" i="2"/>
  <c r="AP24" i="2"/>
  <c r="AN88" i="3"/>
  <c r="AM88" i="3"/>
  <c r="AH36" i="4"/>
  <c r="AG36" i="4"/>
  <c r="AH13" i="2"/>
  <c r="AG13" i="2"/>
  <c r="AH61" i="2"/>
  <c r="AG61" i="2"/>
  <c r="BM23" i="2"/>
  <c r="BJ23" i="2"/>
  <c r="AH106" i="3"/>
  <c r="AF106" i="3"/>
  <c r="AZ106" i="3" s="1"/>
  <c r="AH43" i="2"/>
  <c r="AF43" i="2"/>
  <c r="AZ43" i="2" s="1"/>
  <c r="X10" i="4"/>
  <c r="Y8" i="4"/>
  <c r="X8" i="4"/>
  <c r="AB10" i="4"/>
  <c r="AC10" i="4" s="1"/>
  <c r="AZ10" i="4" s="1"/>
  <c r="AA10" i="4"/>
  <c r="V12" i="4"/>
  <c r="U12" i="4"/>
  <c r="S20" i="2"/>
  <c r="S34" i="3"/>
  <c r="T34" i="3" s="1"/>
  <c r="J34" i="3"/>
  <c r="L34" i="3" s="1"/>
  <c r="BH35" i="5" l="1"/>
  <c r="BB35" i="5"/>
  <c r="BK35" i="5" s="1"/>
  <c r="AK43" i="2"/>
  <c r="AM43" i="2" s="1"/>
  <c r="AJ43" i="2"/>
  <c r="AG106" i="3"/>
  <c r="AK106" i="3"/>
  <c r="AJ106" i="3"/>
  <c r="AG43" i="2"/>
  <c r="AK61" i="2"/>
  <c r="AM61" i="2" s="1"/>
  <c r="AJ61" i="2"/>
  <c r="AK13" i="2"/>
  <c r="AM13" i="2" s="1"/>
  <c r="AJ13" i="2"/>
  <c r="AK36" i="4"/>
  <c r="AJ36" i="4"/>
  <c r="AQ88" i="3"/>
  <c r="AP88" i="3"/>
  <c r="AT24" i="2"/>
  <c r="AS24" i="2"/>
  <c r="BI11" i="2"/>
  <c r="BC11" i="2"/>
  <c r="AH112" i="3"/>
  <c r="AG112" i="3"/>
  <c r="AE10" i="4"/>
  <c r="AD10" i="4"/>
  <c r="AB8" i="4"/>
  <c r="AA8" i="4"/>
  <c r="Y12" i="4"/>
  <c r="Z12" i="4" s="1"/>
  <c r="W12" i="4"/>
  <c r="V34" i="3"/>
  <c r="W34" i="3" s="1"/>
  <c r="U34" i="3"/>
  <c r="V20" i="2"/>
  <c r="U20" i="2"/>
  <c r="S76" i="3"/>
  <c r="T76" i="3" s="1"/>
  <c r="J76" i="3"/>
  <c r="L76" i="3" s="1"/>
  <c r="BM11" i="2" l="1"/>
  <c r="BJ11" i="2"/>
  <c r="AN106" i="3"/>
  <c r="AM106" i="3"/>
  <c r="AH10" i="4"/>
  <c r="AG10" i="4"/>
  <c r="AK112" i="3"/>
  <c r="AJ112" i="3"/>
  <c r="BB24" i="2"/>
  <c r="AV24" i="2"/>
  <c r="BA24" i="2" s="1"/>
  <c r="AT88" i="3"/>
  <c r="AS88" i="3"/>
  <c r="AN36" i="4"/>
  <c r="AM36" i="4"/>
  <c r="AN13" i="2"/>
  <c r="AN61" i="2"/>
  <c r="AN43" i="2"/>
  <c r="X12" i="4"/>
  <c r="AE8" i="4"/>
  <c r="AC8" i="4"/>
  <c r="AB12" i="4"/>
  <c r="AC12" i="4" s="1"/>
  <c r="AZ12" i="4" s="1"/>
  <c r="AA12" i="4"/>
  <c r="Y34" i="3"/>
  <c r="Z34" i="3" s="1"/>
  <c r="X34" i="3"/>
  <c r="Y20" i="2"/>
  <c r="AA20" i="2" s="1"/>
  <c r="X20" i="2"/>
  <c r="V76" i="3"/>
  <c r="W76" i="3" s="1"/>
  <c r="AZ76" i="3" s="1"/>
  <c r="U76" i="3"/>
  <c r="S57" i="3"/>
  <c r="AZ57" i="3"/>
  <c r="J57" i="3"/>
  <c r="L57" i="3" s="1"/>
  <c r="J78" i="3"/>
  <c r="L78" i="3" s="1"/>
  <c r="S78" i="3"/>
  <c r="BB43" i="2" l="1"/>
  <c r="AP43" i="2"/>
  <c r="BA43" i="2" s="1"/>
  <c r="AQ61" i="2"/>
  <c r="AP61" i="2"/>
  <c r="AQ13" i="2"/>
  <c r="AP13" i="2"/>
  <c r="AQ36" i="4"/>
  <c r="AP36" i="4"/>
  <c r="BA88" i="3"/>
  <c r="AV88" i="3"/>
  <c r="BI24" i="2"/>
  <c r="BC24" i="2"/>
  <c r="AN112" i="3"/>
  <c r="AM112" i="3"/>
  <c r="AK10" i="4"/>
  <c r="AJ10" i="4"/>
  <c r="AP106" i="3"/>
  <c r="AT106" i="3"/>
  <c r="AQ106" i="3"/>
  <c r="AS106" i="3" s="1"/>
  <c r="AH8" i="4"/>
  <c r="AF8" i="4"/>
  <c r="AZ8" i="4" s="1"/>
  <c r="AD8" i="4"/>
  <c r="AE12" i="4"/>
  <c r="AD12" i="4"/>
  <c r="AB20" i="2"/>
  <c r="AB34" i="3"/>
  <c r="AA34" i="3"/>
  <c r="Y76" i="3"/>
  <c r="X76" i="3"/>
  <c r="V78" i="3"/>
  <c r="W78" i="3" s="1"/>
  <c r="U78" i="3"/>
  <c r="V57" i="3"/>
  <c r="U57" i="3"/>
  <c r="S73" i="2"/>
  <c r="T73" i="2" s="1"/>
  <c r="L73" i="2"/>
  <c r="S45" i="4"/>
  <c r="L45" i="4"/>
  <c r="H45" i="4"/>
  <c r="AN10" i="4" l="1"/>
  <c r="AM10" i="4"/>
  <c r="AT112" i="3"/>
  <c r="AV112" i="3" s="1"/>
  <c r="AP112" i="3"/>
  <c r="AQ112" i="3"/>
  <c r="BH88" i="3"/>
  <c r="BB88" i="3"/>
  <c r="BK88" i="3" s="1"/>
  <c r="AT36" i="4"/>
  <c r="AS36" i="4"/>
  <c r="AT13" i="2"/>
  <c r="AS13" i="2"/>
  <c r="BB61" i="2"/>
  <c r="AS61" i="2"/>
  <c r="BA61" i="2" s="1"/>
  <c r="BI43" i="2"/>
  <c r="BC43" i="2"/>
  <c r="AH12" i="4"/>
  <c r="AG12" i="4"/>
  <c r="AK8" i="4"/>
  <c r="AJ8" i="4"/>
  <c r="AV106" i="3"/>
  <c r="BA106" i="3"/>
  <c r="BM24" i="2"/>
  <c r="BJ24" i="2"/>
  <c r="AG8" i="4"/>
  <c r="AE34" i="3"/>
  <c r="AC34" i="3"/>
  <c r="AZ34" i="3" s="1"/>
  <c r="AE20" i="2"/>
  <c r="AD20" i="2"/>
  <c r="AB76" i="3"/>
  <c r="AA76" i="3"/>
  <c r="Y57" i="3"/>
  <c r="X57" i="3"/>
  <c r="Y78" i="3"/>
  <c r="Z78" i="3" s="1"/>
  <c r="AZ78" i="3" s="1"/>
  <c r="X78" i="3"/>
  <c r="V45" i="4"/>
  <c r="W45" i="4" s="1"/>
  <c r="U45" i="4"/>
  <c r="V73" i="2"/>
  <c r="W73" i="2" s="1"/>
  <c r="AZ73" i="2" s="1"/>
  <c r="U73" i="2"/>
  <c r="AK27" i="5"/>
  <c r="AN27" i="5" l="1"/>
  <c r="AM27" i="5"/>
  <c r="BH106" i="3"/>
  <c r="BB106" i="3"/>
  <c r="BK106" i="3" s="1"/>
  <c r="BM43" i="2"/>
  <c r="BJ43" i="2"/>
  <c r="BA112" i="3"/>
  <c r="AS112" i="3"/>
  <c r="AQ10" i="4"/>
  <c r="AP10" i="4"/>
  <c r="AE76" i="3"/>
  <c r="AD76" i="3"/>
  <c r="AH20" i="2"/>
  <c r="AG20" i="2"/>
  <c r="AH34" i="3"/>
  <c r="AG34" i="3"/>
  <c r="AN8" i="4"/>
  <c r="AM8" i="4"/>
  <c r="AK12" i="4"/>
  <c r="AJ12" i="4"/>
  <c r="BI61" i="2"/>
  <c r="BC61" i="2"/>
  <c r="BB13" i="2"/>
  <c r="AV13" i="2"/>
  <c r="BA13" i="2" s="1"/>
  <c r="BA36" i="4"/>
  <c r="BB36" i="4" s="1"/>
  <c r="BE36" i="4" s="1"/>
  <c r="AV36" i="4"/>
  <c r="AD34" i="3"/>
  <c r="BH29" i="5"/>
  <c r="Y45" i="4"/>
  <c r="Z45" i="4" s="1"/>
  <c r="X45" i="4"/>
  <c r="AB57" i="3"/>
  <c r="AA57" i="3"/>
  <c r="AB78" i="3"/>
  <c r="AA78" i="3"/>
  <c r="Y73" i="2"/>
  <c r="X73" i="2"/>
  <c r="AK32" i="5"/>
  <c r="N79" i="2"/>
  <c r="O79" i="2" s="1"/>
  <c r="N71" i="2"/>
  <c r="O71" i="2" s="1"/>
  <c r="N67" i="2"/>
  <c r="O67" i="2" s="1"/>
  <c r="N57" i="2"/>
  <c r="O57" i="2" s="1"/>
  <c r="N54" i="2"/>
  <c r="O54" i="2" s="1"/>
  <c r="N36" i="2"/>
  <c r="O36" i="2" s="1"/>
  <c r="L16" i="2"/>
  <c r="N43" i="4"/>
  <c r="BA27" i="5" l="1"/>
  <c r="AP27" i="5"/>
  <c r="AN32" i="5"/>
  <c r="AM32" i="5"/>
  <c r="AE78" i="3"/>
  <c r="AD78" i="3"/>
  <c r="AE57" i="3"/>
  <c r="AD57" i="3"/>
  <c r="BI13" i="2"/>
  <c r="BC13" i="2"/>
  <c r="AN12" i="4"/>
  <c r="AM12" i="4"/>
  <c r="AQ8" i="4"/>
  <c r="AP8" i="4"/>
  <c r="AK34" i="3"/>
  <c r="AJ34" i="3"/>
  <c r="AK20" i="2"/>
  <c r="AM20" i="2" s="1"/>
  <c r="AJ20" i="2"/>
  <c r="AH76" i="3"/>
  <c r="AG76" i="3"/>
  <c r="BA10" i="4"/>
  <c r="BB10" i="4" s="1"/>
  <c r="BE10" i="4" s="1"/>
  <c r="AS10" i="4"/>
  <c r="BH112" i="3"/>
  <c r="BB112" i="3"/>
  <c r="BK112" i="3" s="1"/>
  <c r="BM61" i="2"/>
  <c r="BJ61" i="2"/>
  <c r="O43" i="4"/>
  <c r="AB45" i="4"/>
  <c r="AC45" i="4" s="1"/>
  <c r="AZ45" i="4" s="1"/>
  <c r="AA45" i="4"/>
  <c r="AB73" i="2"/>
  <c r="AA73" i="2"/>
  <c r="P27" i="6"/>
  <c r="P50" i="6" s="1"/>
  <c r="Q27" i="6"/>
  <c r="Q50" i="6" s="1"/>
  <c r="P28" i="6"/>
  <c r="P51" i="6" s="1"/>
  <c r="Q28" i="6"/>
  <c r="Q51" i="6" s="1"/>
  <c r="P29" i="6"/>
  <c r="P52" i="6" s="1"/>
  <c r="Q29" i="6"/>
  <c r="Q52" i="6" s="1"/>
  <c r="K19" i="6"/>
  <c r="L19" i="6"/>
  <c r="M19" i="6"/>
  <c r="N19" i="6"/>
  <c r="O19" i="6"/>
  <c r="AW147" i="3"/>
  <c r="AX147" i="3"/>
  <c r="AY147" i="3"/>
  <c r="K90" i="2"/>
  <c r="C16" i="6" s="1"/>
  <c r="AU90" i="2"/>
  <c r="O16" i="6" s="1"/>
  <c r="AW90" i="2"/>
  <c r="AX90" i="2"/>
  <c r="AY90" i="2"/>
  <c r="J90" i="2"/>
  <c r="C6" i="6" s="1"/>
  <c r="Q10" i="6"/>
  <c r="P10" i="6"/>
  <c r="AQ32" i="5" l="1"/>
  <c r="AS32" i="5" s="1"/>
  <c r="AP32" i="5"/>
  <c r="BH27" i="5"/>
  <c r="BB27" i="5"/>
  <c r="BK27" i="5" s="1"/>
  <c r="C42" i="6"/>
  <c r="BM13" i="2"/>
  <c r="BJ13" i="2"/>
  <c r="AK76" i="3"/>
  <c r="AJ76" i="3"/>
  <c r="AN20" i="2"/>
  <c r="AN34" i="3"/>
  <c r="AP34" i="3" s="1"/>
  <c r="AM34" i="3"/>
  <c r="BA8" i="4"/>
  <c r="BB8" i="4" s="1"/>
  <c r="BE8" i="4" s="1"/>
  <c r="AS8" i="4"/>
  <c r="BA12" i="4"/>
  <c r="BB12" i="4" s="1"/>
  <c r="BE12" i="4" s="1"/>
  <c r="AP12" i="4"/>
  <c r="AH57" i="3"/>
  <c r="AG57" i="3"/>
  <c r="AH78" i="3"/>
  <c r="AG78" i="3"/>
  <c r="BB31" i="5"/>
  <c r="BK31" i="5" s="1"/>
  <c r="AE73" i="2"/>
  <c r="AD73" i="2"/>
  <c r="AE45" i="4"/>
  <c r="AD45" i="4"/>
  <c r="C26" i="6"/>
  <c r="C49" i="6" l="1"/>
  <c r="BA32" i="5"/>
  <c r="AK57" i="3"/>
  <c r="AJ57" i="3"/>
  <c r="AH45" i="4"/>
  <c r="AG45" i="4"/>
  <c r="AH73" i="2"/>
  <c r="AG73" i="2"/>
  <c r="AK78" i="3"/>
  <c r="AJ78" i="3"/>
  <c r="AQ20" i="2"/>
  <c r="AP20" i="2"/>
  <c r="AN76" i="3"/>
  <c r="AM76" i="3"/>
  <c r="AJ6" i="5"/>
  <c r="AJ38" i="5" s="1"/>
  <c r="AM6" i="5"/>
  <c r="AP6" i="5"/>
  <c r="AS6" i="5"/>
  <c r="M145" i="3"/>
  <c r="O145" i="3" s="1"/>
  <c r="J145" i="3"/>
  <c r="P143" i="3"/>
  <c r="J143" i="3"/>
  <c r="P142" i="3"/>
  <c r="J142" i="3"/>
  <c r="L142" i="3" s="1"/>
  <c r="AZ141" i="3"/>
  <c r="M141" i="3"/>
  <c r="O141" i="3" s="1"/>
  <c r="J141" i="3"/>
  <c r="L141" i="3" s="1"/>
  <c r="P140" i="3"/>
  <c r="J140" i="3"/>
  <c r="L140" i="3" s="1"/>
  <c r="AZ139" i="3"/>
  <c r="M139" i="3"/>
  <c r="O139" i="3" s="1"/>
  <c r="J139" i="3"/>
  <c r="AZ138" i="3"/>
  <c r="M138" i="3"/>
  <c r="O138" i="3" s="1"/>
  <c r="J138" i="3"/>
  <c r="P137" i="3"/>
  <c r="Q137" i="3" s="1"/>
  <c r="J137" i="3"/>
  <c r="M136" i="3"/>
  <c r="O136" i="3" s="1"/>
  <c r="J136" i="3"/>
  <c r="M135" i="3"/>
  <c r="O135" i="3" s="1"/>
  <c r="J135" i="3"/>
  <c r="AZ134" i="3"/>
  <c r="M134" i="3"/>
  <c r="O134" i="3" s="1"/>
  <c r="J134" i="3"/>
  <c r="L134" i="3" s="1"/>
  <c r="AZ133" i="3"/>
  <c r="M133" i="3"/>
  <c r="O133" i="3" s="1"/>
  <c r="J133" i="3"/>
  <c r="L133" i="3" s="1"/>
  <c r="AZ132" i="3"/>
  <c r="M132" i="3"/>
  <c r="O132" i="3" s="1"/>
  <c r="J132" i="3"/>
  <c r="L132" i="3" s="1"/>
  <c r="P131" i="3"/>
  <c r="J131" i="3"/>
  <c r="L131" i="3" s="1"/>
  <c r="P130" i="3"/>
  <c r="J130" i="3"/>
  <c r="L130" i="3" s="1"/>
  <c r="M129" i="3"/>
  <c r="O129" i="3" s="1"/>
  <c r="J129" i="3"/>
  <c r="J128" i="3"/>
  <c r="P127" i="3"/>
  <c r="J127" i="3"/>
  <c r="L127" i="3" s="1"/>
  <c r="L126" i="3"/>
  <c r="P125" i="3"/>
  <c r="J125" i="3"/>
  <c r="P124" i="3"/>
  <c r="J124" i="3"/>
  <c r="P123" i="3"/>
  <c r="L123" i="3"/>
  <c r="M122" i="3"/>
  <c r="O122" i="3" s="1"/>
  <c r="J122" i="3"/>
  <c r="K122" i="3" s="1"/>
  <c r="AZ122" i="3" s="1"/>
  <c r="M121" i="3"/>
  <c r="O121" i="3" s="1"/>
  <c r="J121" i="3"/>
  <c r="P120" i="3"/>
  <c r="J120" i="3"/>
  <c r="P119" i="3"/>
  <c r="J119" i="3"/>
  <c r="L119" i="3" s="1"/>
  <c r="P117" i="3"/>
  <c r="J117" i="3"/>
  <c r="L117" i="3" s="1"/>
  <c r="M116" i="3"/>
  <c r="O116" i="3" s="1"/>
  <c r="J116" i="3"/>
  <c r="L116" i="3" s="1"/>
  <c r="P115" i="3"/>
  <c r="J115" i="3"/>
  <c r="L115" i="3" s="1"/>
  <c r="P113" i="3"/>
  <c r="J113" i="3"/>
  <c r="L113" i="3" s="1"/>
  <c r="AZ111" i="3"/>
  <c r="P111" i="3"/>
  <c r="J111" i="3"/>
  <c r="L111" i="3" s="1"/>
  <c r="AZ110" i="3"/>
  <c r="M110" i="3"/>
  <c r="O110" i="3" s="1"/>
  <c r="J110" i="3"/>
  <c r="M109" i="3"/>
  <c r="O109" i="3" s="1"/>
  <c r="J109" i="3"/>
  <c r="L109" i="3" s="1"/>
  <c r="AZ108" i="3"/>
  <c r="M108" i="3"/>
  <c r="O108" i="3" s="1"/>
  <c r="J108" i="3"/>
  <c r="AZ107" i="3"/>
  <c r="P107" i="3"/>
  <c r="J107" i="3"/>
  <c r="L107" i="3" s="1"/>
  <c r="J105" i="3"/>
  <c r="P114" i="3"/>
  <c r="J114" i="3"/>
  <c r="L114" i="3" s="1"/>
  <c r="AN102" i="3"/>
  <c r="P102" i="3"/>
  <c r="J102" i="3"/>
  <c r="L102" i="3" s="1"/>
  <c r="M101" i="3"/>
  <c r="O101" i="3" s="1"/>
  <c r="J101" i="3"/>
  <c r="L101" i="3" s="1"/>
  <c r="AZ100" i="3"/>
  <c r="P100" i="3"/>
  <c r="J100" i="3"/>
  <c r="P99" i="3"/>
  <c r="J99" i="3"/>
  <c r="L99" i="3" s="1"/>
  <c r="AZ98" i="3"/>
  <c r="M98" i="3"/>
  <c r="O98" i="3" s="1"/>
  <c r="J98" i="3"/>
  <c r="P97" i="3"/>
  <c r="J97" i="3"/>
  <c r="P96" i="3"/>
  <c r="J96" i="3"/>
  <c r="P95" i="3"/>
  <c r="J95" i="3"/>
  <c r="L95" i="3" s="1"/>
  <c r="M94" i="3"/>
  <c r="O94" i="3" s="1"/>
  <c r="J94" i="3"/>
  <c r="L94" i="3" s="1"/>
  <c r="AZ93" i="3"/>
  <c r="M93" i="3"/>
  <c r="O93" i="3" s="1"/>
  <c r="J93" i="3"/>
  <c r="L93" i="3" s="1"/>
  <c r="M92" i="3"/>
  <c r="O92" i="3" s="1"/>
  <c r="J92" i="3"/>
  <c r="P91" i="3"/>
  <c r="J91" i="3"/>
  <c r="P90" i="3"/>
  <c r="J90" i="3"/>
  <c r="P89" i="3"/>
  <c r="J89" i="3"/>
  <c r="P87" i="3"/>
  <c r="J87" i="3"/>
  <c r="L87" i="3" s="1"/>
  <c r="M86" i="3"/>
  <c r="J86" i="3"/>
  <c r="S85" i="3"/>
  <c r="J85" i="3"/>
  <c r="L85" i="3" s="1"/>
  <c r="S83" i="3"/>
  <c r="T83" i="3" s="1"/>
  <c r="J83" i="3"/>
  <c r="M82" i="3"/>
  <c r="J82" i="3"/>
  <c r="L82" i="3" s="1"/>
  <c r="AZ75" i="3"/>
  <c r="P75" i="3"/>
  <c r="J75" i="3"/>
  <c r="AZ80" i="3"/>
  <c r="M80" i="3"/>
  <c r="O80" i="3" s="1"/>
  <c r="J80" i="3"/>
  <c r="L80" i="3" s="1"/>
  <c r="M79" i="3"/>
  <c r="O79" i="3" s="1"/>
  <c r="J79" i="3"/>
  <c r="L79" i="3" s="1"/>
  <c r="M77" i="3"/>
  <c r="O77" i="3" s="1"/>
  <c r="J77" i="3"/>
  <c r="AZ84" i="3"/>
  <c r="M84" i="3"/>
  <c r="O84" i="3" s="1"/>
  <c r="J84" i="3"/>
  <c r="L84" i="3" s="1"/>
  <c r="M74" i="3"/>
  <c r="O74" i="3" s="1"/>
  <c r="J74" i="3"/>
  <c r="L74" i="3" s="1"/>
  <c r="P81" i="3"/>
  <c r="J81" i="3"/>
  <c r="AZ73" i="3"/>
  <c r="M73" i="3"/>
  <c r="O73" i="3" s="1"/>
  <c r="J73" i="3"/>
  <c r="L73" i="3" s="1"/>
  <c r="P72" i="3"/>
  <c r="Q72" i="3" s="1"/>
  <c r="J72" i="3"/>
  <c r="P71" i="3"/>
  <c r="Q71" i="3" s="1"/>
  <c r="AZ71" i="3" s="1"/>
  <c r="J71" i="3"/>
  <c r="L71" i="3" s="1"/>
  <c r="P69" i="3"/>
  <c r="J69" i="3"/>
  <c r="AZ68" i="3"/>
  <c r="M68" i="3"/>
  <c r="O68" i="3" s="1"/>
  <c r="J68" i="3"/>
  <c r="L68" i="3" s="1"/>
  <c r="M67" i="3"/>
  <c r="O67" i="3" s="1"/>
  <c r="J67" i="3"/>
  <c r="M66" i="3"/>
  <c r="O66" i="3" s="1"/>
  <c r="J66" i="3"/>
  <c r="P65" i="3"/>
  <c r="Q65" i="3" s="1"/>
  <c r="J65" i="3"/>
  <c r="S64" i="3"/>
  <c r="T64" i="3" s="1"/>
  <c r="J64" i="3"/>
  <c r="L64" i="3" s="1"/>
  <c r="M63" i="3"/>
  <c r="J63" i="3"/>
  <c r="L63" i="3" s="1"/>
  <c r="M144" i="3"/>
  <c r="P144" i="3" s="1"/>
  <c r="J144" i="3"/>
  <c r="AZ62" i="3"/>
  <c r="P62" i="3"/>
  <c r="J62" i="3"/>
  <c r="AZ61" i="3"/>
  <c r="M61" i="3"/>
  <c r="O61" i="3" s="1"/>
  <c r="J61" i="3"/>
  <c r="J60" i="3"/>
  <c r="L60" i="3" s="1"/>
  <c r="M59" i="3"/>
  <c r="J59" i="3"/>
  <c r="L59" i="3" s="1"/>
  <c r="AZ58" i="3"/>
  <c r="M58" i="3"/>
  <c r="O58" i="3" s="1"/>
  <c r="J58" i="3"/>
  <c r="L58" i="3" s="1"/>
  <c r="P56" i="3"/>
  <c r="J56" i="3"/>
  <c r="M55" i="3"/>
  <c r="J55" i="3"/>
  <c r="M54" i="3"/>
  <c r="O54" i="3" s="1"/>
  <c r="J54" i="3"/>
  <c r="P53" i="3"/>
  <c r="J53" i="3"/>
  <c r="L53" i="3" s="1"/>
  <c r="M52" i="3"/>
  <c r="O52" i="3" s="1"/>
  <c r="J52" i="3"/>
  <c r="P51" i="3"/>
  <c r="J51" i="3"/>
  <c r="L51" i="3" s="1"/>
  <c r="AZ50" i="3"/>
  <c r="M50" i="3"/>
  <c r="O50" i="3" s="1"/>
  <c r="J50" i="3"/>
  <c r="L50" i="3" s="1"/>
  <c r="M48" i="3"/>
  <c r="O48" i="3" s="1"/>
  <c r="J48" i="3"/>
  <c r="L48" i="3" s="1"/>
  <c r="P47" i="3"/>
  <c r="L47" i="3"/>
  <c r="M46" i="3"/>
  <c r="O46" i="3" s="1"/>
  <c r="J46" i="3"/>
  <c r="L46" i="3" s="1"/>
  <c r="P45" i="3"/>
  <c r="J45" i="3"/>
  <c r="AZ44" i="3"/>
  <c r="M44" i="3"/>
  <c r="O44" i="3" s="1"/>
  <c r="J44" i="3"/>
  <c r="L44" i="3" s="1"/>
  <c r="P43" i="3"/>
  <c r="J43" i="3"/>
  <c r="J42" i="3"/>
  <c r="M41" i="3"/>
  <c r="O41" i="3" s="1"/>
  <c r="J41" i="3"/>
  <c r="L41" i="3" s="1"/>
  <c r="P40" i="3"/>
  <c r="J40" i="3"/>
  <c r="M39" i="3"/>
  <c r="O39" i="3" s="1"/>
  <c r="J39" i="3"/>
  <c r="L39" i="3" s="1"/>
  <c r="M38" i="3"/>
  <c r="O38" i="3" s="1"/>
  <c r="J38" i="3"/>
  <c r="L38" i="3" s="1"/>
  <c r="P37" i="3"/>
  <c r="J37" i="3"/>
  <c r="L37" i="3" s="1"/>
  <c r="P36" i="3"/>
  <c r="J36" i="3"/>
  <c r="P35" i="3"/>
  <c r="J35" i="3"/>
  <c r="M33" i="3"/>
  <c r="O33" i="3" s="1"/>
  <c r="J33" i="3"/>
  <c r="J147" i="3" s="1"/>
  <c r="C7" i="6" s="1"/>
  <c r="M32" i="3"/>
  <c r="L32" i="3"/>
  <c r="M31" i="3"/>
  <c r="O31" i="3" s="1"/>
  <c r="L31" i="3"/>
  <c r="AZ30" i="3"/>
  <c r="P30" i="3"/>
  <c r="L30" i="3"/>
  <c r="AZ29" i="3"/>
  <c r="M29" i="3"/>
  <c r="O29" i="3" s="1"/>
  <c r="L29" i="3"/>
  <c r="M28" i="3"/>
  <c r="L28" i="3"/>
  <c r="AZ27" i="3"/>
  <c r="M27" i="3"/>
  <c r="O27" i="3" s="1"/>
  <c r="L27" i="3"/>
  <c r="M26" i="3"/>
  <c r="L26" i="3"/>
  <c r="M25" i="3"/>
  <c r="L25" i="3"/>
  <c r="P24" i="3"/>
  <c r="L24" i="3"/>
  <c r="P23" i="3"/>
  <c r="L23" i="3"/>
  <c r="AZ22" i="3"/>
  <c r="P22" i="3"/>
  <c r="L22" i="3"/>
  <c r="P21" i="3"/>
  <c r="Q21" i="3" s="1"/>
  <c r="R21" i="3" s="1"/>
  <c r="L21" i="3"/>
  <c r="P20" i="3"/>
  <c r="L20" i="3"/>
  <c r="AB19" i="3"/>
  <c r="P19" i="3"/>
  <c r="L19" i="3"/>
  <c r="P18" i="3"/>
  <c r="Q18" i="3" s="1"/>
  <c r="L18" i="3"/>
  <c r="P17" i="3"/>
  <c r="L17" i="3"/>
  <c r="M16" i="3"/>
  <c r="O16" i="3" s="1"/>
  <c r="L16" i="3"/>
  <c r="M15" i="3"/>
  <c r="O15" i="3" s="1"/>
  <c r="L15" i="3"/>
  <c r="P14" i="3"/>
  <c r="L14" i="3"/>
  <c r="P13" i="3"/>
  <c r="L13" i="3"/>
  <c r="M12" i="3"/>
  <c r="O12" i="3" s="1"/>
  <c r="L12" i="3"/>
  <c r="AZ11" i="3"/>
  <c r="L11" i="3"/>
  <c r="M11" i="3"/>
  <c r="O11" i="3" s="1"/>
  <c r="M10" i="3"/>
  <c r="O10" i="3" s="1"/>
  <c r="L10" i="3"/>
  <c r="M9" i="3"/>
  <c r="O9" i="3" s="1"/>
  <c r="L9" i="3"/>
  <c r="AZ8" i="3"/>
  <c r="M8" i="3"/>
  <c r="O8" i="3" s="1"/>
  <c r="L8" i="3"/>
  <c r="L7" i="3"/>
  <c r="M6" i="3"/>
  <c r="O6" i="3" s="1"/>
  <c r="L6" i="3"/>
  <c r="BB32" i="5" l="1"/>
  <c r="BK32" i="5" s="1"/>
  <c r="BH32" i="5"/>
  <c r="N25" i="3"/>
  <c r="O25" i="3" s="1"/>
  <c r="N26" i="3"/>
  <c r="O26" i="3" s="1"/>
  <c r="N55" i="3"/>
  <c r="O55" i="3" s="1"/>
  <c r="N63" i="3"/>
  <c r="O63" i="3" s="1"/>
  <c r="AQ76" i="3"/>
  <c r="AS76" i="3" s="1"/>
  <c r="AP76" i="3"/>
  <c r="BB20" i="2"/>
  <c r="AS20" i="2"/>
  <c r="BA20" i="2" s="1"/>
  <c r="AN78" i="3"/>
  <c r="AM78" i="3"/>
  <c r="AK73" i="2"/>
  <c r="AM73" i="2" s="1"/>
  <c r="AJ73" i="2"/>
  <c r="AK45" i="4"/>
  <c r="AM45" i="4" s="1"/>
  <c r="AJ45" i="4"/>
  <c r="AN57" i="3"/>
  <c r="AM57" i="3"/>
  <c r="N28" i="3"/>
  <c r="O28" i="3" s="1"/>
  <c r="N32" i="3"/>
  <c r="O32" i="3" s="1"/>
  <c r="N59" i="3"/>
  <c r="O59" i="3" s="1"/>
  <c r="N82" i="3"/>
  <c r="O82" i="3" s="1"/>
  <c r="N86" i="3"/>
  <c r="O86" i="3" s="1"/>
  <c r="AT102" i="3"/>
  <c r="AV102" i="3" s="1"/>
  <c r="AP102" i="3"/>
  <c r="S17" i="3"/>
  <c r="T17" i="3" s="1"/>
  <c r="Q17" i="3"/>
  <c r="AE19" i="3"/>
  <c r="AC19" i="3"/>
  <c r="AD19" i="3" s="1"/>
  <c r="Q20" i="3"/>
  <c r="AZ20" i="3" s="1"/>
  <c r="K66" i="3"/>
  <c r="V83" i="3"/>
  <c r="U83" i="3"/>
  <c r="V64" i="3"/>
  <c r="W64" i="3" s="1"/>
  <c r="U64" i="3"/>
  <c r="V85" i="3"/>
  <c r="W85" i="3" s="1"/>
  <c r="U85" i="3"/>
  <c r="P26" i="3"/>
  <c r="S26" i="3" s="1"/>
  <c r="T26" i="3" s="1"/>
  <c r="P61" i="3"/>
  <c r="R61" i="3" s="1"/>
  <c r="P68" i="3"/>
  <c r="S68" i="3" s="1"/>
  <c r="P116" i="3"/>
  <c r="S116" i="3" s="1"/>
  <c r="T116" i="3" s="1"/>
  <c r="S130" i="3"/>
  <c r="T130" i="3" s="1"/>
  <c r="R130" i="3"/>
  <c r="P11" i="3"/>
  <c r="S11" i="3" s="1"/>
  <c r="P12" i="3"/>
  <c r="S12" i="3" s="1"/>
  <c r="T12" i="3" s="1"/>
  <c r="P16" i="3"/>
  <c r="S16" i="3" s="1"/>
  <c r="T16" i="3" s="1"/>
  <c r="P25" i="3"/>
  <c r="P29" i="3"/>
  <c r="R29" i="3" s="1"/>
  <c r="P33" i="3"/>
  <c r="S33" i="3" s="1"/>
  <c r="T33" i="3" s="1"/>
  <c r="P38" i="3"/>
  <c r="R38" i="3" s="1"/>
  <c r="P42" i="3"/>
  <c r="R42" i="3" s="1"/>
  <c r="P46" i="3"/>
  <c r="S46" i="3" s="1"/>
  <c r="T46" i="3" s="1"/>
  <c r="P55" i="3"/>
  <c r="P63" i="3"/>
  <c r="S63" i="3" s="1"/>
  <c r="P67" i="3"/>
  <c r="S67" i="3" s="1"/>
  <c r="P74" i="3"/>
  <c r="P80" i="3"/>
  <c r="P94" i="3"/>
  <c r="S94" i="3" s="1"/>
  <c r="P98" i="3"/>
  <c r="S98" i="3" s="1"/>
  <c r="P109" i="3"/>
  <c r="S109" i="3" s="1"/>
  <c r="T109" i="3" s="1"/>
  <c r="S125" i="3"/>
  <c r="T125" i="3" s="1"/>
  <c r="R125" i="3"/>
  <c r="S137" i="3"/>
  <c r="T137" i="3" s="1"/>
  <c r="R137" i="3"/>
  <c r="P52" i="3"/>
  <c r="S52" i="3" s="1"/>
  <c r="P73" i="3"/>
  <c r="S73" i="3" s="1"/>
  <c r="P84" i="3"/>
  <c r="S84" i="3" s="1"/>
  <c r="S75" i="3"/>
  <c r="R75" i="3"/>
  <c r="P86" i="3"/>
  <c r="P105" i="3"/>
  <c r="S105" i="3" s="1"/>
  <c r="P8" i="3"/>
  <c r="S8" i="3" s="1"/>
  <c r="P7" i="3"/>
  <c r="Q7" i="3" s="1"/>
  <c r="P28" i="3"/>
  <c r="P32" i="3"/>
  <c r="P41" i="3"/>
  <c r="S41" i="3" s="1"/>
  <c r="U41" i="3" s="1"/>
  <c r="P50" i="3"/>
  <c r="S50" i="3" s="1"/>
  <c r="P54" i="3"/>
  <c r="P59" i="3"/>
  <c r="S144" i="3"/>
  <c r="R144" i="3"/>
  <c r="P66" i="3"/>
  <c r="S66" i="3" s="1"/>
  <c r="P79" i="3"/>
  <c r="P93" i="3"/>
  <c r="R93" i="3" s="1"/>
  <c r="P101" i="3"/>
  <c r="P108" i="3"/>
  <c r="S108" i="3" s="1"/>
  <c r="S124" i="3"/>
  <c r="T124" i="3" s="1"/>
  <c r="R124" i="3"/>
  <c r="S140" i="3"/>
  <c r="T140" i="3" s="1"/>
  <c r="R140" i="3"/>
  <c r="P9" i="3"/>
  <c r="R9" i="3" s="1"/>
  <c r="P39" i="3"/>
  <c r="R39" i="3" s="1"/>
  <c r="P110" i="3"/>
  <c r="S110" i="3" s="1"/>
  <c r="S142" i="3"/>
  <c r="T142" i="3" s="1"/>
  <c r="R142" i="3"/>
  <c r="P10" i="3"/>
  <c r="P27" i="3"/>
  <c r="S27" i="3" s="1"/>
  <c r="P31" i="3"/>
  <c r="S31" i="3" s="1"/>
  <c r="P44" i="3"/>
  <c r="S44" i="3" s="1"/>
  <c r="P48" i="3"/>
  <c r="R48" i="3" s="1"/>
  <c r="P58" i="3"/>
  <c r="S58" i="3" s="1"/>
  <c r="P77" i="3"/>
  <c r="P82" i="3"/>
  <c r="Q82" i="3" s="1"/>
  <c r="P92" i="3"/>
  <c r="S92" i="3" s="1"/>
  <c r="S127" i="3"/>
  <c r="R127" i="3"/>
  <c r="S131" i="3"/>
  <c r="R131" i="3"/>
  <c r="S143" i="3"/>
  <c r="T143" i="3" s="1"/>
  <c r="R143" i="3"/>
  <c r="P15" i="3"/>
  <c r="R15" i="3" s="1"/>
  <c r="S13" i="3"/>
  <c r="T13" i="3" s="1"/>
  <c r="AZ13" i="3" s="1"/>
  <c r="R13" i="3"/>
  <c r="R17" i="3"/>
  <c r="S22" i="3"/>
  <c r="R22" i="3"/>
  <c r="S30" i="3"/>
  <c r="R30" i="3"/>
  <c r="S35" i="3"/>
  <c r="R35" i="3"/>
  <c r="S43" i="3"/>
  <c r="R43" i="3"/>
  <c r="S47" i="3"/>
  <c r="R47" i="3"/>
  <c r="R56" i="3"/>
  <c r="R68" i="3"/>
  <c r="S91" i="3"/>
  <c r="R91" i="3"/>
  <c r="S95" i="3"/>
  <c r="R95" i="3"/>
  <c r="S99" i="3"/>
  <c r="R99" i="3"/>
  <c r="S21" i="3"/>
  <c r="T21" i="3" s="1"/>
  <c r="S51" i="3"/>
  <c r="T51" i="3" s="1"/>
  <c r="R51" i="3"/>
  <c r="S60" i="3"/>
  <c r="R60" i="3"/>
  <c r="S72" i="3"/>
  <c r="T72" i="3" s="1"/>
  <c r="R72" i="3"/>
  <c r="S90" i="3"/>
  <c r="R90" i="3"/>
  <c r="S102" i="3"/>
  <c r="R102" i="3"/>
  <c r="S114" i="3"/>
  <c r="R114" i="3"/>
  <c r="S115" i="3"/>
  <c r="R115" i="3"/>
  <c r="S120" i="3"/>
  <c r="R120" i="3"/>
  <c r="S19" i="3"/>
  <c r="R19" i="3"/>
  <c r="S20" i="3"/>
  <c r="S24" i="3"/>
  <c r="R24" i="3"/>
  <c r="S37" i="3"/>
  <c r="R37" i="3"/>
  <c r="S45" i="3"/>
  <c r="R45" i="3"/>
  <c r="S71" i="3"/>
  <c r="R71" i="3"/>
  <c r="S89" i="3"/>
  <c r="T89" i="3" s="1"/>
  <c r="S97" i="3"/>
  <c r="R97" i="3"/>
  <c r="S113" i="3"/>
  <c r="T113" i="3" s="1"/>
  <c r="R113" i="3"/>
  <c r="S119" i="3"/>
  <c r="R119" i="3"/>
  <c r="S14" i="3"/>
  <c r="R14" i="3"/>
  <c r="S18" i="3"/>
  <c r="T18" i="3" s="1"/>
  <c r="R18" i="3"/>
  <c r="S23" i="3"/>
  <c r="T23" i="3" s="1"/>
  <c r="R23" i="3"/>
  <c r="S36" i="3"/>
  <c r="R36" i="3"/>
  <c r="S40" i="3"/>
  <c r="R40" i="3"/>
  <c r="S53" i="3"/>
  <c r="R53" i="3"/>
  <c r="S62" i="3"/>
  <c r="R62" i="3"/>
  <c r="S65" i="3"/>
  <c r="T65" i="3" s="1"/>
  <c r="R65" i="3"/>
  <c r="S69" i="3"/>
  <c r="T69" i="3" s="1"/>
  <c r="U69" i="3" s="1"/>
  <c r="R69" i="3"/>
  <c r="S87" i="3"/>
  <c r="R87" i="3"/>
  <c r="S96" i="3"/>
  <c r="R96" i="3"/>
  <c r="S100" i="3"/>
  <c r="R100" i="3"/>
  <c r="S107" i="3"/>
  <c r="R107" i="3"/>
  <c r="S111" i="3"/>
  <c r="R111" i="3"/>
  <c r="S117" i="3"/>
  <c r="T117" i="3" s="1"/>
  <c r="R117" i="3"/>
  <c r="S123" i="3"/>
  <c r="T123" i="3" s="1"/>
  <c r="R123" i="3"/>
  <c r="S81" i="3"/>
  <c r="R81" i="3"/>
  <c r="L77" i="3"/>
  <c r="L144" i="3"/>
  <c r="P6" i="3"/>
  <c r="R6" i="3" s="1"/>
  <c r="N147" i="3"/>
  <c r="D17" i="6" s="1"/>
  <c r="P121" i="3"/>
  <c r="P126" i="3"/>
  <c r="P135" i="3"/>
  <c r="P139" i="3"/>
  <c r="P134" i="3"/>
  <c r="P138" i="3"/>
  <c r="P122" i="3"/>
  <c r="P129" i="3"/>
  <c r="P133" i="3"/>
  <c r="P141" i="3"/>
  <c r="P132" i="3"/>
  <c r="P136" i="3"/>
  <c r="P145" i="3"/>
  <c r="S145" i="3" s="1"/>
  <c r="T145" i="3" s="1"/>
  <c r="C28" i="6"/>
  <c r="C51" i="6" s="1"/>
  <c r="L33" i="3"/>
  <c r="BA34" i="3"/>
  <c r="BH34" i="3" s="1"/>
  <c r="L36" i="3"/>
  <c r="L40" i="3"/>
  <c r="L42" i="3"/>
  <c r="L45" i="3"/>
  <c r="L35" i="3"/>
  <c r="M147" i="3" s="1"/>
  <c r="D7" i="6" s="1"/>
  <c r="L43" i="3"/>
  <c r="L55" i="3"/>
  <c r="L62" i="3"/>
  <c r="L54" i="3"/>
  <c r="L61" i="3"/>
  <c r="L72" i="3"/>
  <c r="L81" i="3"/>
  <c r="L75" i="3"/>
  <c r="L83" i="3"/>
  <c r="L86" i="3"/>
  <c r="L91" i="3"/>
  <c r="L56" i="3"/>
  <c r="L65" i="3"/>
  <c r="L67" i="3"/>
  <c r="L69" i="3"/>
  <c r="L139" i="3"/>
  <c r="L90" i="3"/>
  <c r="L98" i="3"/>
  <c r="AQ102" i="3"/>
  <c r="AS102" i="3" s="1"/>
  <c r="L89" i="3"/>
  <c r="L97" i="3"/>
  <c r="L100" i="3"/>
  <c r="L105" i="3"/>
  <c r="L108" i="3"/>
  <c r="L92" i="3"/>
  <c r="L96" i="3"/>
  <c r="L110" i="3"/>
  <c r="L137" i="3"/>
  <c r="L125" i="3"/>
  <c r="L129" i="3"/>
  <c r="L135" i="3"/>
  <c r="L138" i="3"/>
  <c r="L143" i="3"/>
  <c r="L145" i="3"/>
  <c r="L121" i="3"/>
  <c r="L136" i="3"/>
  <c r="L120" i="3"/>
  <c r="L124" i="3"/>
  <c r="L128" i="3"/>
  <c r="L147" i="3" l="1"/>
  <c r="AZ66" i="3"/>
  <c r="K147" i="3"/>
  <c r="C17" i="6" s="1"/>
  <c r="D43" i="6"/>
  <c r="R20" i="3"/>
  <c r="AH19" i="3"/>
  <c r="AG19" i="3"/>
  <c r="AQ57" i="3"/>
  <c r="AS57" i="3" s="1"/>
  <c r="AP57" i="3"/>
  <c r="AN45" i="4"/>
  <c r="AN73" i="2"/>
  <c r="AQ78" i="3"/>
  <c r="AS78" i="3" s="1"/>
  <c r="AP78" i="3"/>
  <c r="BI20" i="2"/>
  <c r="BC20" i="2"/>
  <c r="R11" i="3"/>
  <c r="V17" i="3"/>
  <c r="W17" i="3" s="1"/>
  <c r="S42" i="3"/>
  <c r="T42" i="3" s="1"/>
  <c r="S86" i="3"/>
  <c r="T86" i="3" s="1"/>
  <c r="Q86" i="3"/>
  <c r="R86" i="3" s="1"/>
  <c r="S55" i="3"/>
  <c r="T55" i="3" s="1"/>
  <c r="Q55" i="3"/>
  <c r="R55" i="3" s="1"/>
  <c r="BB34" i="3"/>
  <c r="BK34" i="3" s="1"/>
  <c r="R16" i="3"/>
  <c r="S29" i="3"/>
  <c r="V29" i="3" s="1"/>
  <c r="L66" i="3"/>
  <c r="W83" i="3"/>
  <c r="X83" i="3" s="1"/>
  <c r="S10" i="3"/>
  <c r="T10" i="3" s="1"/>
  <c r="Q10" i="3"/>
  <c r="R10" i="3" s="1"/>
  <c r="S101" i="3"/>
  <c r="T101" i="3" s="1"/>
  <c r="Q101" i="3"/>
  <c r="R101" i="3" s="1"/>
  <c r="R109" i="3"/>
  <c r="R58" i="3"/>
  <c r="S93" i="3"/>
  <c r="R50" i="3"/>
  <c r="S39" i="3"/>
  <c r="V39" i="3" s="1"/>
  <c r="W39" i="3" s="1"/>
  <c r="R7" i="3"/>
  <c r="S32" i="3"/>
  <c r="T32" i="3" s="1"/>
  <c r="Q32" i="3"/>
  <c r="R32" i="3" s="1"/>
  <c r="V105" i="3"/>
  <c r="T105" i="3"/>
  <c r="S74" i="3"/>
  <c r="T74" i="3" s="1"/>
  <c r="Q74" i="3"/>
  <c r="R74" i="3" s="1"/>
  <c r="Q63" i="3"/>
  <c r="AZ63" i="3" s="1"/>
  <c r="Q46" i="3"/>
  <c r="Q28" i="3"/>
  <c r="R28" i="3" s="1"/>
  <c r="S28" i="3"/>
  <c r="T28" i="3" s="1"/>
  <c r="Q25" i="3"/>
  <c r="S25" i="3"/>
  <c r="V25" i="3" s="1"/>
  <c r="Q26" i="3"/>
  <c r="U17" i="3"/>
  <c r="R94" i="3"/>
  <c r="R116" i="3"/>
  <c r="S38" i="3"/>
  <c r="T38" i="3" s="1"/>
  <c r="S61" i="3"/>
  <c r="V61" i="3" s="1"/>
  <c r="R52" i="3"/>
  <c r="R33" i="3"/>
  <c r="R12" i="3"/>
  <c r="S48" i="3"/>
  <c r="V48" i="3" s="1"/>
  <c r="S15" i="3"/>
  <c r="R31" i="3"/>
  <c r="R54" i="3"/>
  <c r="R110" i="3"/>
  <c r="S54" i="3"/>
  <c r="T54" i="3" s="1"/>
  <c r="V54" i="3" s="1"/>
  <c r="R41" i="3"/>
  <c r="R98" i="3"/>
  <c r="R67" i="3"/>
  <c r="R8" i="3"/>
  <c r="R84" i="3"/>
  <c r="S59" i="3"/>
  <c r="U59" i="3" s="1"/>
  <c r="Q59" i="3"/>
  <c r="S7" i="3"/>
  <c r="T7" i="3" s="1"/>
  <c r="R44" i="3"/>
  <c r="R27" i="3"/>
  <c r="R108" i="3"/>
  <c r="R66" i="3"/>
  <c r="R73" i="3"/>
  <c r="Y64" i="3"/>
  <c r="Z64" i="3" s="1"/>
  <c r="X64" i="3"/>
  <c r="Y85" i="3"/>
  <c r="Z85" i="3" s="1"/>
  <c r="AZ85" i="3" s="1"/>
  <c r="X85" i="3"/>
  <c r="Y83" i="3"/>
  <c r="Z83" i="3" s="1"/>
  <c r="V131" i="3"/>
  <c r="W131" i="3" s="1"/>
  <c r="U131" i="3"/>
  <c r="V124" i="3"/>
  <c r="W124" i="3" s="1"/>
  <c r="U124" i="3"/>
  <c r="V144" i="3"/>
  <c r="W144" i="3" s="1"/>
  <c r="U144" i="3"/>
  <c r="V125" i="3"/>
  <c r="W125" i="3" s="1"/>
  <c r="U125" i="3"/>
  <c r="V123" i="3"/>
  <c r="W123" i="3" s="1"/>
  <c r="U123" i="3"/>
  <c r="V111" i="3"/>
  <c r="U111" i="3"/>
  <c r="V100" i="3"/>
  <c r="U100" i="3"/>
  <c r="V92" i="3"/>
  <c r="U92" i="3"/>
  <c r="V69" i="3"/>
  <c r="W69" i="3" s="1"/>
  <c r="V62" i="3"/>
  <c r="U62" i="3"/>
  <c r="V53" i="3"/>
  <c r="W53" i="3" s="1"/>
  <c r="U53" i="3"/>
  <c r="V44" i="3"/>
  <c r="U44" i="3"/>
  <c r="V36" i="3"/>
  <c r="W36" i="3" s="1"/>
  <c r="U36" i="3"/>
  <c r="V27" i="3"/>
  <c r="U27" i="3"/>
  <c r="V18" i="3"/>
  <c r="U18" i="3"/>
  <c r="U10" i="3"/>
  <c r="V119" i="3"/>
  <c r="U119" i="3"/>
  <c r="V108" i="3"/>
  <c r="U108" i="3"/>
  <c r="V97" i="3"/>
  <c r="U97" i="3"/>
  <c r="V89" i="3"/>
  <c r="W89" i="3" s="1"/>
  <c r="U89" i="3"/>
  <c r="V66" i="3"/>
  <c r="U66" i="3"/>
  <c r="V45" i="3"/>
  <c r="W45" i="3" s="1"/>
  <c r="AZ45" i="3" s="1"/>
  <c r="U45" i="3"/>
  <c r="V37" i="3"/>
  <c r="W37" i="3" s="1"/>
  <c r="U37" i="3"/>
  <c r="V20" i="3"/>
  <c r="U20" i="3"/>
  <c r="V115" i="3"/>
  <c r="W115" i="3" s="1"/>
  <c r="AZ115" i="3" s="1"/>
  <c r="U115" i="3"/>
  <c r="V114" i="3"/>
  <c r="U114" i="3"/>
  <c r="V98" i="3"/>
  <c r="U98" i="3"/>
  <c r="V90" i="3"/>
  <c r="U90" i="3"/>
  <c r="V72" i="3"/>
  <c r="W72" i="3" s="1"/>
  <c r="U72" i="3"/>
  <c r="V63" i="3"/>
  <c r="U63" i="3"/>
  <c r="U55" i="3"/>
  <c r="V46" i="3"/>
  <c r="W46" i="3" s="1"/>
  <c r="U46" i="3"/>
  <c r="V21" i="3"/>
  <c r="W21" i="3" s="1"/>
  <c r="AZ21" i="3" s="1"/>
  <c r="U21" i="3"/>
  <c r="V12" i="3"/>
  <c r="W12" i="3" s="1"/>
  <c r="U12" i="3"/>
  <c r="V8" i="3"/>
  <c r="U8" i="3"/>
  <c r="V110" i="3"/>
  <c r="U110" i="3"/>
  <c r="V99" i="3"/>
  <c r="U99" i="3"/>
  <c r="V91" i="3"/>
  <c r="U91" i="3"/>
  <c r="V84" i="3"/>
  <c r="U84" i="3"/>
  <c r="V68" i="3"/>
  <c r="U68" i="3"/>
  <c r="V56" i="3"/>
  <c r="W56" i="3" s="1"/>
  <c r="U56" i="3"/>
  <c r="V47" i="3"/>
  <c r="U47" i="3"/>
  <c r="V30" i="3"/>
  <c r="U30" i="3"/>
  <c r="V22" i="3"/>
  <c r="U22" i="3"/>
  <c r="V13" i="3"/>
  <c r="U13" i="3"/>
  <c r="V130" i="3"/>
  <c r="U130" i="3"/>
  <c r="V145" i="3"/>
  <c r="W145" i="3" s="1"/>
  <c r="U145" i="3"/>
  <c r="S9" i="3"/>
  <c r="V143" i="3"/>
  <c r="W143" i="3" s="1"/>
  <c r="U143" i="3"/>
  <c r="V127" i="3"/>
  <c r="W127" i="3" s="1"/>
  <c r="U127" i="3"/>
  <c r="V142" i="3"/>
  <c r="W142" i="3" s="1"/>
  <c r="U142" i="3"/>
  <c r="V140" i="3"/>
  <c r="W140" i="3" s="1"/>
  <c r="U140" i="3"/>
  <c r="V75" i="3"/>
  <c r="U75" i="3"/>
  <c r="V137" i="3"/>
  <c r="W137" i="3" s="1"/>
  <c r="U137" i="3"/>
  <c r="V81" i="3"/>
  <c r="U81" i="3"/>
  <c r="V117" i="3"/>
  <c r="W117" i="3" s="1"/>
  <c r="U117" i="3"/>
  <c r="V107" i="3"/>
  <c r="U107" i="3"/>
  <c r="V96" i="3"/>
  <c r="U96" i="3"/>
  <c r="V87" i="3"/>
  <c r="W87" i="3" s="1"/>
  <c r="U87" i="3"/>
  <c r="V65" i="3"/>
  <c r="W65" i="3" s="1"/>
  <c r="AZ65" i="3" s="1"/>
  <c r="U65" i="3"/>
  <c r="V58" i="3"/>
  <c r="U58" i="3"/>
  <c r="V40" i="3"/>
  <c r="U40" i="3"/>
  <c r="V31" i="3"/>
  <c r="W31" i="3" s="1"/>
  <c r="U31" i="3"/>
  <c r="V23" i="3"/>
  <c r="W23" i="3" s="1"/>
  <c r="U23" i="3"/>
  <c r="V14" i="3"/>
  <c r="U14" i="3"/>
  <c r="V113" i="3"/>
  <c r="W113" i="3" s="1"/>
  <c r="U113" i="3"/>
  <c r="V101" i="3"/>
  <c r="W101" i="3" s="1"/>
  <c r="U101" i="3"/>
  <c r="V93" i="3"/>
  <c r="U93" i="3"/>
  <c r="V71" i="3"/>
  <c r="U71" i="3"/>
  <c r="V50" i="3"/>
  <c r="U50" i="3"/>
  <c r="V32" i="3"/>
  <c r="W32" i="3" s="1"/>
  <c r="U32" i="3"/>
  <c r="V24" i="3"/>
  <c r="U24" i="3"/>
  <c r="V19" i="3"/>
  <c r="U19" i="3"/>
  <c r="V120" i="3"/>
  <c r="W120" i="3" s="1"/>
  <c r="U120" i="3"/>
  <c r="V109" i="3"/>
  <c r="W109" i="3" s="1"/>
  <c r="U109" i="3"/>
  <c r="V102" i="3"/>
  <c r="W102" i="3" s="1"/>
  <c r="U102" i="3"/>
  <c r="V94" i="3"/>
  <c r="W94" i="3" s="1"/>
  <c r="U94" i="3"/>
  <c r="V74" i="3"/>
  <c r="W74" i="3" s="1"/>
  <c r="U74" i="3"/>
  <c r="V67" i="3"/>
  <c r="W67" i="3" s="1"/>
  <c r="U67" i="3"/>
  <c r="V60" i="3"/>
  <c r="W60" i="3" s="1"/>
  <c r="AZ60" i="3" s="1"/>
  <c r="U60" i="3"/>
  <c r="V51" i="3"/>
  <c r="W51" i="3" s="1"/>
  <c r="U51" i="3"/>
  <c r="V42" i="3"/>
  <c r="W42" i="3" s="1"/>
  <c r="U42" i="3"/>
  <c r="V33" i="3"/>
  <c r="W33" i="3" s="1"/>
  <c r="U33" i="3"/>
  <c r="U25" i="3"/>
  <c r="V16" i="3"/>
  <c r="W16" i="3" s="1"/>
  <c r="U16" i="3"/>
  <c r="V11" i="3"/>
  <c r="U11" i="3"/>
  <c r="V116" i="3"/>
  <c r="W116" i="3" s="1"/>
  <c r="U116" i="3"/>
  <c r="Y105" i="3"/>
  <c r="Z105" i="3" s="1"/>
  <c r="U105" i="3"/>
  <c r="V95" i="3"/>
  <c r="W95" i="3" s="1"/>
  <c r="U95" i="3"/>
  <c r="U86" i="3"/>
  <c r="V73" i="3"/>
  <c r="U73" i="3"/>
  <c r="U61" i="3"/>
  <c r="V52" i="3"/>
  <c r="W52" i="3" s="1"/>
  <c r="U52" i="3"/>
  <c r="V43" i="3"/>
  <c r="W43" i="3" s="1"/>
  <c r="U43" i="3"/>
  <c r="V35" i="3"/>
  <c r="U35" i="3"/>
  <c r="V26" i="3"/>
  <c r="W26" i="3" s="1"/>
  <c r="U26" i="3"/>
  <c r="V41" i="3"/>
  <c r="S141" i="3"/>
  <c r="R141" i="3"/>
  <c r="Y128" i="3"/>
  <c r="Z128" i="3" s="1"/>
  <c r="AZ128" i="3" s="1"/>
  <c r="S138" i="3"/>
  <c r="R138" i="3"/>
  <c r="S139" i="3"/>
  <c r="R139" i="3"/>
  <c r="S126" i="3"/>
  <c r="T126" i="3" s="1"/>
  <c r="R126" i="3"/>
  <c r="S132" i="3"/>
  <c r="R132" i="3"/>
  <c r="S77" i="3"/>
  <c r="R77" i="3"/>
  <c r="S79" i="3"/>
  <c r="R79" i="3"/>
  <c r="S80" i="3"/>
  <c r="R80" i="3"/>
  <c r="S133" i="3"/>
  <c r="R133" i="3"/>
  <c r="S129" i="3"/>
  <c r="T129" i="3" s="1"/>
  <c r="R129" i="3"/>
  <c r="S134" i="3"/>
  <c r="R134" i="3"/>
  <c r="S135" i="3"/>
  <c r="R135" i="3"/>
  <c r="S136" i="3"/>
  <c r="R136" i="3"/>
  <c r="S82" i="3"/>
  <c r="T82" i="3" s="1"/>
  <c r="R82" i="3"/>
  <c r="P147" i="3"/>
  <c r="E7" i="6" s="1"/>
  <c r="S122" i="3"/>
  <c r="R122" i="3"/>
  <c r="S121" i="3"/>
  <c r="T121" i="3" s="1"/>
  <c r="R121" i="3"/>
  <c r="S6" i="3"/>
  <c r="V6" i="3" s="1"/>
  <c r="D27" i="6"/>
  <c r="D50" i="6" s="1"/>
  <c r="Q147" i="3"/>
  <c r="E17" i="6" s="1"/>
  <c r="O147" i="3"/>
  <c r="BA78" i="3"/>
  <c r="BH78" i="3" s="1"/>
  <c r="BA57" i="3"/>
  <c r="BH57" i="3" s="1"/>
  <c r="BA76" i="3"/>
  <c r="BH76" i="3" s="1"/>
  <c r="C27" i="6" l="1"/>
  <c r="C50" i="6" s="1"/>
  <c r="C43" i="6"/>
  <c r="V86" i="3"/>
  <c r="X86" i="3" s="1"/>
  <c r="AZ32" i="3"/>
  <c r="AZ101" i="3"/>
  <c r="U29" i="3"/>
  <c r="AZ83" i="3"/>
  <c r="E43" i="6"/>
  <c r="V55" i="3"/>
  <c r="Y55" i="3" s="1"/>
  <c r="Y17" i="3"/>
  <c r="Z17" i="3" s="1"/>
  <c r="X17" i="3"/>
  <c r="BM20" i="2"/>
  <c r="BJ20" i="2"/>
  <c r="AQ73" i="2"/>
  <c r="AP73" i="2"/>
  <c r="AQ45" i="4"/>
  <c r="AP45" i="4"/>
  <c r="AK19" i="3"/>
  <c r="AJ19" i="3"/>
  <c r="U39" i="3"/>
  <c r="AZ86" i="3"/>
  <c r="V59" i="3"/>
  <c r="AZ55" i="3"/>
  <c r="BB57" i="3"/>
  <c r="BK57" i="3" s="1"/>
  <c r="U28" i="3"/>
  <c r="V7" i="3"/>
  <c r="W7" i="3" s="1"/>
  <c r="V28" i="3"/>
  <c r="W28" i="3" s="1"/>
  <c r="BB76" i="3"/>
  <c r="BK76" i="3" s="1"/>
  <c r="BB78" i="3"/>
  <c r="BK78" i="3" s="1"/>
  <c r="Y54" i="3"/>
  <c r="Z54" i="3" s="1"/>
  <c r="V10" i="3"/>
  <c r="W10" i="3" s="1"/>
  <c r="V15" i="3"/>
  <c r="W15" i="3" s="1"/>
  <c r="T15" i="3"/>
  <c r="U15" i="3" s="1"/>
  <c r="U38" i="3"/>
  <c r="V38" i="3"/>
  <c r="Y38" i="3" s="1"/>
  <c r="Z38" i="3" s="1"/>
  <c r="R26" i="3"/>
  <c r="U54" i="3"/>
  <c r="R63" i="3"/>
  <c r="AZ25" i="3"/>
  <c r="R25" i="3"/>
  <c r="R46" i="3"/>
  <c r="W105" i="3"/>
  <c r="U48" i="3"/>
  <c r="U7" i="3"/>
  <c r="W19" i="3"/>
  <c r="AZ19" i="3" s="1"/>
  <c r="AB85" i="3"/>
  <c r="AA85" i="3"/>
  <c r="AB17" i="3"/>
  <c r="AA17" i="3"/>
  <c r="AZ59" i="3"/>
  <c r="R59" i="3"/>
  <c r="AB128" i="3"/>
  <c r="AA128" i="3"/>
  <c r="AB105" i="3"/>
  <c r="AA105" i="3"/>
  <c r="AB83" i="3"/>
  <c r="AA83" i="3"/>
  <c r="AB64" i="3"/>
  <c r="AA64" i="3"/>
  <c r="X6" i="3"/>
  <c r="Y26" i="3"/>
  <c r="Z26" i="3" s="1"/>
  <c r="AZ26" i="3" s="1"/>
  <c r="X26" i="3"/>
  <c r="Y43" i="3"/>
  <c r="Z43" i="3" s="1"/>
  <c r="X43" i="3"/>
  <c r="Y61" i="3"/>
  <c r="X61" i="3"/>
  <c r="Y86" i="3"/>
  <c r="Y11" i="3"/>
  <c r="X11" i="3"/>
  <c r="Y25" i="3"/>
  <c r="X25" i="3"/>
  <c r="Y42" i="3"/>
  <c r="Z42" i="3" s="1"/>
  <c r="X42" i="3"/>
  <c r="Y60" i="3"/>
  <c r="X60" i="3"/>
  <c r="Y74" i="3"/>
  <c r="Z74" i="3" s="1"/>
  <c r="AZ74" i="3" s="1"/>
  <c r="X74" i="3"/>
  <c r="Y102" i="3"/>
  <c r="Z102" i="3" s="1"/>
  <c r="AZ102" i="3" s="1"/>
  <c r="X102" i="3"/>
  <c r="Y120" i="3"/>
  <c r="Z120" i="3" s="1"/>
  <c r="X120" i="3"/>
  <c r="Y24" i="3"/>
  <c r="X24" i="3"/>
  <c r="Y50" i="3"/>
  <c r="X50" i="3"/>
  <c r="Y71" i="3"/>
  <c r="X71" i="3"/>
  <c r="Y101" i="3"/>
  <c r="X101" i="3"/>
  <c r="Y7" i="3"/>
  <c r="Z7" i="3" s="1"/>
  <c r="X7" i="3"/>
  <c r="Y23" i="3"/>
  <c r="Z23" i="3" s="1"/>
  <c r="X23" i="3"/>
  <c r="Y40" i="3"/>
  <c r="X40" i="3"/>
  <c r="Y58" i="3"/>
  <c r="X58" i="3"/>
  <c r="Y87" i="3"/>
  <c r="Z87" i="3" s="1"/>
  <c r="X87" i="3"/>
  <c r="Y107" i="3"/>
  <c r="X107" i="3"/>
  <c r="Y81" i="3"/>
  <c r="X81" i="3"/>
  <c r="Y75" i="3"/>
  <c r="X75" i="3"/>
  <c r="Y142" i="3"/>
  <c r="Z142" i="3" s="1"/>
  <c r="X142" i="3"/>
  <c r="Y143" i="3"/>
  <c r="Z143" i="3" s="1"/>
  <c r="X143" i="3"/>
  <c r="Y130" i="3"/>
  <c r="Z130" i="3" s="1"/>
  <c r="W130" i="3"/>
  <c r="Y22" i="3"/>
  <c r="X22" i="3"/>
  <c r="Y39" i="3"/>
  <c r="Z39" i="3" s="1"/>
  <c r="X39" i="3"/>
  <c r="Y56" i="3"/>
  <c r="Z56" i="3" s="1"/>
  <c r="X56" i="3"/>
  <c r="Y84" i="3"/>
  <c r="X84" i="3"/>
  <c r="Y99" i="3"/>
  <c r="X99" i="3"/>
  <c r="Y8" i="3"/>
  <c r="X8" i="3"/>
  <c r="Y21" i="3"/>
  <c r="X21" i="3"/>
  <c r="W38" i="3"/>
  <c r="X55" i="3"/>
  <c r="Y72" i="3"/>
  <c r="Z72" i="3" s="1"/>
  <c r="X72" i="3"/>
  <c r="Y98" i="3"/>
  <c r="X98" i="3"/>
  <c r="Y115" i="3"/>
  <c r="X115" i="3"/>
  <c r="Y20" i="3"/>
  <c r="X20" i="3"/>
  <c r="Y37" i="3"/>
  <c r="Z37" i="3" s="1"/>
  <c r="X37" i="3"/>
  <c r="Y89" i="3"/>
  <c r="Z89" i="3" s="1"/>
  <c r="X89" i="3"/>
  <c r="Y108" i="3"/>
  <c r="X108" i="3"/>
  <c r="Y27" i="3"/>
  <c r="X27" i="3"/>
  <c r="Y44" i="3"/>
  <c r="X44" i="3"/>
  <c r="Y62" i="3"/>
  <c r="X62" i="3"/>
  <c r="Y92" i="3"/>
  <c r="Z92" i="3" s="1"/>
  <c r="AZ92" i="3" s="1"/>
  <c r="X92" i="3"/>
  <c r="Y111" i="3"/>
  <c r="X111" i="3"/>
  <c r="Y125" i="3"/>
  <c r="Z125" i="3" s="1"/>
  <c r="X125" i="3"/>
  <c r="Y124" i="3"/>
  <c r="Z124" i="3" s="1"/>
  <c r="X124" i="3"/>
  <c r="Y41" i="3"/>
  <c r="Z41" i="3" s="1"/>
  <c r="W41" i="3"/>
  <c r="Y35" i="3"/>
  <c r="Z35" i="3" s="1"/>
  <c r="X35" i="3"/>
  <c r="Y52" i="3"/>
  <c r="Z52" i="3" s="1"/>
  <c r="AZ52" i="3" s="1"/>
  <c r="X52" i="3"/>
  <c r="Y73" i="3"/>
  <c r="X73" i="3"/>
  <c r="Y95" i="3"/>
  <c r="Z95" i="3" s="1"/>
  <c r="AZ95" i="3" s="1"/>
  <c r="X95" i="3"/>
  <c r="Y116" i="3"/>
  <c r="Z116" i="3" s="1"/>
  <c r="AZ116" i="3" s="1"/>
  <c r="X116" i="3"/>
  <c r="Y16" i="3"/>
  <c r="Z16" i="3" s="1"/>
  <c r="AZ16" i="3" s="1"/>
  <c r="X16" i="3"/>
  <c r="Y33" i="3"/>
  <c r="Z33" i="3" s="1"/>
  <c r="AZ33" i="3" s="1"/>
  <c r="X33" i="3"/>
  <c r="Y51" i="3"/>
  <c r="Z51" i="3" s="1"/>
  <c r="X51" i="3"/>
  <c r="Y67" i="3"/>
  <c r="Z67" i="3" s="1"/>
  <c r="X67" i="3"/>
  <c r="Y94" i="3"/>
  <c r="Z94" i="3" s="1"/>
  <c r="X94" i="3"/>
  <c r="Y109" i="3"/>
  <c r="Z109" i="3" s="1"/>
  <c r="X109" i="3"/>
  <c r="Y32" i="3"/>
  <c r="X32" i="3"/>
  <c r="Y59" i="3"/>
  <c r="X59" i="3"/>
  <c r="Y93" i="3"/>
  <c r="X93" i="3"/>
  <c r="Y113" i="3"/>
  <c r="Z113" i="3" s="1"/>
  <c r="X113" i="3"/>
  <c r="Y14" i="3"/>
  <c r="Z14" i="3" s="1"/>
  <c r="X14" i="3"/>
  <c r="Y31" i="3"/>
  <c r="Z31" i="3" s="1"/>
  <c r="X31" i="3"/>
  <c r="Y48" i="3"/>
  <c r="X48" i="3"/>
  <c r="Y65" i="3"/>
  <c r="X65" i="3"/>
  <c r="Y96" i="3"/>
  <c r="Z96" i="3" s="1"/>
  <c r="X96" i="3"/>
  <c r="Y117" i="3"/>
  <c r="Z117" i="3" s="1"/>
  <c r="X117" i="3"/>
  <c r="Y137" i="3"/>
  <c r="Z137" i="3" s="1"/>
  <c r="AZ137" i="3" s="1"/>
  <c r="X137" i="3"/>
  <c r="Y140" i="3"/>
  <c r="Z140" i="3" s="1"/>
  <c r="X140" i="3"/>
  <c r="Y127" i="3"/>
  <c r="Z127" i="3" s="1"/>
  <c r="X127" i="3"/>
  <c r="Y145" i="3"/>
  <c r="Z145" i="3" s="1"/>
  <c r="X145" i="3"/>
  <c r="Y13" i="3"/>
  <c r="X13" i="3"/>
  <c r="Y30" i="3"/>
  <c r="X30" i="3"/>
  <c r="Y47" i="3"/>
  <c r="X47" i="3"/>
  <c r="Y68" i="3"/>
  <c r="X68" i="3"/>
  <c r="Y91" i="3"/>
  <c r="X91" i="3"/>
  <c r="Y110" i="3"/>
  <c r="X110" i="3"/>
  <c r="Y12" i="3"/>
  <c r="X12" i="3"/>
  <c r="Y29" i="3"/>
  <c r="X29" i="3"/>
  <c r="Y46" i="3"/>
  <c r="Z46" i="3" s="1"/>
  <c r="X46" i="3"/>
  <c r="Y63" i="3"/>
  <c r="X63" i="3"/>
  <c r="Y90" i="3"/>
  <c r="X90" i="3"/>
  <c r="Y114" i="3"/>
  <c r="Z114" i="3" s="1"/>
  <c r="W114" i="3"/>
  <c r="Y15" i="3"/>
  <c r="X15" i="3"/>
  <c r="Y28" i="3"/>
  <c r="Z28" i="3" s="1"/>
  <c r="AZ28" i="3" s="1"/>
  <c r="Y45" i="3"/>
  <c r="X45" i="3"/>
  <c r="Y66" i="3"/>
  <c r="X66" i="3"/>
  <c r="Y97" i="3"/>
  <c r="Z97" i="3" s="1"/>
  <c r="X97" i="3"/>
  <c r="Y119" i="3"/>
  <c r="Z119" i="3" s="1"/>
  <c r="W119" i="3"/>
  <c r="Y18" i="3"/>
  <c r="Z18" i="3" s="1"/>
  <c r="W18" i="3"/>
  <c r="Y36" i="3"/>
  <c r="Z36" i="3" s="1"/>
  <c r="AZ36" i="3" s="1"/>
  <c r="X36" i="3"/>
  <c r="Y53" i="3"/>
  <c r="X53" i="3"/>
  <c r="Y69" i="3"/>
  <c r="Z69" i="3" s="1"/>
  <c r="X69" i="3"/>
  <c r="Y100" i="3"/>
  <c r="X100" i="3"/>
  <c r="Y123" i="3"/>
  <c r="Z123" i="3" s="1"/>
  <c r="X123" i="3"/>
  <c r="Y144" i="3"/>
  <c r="Z144" i="3" s="1"/>
  <c r="X144" i="3"/>
  <c r="Y131" i="3"/>
  <c r="Z131" i="3" s="1"/>
  <c r="X131" i="3"/>
  <c r="S147" i="3"/>
  <c r="F7" i="6" s="1"/>
  <c r="V122" i="3"/>
  <c r="U122" i="3"/>
  <c r="V136" i="3"/>
  <c r="U136" i="3"/>
  <c r="V134" i="3"/>
  <c r="U134" i="3"/>
  <c r="V80" i="3"/>
  <c r="U80" i="3"/>
  <c r="V77" i="3"/>
  <c r="W77" i="3" s="1"/>
  <c r="U77" i="3"/>
  <c r="V126" i="3"/>
  <c r="W126" i="3" s="1"/>
  <c r="U126" i="3"/>
  <c r="V138" i="3"/>
  <c r="U138" i="3"/>
  <c r="V9" i="3"/>
  <c r="W9" i="3" s="1"/>
  <c r="U9" i="3"/>
  <c r="V121" i="3"/>
  <c r="W121" i="3" s="1"/>
  <c r="U121" i="3"/>
  <c r="V141" i="3"/>
  <c r="U141" i="3"/>
  <c r="V82" i="3"/>
  <c r="W82" i="3" s="1"/>
  <c r="U82" i="3"/>
  <c r="V135" i="3"/>
  <c r="U135" i="3"/>
  <c r="V129" i="3"/>
  <c r="W129" i="3" s="1"/>
  <c r="U129" i="3"/>
  <c r="V133" i="3"/>
  <c r="U133" i="3"/>
  <c r="V79" i="3"/>
  <c r="W79" i="3" s="1"/>
  <c r="U79" i="3"/>
  <c r="V132" i="3"/>
  <c r="U132" i="3"/>
  <c r="V139" i="3"/>
  <c r="U139" i="3"/>
  <c r="U6" i="3"/>
  <c r="E27" i="6"/>
  <c r="E50" i="6" s="1"/>
  <c r="Y6" i="3"/>
  <c r="AA6" i="3" s="1"/>
  <c r="P26" i="4"/>
  <c r="P35" i="4"/>
  <c r="P40" i="4"/>
  <c r="R40" i="4" s="1"/>
  <c r="P43" i="4"/>
  <c r="R43" i="4" s="1"/>
  <c r="P13" i="4"/>
  <c r="P14" i="4"/>
  <c r="P15" i="4"/>
  <c r="R15" i="4" s="1"/>
  <c r="P18" i="4"/>
  <c r="P20" i="4"/>
  <c r="R20" i="4" s="1"/>
  <c r="J23" i="4"/>
  <c r="J24" i="4"/>
  <c r="J25" i="4"/>
  <c r="L25" i="4" s="1"/>
  <c r="J26" i="4"/>
  <c r="J28" i="4"/>
  <c r="L28" i="4" s="1"/>
  <c r="J29" i="4"/>
  <c r="L29" i="4" s="1"/>
  <c r="J30" i="4"/>
  <c r="L30" i="4" s="1"/>
  <c r="J32" i="4"/>
  <c r="L32" i="4" s="1"/>
  <c r="J35" i="4"/>
  <c r="J37" i="4"/>
  <c r="L37" i="4" s="1"/>
  <c r="J40" i="4"/>
  <c r="J41" i="4"/>
  <c r="J42" i="4"/>
  <c r="J43" i="4"/>
  <c r="J46" i="4"/>
  <c r="L46" i="4" s="1"/>
  <c r="H24" i="4"/>
  <c r="H25" i="4"/>
  <c r="H26" i="4"/>
  <c r="H28" i="4"/>
  <c r="M28" i="4" s="1"/>
  <c r="O28" i="4" s="1"/>
  <c r="H29" i="4"/>
  <c r="M29" i="4" s="1"/>
  <c r="O29" i="4" s="1"/>
  <c r="H30" i="4"/>
  <c r="H32" i="4"/>
  <c r="H35" i="4"/>
  <c r="H37" i="4"/>
  <c r="H40" i="4"/>
  <c r="H41" i="4"/>
  <c r="H42" i="4"/>
  <c r="H43" i="4"/>
  <c r="H46" i="4"/>
  <c r="H23" i="4"/>
  <c r="M23" i="4" s="1"/>
  <c r="O23" i="4" s="1"/>
  <c r="M16" i="4"/>
  <c r="M7" i="4"/>
  <c r="J6" i="4"/>
  <c r="L6" i="4" s="1"/>
  <c r="J13" i="4"/>
  <c r="J14" i="4"/>
  <c r="J15" i="4"/>
  <c r="J16" i="4"/>
  <c r="J18" i="4"/>
  <c r="J19" i="4"/>
  <c r="J20" i="4"/>
  <c r="L20" i="4" s="1"/>
  <c r="L23" i="4"/>
  <c r="T147" i="3" l="1"/>
  <c r="F17" i="6" s="1"/>
  <c r="F43" i="6" s="1"/>
  <c r="X28" i="3"/>
  <c r="X10" i="3"/>
  <c r="Y10" i="3"/>
  <c r="Z10" i="3" s="1"/>
  <c r="AE83" i="3"/>
  <c r="AD83" i="3"/>
  <c r="AE128" i="3"/>
  <c r="AD128" i="3"/>
  <c r="AE85" i="3"/>
  <c r="AD85" i="3"/>
  <c r="AN19" i="3"/>
  <c r="AM19" i="3"/>
  <c r="BA45" i="4"/>
  <c r="BB45" i="4" s="1"/>
  <c r="BE45" i="4" s="1"/>
  <c r="AS45" i="4"/>
  <c r="BB73" i="2"/>
  <c r="AS73" i="2"/>
  <c r="BA73" i="2" s="1"/>
  <c r="Q26" i="4"/>
  <c r="AZ26" i="4" s="1"/>
  <c r="J47" i="4"/>
  <c r="AE64" i="3"/>
  <c r="AC64" i="3"/>
  <c r="AZ64" i="3" s="1"/>
  <c r="AE105" i="3"/>
  <c r="AC105" i="3"/>
  <c r="AZ105" i="3" s="1"/>
  <c r="Z53" i="3"/>
  <c r="AA53" i="3" s="1"/>
  <c r="Z15" i="3"/>
  <c r="AZ15" i="3" s="1"/>
  <c r="AE17" i="3"/>
  <c r="AC17" i="3"/>
  <c r="AD17" i="3" s="1"/>
  <c r="O7" i="4"/>
  <c r="W54" i="3"/>
  <c r="AZ54" i="3" s="1"/>
  <c r="Q35" i="4"/>
  <c r="R35" i="4" s="1"/>
  <c r="S35" i="4"/>
  <c r="T35" i="4" s="1"/>
  <c r="Q18" i="4"/>
  <c r="R18" i="4" s="1"/>
  <c r="X105" i="3"/>
  <c r="X41" i="3"/>
  <c r="AB124" i="3"/>
  <c r="AA124" i="3"/>
  <c r="AB111" i="3"/>
  <c r="AA111" i="3"/>
  <c r="AB62" i="3"/>
  <c r="AA62" i="3"/>
  <c r="AB27" i="3"/>
  <c r="AA27" i="3"/>
  <c r="AB108" i="3"/>
  <c r="AA108" i="3"/>
  <c r="AB54" i="3"/>
  <c r="AA54" i="3"/>
  <c r="AB20" i="3"/>
  <c r="AA20" i="3"/>
  <c r="AB98" i="3"/>
  <c r="AA98" i="3"/>
  <c r="AB55" i="3"/>
  <c r="AA55" i="3"/>
  <c r="AB21" i="3"/>
  <c r="AA21" i="3"/>
  <c r="AB99" i="3"/>
  <c r="AA99" i="3"/>
  <c r="AB56" i="3"/>
  <c r="AA56" i="3"/>
  <c r="AB22" i="3"/>
  <c r="AA22" i="3"/>
  <c r="AB143" i="3"/>
  <c r="AA143" i="3"/>
  <c r="AB75" i="3"/>
  <c r="AA75" i="3"/>
  <c r="AB107" i="3"/>
  <c r="AA107" i="3"/>
  <c r="AB58" i="3"/>
  <c r="AA58" i="3"/>
  <c r="AB23" i="3"/>
  <c r="AA23" i="3"/>
  <c r="AB101" i="3"/>
  <c r="AA101" i="3"/>
  <c r="AB50" i="3"/>
  <c r="AA50" i="3"/>
  <c r="AB120" i="3"/>
  <c r="AA120" i="3"/>
  <c r="AB74" i="3"/>
  <c r="AA74" i="3"/>
  <c r="AB42" i="3"/>
  <c r="AA42" i="3"/>
  <c r="AB11" i="3"/>
  <c r="AA11" i="3"/>
  <c r="AB86" i="3"/>
  <c r="AA86" i="3"/>
  <c r="AB43" i="3"/>
  <c r="AA43" i="3"/>
  <c r="AB144" i="3"/>
  <c r="AA144" i="3"/>
  <c r="AB100" i="3"/>
  <c r="AA100" i="3"/>
  <c r="AB53" i="3"/>
  <c r="AB18" i="3"/>
  <c r="AA18" i="3"/>
  <c r="AB97" i="3"/>
  <c r="AA97" i="3"/>
  <c r="AB45" i="3"/>
  <c r="AA45" i="3"/>
  <c r="AB15" i="3"/>
  <c r="AA15" i="3"/>
  <c r="AB90" i="3"/>
  <c r="Z90" i="3"/>
  <c r="AB46" i="3"/>
  <c r="AA46" i="3"/>
  <c r="AB47" i="3"/>
  <c r="AA47" i="3"/>
  <c r="AB13" i="3"/>
  <c r="AA13" i="3"/>
  <c r="AB127" i="3"/>
  <c r="AA127" i="3"/>
  <c r="AB137" i="3"/>
  <c r="AA137" i="3"/>
  <c r="AB96" i="3"/>
  <c r="AA96" i="3"/>
  <c r="AB48" i="3"/>
  <c r="AA48" i="3"/>
  <c r="AB14" i="3"/>
  <c r="AA14" i="3"/>
  <c r="AB93" i="3"/>
  <c r="AA93" i="3"/>
  <c r="AB32" i="3"/>
  <c r="AA32" i="3"/>
  <c r="AB94" i="3"/>
  <c r="AA94" i="3"/>
  <c r="AB51" i="3"/>
  <c r="AA51" i="3"/>
  <c r="AB16" i="3"/>
  <c r="AA16" i="3"/>
  <c r="AB95" i="3"/>
  <c r="AA95" i="3"/>
  <c r="AB52" i="3"/>
  <c r="AA52" i="3"/>
  <c r="AB41" i="3"/>
  <c r="AA41" i="3"/>
  <c r="AB125" i="3"/>
  <c r="AA125" i="3"/>
  <c r="AB92" i="3"/>
  <c r="AA92" i="3"/>
  <c r="AB44" i="3"/>
  <c r="AA44" i="3"/>
  <c r="AB10" i="3"/>
  <c r="AA10" i="3"/>
  <c r="AB89" i="3"/>
  <c r="AA89" i="3"/>
  <c r="AB37" i="3"/>
  <c r="AA37" i="3"/>
  <c r="AB115" i="3"/>
  <c r="AA115" i="3"/>
  <c r="AB72" i="3"/>
  <c r="AA72" i="3"/>
  <c r="AB38" i="3"/>
  <c r="AA38" i="3"/>
  <c r="AB8" i="3"/>
  <c r="AA8" i="3"/>
  <c r="AB84" i="3"/>
  <c r="AA84" i="3"/>
  <c r="AB39" i="3"/>
  <c r="AA39" i="3"/>
  <c r="AB130" i="3"/>
  <c r="AA130" i="3"/>
  <c r="AB142" i="3"/>
  <c r="AA142" i="3"/>
  <c r="AB81" i="3"/>
  <c r="Z81" i="3"/>
  <c r="AB87" i="3"/>
  <c r="AA87" i="3"/>
  <c r="AB40" i="3"/>
  <c r="Z40" i="3"/>
  <c r="AB7" i="3"/>
  <c r="AA7" i="3"/>
  <c r="AB71" i="3"/>
  <c r="AA71" i="3"/>
  <c r="AB24" i="3"/>
  <c r="AA24" i="3"/>
  <c r="AB102" i="3"/>
  <c r="AA102" i="3"/>
  <c r="AB60" i="3"/>
  <c r="AA60" i="3"/>
  <c r="AB25" i="3"/>
  <c r="AA25" i="3"/>
  <c r="AB61" i="3"/>
  <c r="AA61" i="3"/>
  <c r="AB26" i="3"/>
  <c r="AA26" i="3"/>
  <c r="AB131" i="3"/>
  <c r="AA131" i="3"/>
  <c r="AB123" i="3"/>
  <c r="AA123" i="3"/>
  <c r="AB69" i="3"/>
  <c r="AA69" i="3"/>
  <c r="AB36" i="3"/>
  <c r="AA36" i="3"/>
  <c r="AB119" i="3"/>
  <c r="AA119" i="3"/>
  <c r="AB66" i="3"/>
  <c r="AA66" i="3"/>
  <c r="AB28" i="3"/>
  <c r="AA28" i="3"/>
  <c r="AB114" i="3"/>
  <c r="AA114" i="3"/>
  <c r="AB63" i="3"/>
  <c r="AA63" i="3"/>
  <c r="AB29" i="3"/>
  <c r="AA29" i="3"/>
  <c r="AB110" i="3"/>
  <c r="AA110" i="3"/>
  <c r="AB68" i="3"/>
  <c r="AA68" i="3"/>
  <c r="AB30" i="3"/>
  <c r="AA30" i="3"/>
  <c r="AB145" i="3"/>
  <c r="AA145" i="3"/>
  <c r="AB140" i="3"/>
  <c r="AA140" i="3"/>
  <c r="AB117" i="3"/>
  <c r="AA117" i="3"/>
  <c r="AB65" i="3"/>
  <c r="AA65" i="3"/>
  <c r="AB31" i="3"/>
  <c r="AA31" i="3"/>
  <c r="AB113" i="3"/>
  <c r="AA113" i="3"/>
  <c r="AB59" i="3"/>
  <c r="AA59" i="3"/>
  <c r="AB109" i="3"/>
  <c r="AA109" i="3"/>
  <c r="AB67" i="3"/>
  <c r="AA67" i="3"/>
  <c r="AB33" i="3"/>
  <c r="AA33" i="3"/>
  <c r="AB116" i="3"/>
  <c r="AA116" i="3"/>
  <c r="AB73" i="3"/>
  <c r="AA73" i="3"/>
  <c r="AB35" i="3"/>
  <c r="AA35" i="3"/>
  <c r="X19" i="3"/>
  <c r="Q14" i="4"/>
  <c r="R14" i="4" s="1"/>
  <c r="Q13" i="4"/>
  <c r="U147" i="3"/>
  <c r="Y139" i="3"/>
  <c r="X139" i="3"/>
  <c r="Y79" i="3"/>
  <c r="Z79" i="3" s="1"/>
  <c r="X79" i="3"/>
  <c r="Y129" i="3"/>
  <c r="Z129" i="3" s="1"/>
  <c r="AZ129" i="3" s="1"/>
  <c r="X129" i="3"/>
  <c r="Y82" i="3"/>
  <c r="Z82" i="3" s="1"/>
  <c r="AZ82" i="3" s="1"/>
  <c r="X82" i="3"/>
  <c r="Y141" i="3"/>
  <c r="X141" i="3"/>
  <c r="Y138" i="3"/>
  <c r="X138" i="3"/>
  <c r="Y77" i="3"/>
  <c r="X77" i="3"/>
  <c r="Y134" i="3"/>
  <c r="X134" i="3"/>
  <c r="Y122" i="3"/>
  <c r="X122" i="3"/>
  <c r="X130" i="3"/>
  <c r="Y133" i="3"/>
  <c r="X133" i="3"/>
  <c r="Y135" i="3"/>
  <c r="W135" i="3"/>
  <c r="X135" i="3" s="1"/>
  <c r="Y121" i="3"/>
  <c r="Z121" i="3" s="1"/>
  <c r="X121" i="3"/>
  <c r="Y9" i="3"/>
  <c r="Z9" i="3" s="1"/>
  <c r="X9" i="3"/>
  <c r="Y126" i="3"/>
  <c r="Z126" i="3" s="1"/>
  <c r="X126" i="3"/>
  <c r="Y80" i="3"/>
  <c r="X80" i="3"/>
  <c r="Y136" i="3"/>
  <c r="W136" i="3"/>
  <c r="X119" i="3"/>
  <c r="AB12" i="3"/>
  <c r="Z12" i="3"/>
  <c r="AB91" i="3"/>
  <c r="Z91" i="3"/>
  <c r="AA91" i="3" s="1"/>
  <c r="X38" i="3"/>
  <c r="Y132" i="3"/>
  <c r="X132" i="3"/>
  <c r="X18" i="3"/>
  <c r="X114" i="3"/>
  <c r="P16" i="4"/>
  <c r="R16" i="4" s="1"/>
  <c r="O16" i="4"/>
  <c r="F27" i="6"/>
  <c r="V147" i="3"/>
  <c r="G7" i="6" s="1"/>
  <c r="P28" i="4"/>
  <c r="R28" i="4" s="1"/>
  <c r="L18" i="4"/>
  <c r="L13" i="4"/>
  <c r="L40" i="4"/>
  <c r="L16" i="4"/>
  <c r="P23" i="4"/>
  <c r="R23" i="4" s="1"/>
  <c r="L43" i="4"/>
  <c r="L24" i="4"/>
  <c r="L15" i="4"/>
  <c r="L42" i="4"/>
  <c r="L35" i="4"/>
  <c r="L19" i="4"/>
  <c r="L14" i="4"/>
  <c r="P7" i="4"/>
  <c r="L41" i="4"/>
  <c r="L26" i="4"/>
  <c r="AB6" i="3"/>
  <c r="AD6" i="3" s="1"/>
  <c r="D18" i="6"/>
  <c r="M37" i="4"/>
  <c r="O37" i="4" s="1"/>
  <c r="M41" i="4"/>
  <c r="O41" i="4" s="1"/>
  <c r="M19" i="4"/>
  <c r="M30" i="4"/>
  <c r="S46" i="4"/>
  <c r="T46" i="4" s="1"/>
  <c r="S40" i="4"/>
  <c r="S26" i="4"/>
  <c r="S13" i="4"/>
  <c r="T13" i="4" s="1"/>
  <c r="P29" i="4"/>
  <c r="R29" i="4" s="1"/>
  <c r="S43" i="4"/>
  <c r="T43" i="4" s="1"/>
  <c r="M24" i="4"/>
  <c r="O24" i="4" s="1"/>
  <c r="M32" i="4"/>
  <c r="O32" i="4" s="1"/>
  <c r="S15" i="4"/>
  <c r="M25" i="4"/>
  <c r="O25" i="4" s="1"/>
  <c r="L7" i="4"/>
  <c r="S18" i="4"/>
  <c r="T18" i="4" s="1"/>
  <c r="S20" i="4"/>
  <c r="S14" i="4"/>
  <c r="T14" i="4" s="1"/>
  <c r="AZ14" i="4" s="1"/>
  <c r="P6" i="4"/>
  <c r="F50" i="6" l="1"/>
  <c r="AE73" i="3"/>
  <c r="AD73" i="3"/>
  <c r="AE116" i="3"/>
  <c r="AD116" i="3"/>
  <c r="AE33" i="3"/>
  <c r="AD33" i="3"/>
  <c r="AE59" i="3"/>
  <c r="AD59" i="3"/>
  <c r="AE65" i="3"/>
  <c r="AD65" i="3"/>
  <c r="AE30" i="3"/>
  <c r="AD30" i="3"/>
  <c r="AE68" i="3"/>
  <c r="AD68" i="3"/>
  <c r="AE110" i="3"/>
  <c r="AD110" i="3"/>
  <c r="AE29" i="3"/>
  <c r="AD29" i="3"/>
  <c r="AE63" i="3"/>
  <c r="AD63" i="3"/>
  <c r="AE28" i="3"/>
  <c r="AD28" i="3"/>
  <c r="AE66" i="3"/>
  <c r="AD66" i="3"/>
  <c r="AE36" i="3"/>
  <c r="AD36" i="3"/>
  <c r="AE26" i="3"/>
  <c r="AD26" i="3"/>
  <c r="AE61" i="3"/>
  <c r="AD61" i="3"/>
  <c r="AE25" i="3"/>
  <c r="AD25" i="3"/>
  <c r="AE60" i="3"/>
  <c r="AD60" i="3"/>
  <c r="AE102" i="3"/>
  <c r="AD102" i="3"/>
  <c r="AE24" i="3"/>
  <c r="AD24" i="3"/>
  <c r="AE71" i="3"/>
  <c r="AD71" i="3"/>
  <c r="AC81" i="3"/>
  <c r="AD81" i="3" s="1"/>
  <c r="AE84" i="3"/>
  <c r="AD84" i="3"/>
  <c r="AE8" i="3"/>
  <c r="AD8" i="3"/>
  <c r="AE115" i="3"/>
  <c r="AD115" i="3"/>
  <c r="AE44" i="3"/>
  <c r="AD44" i="3"/>
  <c r="AE92" i="3"/>
  <c r="AD92" i="3"/>
  <c r="AE52" i="3"/>
  <c r="AD52" i="3"/>
  <c r="AE95" i="3"/>
  <c r="AD95" i="3"/>
  <c r="AE16" i="3"/>
  <c r="AD16" i="3"/>
  <c r="AE32" i="3"/>
  <c r="AD32" i="3"/>
  <c r="AE93" i="3"/>
  <c r="AD93" i="3"/>
  <c r="AE137" i="3"/>
  <c r="AD137" i="3"/>
  <c r="AE13" i="3"/>
  <c r="AD13" i="3"/>
  <c r="AE47" i="3"/>
  <c r="AD47" i="3"/>
  <c r="AE15" i="3"/>
  <c r="AD15" i="3"/>
  <c r="AE45" i="3"/>
  <c r="AD45" i="3"/>
  <c r="AH128" i="3"/>
  <c r="AG128" i="3"/>
  <c r="AD64" i="3"/>
  <c r="AE100" i="3"/>
  <c r="AD100" i="3"/>
  <c r="AE86" i="3"/>
  <c r="AD86" i="3"/>
  <c r="AE11" i="3"/>
  <c r="AD11" i="3"/>
  <c r="AE74" i="3"/>
  <c r="AD74" i="3"/>
  <c r="AE50" i="3"/>
  <c r="AD50" i="3"/>
  <c r="AE101" i="3"/>
  <c r="AD101" i="3"/>
  <c r="AE58" i="3"/>
  <c r="AD58" i="3"/>
  <c r="AE107" i="3"/>
  <c r="AD107" i="3"/>
  <c r="AE75" i="3"/>
  <c r="AD75" i="3"/>
  <c r="AE22" i="3"/>
  <c r="AD22" i="3"/>
  <c r="AE21" i="3"/>
  <c r="AD21" i="3"/>
  <c r="AE55" i="3"/>
  <c r="AD55" i="3"/>
  <c r="AE98" i="3"/>
  <c r="AD98" i="3"/>
  <c r="AE20" i="3"/>
  <c r="AD20" i="3"/>
  <c r="AE54" i="3"/>
  <c r="AG54" i="3" s="1"/>
  <c r="AD54" i="3"/>
  <c r="AE108" i="3"/>
  <c r="AD108" i="3"/>
  <c r="AE27" i="3"/>
  <c r="AD27" i="3"/>
  <c r="AE62" i="3"/>
  <c r="AD62" i="3"/>
  <c r="AE111" i="3"/>
  <c r="AD111" i="3"/>
  <c r="AH105" i="3"/>
  <c r="AG105" i="3"/>
  <c r="AH64" i="3"/>
  <c r="AG64" i="3"/>
  <c r="BI73" i="2"/>
  <c r="BC73" i="2"/>
  <c r="AP19" i="3"/>
  <c r="AT19" i="3"/>
  <c r="AQ19" i="3"/>
  <c r="AS19" i="3" s="1"/>
  <c r="AH85" i="3"/>
  <c r="AG85" i="3"/>
  <c r="AD105" i="3"/>
  <c r="AH83" i="3"/>
  <c r="AG83" i="3"/>
  <c r="R26" i="4"/>
  <c r="S16" i="4"/>
  <c r="V16" i="4" s="1"/>
  <c r="N30" i="4"/>
  <c r="O30" i="4" s="1"/>
  <c r="N19" i="4"/>
  <c r="O19" i="4" s="1"/>
  <c r="AE12" i="3"/>
  <c r="AC12" i="3"/>
  <c r="AD12" i="3" s="1"/>
  <c r="AE43" i="3"/>
  <c r="AC43" i="3"/>
  <c r="AZ43" i="3" s="1"/>
  <c r="AE143" i="3"/>
  <c r="AG143" i="3" s="1"/>
  <c r="AC143" i="3"/>
  <c r="AZ143" i="3" s="1"/>
  <c r="AE56" i="3"/>
  <c r="AG56" i="3" s="1"/>
  <c r="AC56" i="3"/>
  <c r="AZ56" i="3" s="1"/>
  <c r="X54" i="3"/>
  <c r="AE109" i="3"/>
  <c r="AC109" i="3"/>
  <c r="AZ109" i="3" s="1"/>
  <c r="AE113" i="3"/>
  <c r="AC113" i="3"/>
  <c r="AZ113" i="3" s="1"/>
  <c r="AE119" i="3"/>
  <c r="AC119" i="3"/>
  <c r="AZ119" i="3" s="1"/>
  <c r="AE69" i="3"/>
  <c r="AC69" i="3"/>
  <c r="AZ69" i="3" s="1"/>
  <c r="AE131" i="3"/>
  <c r="AC131" i="3"/>
  <c r="AZ131" i="3" s="1"/>
  <c r="AE7" i="3"/>
  <c r="AC7" i="3"/>
  <c r="AZ7" i="3" s="1"/>
  <c r="AE87" i="3"/>
  <c r="AC87" i="3"/>
  <c r="AZ87" i="3" s="1"/>
  <c r="AE142" i="3"/>
  <c r="AC142" i="3"/>
  <c r="AD142" i="3" s="1"/>
  <c r="AE39" i="3"/>
  <c r="AC39" i="3"/>
  <c r="AD39" i="3" s="1"/>
  <c r="AE72" i="3"/>
  <c r="AC72" i="3"/>
  <c r="AZ72" i="3" s="1"/>
  <c r="AE41" i="3"/>
  <c r="AC41" i="3"/>
  <c r="AD41" i="3" s="1"/>
  <c r="AE51" i="3"/>
  <c r="AC51" i="3"/>
  <c r="AD51" i="3" s="1"/>
  <c r="AE14" i="3"/>
  <c r="AC14" i="3"/>
  <c r="AD14" i="3" s="1"/>
  <c r="AE96" i="3"/>
  <c r="AC96" i="3"/>
  <c r="AD96" i="3" s="1"/>
  <c r="AE127" i="3"/>
  <c r="AC127" i="3"/>
  <c r="AD127" i="3" s="1"/>
  <c r="AE18" i="3"/>
  <c r="AC18" i="3"/>
  <c r="AD18" i="3" s="1"/>
  <c r="AE140" i="3"/>
  <c r="AC140" i="3"/>
  <c r="AZ140" i="3" s="1"/>
  <c r="AE53" i="3"/>
  <c r="AC53" i="3"/>
  <c r="AD53" i="3" s="1"/>
  <c r="AE144" i="3"/>
  <c r="AC144" i="3"/>
  <c r="AZ144" i="3" s="1"/>
  <c r="AE42" i="3"/>
  <c r="AC42" i="3"/>
  <c r="AZ42" i="3" s="1"/>
  <c r="AE99" i="3"/>
  <c r="AC99" i="3"/>
  <c r="AD99" i="3" s="1"/>
  <c r="AE124" i="3"/>
  <c r="AC124" i="3"/>
  <c r="AD124" i="3" s="1"/>
  <c r="AE67" i="3"/>
  <c r="AC67" i="3"/>
  <c r="AZ67" i="3" s="1"/>
  <c r="AE31" i="3"/>
  <c r="AC31" i="3"/>
  <c r="AZ31" i="3" s="1"/>
  <c r="AE117" i="3"/>
  <c r="AC117" i="3"/>
  <c r="AZ117" i="3" s="1"/>
  <c r="AE114" i="3"/>
  <c r="AC114" i="3"/>
  <c r="AD114" i="3" s="1"/>
  <c r="AE38" i="3"/>
  <c r="AC38" i="3"/>
  <c r="AZ38" i="3" s="1"/>
  <c r="AE89" i="3"/>
  <c r="AC89" i="3"/>
  <c r="AZ89" i="3" s="1"/>
  <c r="AE94" i="3"/>
  <c r="AC94" i="3"/>
  <c r="AZ94" i="3" s="1"/>
  <c r="AE46" i="3"/>
  <c r="AG46" i="3" s="1"/>
  <c r="AC46" i="3"/>
  <c r="AZ46" i="3" s="1"/>
  <c r="AH17" i="3"/>
  <c r="AF17" i="3"/>
  <c r="AZ17" i="3" s="1"/>
  <c r="R6" i="4"/>
  <c r="M47" i="4"/>
  <c r="L47" i="4"/>
  <c r="AE37" i="3"/>
  <c r="AC37" i="3"/>
  <c r="AD37" i="3" s="1"/>
  <c r="AE120" i="3"/>
  <c r="AC120" i="3"/>
  <c r="AZ120" i="3" s="1"/>
  <c r="AE145" i="3"/>
  <c r="AC145" i="3"/>
  <c r="AZ145" i="3" s="1"/>
  <c r="AE130" i="3"/>
  <c r="AC130" i="3"/>
  <c r="AZ130" i="3" s="1"/>
  <c r="AE125" i="3"/>
  <c r="AC125" i="3"/>
  <c r="AZ125" i="3" s="1"/>
  <c r="AE48" i="3"/>
  <c r="AC48" i="3"/>
  <c r="AD48" i="3" s="1"/>
  <c r="AE23" i="3"/>
  <c r="AC23" i="3"/>
  <c r="AZ23" i="3" s="1"/>
  <c r="AE10" i="3"/>
  <c r="AC10" i="3"/>
  <c r="AZ10" i="3" s="1"/>
  <c r="AE90" i="3"/>
  <c r="AC90" i="3"/>
  <c r="AD90" i="3" s="1"/>
  <c r="AE123" i="3"/>
  <c r="AC123" i="3"/>
  <c r="AZ123" i="3" s="1"/>
  <c r="AE81" i="3"/>
  <c r="AZ81" i="3"/>
  <c r="AE40" i="3"/>
  <c r="AC40" i="3"/>
  <c r="AD40" i="3" s="1"/>
  <c r="AE97" i="3"/>
  <c r="AC97" i="3"/>
  <c r="AD97" i="3" s="1"/>
  <c r="AE35" i="3"/>
  <c r="AC35" i="3"/>
  <c r="AZ35" i="3" s="1"/>
  <c r="AA40" i="3"/>
  <c r="AA90" i="3"/>
  <c r="AB126" i="3"/>
  <c r="AA126" i="3"/>
  <c r="AB121" i="3"/>
  <c r="AA121" i="3"/>
  <c r="AB122" i="3"/>
  <c r="AA122" i="3"/>
  <c r="AB136" i="3"/>
  <c r="Z136" i="3"/>
  <c r="AA136" i="3" s="1"/>
  <c r="AB79" i="3"/>
  <c r="AA79" i="3"/>
  <c r="AB133" i="3"/>
  <c r="AA133" i="3"/>
  <c r="AA81" i="3"/>
  <c r="AB132" i="3"/>
  <c r="AA132" i="3"/>
  <c r="AB138" i="3"/>
  <c r="AA138" i="3"/>
  <c r="AB139" i="3"/>
  <c r="AA139" i="3"/>
  <c r="AA12" i="3"/>
  <c r="AB77" i="3"/>
  <c r="Z77" i="3"/>
  <c r="AZ77" i="3" s="1"/>
  <c r="AB82" i="3"/>
  <c r="AA82" i="3"/>
  <c r="AB80" i="3"/>
  <c r="AA80" i="3"/>
  <c r="AB9" i="3"/>
  <c r="AA9" i="3"/>
  <c r="AB134" i="3"/>
  <c r="AA134" i="3"/>
  <c r="AB141" i="3"/>
  <c r="AA141" i="3"/>
  <c r="AB129" i="3"/>
  <c r="AA129" i="3"/>
  <c r="Y147" i="3"/>
  <c r="H7" i="6" s="1"/>
  <c r="R13" i="4"/>
  <c r="AE91" i="3"/>
  <c r="AC91" i="3"/>
  <c r="AD91" i="3" s="1"/>
  <c r="W147" i="3"/>
  <c r="G17" i="6" s="1"/>
  <c r="G27" i="6" s="1"/>
  <c r="X136" i="3"/>
  <c r="X147" i="3" s="1"/>
  <c r="AB135" i="3"/>
  <c r="Z135" i="3"/>
  <c r="AA135" i="3" s="1"/>
  <c r="V18" i="4"/>
  <c r="W18" i="4" s="1"/>
  <c r="U18" i="4"/>
  <c r="V43" i="4"/>
  <c r="U43" i="4"/>
  <c r="V26" i="4"/>
  <c r="U26" i="4"/>
  <c r="V14" i="4"/>
  <c r="U14" i="4"/>
  <c r="V20" i="4"/>
  <c r="U20" i="4"/>
  <c r="U16" i="4"/>
  <c r="V15" i="4"/>
  <c r="U15" i="4"/>
  <c r="V35" i="4"/>
  <c r="W35" i="4" s="1"/>
  <c r="AZ35" i="4" s="1"/>
  <c r="U35" i="4"/>
  <c r="V40" i="4"/>
  <c r="U40" i="4"/>
  <c r="V46" i="4"/>
  <c r="W46" i="4" s="1"/>
  <c r="AZ46" i="4" s="1"/>
  <c r="U46" i="4"/>
  <c r="V13" i="4"/>
  <c r="W13" i="4" s="1"/>
  <c r="U13" i="4"/>
  <c r="S7" i="4"/>
  <c r="R7" i="4"/>
  <c r="C9" i="6"/>
  <c r="S23" i="4"/>
  <c r="T23" i="4" s="1"/>
  <c r="S28" i="4"/>
  <c r="S29" i="4"/>
  <c r="T29" i="4" s="1"/>
  <c r="AK8" i="5"/>
  <c r="P37" i="4"/>
  <c r="R37" i="4" s="1"/>
  <c r="S6" i="4"/>
  <c r="P19" i="4"/>
  <c r="P32" i="4"/>
  <c r="R32" i="4" s="1"/>
  <c r="D9" i="6"/>
  <c r="AE6" i="3"/>
  <c r="D8" i="6"/>
  <c r="D44" i="6" s="1"/>
  <c r="E18" i="6"/>
  <c r="F18" i="6"/>
  <c r="P24" i="4"/>
  <c r="R24" i="4" s="1"/>
  <c r="P25" i="4"/>
  <c r="R25" i="4" s="1"/>
  <c r="P30" i="4"/>
  <c r="P42" i="4"/>
  <c r="R42" i="4" s="1"/>
  <c r="P41" i="4"/>
  <c r="R41" i="4" s="1"/>
  <c r="AK14" i="5"/>
  <c r="AK10" i="5"/>
  <c r="AK11" i="5"/>
  <c r="AK25" i="5"/>
  <c r="AK30" i="5"/>
  <c r="AK16" i="5"/>
  <c r="M55" i="2"/>
  <c r="O55" i="2" s="1"/>
  <c r="AG6" i="3" l="1"/>
  <c r="AN30" i="5"/>
  <c r="AM30" i="5"/>
  <c r="AN11" i="5"/>
  <c r="AM11" i="5"/>
  <c r="AN16" i="5"/>
  <c r="AM16" i="5"/>
  <c r="AN25" i="5"/>
  <c r="AM25" i="5"/>
  <c r="AN10" i="5"/>
  <c r="AM10" i="5"/>
  <c r="AN8" i="5"/>
  <c r="AM8" i="5"/>
  <c r="AN14" i="5"/>
  <c r="AM14" i="5"/>
  <c r="AE141" i="3"/>
  <c r="AD141" i="3"/>
  <c r="AE134" i="3"/>
  <c r="AD134" i="3"/>
  <c r="AE80" i="3"/>
  <c r="AD80" i="3"/>
  <c r="AE122" i="3"/>
  <c r="AD122" i="3"/>
  <c r="AH56" i="3"/>
  <c r="AH43" i="3"/>
  <c r="AG43" i="3"/>
  <c r="AK83" i="3"/>
  <c r="AJ83" i="3"/>
  <c r="AK64" i="3"/>
  <c r="AJ64" i="3"/>
  <c r="AK105" i="3"/>
  <c r="AJ105" i="3"/>
  <c r="AH111" i="3"/>
  <c r="AG111" i="3"/>
  <c r="AH62" i="3"/>
  <c r="AG62" i="3"/>
  <c r="AH27" i="3"/>
  <c r="AG27" i="3"/>
  <c r="AH108" i="3"/>
  <c r="AG108" i="3"/>
  <c r="AH54" i="3"/>
  <c r="AH20" i="3"/>
  <c r="AG20" i="3"/>
  <c r="AH98" i="3"/>
  <c r="AG98" i="3"/>
  <c r="AH55" i="3"/>
  <c r="AG55" i="3"/>
  <c r="AH21" i="3"/>
  <c r="AG21" i="3"/>
  <c r="AD56" i="3"/>
  <c r="AH22" i="3"/>
  <c r="AG22" i="3"/>
  <c r="AD23" i="3"/>
  <c r="AH101" i="3"/>
  <c r="AG101" i="3"/>
  <c r="AH50" i="3"/>
  <c r="AG50" i="3"/>
  <c r="AD42" i="3"/>
  <c r="AH11" i="3"/>
  <c r="AG11" i="3"/>
  <c r="AH86" i="3"/>
  <c r="AG86" i="3"/>
  <c r="AD144" i="3"/>
  <c r="AH100" i="3"/>
  <c r="AG100" i="3"/>
  <c r="G43" i="6"/>
  <c r="G50" i="6" s="1"/>
  <c r="AH137" i="3"/>
  <c r="AG137" i="3"/>
  <c r="AD94" i="3"/>
  <c r="AD10" i="3"/>
  <c r="AH115" i="3"/>
  <c r="AG115" i="3"/>
  <c r="AD38" i="3"/>
  <c r="AH8" i="3"/>
  <c r="AG8" i="3"/>
  <c r="AH84" i="3"/>
  <c r="AG84" i="3"/>
  <c r="AD130" i="3"/>
  <c r="AD87" i="3"/>
  <c r="AD7" i="3"/>
  <c r="AH71" i="3"/>
  <c r="AG71" i="3"/>
  <c r="AH24" i="3"/>
  <c r="AG24" i="3"/>
  <c r="AH102" i="3"/>
  <c r="AG102" i="3"/>
  <c r="AH60" i="3"/>
  <c r="AG60" i="3"/>
  <c r="AH25" i="3"/>
  <c r="AG25" i="3"/>
  <c r="AH61" i="3"/>
  <c r="AG61" i="3"/>
  <c r="AH26" i="3"/>
  <c r="AG26" i="3"/>
  <c r="AD123" i="3"/>
  <c r="AD119" i="3"/>
  <c r="AH66" i="3"/>
  <c r="AG66" i="3"/>
  <c r="AH28" i="3"/>
  <c r="AG28" i="3"/>
  <c r="AD145" i="3"/>
  <c r="AD117" i="3"/>
  <c r="AH65" i="3"/>
  <c r="AG65" i="3"/>
  <c r="AD113" i="3"/>
  <c r="AH59" i="3"/>
  <c r="AG59" i="3"/>
  <c r="AD67" i="3"/>
  <c r="AH33" i="3"/>
  <c r="AG33" i="3"/>
  <c r="AH116" i="3"/>
  <c r="AG116" i="3"/>
  <c r="AH73" i="3"/>
  <c r="AG73" i="3"/>
  <c r="C10" i="6"/>
  <c r="C45" i="6"/>
  <c r="AE129" i="3"/>
  <c r="AD129" i="3"/>
  <c r="AE82" i="3"/>
  <c r="AD82" i="3"/>
  <c r="AE77" i="3"/>
  <c r="AD77" i="3"/>
  <c r="AE133" i="3"/>
  <c r="AD133" i="3"/>
  <c r="AE139" i="3"/>
  <c r="AD139" i="3"/>
  <c r="AE138" i="3"/>
  <c r="AD138" i="3"/>
  <c r="AE132" i="3"/>
  <c r="AD132" i="3"/>
  <c r="AH35" i="3"/>
  <c r="AG35" i="3"/>
  <c r="AH81" i="3"/>
  <c r="AG81" i="3"/>
  <c r="AH123" i="3"/>
  <c r="AG123" i="3"/>
  <c r="AH10" i="3"/>
  <c r="AG10" i="3"/>
  <c r="AH23" i="3"/>
  <c r="AG23" i="3"/>
  <c r="AH125" i="3"/>
  <c r="AG125" i="3"/>
  <c r="AH130" i="3"/>
  <c r="AG130" i="3"/>
  <c r="AH145" i="3"/>
  <c r="AG145" i="3"/>
  <c r="AH120" i="3"/>
  <c r="AG120" i="3"/>
  <c r="AK17" i="3"/>
  <c r="AJ17" i="3"/>
  <c r="AH94" i="3"/>
  <c r="AG94" i="3"/>
  <c r="AH89" i="3"/>
  <c r="AG89" i="3"/>
  <c r="AH38" i="3"/>
  <c r="AG38" i="3"/>
  <c r="AH117" i="3"/>
  <c r="AG117" i="3"/>
  <c r="AH31" i="3"/>
  <c r="AG31" i="3"/>
  <c r="AH67" i="3"/>
  <c r="AG67" i="3"/>
  <c r="AH42" i="3"/>
  <c r="AG42" i="3"/>
  <c r="AH144" i="3"/>
  <c r="AG144" i="3"/>
  <c r="AH140" i="3"/>
  <c r="AG140" i="3"/>
  <c r="AH127" i="3"/>
  <c r="AG127" i="3"/>
  <c r="AH72" i="3"/>
  <c r="AG72" i="3"/>
  <c r="AH142" i="3"/>
  <c r="AG142" i="3"/>
  <c r="AH87" i="3"/>
  <c r="AG87" i="3"/>
  <c r="AH7" i="3"/>
  <c r="AG7" i="3"/>
  <c r="AH131" i="3"/>
  <c r="AG131" i="3"/>
  <c r="AH69" i="3"/>
  <c r="AG69" i="3"/>
  <c r="AH119" i="3"/>
  <c r="AG119" i="3"/>
  <c r="AH113" i="3"/>
  <c r="AG113" i="3"/>
  <c r="AH109" i="3"/>
  <c r="AG109" i="3"/>
  <c r="AK85" i="3"/>
  <c r="AJ85" i="3"/>
  <c r="AV19" i="3"/>
  <c r="BA19" i="3"/>
  <c r="BM73" i="2"/>
  <c r="BJ73" i="2"/>
  <c r="AG17" i="3"/>
  <c r="AD143" i="3"/>
  <c r="AH75" i="3"/>
  <c r="AG75" i="3"/>
  <c r="AH107" i="3"/>
  <c r="AG107" i="3"/>
  <c r="AH58" i="3"/>
  <c r="AG58" i="3"/>
  <c r="AD120" i="3"/>
  <c r="AH74" i="3"/>
  <c r="AG74" i="3"/>
  <c r="AD43" i="3"/>
  <c r="AK128" i="3"/>
  <c r="AJ128" i="3"/>
  <c r="AH45" i="3"/>
  <c r="AG45" i="3"/>
  <c r="AH15" i="3"/>
  <c r="AG15" i="3"/>
  <c r="AD46" i="3"/>
  <c r="AH47" i="3"/>
  <c r="AG47" i="3"/>
  <c r="AH13" i="3"/>
  <c r="AG13" i="3"/>
  <c r="AH93" i="3"/>
  <c r="AG93" i="3"/>
  <c r="AH32" i="3"/>
  <c r="AG32" i="3"/>
  <c r="AH16" i="3"/>
  <c r="AG16" i="3"/>
  <c r="AH95" i="3"/>
  <c r="AG95" i="3"/>
  <c r="AH52" i="3"/>
  <c r="AG52" i="3"/>
  <c r="AD125" i="3"/>
  <c r="AH92" i="3"/>
  <c r="AG92" i="3"/>
  <c r="AH44" i="3"/>
  <c r="AG44" i="3"/>
  <c r="AD89" i="3"/>
  <c r="AD72" i="3"/>
  <c r="AD131" i="3"/>
  <c r="AD69" i="3"/>
  <c r="AH36" i="3"/>
  <c r="AG36" i="3"/>
  <c r="AH63" i="3"/>
  <c r="AG63" i="3"/>
  <c r="AH29" i="3"/>
  <c r="AG29" i="3"/>
  <c r="AH110" i="3"/>
  <c r="AG110" i="3"/>
  <c r="AH68" i="3"/>
  <c r="AG68" i="3"/>
  <c r="AH30" i="3"/>
  <c r="AG30" i="3"/>
  <c r="AD140" i="3"/>
  <c r="AD31" i="3"/>
  <c r="AD109" i="3"/>
  <c r="AD35" i="3"/>
  <c r="O47" i="4"/>
  <c r="Q30" i="4"/>
  <c r="R30" i="4" s="1"/>
  <c r="Q19" i="4"/>
  <c r="N47" i="4"/>
  <c r="D19" i="6" s="1"/>
  <c r="D29" i="6" s="1"/>
  <c r="AH40" i="3"/>
  <c r="AF40" i="3"/>
  <c r="AG40" i="3" s="1"/>
  <c r="AH18" i="3"/>
  <c r="AF18" i="3"/>
  <c r="AZ18" i="3" s="1"/>
  <c r="AH96" i="3"/>
  <c r="AF96" i="3"/>
  <c r="AZ96" i="3" s="1"/>
  <c r="AH51" i="3"/>
  <c r="AF51" i="3"/>
  <c r="AZ51" i="3" s="1"/>
  <c r="AE121" i="3"/>
  <c r="AC121" i="3"/>
  <c r="AD121" i="3" s="1"/>
  <c r="AH37" i="3"/>
  <c r="AF37" i="3"/>
  <c r="AG37" i="3" s="1"/>
  <c r="AH46" i="3"/>
  <c r="AH114" i="3"/>
  <c r="AF114" i="3"/>
  <c r="AZ114" i="3" s="1"/>
  <c r="AH124" i="3"/>
  <c r="AF124" i="3"/>
  <c r="AZ124" i="3" s="1"/>
  <c r="AH53" i="3"/>
  <c r="AJ53" i="3" s="1"/>
  <c r="AF53" i="3"/>
  <c r="AZ53" i="3" s="1"/>
  <c r="AZ127" i="3"/>
  <c r="AH91" i="3"/>
  <c r="AF91" i="3"/>
  <c r="AG91" i="3" s="1"/>
  <c r="AH48" i="3"/>
  <c r="AF48" i="3"/>
  <c r="AZ48" i="3" s="1"/>
  <c r="AH14" i="3"/>
  <c r="AF14" i="3"/>
  <c r="AG14" i="3" s="1"/>
  <c r="AH41" i="3"/>
  <c r="AF41" i="3"/>
  <c r="AZ41" i="3" s="1"/>
  <c r="AH39" i="3"/>
  <c r="AF39" i="3"/>
  <c r="AZ39" i="3" s="1"/>
  <c r="AH97" i="3"/>
  <c r="AF97" i="3"/>
  <c r="AZ97" i="3" s="1"/>
  <c r="AE9" i="3"/>
  <c r="AC9" i="3"/>
  <c r="AD9" i="3" s="1"/>
  <c r="AE79" i="3"/>
  <c r="AC79" i="3"/>
  <c r="AZ79" i="3" s="1"/>
  <c r="AE126" i="3"/>
  <c r="AC126" i="3"/>
  <c r="AZ126" i="3" s="1"/>
  <c r="AH90" i="3"/>
  <c r="AF90" i="3"/>
  <c r="AZ90" i="3" s="1"/>
  <c r="AH99" i="3"/>
  <c r="AF99" i="3"/>
  <c r="AG99" i="3" s="1"/>
  <c r="AZ142" i="3"/>
  <c r="AH143" i="3"/>
  <c r="AH12" i="3"/>
  <c r="AF12" i="3"/>
  <c r="U6" i="4"/>
  <c r="AZ18" i="4"/>
  <c r="P47" i="4"/>
  <c r="D28" i="6"/>
  <c r="D51" i="6" s="1"/>
  <c r="Y40" i="4"/>
  <c r="X40" i="4"/>
  <c r="Y26" i="4"/>
  <c r="X26" i="4"/>
  <c r="Y18" i="4"/>
  <c r="X18" i="4"/>
  <c r="AE136" i="3"/>
  <c r="AC136" i="3"/>
  <c r="AD136" i="3" s="1"/>
  <c r="Y13" i="4"/>
  <c r="Z13" i="4" s="1"/>
  <c r="X13" i="4"/>
  <c r="Y15" i="4"/>
  <c r="X15" i="4"/>
  <c r="Y46" i="4"/>
  <c r="X46" i="4"/>
  <c r="X35" i="4"/>
  <c r="Y16" i="4"/>
  <c r="X16" i="4"/>
  <c r="Y14" i="4"/>
  <c r="X14" i="4"/>
  <c r="Y20" i="4"/>
  <c r="Z20" i="4" s="1"/>
  <c r="W20" i="4"/>
  <c r="Y35" i="4"/>
  <c r="AE135" i="3"/>
  <c r="AC135" i="3"/>
  <c r="AD135" i="3" s="1"/>
  <c r="AB147" i="3"/>
  <c r="I7" i="6" s="1"/>
  <c r="AA77" i="3"/>
  <c r="AA147" i="3" s="1"/>
  <c r="Y43" i="4"/>
  <c r="W43" i="4"/>
  <c r="X43" i="4" s="1"/>
  <c r="Z147" i="3"/>
  <c r="H17" i="6" s="1"/>
  <c r="H27" i="6" s="1"/>
  <c r="V28" i="4"/>
  <c r="U28" i="4"/>
  <c r="V7" i="4"/>
  <c r="U7" i="4"/>
  <c r="V23" i="4"/>
  <c r="U23" i="4"/>
  <c r="V29" i="4"/>
  <c r="W29" i="4" s="1"/>
  <c r="U29" i="4"/>
  <c r="AK26" i="5"/>
  <c r="C29" i="6"/>
  <c r="C20" i="6"/>
  <c r="S25" i="4"/>
  <c r="S19" i="4"/>
  <c r="S41" i="4"/>
  <c r="T41" i="4" s="1"/>
  <c r="S24" i="4"/>
  <c r="S42" i="4"/>
  <c r="S32" i="4"/>
  <c r="S30" i="4"/>
  <c r="T30" i="4" s="1"/>
  <c r="S37" i="4"/>
  <c r="AK36" i="5"/>
  <c r="AK18" i="5"/>
  <c r="AM18" i="5" s="1"/>
  <c r="E8" i="6"/>
  <c r="E9" i="6"/>
  <c r="V6" i="4"/>
  <c r="AH6" i="3"/>
  <c r="O18" i="6"/>
  <c r="G18" i="6"/>
  <c r="H18" i="6"/>
  <c r="AK37" i="5"/>
  <c r="L7" i="2"/>
  <c r="L8" i="2"/>
  <c r="L9" i="2"/>
  <c r="L10" i="2"/>
  <c r="L12" i="2"/>
  <c r="L14" i="2"/>
  <c r="L15" i="2"/>
  <c r="L17" i="2"/>
  <c r="L18" i="2"/>
  <c r="L19" i="2"/>
  <c r="L21" i="2"/>
  <c r="L22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5" i="2"/>
  <c r="L46" i="2"/>
  <c r="L47" i="2"/>
  <c r="L48" i="2"/>
  <c r="L49" i="2"/>
  <c r="L50" i="2"/>
  <c r="L51" i="2"/>
  <c r="L52" i="2"/>
  <c r="L53" i="2"/>
  <c r="L55" i="2"/>
  <c r="L54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6" i="2"/>
  <c r="AE147" i="3" l="1"/>
  <c r="AZ12" i="3"/>
  <c r="AN36" i="5"/>
  <c r="AM36" i="5"/>
  <c r="AG41" i="3"/>
  <c r="AG114" i="3"/>
  <c r="AN37" i="5"/>
  <c r="AM37" i="5"/>
  <c r="AN26" i="5"/>
  <c r="AM26" i="5"/>
  <c r="AG48" i="3"/>
  <c r="D45" i="6"/>
  <c r="C46" i="6"/>
  <c r="AD79" i="3"/>
  <c r="AQ14" i="5"/>
  <c r="AP14" i="5"/>
  <c r="AQ8" i="5"/>
  <c r="AP8" i="5"/>
  <c r="AQ10" i="5"/>
  <c r="AP10" i="5"/>
  <c r="AQ25" i="5"/>
  <c r="AP25" i="5"/>
  <c r="AQ16" i="5"/>
  <c r="AP16" i="5"/>
  <c r="AQ11" i="5"/>
  <c r="AP11" i="5"/>
  <c r="AQ30" i="5"/>
  <c r="AP30" i="5"/>
  <c r="E28" i="6"/>
  <c r="E44" i="6"/>
  <c r="C30" i="6"/>
  <c r="C53" i="6" s="1"/>
  <c r="C52" i="6"/>
  <c r="AK143" i="3"/>
  <c r="AJ143" i="3"/>
  <c r="AK90" i="3"/>
  <c r="AJ90" i="3"/>
  <c r="AH126" i="3"/>
  <c r="AG126" i="3"/>
  <c r="AH79" i="3"/>
  <c r="AG79" i="3"/>
  <c r="AH9" i="3"/>
  <c r="AG9" i="3"/>
  <c r="AK97" i="3"/>
  <c r="AJ97" i="3"/>
  <c r="AK39" i="3"/>
  <c r="AJ39" i="3"/>
  <c r="AK41" i="3"/>
  <c r="AJ41" i="3"/>
  <c r="AK14" i="3"/>
  <c r="AJ14" i="3"/>
  <c r="AK48" i="3"/>
  <c r="AJ48" i="3"/>
  <c r="AK91" i="3"/>
  <c r="AJ91" i="3"/>
  <c r="AK124" i="3"/>
  <c r="AJ124" i="3"/>
  <c r="AK114" i="3"/>
  <c r="AJ114" i="3"/>
  <c r="AK30" i="3"/>
  <c r="AJ30" i="3"/>
  <c r="AK68" i="3"/>
  <c r="AJ68" i="3"/>
  <c r="AK110" i="3"/>
  <c r="AJ110" i="3"/>
  <c r="AK29" i="3"/>
  <c r="AJ29" i="3"/>
  <c r="AK63" i="3"/>
  <c r="AJ63" i="3"/>
  <c r="AK36" i="3"/>
  <c r="AJ36" i="3"/>
  <c r="AK44" i="3"/>
  <c r="AJ44" i="3"/>
  <c r="AK92" i="3"/>
  <c r="AJ92" i="3"/>
  <c r="AK15" i="3"/>
  <c r="AJ15" i="3"/>
  <c r="AK45" i="3"/>
  <c r="AJ45" i="3"/>
  <c r="AN128" i="3"/>
  <c r="AM128" i="3"/>
  <c r="AK58" i="3"/>
  <c r="AJ58" i="3"/>
  <c r="AK107" i="3"/>
  <c r="AJ107" i="3"/>
  <c r="AK75" i="3"/>
  <c r="AJ75" i="3"/>
  <c r="AN85" i="3"/>
  <c r="AM85" i="3"/>
  <c r="AK109" i="3"/>
  <c r="AJ109" i="3"/>
  <c r="AK113" i="3"/>
  <c r="AJ113" i="3"/>
  <c r="AK119" i="3"/>
  <c r="AJ119" i="3"/>
  <c r="AK69" i="3"/>
  <c r="AJ69" i="3"/>
  <c r="AK131" i="3"/>
  <c r="AJ131" i="3"/>
  <c r="AK7" i="3"/>
  <c r="AJ7" i="3"/>
  <c r="AK87" i="3"/>
  <c r="AJ87" i="3"/>
  <c r="AK142" i="3"/>
  <c r="AJ142" i="3"/>
  <c r="AG18" i="3"/>
  <c r="AK140" i="3"/>
  <c r="AJ140" i="3"/>
  <c r="AK38" i="3"/>
  <c r="AJ38" i="3"/>
  <c r="AK89" i="3"/>
  <c r="AJ89" i="3"/>
  <c r="AK94" i="3"/>
  <c r="AJ94" i="3"/>
  <c r="AN17" i="3"/>
  <c r="AM17" i="3"/>
  <c r="AK23" i="3"/>
  <c r="AJ23" i="3"/>
  <c r="AK10" i="3"/>
  <c r="AJ10" i="3"/>
  <c r="AH133" i="3"/>
  <c r="AG133" i="3"/>
  <c r="AH77" i="3"/>
  <c r="AG77" i="3"/>
  <c r="AH82" i="3"/>
  <c r="AG82" i="3"/>
  <c r="AK73" i="3"/>
  <c r="AJ73" i="3"/>
  <c r="AK116" i="3"/>
  <c r="AJ116" i="3"/>
  <c r="AK33" i="3"/>
  <c r="AJ33" i="3"/>
  <c r="AK65" i="3"/>
  <c r="AJ65" i="3"/>
  <c r="AK28" i="3"/>
  <c r="AJ28" i="3"/>
  <c r="AK66" i="3"/>
  <c r="AJ66" i="3"/>
  <c r="AK26" i="3"/>
  <c r="AJ26" i="3"/>
  <c r="AK61" i="3"/>
  <c r="AJ61" i="3"/>
  <c r="AK25" i="3"/>
  <c r="AJ25" i="3"/>
  <c r="AK60" i="3"/>
  <c r="AJ60" i="3"/>
  <c r="BA102" i="3"/>
  <c r="AJ102" i="3"/>
  <c r="AK24" i="3"/>
  <c r="AI24" i="3"/>
  <c r="AJ24" i="3" s="1"/>
  <c r="AK71" i="3"/>
  <c r="AJ71" i="3"/>
  <c r="AK115" i="3"/>
  <c r="AJ115" i="3"/>
  <c r="AK137" i="3"/>
  <c r="AJ137" i="3"/>
  <c r="AK86" i="3"/>
  <c r="AJ86" i="3"/>
  <c r="AK11" i="3"/>
  <c r="AJ11" i="3"/>
  <c r="AK22" i="3"/>
  <c r="AJ22" i="3"/>
  <c r="AG12" i="3"/>
  <c r="AK43" i="3"/>
  <c r="AJ43" i="3"/>
  <c r="AK56" i="3"/>
  <c r="AJ56" i="3"/>
  <c r="AH80" i="3"/>
  <c r="AG80" i="3"/>
  <c r="AH134" i="3"/>
  <c r="AG134" i="3"/>
  <c r="AH141" i="3"/>
  <c r="AG141" i="3"/>
  <c r="AH135" i="3"/>
  <c r="AG135" i="3"/>
  <c r="AK12" i="3"/>
  <c r="AJ12" i="3"/>
  <c r="AZ37" i="3"/>
  <c r="AK46" i="3"/>
  <c r="AJ46" i="3"/>
  <c r="AK37" i="3"/>
  <c r="AJ37" i="3"/>
  <c r="AK51" i="3"/>
  <c r="AJ51" i="3"/>
  <c r="AK96" i="3"/>
  <c r="AJ96" i="3"/>
  <c r="AK18" i="3"/>
  <c r="AJ18" i="3"/>
  <c r="D52" i="6"/>
  <c r="AK52" i="3"/>
  <c r="AJ52" i="3"/>
  <c r="AK95" i="3"/>
  <c r="AJ95" i="3"/>
  <c r="AK16" i="3"/>
  <c r="AJ16" i="3"/>
  <c r="AK32" i="3"/>
  <c r="AJ32" i="3"/>
  <c r="AK93" i="3"/>
  <c r="AJ93" i="3"/>
  <c r="AK13" i="3"/>
  <c r="AJ13" i="3"/>
  <c r="AK47" i="3"/>
  <c r="AJ47" i="3"/>
  <c r="AK74" i="3"/>
  <c r="AJ74" i="3"/>
  <c r="BH19" i="3"/>
  <c r="BB19" i="3"/>
  <c r="BK19" i="3" s="1"/>
  <c r="AG39" i="3"/>
  <c r="AK72" i="3"/>
  <c r="AJ72" i="3"/>
  <c r="AG51" i="3"/>
  <c r="AG96" i="3"/>
  <c r="AK127" i="3"/>
  <c r="AJ127" i="3"/>
  <c r="AG53" i="3"/>
  <c r="AK144" i="3"/>
  <c r="AJ144" i="3"/>
  <c r="AK42" i="3"/>
  <c r="AJ42" i="3"/>
  <c r="AG124" i="3"/>
  <c r="AK67" i="3"/>
  <c r="AJ67" i="3"/>
  <c r="AK31" i="3"/>
  <c r="AJ31" i="3"/>
  <c r="AK117" i="3"/>
  <c r="AJ117" i="3"/>
  <c r="AK120" i="3"/>
  <c r="AJ120" i="3"/>
  <c r="AK145" i="3"/>
  <c r="AJ145" i="3"/>
  <c r="AK130" i="3"/>
  <c r="AJ130" i="3"/>
  <c r="AK125" i="3"/>
  <c r="AJ125" i="3"/>
  <c r="AG90" i="3"/>
  <c r="AK123" i="3"/>
  <c r="AJ123" i="3"/>
  <c r="AK81" i="3"/>
  <c r="AJ81" i="3"/>
  <c r="AG97" i="3"/>
  <c r="AK35" i="3"/>
  <c r="AJ35" i="3"/>
  <c r="AH132" i="3"/>
  <c r="AG132" i="3"/>
  <c r="AH138" i="3"/>
  <c r="AG138" i="3"/>
  <c r="AH139" i="3"/>
  <c r="AG139" i="3"/>
  <c r="AD126" i="3"/>
  <c r="AD147" i="3" s="1"/>
  <c r="AH129" i="3"/>
  <c r="AG129" i="3"/>
  <c r="AK59" i="3"/>
  <c r="AJ59" i="3"/>
  <c r="AK84" i="3"/>
  <c r="AJ84" i="3"/>
  <c r="AK8" i="3"/>
  <c r="AJ8" i="3"/>
  <c r="AK100" i="3"/>
  <c r="AJ100" i="3"/>
  <c r="AK50" i="3"/>
  <c r="AJ50" i="3"/>
  <c r="AK101" i="3"/>
  <c r="AJ101" i="3"/>
  <c r="AK21" i="3"/>
  <c r="AJ21" i="3"/>
  <c r="AK55" i="3"/>
  <c r="AJ55" i="3"/>
  <c r="AK98" i="3"/>
  <c r="AJ98" i="3"/>
  <c r="AK20" i="3"/>
  <c r="AJ20" i="3"/>
  <c r="AK54" i="3"/>
  <c r="AJ54" i="3"/>
  <c r="AK108" i="3"/>
  <c r="AJ108" i="3"/>
  <c r="AK27" i="3"/>
  <c r="AJ27" i="3"/>
  <c r="AK62" i="3"/>
  <c r="AJ62" i="3"/>
  <c r="AK111" i="3"/>
  <c r="AJ111" i="3"/>
  <c r="AN105" i="3"/>
  <c r="AM105" i="3"/>
  <c r="AN64" i="3"/>
  <c r="AM64" i="3"/>
  <c r="AN83" i="3"/>
  <c r="AM83" i="3"/>
  <c r="AH122" i="3"/>
  <c r="AG122" i="3"/>
  <c r="H43" i="6"/>
  <c r="H50" i="6" s="1"/>
  <c r="Q47" i="4"/>
  <c r="E19" i="6" s="1"/>
  <c r="E29" i="6" s="1"/>
  <c r="S47" i="4"/>
  <c r="F9" i="6" s="1"/>
  <c r="T19" i="4"/>
  <c r="T47" i="4" s="1"/>
  <c r="F19" i="6" s="1"/>
  <c r="R19" i="4"/>
  <c r="R47" i="4" s="1"/>
  <c r="AZ9" i="3"/>
  <c r="AZ14" i="3"/>
  <c r="AL91" i="3"/>
  <c r="AZ91" i="3" s="1"/>
  <c r="AH136" i="3"/>
  <c r="AF136" i="3"/>
  <c r="AZ136" i="3" s="1"/>
  <c r="AK99" i="3"/>
  <c r="AI99" i="3"/>
  <c r="AZ99" i="3" s="1"/>
  <c r="AK53" i="3"/>
  <c r="AH121" i="3"/>
  <c r="AF121" i="3"/>
  <c r="AZ121" i="3" s="1"/>
  <c r="AK40" i="3"/>
  <c r="AI40" i="3"/>
  <c r="AZ40" i="3" s="1"/>
  <c r="AN18" i="5"/>
  <c r="AP18" i="5" s="1"/>
  <c r="X6" i="4"/>
  <c r="BB7" i="5"/>
  <c r="BK7" i="5" s="1"/>
  <c r="X20" i="4"/>
  <c r="AB15" i="4"/>
  <c r="AA15" i="4"/>
  <c r="AB26" i="4"/>
  <c r="AA26" i="4"/>
  <c r="AB14" i="4"/>
  <c r="AA14" i="4"/>
  <c r="Y28" i="4"/>
  <c r="X28" i="4"/>
  <c r="AB20" i="4"/>
  <c r="AC20" i="4" s="1"/>
  <c r="AA20" i="4"/>
  <c r="AB46" i="4"/>
  <c r="AA46" i="4"/>
  <c r="AB13" i="4"/>
  <c r="AC13" i="4" s="1"/>
  <c r="AA13" i="4"/>
  <c r="AB18" i="4"/>
  <c r="AA18" i="4"/>
  <c r="Y29" i="4"/>
  <c r="Z29" i="4" s="1"/>
  <c r="X29" i="4"/>
  <c r="Y7" i="4"/>
  <c r="X7" i="4"/>
  <c r="AB35" i="4"/>
  <c r="AA35" i="4"/>
  <c r="AB16" i="4"/>
  <c r="AA16" i="4"/>
  <c r="AB40" i="4"/>
  <c r="AC40" i="4" s="1"/>
  <c r="AZ40" i="4" s="1"/>
  <c r="AA40" i="4"/>
  <c r="AB43" i="4"/>
  <c r="AC43" i="4" s="1"/>
  <c r="Z43" i="4"/>
  <c r="Y23" i="4"/>
  <c r="Z23" i="4" s="1"/>
  <c r="W23" i="4"/>
  <c r="X23" i="4" s="1"/>
  <c r="J7" i="6"/>
  <c r="AZ135" i="3"/>
  <c r="AC147" i="3"/>
  <c r="I17" i="6" s="1"/>
  <c r="I43" i="6" s="1"/>
  <c r="AI6" i="3"/>
  <c r="V37" i="4"/>
  <c r="U37" i="4"/>
  <c r="V24" i="4"/>
  <c r="U24" i="4"/>
  <c r="V30" i="4"/>
  <c r="W30" i="4" s="1"/>
  <c r="U30" i="4"/>
  <c r="V41" i="4"/>
  <c r="U41" i="4"/>
  <c r="V32" i="4"/>
  <c r="W32" i="4" s="1"/>
  <c r="U32" i="4"/>
  <c r="V19" i="4"/>
  <c r="V42" i="4"/>
  <c r="U42" i="4"/>
  <c r="V25" i="4"/>
  <c r="U25" i="4"/>
  <c r="F8" i="6"/>
  <c r="AK23" i="5"/>
  <c r="AK33" i="5"/>
  <c r="G8" i="6"/>
  <c r="L90" i="2"/>
  <c r="AK20" i="5"/>
  <c r="AK24" i="5"/>
  <c r="AK19" i="5"/>
  <c r="AK15" i="5"/>
  <c r="Y6" i="4"/>
  <c r="AK6" i="3"/>
  <c r="I18" i="6"/>
  <c r="AK34" i="5"/>
  <c r="AM34" i="5" s="1"/>
  <c r="P7" i="2"/>
  <c r="H7" i="2"/>
  <c r="H8" i="2"/>
  <c r="H9" i="2"/>
  <c r="H10" i="2"/>
  <c r="M10" i="2" s="1"/>
  <c r="O10" i="2" s="1"/>
  <c r="H12" i="2"/>
  <c r="M12" i="2" s="1"/>
  <c r="O12" i="2" s="1"/>
  <c r="M14" i="2"/>
  <c r="O14" i="2" s="1"/>
  <c r="H15" i="2"/>
  <c r="H16" i="2"/>
  <c r="M16" i="2" s="1"/>
  <c r="H17" i="2"/>
  <c r="P17" i="2" s="1"/>
  <c r="Q17" i="2" s="1"/>
  <c r="H18" i="2"/>
  <c r="H19" i="2"/>
  <c r="S19" i="2" s="1"/>
  <c r="H21" i="2"/>
  <c r="P21" i="2" s="1"/>
  <c r="H22" i="2"/>
  <c r="P22" i="2" s="1"/>
  <c r="H25" i="2"/>
  <c r="P25" i="2" s="1"/>
  <c r="Q25" i="2" s="1"/>
  <c r="H26" i="2"/>
  <c r="H27" i="2"/>
  <c r="H28" i="2"/>
  <c r="H29" i="2"/>
  <c r="H30" i="2"/>
  <c r="P30" i="2" s="1"/>
  <c r="H31" i="2"/>
  <c r="M31" i="2" s="1"/>
  <c r="O31" i="2" s="1"/>
  <c r="H32" i="2"/>
  <c r="P32" i="2" s="1"/>
  <c r="H33" i="2"/>
  <c r="M33" i="2" s="1"/>
  <c r="O33" i="2" s="1"/>
  <c r="H34" i="2"/>
  <c r="P34" i="2" s="1"/>
  <c r="H35" i="2"/>
  <c r="H36" i="2"/>
  <c r="P36" i="2" s="1"/>
  <c r="H37" i="2"/>
  <c r="H38" i="2"/>
  <c r="M38" i="2" s="1"/>
  <c r="O38" i="2" s="1"/>
  <c r="H39" i="2"/>
  <c r="H40" i="2"/>
  <c r="H41" i="2"/>
  <c r="M41" i="2" s="1"/>
  <c r="O41" i="2" s="1"/>
  <c r="H42" i="2"/>
  <c r="M42" i="2" s="1"/>
  <c r="H45" i="2"/>
  <c r="H46" i="2"/>
  <c r="H47" i="2"/>
  <c r="P47" i="2" s="1"/>
  <c r="H48" i="2"/>
  <c r="M48" i="2" s="1"/>
  <c r="O48" i="2" s="1"/>
  <c r="H49" i="2"/>
  <c r="S49" i="2" s="1"/>
  <c r="T49" i="2" s="1"/>
  <c r="AZ49" i="2" s="1"/>
  <c r="H50" i="2"/>
  <c r="P50" i="2" s="1"/>
  <c r="H51" i="2"/>
  <c r="P51" i="2" s="1"/>
  <c r="H52" i="2"/>
  <c r="H53" i="2"/>
  <c r="P53" i="2" s="1"/>
  <c r="Q53" i="2" s="1"/>
  <c r="P55" i="2"/>
  <c r="Q55" i="2" s="1"/>
  <c r="H54" i="2"/>
  <c r="P54" i="2" s="1"/>
  <c r="H56" i="2"/>
  <c r="H57" i="2"/>
  <c r="P57" i="2" s="1"/>
  <c r="H58" i="2"/>
  <c r="M58" i="2" s="1"/>
  <c r="O58" i="2" s="1"/>
  <c r="H59" i="2"/>
  <c r="P59" i="2" s="1"/>
  <c r="H60" i="2"/>
  <c r="P60" i="2" s="1"/>
  <c r="H62" i="2"/>
  <c r="P62" i="2" s="1"/>
  <c r="H63" i="2"/>
  <c r="M63" i="2" s="1"/>
  <c r="O63" i="2" s="1"/>
  <c r="H64" i="2"/>
  <c r="H65" i="2"/>
  <c r="P65" i="2" s="1"/>
  <c r="H67" i="2"/>
  <c r="P67" i="2" s="1"/>
  <c r="H68" i="2"/>
  <c r="H69" i="2"/>
  <c r="H70" i="2"/>
  <c r="M70" i="2" s="1"/>
  <c r="O70" i="2" s="1"/>
  <c r="H71" i="2"/>
  <c r="P71" i="2" s="1"/>
  <c r="H72" i="2"/>
  <c r="M72" i="2" s="1"/>
  <c r="O72" i="2" s="1"/>
  <c r="H74" i="2"/>
  <c r="M74" i="2" s="1"/>
  <c r="O74" i="2" s="1"/>
  <c r="H75" i="2"/>
  <c r="M75" i="2" s="1"/>
  <c r="O75" i="2" s="1"/>
  <c r="H76" i="2"/>
  <c r="M76" i="2" s="1"/>
  <c r="O76" i="2" s="1"/>
  <c r="H77" i="2"/>
  <c r="H78" i="2"/>
  <c r="H79" i="2"/>
  <c r="P79" i="2" s="1"/>
  <c r="H80" i="2"/>
  <c r="M80" i="2" s="1"/>
  <c r="O80" i="2" s="1"/>
  <c r="H81" i="2"/>
  <c r="H82" i="2"/>
  <c r="H83" i="2"/>
  <c r="P83" i="2" s="1"/>
  <c r="H84" i="2"/>
  <c r="M84" i="2" s="1"/>
  <c r="O84" i="2" s="1"/>
  <c r="H85" i="2"/>
  <c r="H86" i="2"/>
  <c r="P86" i="2" s="1"/>
  <c r="H87" i="2"/>
  <c r="M87" i="2" s="1"/>
  <c r="O87" i="2" s="1"/>
  <c r="H88" i="2"/>
  <c r="P88" i="2" s="1"/>
  <c r="H89" i="2"/>
  <c r="P89" i="2" s="1"/>
  <c r="H6" i="2"/>
  <c r="M6" i="2" s="1"/>
  <c r="O6" i="2" s="1"/>
  <c r="F66" i="2"/>
  <c r="H66" i="2" s="1"/>
  <c r="M66" i="2" s="1"/>
  <c r="O66" i="2" s="1"/>
  <c r="AH147" i="3" l="1"/>
  <c r="AI147" i="3"/>
  <c r="K17" i="6" s="1"/>
  <c r="AF147" i="3"/>
  <c r="E51" i="6"/>
  <c r="AN24" i="5"/>
  <c r="AM24" i="5"/>
  <c r="AN23" i="5"/>
  <c r="AM23" i="5"/>
  <c r="AN19" i="5"/>
  <c r="AM19" i="5"/>
  <c r="AN20" i="5"/>
  <c r="AM20" i="5"/>
  <c r="AN33" i="5"/>
  <c r="AM33" i="5"/>
  <c r="AS30" i="5"/>
  <c r="BA30" i="5"/>
  <c r="AS11" i="5"/>
  <c r="BA11" i="5"/>
  <c r="BB11" i="5" s="1"/>
  <c r="BK11" i="5" s="1"/>
  <c r="AS16" i="5"/>
  <c r="BA16" i="5"/>
  <c r="AS25" i="5"/>
  <c r="BA25" i="5"/>
  <c r="AS10" i="5"/>
  <c r="BA10" i="5"/>
  <c r="BB10" i="5" s="1"/>
  <c r="BK10" i="5" s="1"/>
  <c r="AS8" i="5"/>
  <c r="BA8" i="5"/>
  <c r="BH21" i="5" s="1"/>
  <c r="AS14" i="5"/>
  <c r="BA14" i="5"/>
  <c r="AQ26" i="5"/>
  <c r="AP26" i="5"/>
  <c r="AQ37" i="5"/>
  <c r="AP37" i="5"/>
  <c r="AQ36" i="5"/>
  <c r="AP36" i="5"/>
  <c r="F28" i="6"/>
  <c r="F44" i="6"/>
  <c r="AN40" i="3"/>
  <c r="AM40" i="3"/>
  <c r="AK139" i="3"/>
  <c r="AJ139" i="3"/>
  <c r="AK138" i="3"/>
  <c r="AJ138" i="3"/>
  <c r="AK132" i="3"/>
  <c r="AJ132" i="3"/>
  <c r="AN35" i="3"/>
  <c r="AM35" i="3"/>
  <c r="AN125" i="3"/>
  <c r="AM125" i="3"/>
  <c r="AN130" i="3"/>
  <c r="AM130" i="3"/>
  <c r="AN145" i="3"/>
  <c r="AM145" i="3"/>
  <c r="AN120" i="3"/>
  <c r="AM120" i="3"/>
  <c r="AN117" i="3"/>
  <c r="AM117" i="3"/>
  <c r="AN31" i="3"/>
  <c r="AM31" i="3"/>
  <c r="AN67" i="3"/>
  <c r="AM67" i="3"/>
  <c r="AN127" i="3"/>
  <c r="AM127" i="3"/>
  <c r="AN72" i="3"/>
  <c r="AM72" i="3"/>
  <c r="AG121" i="3"/>
  <c r="AN37" i="3"/>
  <c r="AM37" i="3"/>
  <c r="AN46" i="3"/>
  <c r="AM46" i="3"/>
  <c r="AJ99" i="3"/>
  <c r="AJ6" i="3"/>
  <c r="AK141" i="3"/>
  <c r="AJ141" i="3"/>
  <c r="AK134" i="3"/>
  <c r="AJ134" i="3"/>
  <c r="AK80" i="3"/>
  <c r="AJ80" i="3"/>
  <c r="AN56" i="3"/>
  <c r="AM56" i="3"/>
  <c r="AN43" i="3"/>
  <c r="AM43" i="3"/>
  <c r="AN24" i="3"/>
  <c r="AL24" i="3"/>
  <c r="AM24" i="3" s="1"/>
  <c r="BH102" i="3"/>
  <c r="BB102" i="3"/>
  <c r="BK102" i="3" s="1"/>
  <c r="AN60" i="3"/>
  <c r="AM60" i="3"/>
  <c r="AN25" i="3"/>
  <c r="AM25" i="3"/>
  <c r="AN61" i="3"/>
  <c r="AM61" i="3"/>
  <c r="AN26" i="3"/>
  <c r="AM26" i="3"/>
  <c r="AN66" i="3"/>
  <c r="AM66" i="3"/>
  <c r="AN28" i="3"/>
  <c r="AM28" i="3"/>
  <c r="AN65" i="3"/>
  <c r="AM65" i="3"/>
  <c r="AN33" i="3"/>
  <c r="AM33" i="3"/>
  <c r="AN116" i="3"/>
  <c r="AM116" i="3"/>
  <c r="AN73" i="3"/>
  <c r="AM73" i="3"/>
  <c r="AK82" i="3"/>
  <c r="AJ82" i="3"/>
  <c r="AK77" i="3"/>
  <c r="AJ77" i="3"/>
  <c r="AK133" i="3"/>
  <c r="AJ133" i="3"/>
  <c r="AN10" i="3"/>
  <c r="AM10" i="3"/>
  <c r="AN23" i="3"/>
  <c r="AM23" i="3"/>
  <c r="AQ17" i="3"/>
  <c r="AP17" i="3"/>
  <c r="AN94" i="3"/>
  <c r="AM94" i="3"/>
  <c r="AN89" i="3"/>
  <c r="AM89" i="3"/>
  <c r="AN38" i="3"/>
  <c r="AM38" i="3"/>
  <c r="AN140" i="3"/>
  <c r="AM140" i="3"/>
  <c r="AM91" i="3"/>
  <c r="AN48" i="3"/>
  <c r="AM48" i="3"/>
  <c r="AN14" i="3"/>
  <c r="AM14" i="3"/>
  <c r="AN41" i="3"/>
  <c r="AM41" i="3"/>
  <c r="AN39" i="3"/>
  <c r="AM39" i="3"/>
  <c r="AN97" i="3"/>
  <c r="AM97" i="3"/>
  <c r="AK9" i="3"/>
  <c r="AJ9" i="3"/>
  <c r="AK79" i="3"/>
  <c r="AJ79" i="3"/>
  <c r="AK126" i="3"/>
  <c r="AJ126" i="3"/>
  <c r="AN90" i="3"/>
  <c r="AM90" i="3"/>
  <c r="AN143" i="3"/>
  <c r="AM143" i="3"/>
  <c r="K7" i="6"/>
  <c r="G28" i="6"/>
  <c r="G44" i="6"/>
  <c r="AK121" i="3"/>
  <c r="AJ121" i="3"/>
  <c r="AN53" i="3"/>
  <c r="AM53" i="3"/>
  <c r="AN99" i="3"/>
  <c r="AM99" i="3"/>
  <c r="AK136" i="3"/>
  <c r="AJ136" i="3"/>
  <c r="AN91" i="3"/>
  <c r="F45" i="6"/>
  <c r="AK122" i="3"/>
  <c r="AJ122" i="3"/>
  <c r="AQ83" i="3"/>
  <c r="AP83" i="3"/>
  <c r="AQ64" i="3"/>
  <c r="AP64" i="3"/>
  <c r="AQ105" i="3"/>
  <c r="AP105" i="3"/>
  <c r="AN111" i="3"/>
  <c r="AM111" i="3"/>
  <c r="AN62" i="3"/>
  <c r="AM62" i="3"/>
  <c r="AN27" i="3"/>
  <c r="AM27" i="3"/>
  <c r="AN108" i="3"/>
  <c r="AM108" i="3"/>
  <c r="AN54" i="3"/>
  <c r="AM54" i="3"/>
  <c r="AN20" i="3"/>
  <c r="AM20" i="3"/>
  <c r="AN98" i="3"/>
  <c r="AM98" i="3"/>
  <c r="AN55" i="3"/>
  <c r="AM55" i="3"/>
  <c r="AN21" i="3"/>
  <c r="AM21" i="3"/>
  <c r="AN101" i="3"/>
  <c r="AM101" i="3"/>
  <c r="AN50" i="3"/>
  <c r="AM50" i="3"/>
  <c r="AN100" i="3"/>
  <c r="AM100" i="3"/>
  <c r="AN8" i="3"/>
  <c r="AM8" i="3"/>
  <c r="AN84" i="3"/>
  <c r="AM84" i="3"/>
  <c r="AN59" i="3"/>
  <c r="AM59" i="3"/>
  <c r="AK129" i="3"/>
  <c r="AJ129" i="3"/>
  <c r="AN81" i="3"/>
  <c r="AM81" i="3"/>
  <c r="AN123" i="3"/>
  <c r="AM123" i="3"/>
  <c r="AN42" i="3"/>
  <c r="AM42" i="3"/>
  <c r="AN144" i="3"/>
  <c r="AM144" i="3"/>
  <c r="AN74" i="3"/>
  <c r="AM74" i="3"/>
  <c r="AN47" i="3"/>
  <c r="AM47" i="3"/>
  <c r="AN13" i="3"/>
  <c r="AM13" i="3"/>
  <c r="AN93" i="3"/>
  <c r="AM93" i="3"/>
  <c r="AN32" i="3"/>
  <c r="AM32" i="3"/>
  <c r="AN16" i="3"/>
  <c r="AM16" i="3"/>
  <c r="AN95" i="3"/>
  <c r="AM95" i="3"/>
  <c r="AN52" i="3"/>
  <c r="AM52" i="3"/>
  <c r="AJ40" i="3"/>
  <c r="AN18" i="3"/>
  <c r="AM18" i="3"/>
  <c r="AN96" i="3"/>
  <c r="AM96" i="3"/>
  <c r="AN51" i="3"/>
  <c r="AM51" i="3"/>
  <c r="AN12" i="3"/>
  <c r="AM12" i="3"/>
  <c r="AK135" i="3"/>
  <c r="AJ135" i="3"/>
  <c r="E45" i="6"/>
  <c r="E52" i="6" s="1"/>
  <c r="AN22" i="3"/>
  <c r="AM22" i="3"/>
  <c r="AN11" i="3"/>
  <c r="AM11" i="3"/>
  <c r="AN86" i="3"/>
  <c r="AM86" i="3"/>
  <c r="AN137" i="3"/>
  <c r="AM137" i="3"/>
  <c r="AN115" i="3"/>
  <c r="AM115" i="3"/>
  <c r="AN71" i="3"/>
  <c r="AM71" i="3"/>
  <c r="AN142" i="3"/>
  <c r="AM142" i="3"/>
  <c r="AN87" i="3"/>
  <c r="AM87" i="3"/>
  <c r="AN7" i="3"/>
  <c r="AM7" i="3"/>
  <c r="AN131" i="3"/>
  <c r="AM131" i="3"/>
  <c r="AN69" i="3"/>
  <c r="AM69" i="3"/>
  <c r="AN119" i="3"/>
  <c r="AM119" i="3"/>
  <c r="AN113" i="3"/>
  <c r="AM113" i="3"/>
  <c r="AN109" i="3"/>
  <c r="AM109" i="3"/>
  <c r="AQ85" i="3"/>
  <c r="AP85" i="3"/>
  <c r="AN75" i="3"/>
  <c r="AM75" i="3"/>
  <c r="AN107" i="3"/>
  <c r="AM107" i="3"/>
  <c r="AN58" i="3"/>
  <c r="AM58" i="3"/>
  <c r="AP128" i="3"/>
  <c r="AQ128" i="3"/>
  <c r="AN45" i="3"/>
  <c r="AM45" i="3"/>
  <c r="AN15" i="3"/>
  <c r="AM15" i="3"/>
  <c r="AN92" i="3"/>
  <c r="AM92" i="3"/>
  <c r="AN44" i="3"/>
  <c r="AM44" i="3"/>
  <c r="AN36" i="3"/>
  <c r="AM36" i="3"/>
  <c r="AN63" i="3"/>
  <c r="AM63" i="3"/>
  <c r="AN29" i="3"/>
  <c r="AM29" i="3"/>
  <c r="AN110" i="3"/>
  <c r="AM110" i="3"/>
  <c r="AN68" i="3"/>
  <c r="AM68" i="3"/>
  <c r="AN30" i="3"/>
  <c r="AM30" i="3"/>
  <c r="AN114" i="3"/>
  <c r="AM114" i="3"/>
  <c r="AN124" i="3"/>
  <c r="AM124" i="3"/>
  <c r="AG136" i="3"/>
  <c r="U19" i="4"/>
  <c r="U47" i="4" s="1"/>
  <c r="F29" i="6"/>
  <c r="AN15" i="5"/>
  <c r="AL15" i="5"/>
  <c r="V47" i="4"/>
  <c r="G9" i="6" s="1"/>
  <c r="W19" i="4"/>
  <c r="J17" i="6"/>
  <c r="J27" i="6" s="1"/>
  <c r="AQ18" i="5"/>
  <c r="AA43" i="4"/>
  <c r="P42" i="2"/>
  <c r="Q42" i="2" s="1"/>
  <c r="N42" i="2"/>
  <c r="O42" i="2" s="1"/>
  <c r="I27" i="6"/>
  <c r="I50" i="6" s="1"/>
  <c r="AB7" i="4"/>
  <c r="AA7" i="4"/>
  <c r="AE18" i="4"/>
  <c r="AD18" i="4"/>
  <c r="AE46" i="4"/>
  <c r="AD46" i="4"/>
  <c r="AB28" i="4"/>
  <c r="AA28" i="4"/>
  <c r="AE43" i="4"/>
  <c r="AD43" i="4"/>
  <c r="AE16" i="4"/>
  <c r="AD16" i="4"/>
  <c r="AE35" i="4"/>
  <c r="AD35" i="4"/>
  <c r="AE26" i="4"/>
  <c r="AD26" i="4"/>
  <c r="Z6" i="4"/>
  <c r="Y25" i="4"/>
  <c r="X25" i="4"/>
  <c r="Y19" i="4"/>
  <c r="X19" i="4"/>
  <c r="Y24" i="4"/>
  <c r="X24" i="4"/>
  <c r="AB29" i="4"/>
  <c r="AA29" i="4"/>
  <c r="AE13" i="4"/>
  <c r="AD13" i="4"/>
  <c r="AE20" i="4"/>
  <c r="AD20" i="4"/>
  <c r="Y42" i="4"/>
  <c r="X42" i="4"/>
  <c r="Y32" i="4"/>
  <c r="Z32" i="4" s="1"/>
  <c r="X32" i="4"/>
  <c r="Y30" i="4"/>
  <c r="Z30" i="4" s="1"/>
  <c r="X30" i="4"/>
  <c r="Y37" i="4"/>
  <c r="Z37" i="4" s="1"/>
  <c r="X37" i="4"/>
  <c r="AB23" i="4"/>
  <c r="AC23" i="4" s="1"/>
  <c r="AZ23" i="4" s="1"/>
  <c r="AA23" i="4"/>
  <c r="AE40" i="4"/>
  <c r="AD40" i="4"/>
  <c r="AE14" i="4"/>
  <c r="AD14" i="4"/>
  <c r="AE15" i="4"/>
  <c r="AD15" i="4"/>
  <c r="AL6" i="3"/>
  <c r="Y41" i="4"/>
  <c r="Z41" i="4" s="1"/>
  <c r="W41" i="4"/>
  <c r="S60" i="2"/>
  <c r="R60" i="2"/>
  <c r="S86" i="2"/>
  <c r="R86" i="2"/>
  <c r="S51" i="2"/>
  <c r="T51" i="2" s="1"/>
  <c r="R51" i="2"/>
  <c r="S25" i="2"/>
  <c r="T25" i="2" s="1"/>
  <c r="R25" i="2"/>
  <c r="S89" i="2"/>
  <c r="R89" i="2"/>
  <c r="S55" i="2"/>
  <c r="T55" i="2" s="1"/>
  <c r="R55" i="2"/>
  <c r="S50" i="2"/>
  <c r="T50" i="2" s="1"/>
  <c r="R50" i="2"/>
  <c r="S32" i="2"/>
  <c r="R32" i="2"/>
  <c r="S22" i="2"/>
  <c r="R22" i="2"/>
  <c r="S17" i="2"/>
  <c r="T17" i="2" s="1"/>
  <c r="R17" i="2"/>
  <c r="S65" i="2"/>
  <c r="R65" i="2"/>
  <c r="S34" i="2"/>
  <c r="R34" i="2"/>
  <c r="S30" i="2"/>
  <c r="T30" i="2" s="1"/>
  <c r="R30" i="2"/>
  <c r="S59" i="2"/>
  <c r="R59" i="2"/>
  <c r="S54" i="2"/>
  <c r="V54" i="2" s="1"/>
  <c r="R54" i="2"/>
  <c r="S47" i="2"/>
  <c r="R47" i="2"/>
  <c r="S88" i="2"/>
  <c r="R88" i="2"/>
  <c r="S71" i="2"/>
  <c r="R71" i="2"/>
  <c r="S62" i="2"/>
  <c r="R62" i="2"/>
  <c r="S57" i="2"/>
  <c r="T57" i="2" s="1"/>
  <c r="R57" i="2"/>
  <c r="S53" i="2"/>
  <c r="T53" i="2" s="1"/>
  <c r="AZ53" i="2" s="1"/>
  <c r="R53" i="2"/>
  <c r="V49" i="2"/>
  <c r="U49" i="2"/>
  <c r="S21" i="2"/>
  <c r="R21" i="2"/>
  <c r="S7" i="2"/>
  <c r="R7" i="2"/>
  <c r="S79" i="2"/>
  <c r="T79" i="2" s="1"/>
  <c r="R79" i="2"/>
  <c r="V19" i="2"/>
  <c r="U19" i="2"/>
  <c r="S83" i="2"/>
  <c r="R83" i="2"/>
  <c r="H8" i="6"/>
  <c r="AK9" i="5"/>
  <c r="AM9" i="5" s="1"/>
  <c r="P14" i="2"/>
  <c r="M77" i="2"/>
  <c r="P72" i="2"/>
  <c r="P63" i="2"/>
  <c r="P58" i="2"/>
  <c r="S36" i="2"/>
  <c r="Q36" i="2"/>
  <c r="R36" i="2" s="1"/>
  <c r="P84" i="2"/>
  <c r="P80" i="2"/>
  <c r="P76" i="2"/>
  <c r="S67" i="2"/>
  <c r="T67" i="2" s="1"/>
  <c r="Q67" i="2"/>
  <c r="P35" i="2"/>
  <c r="P31" i="2"/>
  <c r="P16" i="2"/>
  <c r="N16" i="2"/>
  <c r="O16" i="2" s="1"/>
  <c r="P12" i="2"/>
  <c r="P66" i="2"/>
  <c r="P75" i="2"/>
  <c r="P70" i="2"/>
  <c r="P48" i="2"/>
  <c r="P38" i="2"/>
  <c r="P87" i="2"/>
  <c r="P74" i="2"/>
  <c r="Q74" i="2" s="1"/>
  <c r="AZ74" i="2" s="1"/>
  <c r="P64" i="2"/>
  <c r="P41" i="2"/>
  <c r="P33" i="2"/>
  <c r="P9" i="2"/>
  <c r="AB6" i="4"/>
  <c r="AN6" i="3"/>
  <c r="P6" i="2"/>
  <c r="J18" i="6"/>
  <c r="AN34" i="5"/>
  <c r="AP34" i="5" s="1"/>
  <c r="M82" i="2"/>
  <c r="O82" i="2" s="1"/>
  <c r="M78" i="2"/>
  <c r="O78" i="2" s="1"/>
  <c r="M37" i="2"/>
  <c r="M29" i="2"/>
  <c r="O29" i="2" s="1"/>
  <c r="M85" i="2"/>
  <c r="O85" i="2" s="1"/>
  <c r="M81" i="2"/>
  <c r="O81" i="2" s="1"/>
  <c r="M46" i="2"/>
  <c r="O46" i="2" s="1"/>
  <c r="M40" i="2"/>
  <c r="M28" i="2"/>
  <c r="O28" i="2" s="1"/>
  <c r="M8" i="2"/>
  <c r="O8" i="2" s="1"/>
  <c r="M45" i="2"/>
  <c r="O45" i="2" s="1"/>
  <c r="M39" i="2"/>
  <c r="O39" i="2" s="1"/>
  <c r="M27" i="2"/>
  <c r="O27" i="2" s="1"/>
  <c r="M56" i="2"/>
  <c r="O56" i="2" s="1"/>
  <c r="M52" i="2"/>
  <c r="O52" i="2" s="1"/>
  <c r="Q26" i="2"/>
  <c r="M15" i="2"/>
  <c r="O15" i="2" s="1"/>
  <c r="P68" i="2"/>
  <c r="P10" i="2"/>
  <c r="Q10" i="2" s="1"/>
  <c r="AK147" i="3" l="1"/>
  <c r="AG147" i="3"/>
  <c r="AL147" i="3"/>
  <c r="L17" i="6" s="1"/>
  <c r="AJ147" i="3"/>
  <c r="K43" i="6"/>
  <c r="F51" i="6"/>
  <c r="AQ15" i="5"/>
  <c r="AP15" i="5"/>
  <c r="AS36" i="5"/>
  <c r="BA36" i="5"/>
  <c r="AT37" i="5"/>
  <c r="AV37" i="5" s="1"/>
  <c r="AS37" i="5"/>
  <c r="BA37" i="5"/>
  <c r="BH13" i="5"/>
  <c r="BB14" i="5"/>
  <c r="BK14" i="5" s="1"/>
  <c r="BH25" i="5"/>
  <c r="BB25" i="5"/>
  <c r="BK25" i="5" s="1"/>
  <c r="BH17" i="5"/>
  <c r="BB16" i="5"/>
  <c r="BK16" i="5" s="1"/>
  <c r="BH16" i="5"/>
  <c r="BB30" i="5"/>
  <c r="BK30" i="5" s="1"/>
  <c r="BH30" i="5"/>
  <c r="AQ23" i="5"/>
  <c r="AS23" i="5" s="1"/>
  <c r="AP23" i="5"/>
  <c r="AQ24" i="5"/>
  <c r="AS24" i="5" s="1"/>
  <c r="AP24" i="5"/>
  <c r="BA24" i="5"/>
  <c r="K27" i="6"/>
  <c r="BA18" i="5"/>
  <c r="BB18" i="5" s="1"/>
  <c r="BK18" i="5" s="1"/>
  <c r="AS18" i="5"/>
  <c r="F52" i="6"/>
  <c r="G51" i="6"/>
  <c r="AT26" i="5"/>
  <c r="AS26" i="5"/>
  <c r="AQ33" i="5"/>
  <c r="AP33" i="5"/>
  <c r="AQ20" i="5"/>
  <c r="AP20" i="5"/>
  <c r="AQ19" i="5"/>
  <c r="AP19" i="5"/>
  <c r="AH26" i="4"/>
  <c r="AG26" i="4"/>
  <c r="AH35" i="4"/>
  <c r="AG35" i="4"/>
  <c r="AH16" i="4"/>
  <c r="AG16" i="4"/>
  <c r="AH46" i="4"/>
  <c r="AG46" i="4"/>
  <c r="AH18" i="4"/>
  <c r="AG18" i="4"/>
  <c r="BA128" i="3"/>
  <c r="AS128" i="3"/>
  <c r="AN135" i="3"/>
  <c r="AM135" i="3"/>
  <c r="AP12" i="3"/>
  <c r="AT12" i="3"/>
  <c r="AQ12" i="3"/>
  <c r="AS12" i="3" s="1"/>
  <c r="AP52" i="3"/>
  <c r="AT52" i="3"/>
  <c r="AQ52" i="3"/>
  <c r="AS52" i="3" s="1"/>
  <c r="AQ95" i="3"/>
  <c r="AP95" i="3"/>
  <c r="BA16" i="3"/>
  <c r="AP16" i="3"/>
  <c r="BA32" i="3"/>
  <c r="AP32" i="3"/>
  <c r="AQ93" i="3"/>
  <c r="AS93" i="3" s="1"/>
  <c r="AP93" i="3"/>
  <c r="AT93" i="3"/>
  <c r="AQ13" i="3"/>
  <c r="AP13" i="3"/>
  <c r="BA47" i="3"/>
  <c r="AP47" i="3"/>
  <c r="AP74" i="3"/>
  <c r="AT74" i="3"/>
  <c r="AQ74" i="3"/>
  <c r="AS74" i="3" s="1"/>
  <c r="AP144" i="3"/>
  <c r="AT144" i="3"/>
  <c r="AQ144" i="3"/>
  <c r="AS144" i="3" s="1"/>
  <c r="BA42" i="3"/>
  <c r="AP42" i="3"/>
  <c r="AQ123" i="3"/>
  <c r="AP123" i="3"/>
  <c r="AQ81" i="3"/>
  <c r="AP81" i="3"/>
  <c r="AN129" i="3"/>
  <c r="AM129" i="3"/>
  <c r="AQ59" i="3"/>
  <c r="AS59" i="3" s="1"/>
  <c r="AP59" i="3"/>
  <c r="AT59" i="3"/>
  <c r="AP84" i="3"/>
  <c r="AT84" i="3"/>
  <c r="AQ84" i="3"/>
  <c r="AS84" i="3" s="1"/>
  <c r="AP8" i="3"/>
  <c r="AQ8" i="3"/>
  <c r="AS8" i="3" s="1"/>
  <c r="AT8" i="3"/>
  <c r="AQ100" i="3"/>
  <c r="AP100" i="3"/>
  <c r="AP50" i="3"/>
  <c r="AQ50" i="3"/>
  <c r="AS50" i="3" s="1"/>
  <c r="AT50" i="3"/>
  <c r="BA101" i="3"/>
  <c r="AP101" i="3"/>
  <c r="AQ21" i="3"/>
  <c r="AP21" i="3"/>
  <c r="BA55" i="3"/>
  <c r="AP55" i="3"/>
  <c r="BA98" i="3"/>
  <c r="AP98" i="3"/>
  <c r="AQ20" i="3"/>
  <c r="AP20" i="3"/>
  <c r="BA54" i="3"/>
  <c r="AP54" i="3"/>
  <c r="AP108" i="3"/>
  <c r="AT108" i="3"/>
  <c r="AQ108" i="3"/>
  <c r="AS108" i="3" s="1"/>
  <c r="AQ27" i="3"/>
  <c r="AS27" i="3" s="1"/>
  <c r="AP27" i="3"/>
  <c r="AT27" i="3"/>
  <c r="AQ62" i="3"/>
  <c r="AP62" i="3"/>
  <c r="AQ111" i="3"/>
  <c r="AP111" i="3"/>
  <c r="BA105" i="3"/>
  <c r="AS105" i="3"/>
  <c r="BA64" i="3"/>
  <c r="AS64" i="3"/>
  <c r="BA83" i="3"/>
  <c r="AS83" i="3"/>
  <c r="AN122" i="3"/>
  <c r="AM122" i="3"/>
  <c r="AQ91" i="3"/>
  <c r="AP91" i="3"/>
  <c r="AN136" i="3"/>
  <c r="AM136" i="3"/>
  <c r="AQ99" i="3"/>
  <c r="AP99" i="3"/>
  <c r="AQ53" i="3"/>
  <c r="AP53" i="3"/>
  <c r="AN121" i="3"/>
  <c r="AM121" i="3"/>
  <c r="AQ140" i="3"/>
  <c r="AS140" i="3" s="1"/>
  <c r="AP140" i="3"/>
  <c r="AP38" i="3"/>
  <c r="AT38" i="3"/>
  <c r="AQ38" i="3"/>
  <c r="AS38" i="3" s="1"/>
  <c r="AQ89" i="3"/>
  <c r="AP89" i="3"/>
  <c r="AT94" i="3"/>
  <c r="AV94" i="3" s="1"/>
  <c r="AP94" i="3"/>
  <c r="AQ94" i="3"/>
  <c r="BA17" i="3"/>
  <c r="AS17" i="3"/>
  <c r="AQ23" i="3"/>
  <c r="AP23" i="3"/>
  <c r="BA10" i="3"/>
  <c r="AP10" i="3"/>
  <c r="AN133" i="3"/>
  <c r="AM133" i="3"/>
  <c r="AN77" i="3"/>
  <c r="AM77" i="3"/>
  <c r="AN82" i="3"/>
  <c r="AM82" i="3"/>
  <c r="AP73" i="3"/>
  <c r="AQ73" i="3"/>
  <c r="AS73" i="3" s="1"/>
  <c r="AT73" i="3"/>
  <c r="BA116" i="3"/>
  <c r="AP116" i="3"/>
  <c r="AP33" i="3"/>
  <c r="AT33" i="3"/>
  <c r="AQ33" i="3"/>
  <c r="AS33" i="3" s="1"/>
  <c r="AQ65" i="3"/>
  <c r="AP65" i="3"/>
  <c r="BA28" i="3"/>
  <c r="AP28" i="3"/>
  <c r="AQ66" i="3"/>
  <c r="AS66" i="3" s="1"/>
  <c r="AP66" i="3"/>
  <c r="AT66" i="3"/>
  <c r="AP26" i="3"/>
  <c r="AT26" i="3"/>
  <c r="AQ26" i="3"/>
  <c r="AS26" i="3" s="1"/>
  <c r="BA61" i="3"/>
  <c r="AP61" i="3"/>
  <c r="AP25" i="3"/>
  <c r="AQ25" i="3"/>
  <c r="AS25" i="3" s="1"/>
  <c r="AT25" i="3"/>
  <c r="AQ60" i="3"/>
  <c r="AP60" i="3"/>
  <c r="AO24" i="3"/>
  <c r="AZ24" i="3" s="1"/>
  <c r="AQ24" i="3"/>
  <c r="AQ72" i="3"/>
  <c r="AP72" i="3"/>
  <c r="AQ127" i="3"/>
  <c r="AP127" i="3"/>
  <c r="BA67" i="3"/>
  <c r="AP67" i="3"/>
  <c r="BA31" i="3"/>
  <c r="AP31" i="3"/>
  <c r="AQ117" i="3"/>
  <c r="AP117" i="3"/>
  <c r="BA120" i="3"/>
  <c r="AP120" i="3"/>
  <c r="BA145" i="3"/>
  <c r="AP145" i="3"/>
  <c r="AQ130" i="3"/>
  <c r="AP130" i="3"/>
  <c r="AQ125" i="3"/>
  <c r="AP125" i="3"/>
  <c r="AQ35" i="3"/>
  <c r="AP35" i="3"/>
  <c r="AN132" i="3"/>
  <c r="AM132" i="3"/>
  <c r="AN138" i="3"/>
  <c r="AM138" i="3"/>
  <c r="AN139" i="3"/>
  <c r="AM139" i="3"/>
  <c r="J43" i="6"/>
  <c r="J50" i="6" s="1"/>
  <c r="L7" i="6"/>
  <c r="H28" i="6"/>
  <c r="H44" i="6"/>
  <c r="AH15" i="4"/>
  <c r="AG15" i="4"/>
  <c r="AH14" i="4"/>
  <c r="AG14" i="4"/>
  <c r="AH40" i="4"/>
  <c r="AG40" i="4"/>
  <c r="AQ124" i="3"/>
  <c r="AP124" i="3"/>
  <c r="AQ114" i="3"/>
  <c r="AP114" i="3"/>
  <c r="AQ30" i="3"/>
  <c r="AP30" i="3"/>
  <c r="AP68" i="3"/>
  <c r="AT68" i="3"/>
  <c r="AQ68" i="3"/>
  <c r="AS68" i="3" s="1"/>
  <c r="AP110" i="3"/>
  <c r="AQ110" i="3"/>
  <c r="AS110" i="3" s="1"/>
  <c r="AT110" i="3"/>
  <c r="AP29" i="3"/>
  <c r="AQ29" i="3"/>
  <c r="AS29" i="3" s="1"/>
  <c r="AT29" i="3"/>
  <c r="AT63" i="3"/>
  <c r="AP63" i="3"/>
  <c r="AQ63" i="3"/>
  <c r="AS63" i="3" s="1"/>
  <c r="AQ36" i="3"/>
  <c r="AP36" i="3"/>
  <c r="AT44" i="3"/>
  <c r="AV44" i="3" s="1"/>
  <c r="AP44" i="3"/>
  <c r="AQ44" i="3"/>
  <c r="BA92" i="3"/>
  <c r="AP92" i="3"/>
  <c r="BA15" i="3"/>
  <c r="AP15" i="3"/>
  <c r="AQ45" i="3"/>
  <c r="AP45" i="3"/>
  <c r="AP58" i="3"/>
  <c r="AQ58" i="3"/>
  <c r="AS58" i="3" s="1"/>
  <c r="AT58" i="3"/>
  <c r="AQ107" i="3"/>
  <c r="AP107" i="3"/>
  <c r="AQ75" i="3"/>
  <c r="AP75" i="3"/>
  <c r="BA85" i="3"/>
  <c r="AS85" i="3"/>
  <c r="BA109" i="3"/>
  <c r="AP109" i="3"/>
  <c r="AQ113" i="3"/>
  <c r="AP113" i="3"/>
  <c r="AQ119" i="3"/>
  <c r="AP119" i="3"/>
  <c r="AQ69" i="3"/>
  <c r="AP69" i="3"/>
  <c r="AQ131" i="3"/>
  <c r="AP131" i="3"/>
  <c r="AQ7" i="3"/>
  <c r="AP7" i="3"/>
  <c r="AQ87" i="3"/>
  <c r="AP87" i="3"/>
  <c r="AQ142" i="3"/>
  <c r="AP142" i="3"/>
  <c r="AQ71" i="3"/>
  <c r="AP71" i="3"/>
  <c r="AQ115" i="3"/>
  <c r="AP115" i="3"/>
  <c r="AQ137" i="3"/>
  <c r="AP137" i="3"/>
  <c r="BA86" i="3"/>
  <c r="AP86" i="3"/>
  <c r="AP11" i="3"/>
  <c r="AT11" i="3"/>
  <c r="AQ11" i="3"/>
  <c r="AS11" i="3" s="1"/>
  <c r="AQ22" i="3"/>
  <c r="AP22" i="3"/>
  <c r="AQ51" i="3"/>
  <c r="AP51" i="3"/>
  <c r="AQ96" i="3"/>
  <c r="AP96" i="3"/>
  <c r="AQ18" i="3"/>
  <c r="AP18" i="3"/>
  <c r="AQ143" i="3"/>
  <c r="AP143" i="3"/>
  <c r="AQ90" i="3"/>
  <c r="AP90" i="3"/>
  <c r="AN126" i="3"/>
  <c r="AM126" i="3"/>
  <c r="AN79" i="3"/>
  <c r="AM79" i="3"/>
  <c r="AN9" i="3"/>
  <c r="AM9" i="3"/>
  <c r="AQ97" i="3"/>
  <c r="AP97" i="3"/>
  <c r="AP39" i="3"/>
  <c r="AT39" i="3"/>
  <c r="AQ39" i="3"/>
  <c r="AS39" i="3" s="1"/>
  <c r="BA41" i="3"/>
  <c r="AP41" i="3"/>
  <c r="AQ14" i="3"/>
  <c r="AP14" i="3"/>
  <c r="BA48" i="3"/>
  <c r="AP48" i="3"/>
  <c r="AQ43" i="3"/>
  <c r="AP43" i="3"/>
  <c r="AQ56" i="3"/>
  <c r="AP56" i="3"/>
  <c r="AN80" i="3"/>
  <c r="AM80" i="3"/>
  <c r="AN134" i="3"/>
  <c r="AM134" i="3"/>
  <c r="AN141" i="3"/>
  <c r="AM141" i="3"/>
  <c r="AP46" i="3"/>
  <c r="AQ46" i="3"/>
  <c r="AS46" i="3" s="1"/>
  <c r="AT46" i="3"/>
  <c r="AQ37" i="3"/>
  <c r="AP37" i="3"/>
  <c r="AQ40" i="3"/>
  <c r="AP40" i="3"/>
  <c r="AM6" i="3"/>
  <c r="AN9" i="5"/>
  <c r="AP9" i="5" s="1"/>
  <c r="AM15" i="5"/>
  <c r="AL38" i="5"/>
  <c r="AZ15" i="5"/>
  <c r="AZ38" i="5" s="1"/>
  <c r="AH43" i="4"/>
  <c r="AF43" i="4"/>
  <c r="AZ43" i="4" s="1"/>
  <c r="AH20" i="4"/>
  <c r="AJ20" i="4" s="1"/>
  <c r="AF20" i="4"/>
  <c r="AZ20" i="4" s="1"/>
  <c r="AC29" i="4"/>
  <c r="AZ29" i="4" s="1"/>
  <c r="AE29" i="4"/>
  <c r="Y47" i="4"/>
  <c r="H9" i="6" s="1"/>
  <c r="Z19" i="4"/>
  <c r="AH13" i="4"/>
  <c r="AF13" i="4"/>
  <c r="AZ13" i="4" s="1"/>
  <c r="BH14" i="5"/>
  <c r="BH18" i="5"/>
  <c r="W47" i="4"/>
  <c r="G19" i="6" s="1"/>
  <c r="G29" i="6" s="1"/>
  <c r="Z47" i="4"/>
  <c r="H19" i="6" s="1"/>
  <c r="BB24" i="5"/>
  <c r="BK24" i="5" s="1"/>
  <c r="BH24" i="5"/>
  <c r="BB21" i="5"/>
  <c r="BK21" i="5" s="1"/>
  <c r="AA6" i="4"/>
  <c r="X41" i="4"/>
  <c r="X47" i="4" s="1"/>
  <c r="AB25" i="4"/>
  <c r="AA25" i="4"/>
  <c r="N40" i="2"/>
  <c r="O40" i="2" s="1"/>
  <c r="AB37" i="4"/>
  <c r="AC37" i="4" s="1"/>
  <c r="AZ37" i="4" s="1"/>
  <c r="AA37" i="4"/>
  <c r="AB32" i="4"/>
  <c r="AC32" i="4" s="1"/>
  <c r="AZ32" i="4" s="1"/>
  <c r="AA32" i="4"/>
  <c r="AB41" i="4"/>
  <c r="AC41" i="4" s="1"/>
  <c r="AZ41" i="4" s="1"/>
  <c r="AA41" i="4"/>
  <c r="AE23" i="4"/>
  <c r="AD23" i="4"/>
  <c r="AB19" i="4"/>
  <c r="AC19" i="4" s="1"/>
  <c r="AZ19" i="4" s="1"/>
  <c r="AA19" i="4"/>
  <c r="AC28" i="4"/>
  <c r="AE28" i="4"/>
  <c r="AC6" i="4"/>
  <c r="AB30" i="4"/>
  <c r="AC30" i="4" s="1"/>
  <c r="AZ30" i="4" s="1"/>
  <c r="AA30" i="4"/>
  <c r="AB42" i="4"/>
  <c r="AA42" i="4"/>
  <c r="AB24" i="4"/>
  <c r="AA24" i="4"/>
  <c r="AE7" i="4"/>
  <c r="AD7" i="4"/>
  <c r="AO6" i="3"/>
  <c r="N77" i="2"/>
  <c r="O77" i="2" s="1"/>
  <c r="Y19" i="2"/>
  <c r="X19" i="2"/>
  <c r="Y49" i="2"/>
  <c r="AA49" i="2" s="1"/>
  <c r="X49" i="2"/>
  <c r="R67" i="2"/>
  <c r="S10" i="2"/>
  <c r="T10" i="2" s="1"/>
  <c r="R10" i="2"/>
  <c r="S74" i="2"/>
  <c r="R74" i="2"/>
  <c r="S68" i="2"/>
  <c r="R68" i="2"/>
  <c r="S9" i="2"/>
  <c r="T9" i="2" s="1"/>
  <c r="R9" i="2"/>
  <c r="S41" i="2"/>
  <c r="R41" i="2"/>
  <c r="S14" i="2"/>
  <c r="R14" i="2"/>
  <c r="V71" i="2"/>
  <c r="W71" i="2" s="1"/>
  <c r="U71" i="2"/>
  <c r="V47" i="2"/>
  <c r="U47" i="2"/>
  <c r="V59" i="2"/>
  <c r="W59" i="2" s="1"/>
  <c r="U59" i="2"/>
  <c r="V34" i="2"/>
  <c r="W34" i="2" s="1"/>
  <c r="U34" i="2"/>
  <c r="V17" i="2"/>
  <c r="W17" i="2" s="1"/>
  <c r="U17" i="2"/>
  <c r="V32" i="2"/>
  <c r="W32" i="2" s="1"/>
  <c r="U32" i="2"/>
  <c r="S26" i="2"/>
  <c r="T26" i="2" s="1"/>
  <c r="R26" i="2"/>
  <c r="S33" i="2"/>
  <c r="U33" i="2" s="1"/>
  <c r="R33" i="2"/>
  <c r="S38" i="2"/>
  <c r="R38" i="2"/>
  <c r="S66" i="2"/>
  <c r="R66" i="2"/>
  <c r="S35" i="2"/>
  <c r="R35" i="2"/>
  <c r="S84" i="2"/>
  <c r="R84" i="2"/>
  <c r="S58" i="2"/>
  <c r="R58" i="2"/>
  <c r="S72" i="2"/>
  <c r="R72" i="2"/>
  <c r="V7" i="2"/>
  <c r="W7" i="2" s="1"/>
  <c r="U7" i="2"/>
  <c r="S6" i="2"/>
  <c r="U6" i="2" s="1"/>
  <c r="R6" i="2"/>
  <c r="S64" i="2"/>
  <c r="R64" i="2"/>
  <c r="S87" i="2"/>
  <c r="R87" i="2"/>
  <c r="S48" i="2"/>
  <c r="R48" i="2"/>
  <c r="S75" i="2"/>
  <c r="R75" i="2"/>
  <c r="S12" i="2"/>
  <c r="R12" i="2"/>
  <c r="S31" i="2"/>
  <c r="R31" i="2"/>
  <c r="V67" i="2"/>
  <c r="W67" i="2" s="1"/>
  <c r="AZ67" i="2" s="1"/>
  <c r="U67" i="2"/>
  <c r="S80" i="2"/>
  <c r="R80" i="2"/>
  <c r="S63" i="2"/>
  <c r="R63" i="2"/>
  <c r="V83" i="2"/>
  <c r="U83" i="2"/>
  <c r="V79" i="2"/>
  <c r="U79" i="2"/>
  <c r="V21" i="2"/>
  <c r="W21" i="2" s="1"/>
  <c r="U21" i="2"/>
  <c r="V53" i="2"/>
  <c r="X53" i="2" s="1"/>
  <c r="U53" i="2"/>
  <c r="V62" i="2"/>
  <c r="W62" i="2" s="1"/>
  <c r="U62" i="2"/>
  <c r="V55" i="2"/>
  <c r="W55" i="2" s="1"/>
  <c r="U55" i="2"/>
  <c r="V25" i="2"/>
  <c r="W25" i="2" s="1"/>
  <c r="U25" i="2"/>
  <c r="V86" i="2"/>
  <c r="W86" i="2" s="1"/>
  <c r="U86" i="2"/>
  <c r="V88" i="2"/>
  <c r="U88" i="2"/>
  <c r="W54" i="2"/>
  <c r="U54" i="2"/>
  <c r="V30" i="2"/>
  <c r="W30" i="2" s="1"/>
  <c r="U30" i="2"/>
  <c r="V65" i="2"/>
  <c r="W65" i="2" s="1"/>
  <c r="U65" i="2"/>
  <c r="V22" i="2"/>
  <c r="W22" i="2" s="1"/>
  <c r="U22" i="2"/>
  <c r="S70" i="2"/>
  <c r="T70" i="2" s="1"/>
  <c r="R70" i="2"/>
  <c r="S76" i="2"/>
  <c r="R76" i="2"/>
  <c r="V57" i="2"/>
  <c r="W57" i="2" s="1"/>
  <c r="U57" i="2"/>
  <c r="V50" i="2"/>
  <c r="W50" i="2" s="1"/>
  <c r="U50" i="2"/>
  <c r="V89" i="2"/>
  <c r="W89" i="2" s="1"/>
  <c r="U89" i="2"/>
  <c r="V51" i="2"/>
  <c r="W51" i="2" s="1"/>
  <c r="U51" i="2"/>
  <c r="V60" i="2"/>
  <c r="W60" i="2" s="1"/>
  <c r="U60" i="2"/>
  <c r="P27" i="2"/>
  <c r="P77" i="2"/>
  <c r="Q77" i="2" s="1"/>
  <c r="I8" i="6"/>
  <c r="P46" i="2"/>
  <c r="P29" i="2"/>
  <c r="P82" i="2"/>
  <c r="P81" i="2"/>
  <c r="P37" i="2"/>
  <c r="N37" i="2"/>
  <c r="O37" i="2" s="1"/>
  <c r="P15" i="2"/>
  <c r="P39" i="2"/>
  <c r="P52" i="2"/>
  <c r="P28" i="2"/>
  <c r="Q28" i="2" s="1"/>
  <c r="P85" i="2"/>
  <c r="P56" i="2"/>
  <c r="P45" i="2"/>
  <c r="P40" i="2"/>
  <c r="Q40" i="2" s="1"/>
  <c r="P18" i="2"/>
  <c r="P78" i="2"/>
  <c r="S16" i="2"/>
  <c r="Q16" i="2"/>
  <c r="V36" i="2"/>
  <c r="T36" i="2"/>
  <c r="AE6" i="4"/>
  <c r="AT6" i="3"/>
  <c r="AQ6" i="3"/>
  <c r="M90" i="2"/>
  <c r="D6" i="6" s="1"/>
  <c r="P8" i="2"/>
  <c r="AQ34" i="5"/>
  <c r="K18" i="6"/>
  <c r="AN147" i="3" l="1"/>
  <c r="M7" i="6" s="1"/>
  <c r="L27" i="6"/>
  <c r="K50" i="6"/>
  <c r="AP6" i="3"/>
  <c r="AO147" i="3"/>
  <c r="M17" i="6" s="1"/>
  <c r="M27" i="6" s="1"/>
  <c r="L43" i="6"/>
  <c r="AM147" i="3"/>
  <c r="L50" i="6"/>
  <c r="H45" i="6"/>
  <c r="BA34" i="5"/>
  <c r="BH22" i="5" s="1"/>
  <c r="AS34" i="5"/>
  <c r="AG20" i="4"/>
  <c r="H51" i="6"/>
  <c r="AP24" i="3"/>
  <c r="AV26" i="5"/>
  <c r="BA26" i="5"/>
  <c r="BA23" i="5"/>
  <c r="BH11" i="5"/>
  <c r="BB36" i="5"/>
  <c r="BK36" i="5" s="1"/>
  <c r="BH36" i="5"/>
  <c r="AT19" i="5"/>
  <c r="AV19" i="5" s="1"/>
  <c r="AS19" i="5"/>
  <c r="BA19" i="5"/>
  <c r="AS20" i="5"/>
  <c r="BA20" i="5"/>
  <c r="AS33" i="5"/>
  <c r="BA33" i="5"/>
  <c r="BH26" i="5"/>
  <c r="BH8" i="5"/>
  <c r="BH37" i="5"/>
  <c r="BB37" i="5"/>
  <c r="BK37" i="5" s="1"/>
  <c r="AS15" i="5"/>
  <c r="BA15" i="5"/>
  <c r="AR6" i="3"/>
  <c r="I28" i="6"/>
  <c r="I44" i="6"/>
  <c r="AH7" i="4"/>
  <c r="AG7" i="4"/>
  <c r="AK13" i="4"/>
  <c r="AJ13" i="4"/>
  <c r="AK20" i="4"/>
  <c r="AK43" i="4"/>
  <c r="AJ43" i="4"/>
  <c r="AV46" i="3"/>
  <c r="BA46" i="3"/>
  <c r="AP141" i="3"/>
  <c r="AT141" i="3"/>
  <c r="AQ141" i="3"/>
  <c r="AP134" i="3"/>
  <c r="AT134" i="3"/>
  <c r="AQ134" i="3"/>
  <c r="AS134" i="3" s="1"/>
  <c r="AP80" i="3"/>
  <c r="AQ80" i="3"/>
  <c r="AS80" i="3" s="1"/>
  <c r="AT80" i="3"/>
  <c r="BA56" i="3"/>
  <c r="AS56" i="3"/>
  <c r="BA43" i="3"/>
  <c r="AS43" i="3"/>
  <c r="BH48" i="3"/>
  <c r="BB48" i="3"/>
  <c r="BK48" i="3" s="1"/>
  <c r="BA14" i="3"/>
  <c r="AS14" i="3"/>
  <c r="BB41" i="3"/>
  <c r="BK41" i="3" s="1"/>
  <c r="BH41" i="3"/>
  <c r="AV39" i="3"/>
  <c r="BA39" i="3"/>
  <c r="BH86" i="3"/>
  <c r="BB86" i="3"/>
  <c r="BK86" i="3" s="1"/>
  <c r="BA137" i="3"/>
  <c r="AS137" i="3"/>
  <c r="BA115" i="3"/>
  <c r="AS115" i="3"/>
  <c r="BA71" i="3"/>
  <c r="AS71" i="3"/>
  <c r="BA142" i="3"/>
  <c r="AS142" i="3"/>
  <c r="BA87" i="3"/>
  <c r="AS87" i="3"/>
  <c r="BA7" i="3"/>
  <c r="AS7" i="3"/>
  <c r="BA131" i="3"/>
  <c r="AS131" i="3"/>
  <c r="BA69" i="3"/>
  <c r="AS69" i="3"/>
  <c r="BA119" i="3"/>
  <c r="AS119" i="3"/>
  <c r="BA113" i="3"/>
  <c r="AS113" i="3"/>
  <c r="BH109" i="3"/>
  <c r="BB109" i="3"/>
  <c r="BK109" i="3" s="1"/>
  <c r="BH85" i="3"/>
  <c r="BB85" i="3"/>
  <c r="BK85" i="3" s="1"/>
  <c r="BA75" i="3"/>
  <c r="AS75" i="3"/>
  <c r="BA107" i="3"/>
  <c r="AS107" i="3"/>
  <c r="BA44" i="3"/>
  <c r="AS44" i="3"/>
  <c r="BA36" i="3"/>
  <c r="AS36" i="3"/>
  <c r="AV29" i="3"/>
  <c r="BA29" i="3"/>
  <c r="BA30" i="3"/>
  <c r="AS30" i="3"/>
  <c r="BA114" i="3"/>
  <c r="AS114" i="3"/>
  <c r="BA124" i="3"/>
  <c r="AS124" i="3"/>
  <c r="AK40" i="4"/>
  <c r="AJ40" i="4"/>
  <c r="AK14" i="4"/>
  <c r="AJ14" i="4"/>
  <c r="AK15" i="4"/>
  <c r="AJ15" i="4"/>
  <c r="AP139" i="3"/>
  <c r="AQ139" i="3"/>
  <c r="AS139" i="3" s="1"/>
  <c r="AT139" i="3"/>
  <c r="AP138" i="3"/>
  <c r="AT138" i="3"/>
  <c r="AQ138" i="3"/>
  <c r="AS138" i="3" s="1"/>
  <c r="AT132" i="3"/>
  <c r="AV132" i="3" s="1"/>
  <c r="AP132" i="3"/>
  <c r="AQ132" i="3"/>
  <c r="BA35" i="3"/>
  <c r="AS35" i="3"/>
  <c r="BA125" i="3"/>
  <c r="AS125" i="3"/>
  <c r="BA130" i="3"/>
  <c r="AS130" i="3"/>
  <c r="BH145" i="3"/>
  <c r="BB145" i="3"/>
  <c r="BK145" i="3" s="1"/>
  <c r="BH120" i="3"/>
  <c r="BB120" i="3"/>
  <c r="BK120" i="3" s="1"/>
  <c r="BA117" i="3"/>
  <c r="AS117" i="3"/>
  <c r="BH31" i="3"/>
  <c r="BB31" i="3"/>
  <c r="BK31" i="3" s="1"/>
  <c r="BH67" i="3"/>
  <c r="BB67" i="3"/>
  <c r="BK67" i="3" s="1"/>
  <c r="BA127" i="3"/>
  <c r="AS127" i="3"/>
  <c r="BA72" i="3"/>
  <c r="AS72" i="3"/>
  <c r="BA24" i="3"/>
  <c r="AS24" i="3"/>
  <c r="BA60" i="3"/>
  <c r="AS60" i="3"/>
  <c r="BH116" i="3"/>
  <c r="BB116" i="3"/>
  <c r="BK116" i="3" s="1"/>
  <c r="BA94" i="3"/>
  <c r="AS94" i="3"/>
  <c r="BA89" i="3"/>
  <c r="AS89" i="3"/>
  <c r="AV38" i="3"/>
  <c r="BA38" i="3"/>
  <c r="BA27" i="3"/>
  <c r="AV27" i="3"/>
  <c r="AV108" i="3"/>
  <c r="BA108" i="3"/>
  <c r="AV50" i="3"/>
  <c r="BA50" i="3"/>
  <c r="BA100" i="3"/>
  <c r="AS100" i="3"/>
  <c r="AV74" i="3"/>
  <c r="BA74" i="3"/>
  <c r="BA93" i="3"/>
  <c r="AV93" i="3"/>
  <c r="BH32" i="3"/>
  <c r="BB32" i="3"/>
  <c r="BK32" i="3" s="1"/>
  <c r="BH16" i="3"/>
  <c r="BB16" i="3"/>
  <c r="BK16" i="3" s="1"/>
  <c r="BA95" i="3"/>
  <c r="AS95" i="3"/>
  <c r="AV52" i="3"/>
  <c r="BA52" i="3"/>
  <c r="BA135" i="3"/>
  <c r="AP135" i="3"/>
  <c r="BH128" i="3"/>
  <c r="BB128" i="3"/>
  <c r="BK128" i="3" s="1"/>
  <c r="AK18" i="4"/>
  <c r="AJ18" i="4"/>
  <c r="AK46" i="4"/>
  <c r="AJ46" i="4"/>
  <c r="D10" i="6"/>
  <c r="AF6" i="4"/>
  <c r="AG6" i="4" s="1"/>
  <c r="AH23" i="4"/>
  <c r="AG23" i="4"/>
  <c r="AH29" i="4"/>
  <c r="AG29" i="4"/>
  <c r="BA40" i="3"/>
  <c r="AS40" i="3"/>
  <c r="BA37" i="3"/>
  <c r="AS37" i="3"/>
  <c r="BA97" i="3"/>
  <c r="AS97" i="3"/>
  <c r="AQ9" i="3"/>
  <c r="AS9" i="3" s="1"/>
  <c r="AP9" i="3"/>
  <c r="AT9" i="3"/>
  <c r="AP79" i="3"/>
  <c r="AT79" i="3"/>
  <c r="AQ79" i="3"/>
  <c r="AS79" i="3" s="1"/>
  <c r="BA126" i="3"/>
  <c r="AP126" i="3"/>
  <c r="BA90" i="3"/>
  <c r="AS90" i="3"/>
  <c r="BA143" i="3"/>
  <c r="AS143" i="3"/>
  <c r="BA18" i="3"/>
  <c r="AS18" i="3"/>
  <c r="BA96" i="3"/>
  <c r="AS96" i="3"/>
  <c r="BA51" i="3"/>
  <c r="AS51" i="3"/>
  <c r="BA22" i="3"/>
  <c r="AS22" i="3"/>
  <c r="AV11" i="3"/>
  <c r="BA11" i="3"/>
  <c r="AV58" i="3"/>
  <c r="BA58" i="3"/>
  <c r="BA45" i="3"/>
  <c r="AS45" i="3"/>
  <c r="BH15" i="3"/>
  <c r="BB15" i="3"/>
  <c r="BK15" i="3" s="1"/>
  <c r="BH92" i="3"/>
  <c r="BB92" i="3"/>
  <c r="BK92" i="3" s="1"/>
  <c r="AV63" i="3"/>
  <c r="BA63" i="3"/>
  <c r="AV110" i="3"/>
  <c r="BA110" i="3"/>
  <c r="AV68" i="3"/>
  <c r="BA68" i="3"/>
  <c r="AG13" i="4"/>
  <c r="AV25" i="3"/>
  <c r="BA25" i="3"/>
  <c r="BH61" i="3"/>
  <c r="BB61" i="3"/>
  <c r="BK61" i="3" s="1"/>
  <c r="AV26" i="3"/>
  <c r="BA26" i="3"/>
  <c r="BA66" i="3"/>
  <c r="AV66" i="3"/>
  <c r="BH28" i="3"/>
  <c r="BB28" i="3"/>
  <c r="BK28" i="3" s="1"/>
  <c r="BA65" i="3"/>
  <c r="AS65" i="3"/>
  <c r="AV33" i="3"/>
  <c r="BA33" i="3"/>
  <c r="AV73" i="3"/>
  <c r="BA73" i="3"/>
  <c r="AP82" i="3"/>
  <c r="AQ82" i="3"/>
  <c r="AS82" i="3" s="1"/>
  <c r="AT82" i="3"/>
  <c r="AP77" i="3"/>
  <c r="AT77" i="3"/>
  <c r="AQ77" i="3"/>
  <c r="AS77" i="3" s="1"/>
  <c r="AP133" i="3"/>
  <c r="AT133" i="3"/>
  <c r="AQ133" i="3"/>
  <c r="AS133" i="3" s="1"/>
  <c r="BH10" i="3"/>
  <c r="BB10" i="3"/>
  <c r="BK10" i="3" s="1"/>
  <c r="BA23" i="3"/>
  <c r="AS23" i="3"/>
  <c r="BH17" i="3"/>
  <c r="BB17" i="3"/>
  <c r="BK17" i="3" s="1"/>
  <c r="BA121" i="3"/>
  <c r="AP121" i="3"/>
  <c r="BA53" i="3"/>
  <c r="AS53" i="3"/>
  <c r="BA99" i="3"/>
  <c r="AS99" i="3"/>
  <c r="AT136" i="3"/>
  <c r="AV136" i="3" s="1"/>
  <c r="AP136" i="3"/>
  <c r="AQ136" i="3"/>
  <c r="BA91" i="3"/>
  <c r="AS91" i="3"/>
  <c r="AP122" i="3"/>
  <c r="AT122" i="3"/>
  <c r="AQ122" i="3"/>
  <c r="AS122" i="3" s="1"/>
  <c r="BH83" i="3"/>
  <c r="BB83" i="3"/>
  <c r="BK83" i="3" s="1"/>
  <c r="BH64" i="3"/>
  <c r="BB64" i="3"/>
  <c r="BK64" i="3" s="1"/>
  <c r="BH105" i="3"/>
  <c r="BB105" i="3"/>
  <c r="BK105" i="3" s="1"/>
  <c r="BA111" i="3"/>
  <c r="AS111" i="3"/>
  <c r="BA62" i="3"/>
  <c r="AS62" i="3"/>
  <c r="BH54" i="3"/>
  <c r="BB54" i="3"/>
  <c r="BK54" i="3" s="1"/>
  <c r="BA20" i="3"/>
  <c r="AS20" i="3"/>
  <c r="BH98" i="3"/>
  <c r="BB98" i="3"/>
  <c r="BK98" i="3" s="1"/>
  <c r="BH55" i="3"/>
  <c r="BB55" i="3"/>
  <c r="BK55" i="3" s="1"/>
  <c r="BA21" i="3"/>
  <c r="AS21" i="3"/>
  <c r="BH101" i="3"/>
  <c r="BB101" i="3"/>
  <c r="BK101" i="3" s="1"/>
  <c r="AV8" i="3"/>
  <c r="BA8" i="3"/>
  <c r="AV84" i="3"/>
  <c r="BA84" i="3"/>
  <c r="BA59" i="3"/>
  <c r="AV59" i="3"/>
  <c r="BA129" i="3"/>
  <c r="AP129" i="3"/>
  <c r="BA81" i="3"/>
  <c r="AS81" i="3"/>
  <c r="BA123" i="3"/>
  <c r="AS123" i="3"/>
  <c r="BH42" i="3"/>
  <c r="BB42" i="3"/>
  <c r="BK42" i="3" s="1"/>
  <c r="AV144" i="3"/>
  <c r="BA144" i="3"/>
  <c r="BH47" i="3"/>
  <c r="BB47" i="3"/>
  <c r="BK47" i="3" s="1"/>
  <c r="BA13" i="3"/>
  <c r="AS13" i="3"/>
  <c r="AV12" i="3"/>
  <c r="BA12" i="3"/>
  <c r="G45" i="6"/>
  <c r="G52" i="6" s="1"/>
  <c r="AG43" i="4"/>
  <c r="AK16" i="4"/>
  <c r="AJ16" i="4"/>
  <c r="AK35" i="4"/>
  <c r="AJ35" i="4"/>
  <c r="AK26" i="4"/>
  <c r="AJ26" i="4"/>
  <c r="BA9" i="5"/>
  <c r="BH10" i="5" s="1"/>
  <c r="AB47" i="4"/>
  <c r="AD29" i="4"/>
  <c r="AU6" i="3"/>
  <c r="Z19" i="2"/>
  <c r="AA19" i="2" s="1"/>
  <c r="H29" i="6"/>
  <c r="H52" i="6" s="1"/>
  <c r="AZ6" i="4"/>
  <c r="AC47" i="4"/>
  <c r="I19" i="6" s="1"/>
  <c r="AA47" i="4"/>
  <c r="BB34" i="5"/>
  <c r="BK34" i="5" s="1"/>
  <c r="BH34" i="5"/>
  <c r="BB8" i="5"/>
  <c r="BK8" i="5" s="1"/>
  <c r="AD6" i="4"/>
  <c r="AE24" i="4"/>
  <c r="AD24" i="4"/>
  <c r="AE30" i="4"/>
  <c r="AD30" i="4"/>
  <c r="AD28" i="4"/>
  <c r="AE32" i="4"/>
  <c r="AD32" i="4"/>
  <c r="V6" i="2"/>
  <c r="X6" i="2" s="1"/>
  <c r="AE42" i="4"/>
  <c r="AD42" i="4"/>
  <c r="AE19" i="4"/>
  <c r="AD19" i="4"/>
  <c r="AE41" i="4"/>
  <c r="AD41" i="4"/>
  <c r="I9" i="6"/>
  <c r="T38" i="2"/>
  <c r="U38" i="2" s="1"/>
  <c r="AH28" i="4"/>
  <c r="AF28" i="4"/>
  <c r="AF47" i="4" s="1"/>
  <c r="AE37" i="4"/>
  <c r="AD37" i="4"/>
  <c r="AE25" i="4"/>
  <c r="AD25" i="4"/>
  <c r="AB49" i="2"/>
  <c r="AB19" i="2"/>
  <c r="AC19" i="2" s="1"/>
  <c r="Q90" i="2"/>
  <c r="E16" i="6" s="1"/>
  <c r="E20" i="6" s="1"/>
  <c r="Y89" i="2"/>
  <c r="X89" i="2"/>
  <c r="Y86" i="2"/>
  <c r="X86" i="2"/>
  <c r="Y79" i="2"/>
  <c r="W79" i="2"/>
  <c r="X79" i="2" s="1"/>
  <c r="Y88" i="2"/>
  <c r="Z88" i="2" s="1"/>
  <c r="X88" i="2"/>
  <c r="Y83" i="2"/>
  <c r="Z83" i="2" s="1"/>
  <c r="W83" i="2"/>
  <c r="Y36" i="2"/>
  <c r="AA36" i="2" s="1"/>
  <c r="X36" i="2"/>
  <c r="Y60" i="2"/>
  <c r="Z60" i="2" s="1"/>
  <c r="X60" i="2"/>
  <c r="Y57" i="2"/>
  <c r="X57" i="2"/>
  <c r="Y65" i="2"/>
  <c r="X65" i="2"/>
  <c r="Y54" i="2"/>
  <c r="AA54" i="2" s="1"/>
  <c r="X54" i="2"/>
  <c r="Y55" i="2"/>
  <c r="X55" i="2"/>
  <c r="Y53" i="2"/>
  <c r="AA53" i="2" s="1"/>
  <c r="Y67" i="2"/>
  <c r="X67" i="2"/>
  <c r="Y7" i="2"/>
  <c r="X7" i="2"/>
  <c r="Y17" i="2"/>
  <c r="X17" i="2"/>
  <c r="Y59" i="2"/>
  <c r="Z59" i="2" s="1"/>
  <c r="X59" i="2"/>
  <c r="Y71" i="2"/>
  <c r="X71" i="2"/>
  <c r="Y51" i="2"/>
  <c r="X51" i="2"/>
  <c r="Y50" i="2"/>
  <c r="X50" i="2"/>
  <c r="Y22" i="2"/>
  <c r="X22" i="2"/>
  <c r="Y30" i="2"/>
  <c r="Z30" i="2" s="1"/>
  <c r="X30" i="2"/>
  <c r="Y25" i="2"/>
  <c r="X25" i="2"/>
  <c r="Y62" i="2"/>
  <c r="Z62" i="2" s="1"/>
  <c r="X62" i="2"/>
  <c r="Y21" i="2"/>
  <c r="X21" i="2"/>
  <c r="Y32" i="2"/>
  <c r="X32" i="2"/>
  <c r="Y34" i="2"/>
  <c r="X34" i="2"/>
  <c r="Y47" i="2"/>
  <c r="X47" i="2"/>
  <c r="S45" i="2"/>
  <c r="R45" i="2"/>
  <c r="S69" i="2"/>
  <c r="R69" i="2"/>
  <c r="S28" i="2"/>
  <c r="T28" i="2" s="1"/>
  <c r="R28" i="2"/>
  <c r="V80" i="2"/>
  <c r="U80" i="2"/>
  <c r="V31" i="2"/>
  <c r="U31" i="2"/>
  <c r="V75" i="2"/>
  <c r="U75" i="2"/>
  <c r="V87" i="2"/>
  <c r="U87" i="2"/>
  <c r="V72" i="2"/>
  <c r="U72" i="2"/>
  <c r="V84" i="2"/>
  <c r="U84" i="2"/>
  <c r="S18" i="2"/>
  <c r="R18" i="2"/>
  <c r="S39" i="2"/>
  <c r="R39" i="2"/>
  <c r="S37" i="2"/>
  <c r="R37" i="2"/>
  <c r="S82" i="2"/>
  <c r="R82" i="2"/>
  <c r="S46" i="2"/>
  <c r="R46" i="2"/>
  <c r="S77" i="2"/>
  <c r="T77" i="2" s="1"/>
  <c r="R77" i="2"/>
  <c r="V70" i="2"/>
  <c r="W70" i="2" s="1"/>
  <c r="U70" i="2"/>
  <c r="V63" i="2"/>
  <c r="U63" i="2"/>
  <c r="V66" i="2"/>
  <c r="U66" i="2"/>
  <c r="V33" i="2"/>
  <c r="Y33" i="2" s="1"/>
  <c r="V14" i="2"/>
  <c r="U14" i="2"/>
  <c r="V9" i="2"/>
  <c r="W9" i="2" s="1"/>
  <c r="U9" i="2"/>
  <c r="V74" i="2"/>
  <c r="U74" i="2"/>
  <c r="S8" i="2"/>
  <c r="R8" i="2"/>
  <c r="S40" i="2"/>
  <c r="T40" i="2" s="1"/>
  <c r="R40" i="2"/>
  <c r="S56" i="2"/>
  <c r="R56" i="2"/>
  <c r="S85" i="2"/>
  <c r="T85" i="2" s="1"/>
  <c r="R85" i="2"/>
  <c r="S52" i="2"/>
  <c r="R52" i="2"/>
  <c r="U36" i="2"/>
  <c r="V12" i="2"/>
  <c r="U12" i="2"/>
  <c r="V48" i="2"/>
  <c r="U48" i="2"/>
  <c r="V64" i="2"/>
  <c r="W64" i="2" s="1"/>
  <c r="U64" i="2"/>
  <c r="V58" i="2"/>
  <c r="U58" i="2"/>
  <c r="V35" i="2"/>
  <c r="U35" i="2"/>
  <c r="S78" i="2"/>
  <c r="R78" i="2"/>
  <c r="S15" i="2"/>
  <c r="T15" i="2" s="1"/>
  <c r="R15" i="2"/>
  <c r="S81" i="2"/>
  <c r="T81" i="2" s="1"/>
  <c r="R81" i="2"/>
  <c r="S29" i="2"/>
  <c r="R29" i="2"/>
  <c r="S42" i="2"/>
  <c r="T42" i="2" s="1"/>
  <c r="AZ42" i="2" s="1"/>
  <c r="R42" i="2"/>
  <c r="S27" i="2"/>
  <c r="R27" i="2"/>
  <c r="V76" i="2"/>
  <c r="U76" i="2"/>
  <c r="R16" i="2"/>
  <c r="V38" i="2"/>
  <c r="W38" i="2" s="1"/>
  <c r="V26" i="2"/>
  <c r="W26" i="2" s="1"/>
  <c r="U26" i="2"/>
  <c r="V41" i="2"/>
  <c r="W41" i="2" s="1"/>
  <c r="U41" i="2"/>
  <c r="V68" i="2"/>
  <c r="W68" i="2" s="1"/>
  <c r="U68" i="2"/>
  <c r="V10" i="2"/>
  <c r="W10" i="2" s="1"/>
  <c r="U10" i="2"/>
  <c r="O90" i="2"/>
  <c r="J8" i="6"/>
  <c r="V16" i="2"/>
  <c r="T16" i="2"/>
  <c r="U16" i="2" s="1"/>
  <c r="N90" i="2"/>
  <c r="D16" i="6" s="1"/>
  <c r="D42" i="6" s="1"/>
  <c r="AH6" i="4"/>
  <c r="AJ6" i="4" s="1"/>
  <c r="BA6" i="3"/>
  <c r="P90" i="2"/>
  <c r="E6" i="6" s="1"/>
  <c r="E42" i="6" s="1"/>
  <c r="Y6" i="2"/>
  <c r="L18" i="6"/>
  <c r="AT147" i="3" l="1"/>
  <c r="O7" i="6" s="1"/>
  <c r="AU147" i="3"/>
  <c r="O17" i="6" s="1"/>
  <c r="AQ147" i="3"/>
  <c r="N7" i="6" s="1"/>
  <c r="AS6" i="3"/>
  <c r="AR147" i="3"/>
  <c r="N17" i="6" s="1"/>
  <c r="N43" i="6" s="1"/>
  <c r="I45" i="6"/>
  <c r="AP147" i="3"/>
  <c r="BB15" i="5"/>
  <c r="BK15" i="5" s="1"/>
  <c r="BH15" i="5"/>
  <c r="BB33" i="5"/>
  <c r="BK33" i="5" s="1"/>
  <c r="BH33" i="5"/>
  <c r="BB20" i="5"/>
  <c r="BK20" i="5" s="1"/>
  <c r="BH20" i="5"/>
  <c r="BB19" i="5"/>
  <c r="BK19" i="5" s="1"/>
  <c r="BH19" i="5"/>
  <c r="BH7" i="5"/>
  <c r="BB26" i="5"/>
  <c r="BK26" i="5" s="1"/>
  <c r="AG28" i="4"/>
  <c r="BB23" i="5"/>
  <c r="BK23" i="5" s="1"/>
  <c r="BH23" i="5"/>
  <c r="I51" i="6"/>
  <c r="AH41" i="4"/>
  <c r="AG41" i="4"/>
  <c r="AH42" i="4"/>
  <c r="AG42" i="4"/>
  <c r="AN26" i="4"/>
  <c r="AM26" i="4"/>
  <c r="BH13" i="3"/>
  <c r="BB13" i="3"/>
  <c r="BK13" i="3" s="1"/>
  <c r="BH81" i="3"/>
  <c r="BB81" i="3"/>
  <c r="BK81" i="3" s="1"/>
  <c r="BH129" i="3"/>
  <c r="BB129" i="3"/>
  <c r="BK129" i="3" s="1"/>
  <c r="BH21" i="3"/>
  <c r="BB21" i="3"/>
  <c r="BK21" i="3" s="1"/>
  <c r="BH111" i="3"/>
  <c r="BB111" i="3"/>
  <c r="BK111" i="3" s="1"/>
  <c r="BA136" i="3"/>
  <c r="AS136" i="3"/>
  <c r="BH99" i="3"/>
  <c r="BB99" i="3"/>
  <c r="BK99" i="3" s="1"/>
  <c r="BH121" i="3"/>
  <c r="BB121" i="3"/>
  <c r="BK121" i="3" s="1"/>
  <c r="BH33" i="3"/>
  <c r="BB33" i="3"/>
  <c r="BK33" i="3" s="1"/>
  <c r="BH25" i="3"/>
  <c r="BB25" i="3"/>
  <c r="BK25" i="3" s="1"/>
  <c r="BH45" i="3"/>
  <c r="BB45" i="3"/>
  <c r="BK45" i="3" s="1"/>
  <c r="BH51" i="3"/>
  <c r="BB51" i="3"/>
  <c r="BK51" i="3" s="1"/>
  <c r="BH18" i="3"/>
  <c r="BB18" i="3"/>
  <c r="BK18" i="3" s="1"/>
  <c r="BH90" i="3"/>
  <c r="BB90" i="3"/>
  <c r="BK90" i="3" s="1"/>
  <c r="BH97" i="3"/>
  <c r="BB97" i="3"/>
  <c r="BK97" i="3" s="1"/>
  <c r="BH40" i="3"/>
  <c r="BB40" i="3"/>
  <c r="BK40" i="3" s="1"/>
  <c r="AV6" i="3"/>
  <c r="AN46" i="4"/>
  <c r="AM46" i="4"/>
  <c r="AN18" i="4"/>
  <c r="AM18" i="4"/>
  <c r="BH135" i="3"/>
  <c r="BB135" i="3"/>
  <c r="BK135" i="3" s="1"/>
  <c r="BH100" i="3"/>
  <c r="BB100" i="3"/>
  <c r="BK100" i="3" s="1"/>
  <c r="BH27" i="3"/>
  <c r="BB27" i="3"/>
  <c r="BK27" i="3" s="1"/>
  <c r="BH94" i="3"/>
  <c r="BB94" i="3"/>
  <c r="BK94" i="3" s="1"/>
  <c r="BH24" i="3"/>
  <c r="BB24" i="3"/>
  <c r="BK24" i="3" s="1"/>
  <c r="BH127" i="3"/>
  <c r="BB127" i="3"/>
  <c r="BK127" i="3" s="1"/>
  <c r="BH125" i="3"/>
  <c r="BB125" i="3"/>
  <c r="BK125" i="3" s="1"/>
  <c r="BH29" i="3"/>
  <c r="BB29" i="3"/>
  <c r="BK29" i="3" s="1"/>
  <c r="AH32" i="4"/>
  <c r="AG32" i="4"/>
  <c r="BH12" i="3"/>
  <c r="BB12" i="3"/>
  <c r="BK12" i="3" s="1"/>
  <c r="BH144" i="3"/>
  <c r="BB144" i="3"/>
  <c r="BK144" i="3" s="1"/>
  <c r="BH84" i="3"/>
  <c r="BB84" i="3"/>
  <c r="BK84" i="3" s="1"/>
  <c r="BH8" i="3"/>
  <c r="BB8" i="3"/>
  <c r="BK8" i="3" s="1"/>
  <c r="BB91" i="3"/>
  <c r="BK91" i="3" s="1"/>
  <c r="BH91" i="3"/>
  <c r="AV77" i="3"/>
  <c r="BA77" i="3"/>
  <c r="AV82" i="3"/>
  <c r="BA82" i="3"/>
  <c r="BH65" i="3"/>
  <c r="BB65" i="3"/>
  <c r="BK65" i="3" s="1"/>
  <c r="BH66" i="3"/>
  <c r="BB66" i="3"/>
  <c r="BK66" i="3" s="1"/>
  <c r="BH68" i="3"/>
  <c r="BB68" i="3"/>
  <c r="BK68" i="3" s="1"/>
  <c r="BH110" i="3"/>
  <c r="BB110" i="3"/>
  <c r="BK110" i="3" s="1"/>
  <c r="BH63" i="3"/>
  <c r="BB63" i="3"/>
  <c r="BK63" i="3" s="1"/>
  <c r="BH58" i="3"/>
  <c r="BB58" i="3"/>
  <c r="BK58" i="3" s="1"/>
  <c r="BH11" i="3"/>
  <c r="BB11" i="3"/>
  <c r="BK11" i="3" s="1"/>
  <c r="AK29" i="4"/>
  <c r="AJ29" i="4"/>
  <c r="AK23" i="4"/>
  <c r="AJ23" i="4"/>
  <c r="BH52" i="3"/>
  <c r="BB52" i="3"/>
  <c r="BK52" i="3" s="1"/>
  <c r="BH74" i="3"/>
  <c r="BB74" i="3"/>
  <c r="BK74" i="3" s="1"/>
  <c r="BH50" i="3"/>
  <c r="BB50" i="3"/>
  <c r="BK50" i="3" s="1"/>
  <c r="BH108" i="3"/>
  <c r="BB108" i="3"/>
  <c r="BK108" i="3" s="1"/>
  <c r="BH38" i="3"/>
  <c r="BB38" i="3"/>
  <c r="BK38" i="3" s="1"/>
  <c r="BA132" i="3"/>
  <c r="AS132" i="3"/>
  <c r="AV138" i="3"/>
  <c r="BA138" i="3"/>
  <c r="AV139" i="3"/>
  <c r="BA139" i="3"/>
  <c r="AN15" i="4"/>
  <c r="AM15" i="4"/>
  <c r="AN14" i="4"/>
  <c r="AM14" i="4"/>
  <c r="AN40" i="4"/>
  <c r="AM40" i="4"/>
  <c r="BH124" i="3"/>
  <c r="BB124" i="3"/>
  <c r="BK124" i="3" s="1"/>
  <c r="BH114" i="3"/>
  <c r="BB114" i="3"/>
  <c r="BK114" i="3" s="1"/>
  <c r="BH30" i="3"/>
  <c r="BB30" i="3"/>
  <c r="BK30" i="3" s="1"/>
  <c r="BH36" i="3"/>
  <c r="BB36" i="3"/>
  <c r="BK36" i="3" s="1"/>
  <c r="BH44" i="3"/>
  <c r="BB44" i="3"/>
  <c r="BK44" i="3" s="1"/>
  <c r="BH107" i="3"/>
  <c r="BB107" i="3"/>
  <c r="BK107" i="3" s="1"/>
  <c r="BH75" i="3"/>
  <c r="BB75" i="3"/>
  <c r="BK75" i="3" s="1"/>
  <c r="BH113" i="3"/>
  <c r="BB113" i="3"/>
  <c r="BK113" i="3" s="1"/>
  <c r="BH119" i="3"/>
  <c r="BB119" i="3"/>
  <c r="BK119" i="3" s="1"/>
  <c r="BH69" i="3"/>
  <c r="BB69" i="3"/>
  <c r="BK69" i="3" s="1"/>
  <c r="BH131" i="3"/>
  <c r="BB131" i="3"/>
  <c r="BK131" i="3" s="1"/>
  <c r="BH7" i="3"/>
  <c r="BB7" i="3"/>
  <c r="BK7" i="3" s="1"/>
  <c r="BH87" i="3"/>
  <c r="BB87" i="3"/>
  <c r="BK87" i="3" s="1"/>
  <c r="BH142" i="3"/>
  <c r="BB142" i="3"/>
  <c r="BK142" i="3" s="1"/>
  <c r="BH71" i="3"/>
  <c r="BB71" i="3"/>
  <c r="BK71" i="3" s="1"/>
  <c r="BH115" i="3"/>
  <c r="BB115" i="3"/>
  <c r="BK115" i="3" s="1"/>
  <c r="BH137" i="3"/>
  <c r="BB137" i="3"/>
  <c r="BK137" i="3" s="1"/>
  <c r="BH14" i="3"/>
  <c r="BB14" i="3"/>
  <c r="BK14" i="3" s="1"/>
  <c r="BH43" i="3"/>
  <c r="BB43" i="3"/>
  <c r="BK43" i="3" s="1"/>
  <c r="BH56" i="3"/>
  <c r="BB56" i="3"/>
  <c r="BK56" i="3" s="1"/>
  <c r="AV141" i="3"/>
  <c r="BA141" i="3"/>
  <c r="BB46" i="3"/>
  <c r="BK46" i="3" s="1"/>
  <c r="BH46" i="3"/>
  <c r="M43" i="6"/>
  <c r="M50" i="6" s="1"/>
  <c r="J28" i="6"/>
  <c r="J44" i="6"/>
  <c r="AH25" i="4"/>
  <c r="AG25" i="4"/>
  <c r="AH37" i="4"/>
  <c r="AG37" i="4"/>
  <c r="AK28" i="4"/>
  <c r="AJ28" i="4"/>
  <c r="AH19" i="4"/>
  <c r="AG19" i="4"/>
  <c r="AH30" i="4"/>
  <c r="AG30" i="4"/>
  <c r="AH24" i="4"/>
  <c r="AG24" i="4"/>
  <c r="AN35" i="4"/>
  <c r="AM35" i="4"/>
  <c r="AN16" i="4"/>
  <c r="AM16" i="4"/>
  <c r="BH123" i="3"/>
  <c r="BB123" i="3"/>
  <c r="BK123" i="3" s="1"/>
  <c r="BH59" i="3"/>
  <c r="BB59" i="3"/>
  <c r="BK59" i="3" s="1"/>
  <c r="BH20" i="3"/>
  <c r="BB20" i="3"/>
  <c r="BK20" i="3" s="1"/>
  <c r="BH62" i="3"/>
  <c r="BB62" i="3"/>
  <c r="BK62" i="3" s="1"/>
  <c r="AV122" i="3"/>
  <c r="BA122" i="3"/>
  <c r="BH53" i="3"/>
  <c r="BB53" i="3"/>
  <c r="BK53" i="3" s="1"/>
  <c r="BH23" i="3"/>
  <c r="BB23" i="3"/>
  <c r="BK23" i="3" s="1"/>
  <c r="AV133" i="3"/>
  <c r="BA133" i="3"/>
  <c r="BH73" i="3"/>
  <c r="BB73" i="3"/>
  <c r="BK73" i="3" s="1"/>
  <c r="BH26" i="3"/>
  <c r="BB26" i="3"/>
  <c r="BK26" i="3" s="1"/>
  <c r="BH22" i="3"/>
  <c r="BB22" i="3"/>
  <c r="BK22" i="3" s="1"/>
  <c r="BB96" i="3"/>
  <c r="BK96" i="3" s="1"/>
  <c r="BH96" i="3"/>
  <c r="BH143" i="3"/>
  <c r="BB143" i="3"/>
  <c r="BK143" i="3" s="1"/>
  <c r="BH126" i="3"/>
  <c r="BB126" i="3"/>
  <c r="BK126" i="3" s="1"/>
  <c r="AV79" i="3"/>
  <c r="BA79" i="3"/>
  <c r="AV9" i="3"/>
  <c r="BA9" i="3"/>
  <c r="BH37" i="3"/>
  <c r="BB37" i="3"/>
  <c r="BK37" i="3" s="1"/>
  <c r="BH95" i="3"/>
  <c r="BB95" i="3"/>
  <c r="BK95" i="3" s="1"/>
  <c r="BH93" i="3"/>
  <c r="BB93" i="3"/>
  <c r="BK93" i="3" s="1"/>
  <c r="BH89" i="3"/>
  <c r="BB89" i="3"/>
  <c r="BK89" i="3" s="1"/>
  <c r="BH60" i="3"/>
  <c r="BB60" i="3"/>
  <c r="BK60" i="3" s="1"/>
  <c r="BH72" i="3"/>
  <c r="BB72" i="3"/>
  <c r="BK72" i="3" s="1"/>
  <c r="BH117" i="3"/>
  <c r="BB117" i="3"/>
  <c r="BK117" i="3" s="1"/>
  <c r="BH130" i="3"/>
  <c r="BB130" i="3"/>
  <c r="BK130" i="3" s="1"/>
  <c r="BH35" i="3"/>
  <c r="BB35" i="3"/>
  <c r="BK35" i="3" s="1"/>
  <c r="BB39" i="3"/>
  <c r="BK39" i="3" s="1"/>
  <c r="BH39" i="3"/>
  <c r="AV80" i="3"/>
  <c r="BA80" i="3"/>
  <c r="AV134" i="3"/>
  <c r="BA134" i="3"/>
  <c r="BA140" i="3"/>
  <c r="AS141" i="3"/>
  <c r="AN43" i="4"/>
  <c r="AM43" i="4"/>
  <c r="AN20" i="4"/>
  <c r="AM20" i="4"/>
  <c r="AN13" i="4"/>
  <c r="AM13" i="4"/>
  <c r="AK7" i="4"/>
  <c r="AJ7" i="4"/>
  <c r="AH47" i="4"/>
  <c r="BB9" i="5"/>
  <c r="BK9" i="5" s="1"/>
  <c r="BH9" i="5"/>
  <c r="AZ6" i="3"/>
  <c r="AZ147" i="3" s="1"/>
  <c r="AZ19" i="2"/>
  <c r="Z89" i="2"/>
  <c r="AA89" i="2" s="1"/>
  <c r="Z57" i="2"/>
  <c r="AA57" i="2" s="1"/>
  <c r="Z25" i="2"/>
  <c r="AA25" i="2" s="1"/>
  <c r="Z51" i="2"/>
  <c r="AA51" i="2" s="1"/>
  <c r="I29" i="6"/>
  <c r="I52" i="6" s="1"/>
  <c r="AD47" i="4"/>
  <c r="AE47" i="4"/>
  <c r="J9" i="6" s="1"/>
  <c r="BH6" i="3"/>
  <c r="J19" i="6"/>
  <c r="R19" i="6" s="1"/>
  <c r="AZ28" i="4"/>
  <c r="AZ47" i="4" s="1"/>
  <c r="Z21" i="2"/>
  <c r="Z32" i="2"/>
  <c r="D26" i="6"/>
  <c r="E10" i="6"/>
  <c r="E46" i="6" s="1"/>
  <c r="Z33" i="2"/>
  <c r="Z50" i="2"/>
  <c r="AZ50" i="2" s="1"/>
  <c r="Z86" i="2"/>
  <c r="AA86" i="2" s="1"/>
  <c r="AE49" i="2"/>
  <c r="AD49" i="2"/>
  <c r="AE19" i="2"/>
  <c r="AD19" i="2"/>
  <c r="Z34" i="2"/>
  <c r="Z22" i="2"/>
  <c r="AZ22" i="2" s="1"/>
  <c r="Z7" i="2"/>
  <c r="Z55" i="2"/>
  <c r="X83" i="2"/>
  <c r="AB62" i="2"/>
  <c r="AC62" i="2" s="1"/>
  <c r="AA62" i="2"/>
  <c r="AB67" i="2"/>
  <c r="AA67" i="2"/>
  <c r="AB60" i="2"/>
  <c r="AC60" i="2" s="1"/>
  <c r="AZ60" i="2" s="1"/>
  <c r="AA60" i="2"/>
  <c r="AB83" i="2"/>
  <c r="AC83" i="2" s="1"/>
  <c r="AA83" i="2"/>
  <c r="AB59" i="2"/>
  <c r="AC59" i="2" s="1"/>
  <c r="AA59" i="2"/>
  <c r="AB88" i="2"/>
  <c r="AC88" i="2" s="1"/>
  <c r="AZ88" i="2" s="1"/>
  <c r="AA88" i="2"/>
  <c r="AB50" i="2"/>
  <c r="AB55" i="2"/>
  <c r="AC55" i="2" s="1"/>
  <c r="AB89" i="2"/>
  <c r="AC89" i="2" s="1"/>
  <c r="AB51" i="2"/>
  <c r="AC51" i="2" s="1"/>
  <c r="AZ51" i="2" s="1"/>
  <c r="AB53" i="2"/>
  <c r="AB54" i="2"/>
  <c r="AC54" i="2" s="1"/>
  <c r="AZ54" i="2" s="1"/>
  <c r="AB57" i="2"/>
  <c r="AC57" i="2" s="1"/>
  <c r="AZ57" i="2" s="1"/>
  <c r="AB86" i="2"/>
  <c r="AB33" i="2"/>
  <c r="AC33" i="2" s="1"/>
  <c r="Z6" i="2"/>
  <c r="AB47" i="2"/>
  <c r="AC47" i="2" s="1"/>
  <c r="Z47" i="2"/>
  <c r="AB32" i="2"/>
  <c r="AB71" i="2"/>
  <c r="Z71" i="2"/>
  <c r="AB17" i="2"/>
  <c r="Z17" i="2"/>
  <c r="AZ17" i="2" s="1"/>
  <c r="AB65" i="2"/>
  <c r="Z65" i="2"/>
  <c r="AA65" i="2" s="1"/>
  <c r="AB79" i="2"/>
  <c r="Z79" i="2"/>
  <c r="AB34" i="2"/>
  <c r="AC34" i="2" s="1"/>
  <c r="AB21" i="2"/>
  <c r="AC21" i="2" s="1"/>
  <c r="AB25" i="2"/>
  <c r="AC25" i="2" s="1"/>
  <c r="AB22" i="2"/>
  <c r="AB7" i="2"/>
  <c r="AC7" i="2" s="1"/>
  <c r="AB36" i="2"/>
  <c r="Y76" i="2"/>
  <c r="AA76" i="2" s="1"/>
  <c r="X76" i="2"/>
  <c r="Y80" i="2"/>
  <c r="Z80" i="2" s="1"/>
  <c r="X80" i="2"/>
  <c r="Y84" i="2"/>
  <c r="X84" i="2"/>
  <c r="Y87" i="2"/>
  <c r="X87" i="2"/>
  <c r="Y10" i="2"/>
  <c r="X10" i="2"/>
  <c r="Y38" i="2"/>
  <c r="X38" i="2"/>
  <c r="Y63" i="2"/>
  <c r="X63" i="2"/>
  <c r="Y41" i="2"/>
  <c r="X41" i="2"/>
  <c r="Y9" i="2"/>
  <c r="X9" i="2"/>
  <c r="Y16" i="2"/>
  <c r="W16" i="2"/>
  <c r="X16" i="2" s="1"/>
  <c r="Y35" i="2"/>
  <c r="AA35" i="2" s="1"/>
  <c r="X35" i="2"/>
  <c r="Y64" i="2"/>
  <c r="X64" i="2"/>
  <c r="Y12" i="2"/>
  <c r="W12" i="2"/>
  <c r="X12" i="2" s="1"/>
  <c r="Y31" i="2"/>
  <c r="AA31" i="2" s="1"/>
  <c r="X31" i="2"/>
  <c r="Y68" i="2"/>
  <c r="Z68" i="2" s="1"/>
  <c r="X68" i="2"/>
  <c r="Y26" i="2"/>
  <c r="Z26" i="2" s="1"/>
  <c r="X26" i="2"/>
  <c r="Y74" i="2"/>
  <c r="AA74" i="2" s="1"/>
  <c r="X74" i="2"/>
  <c r="Y14" i="2"/>
  <c r="AA14" i="2" s="1"/>
  <c r="X14" i="2"/>
  <c r="Y66" i="2"/>
  <c r="X66" i="2"/>
  <c r="Y70" i="2"/>
  <c r="X70" i="2"/>
  <c r="Y72" i="2"/>
  <c r="X72" i="2"/>
  <c r="AB30" i="2"/>
  <c r="AZ30" i="2"/>
  <c r="Y58" i="2"/>
  <c r="X58" i="2"/>
  <c r="Y48" i="2"/>
  <c r="X48" i="2"/>
  <c r="Y75" i="2"/>
  <c r="X75" i="2"/>
  <c r="R90" i="2"/>
  <c r="V27" i="2"/>
  <c r="W27" i="2" s="1"/>
  <c r="U27" i="2"/>
  <c r="V15" i="2"/>
  <c r="W15" i="2" s="1"/>
  <c r="U15" i="2"/>
  <c r="V52" i="2"/>
  <c r="W52" i="2" s="1"/>
  <c r="U52" i="2"/>
  <c r="V56" i="2"/>
  <c r="W56" i="2" s="1"/>
  <c r="U56" i="2"/>
  <c r="V8" i="2"/>
  <c r="U8" i="2"/>
  <c r="V77" i="2"/>
  <c r="U77" i="2"/>
  <c r="V69" i="2"/>
  <c r="W69" i="2" s="1"/>
  <c r="U69" i="2"/>
  <c r="V29" i="2"/>
  <c r="W29" i="2" s="1"/>
  <c r="U29" i="2"/>
  <c r="V82" i="2"/>
  <c r="U82" i="2"/>
  <c r="V39" i="2"/>
  <c r="W39" i="2" s="1"/>
  <c r="U39" i="2"/>
  <c r="S90" i="2"/>
  <c r="F6" i="6" s="1"/>
  <c r="V42" i="2"/>
  <c r="U42" i="2"/>
  <c r="V81" i="2"/>
  <c r="W81" i="2" s="1"/>
  <c r="U81" i="2"/>
  <c r="V78" i="2"/>
  <c r="W78" i="2" s="1"/>
  <c r="U78" i="2"/>
  <c r="V85" i="2"/>
  <c r="W85" i="2" s="1"/>
  <c r="U85" i="2"/>
  <c r="V40" i="2"/>
  <c r="U40" i="2"/>
  <c r="V46" i="2"/>
  <c r="W46" i="2" s="1"/>
  <c r="U46" i="2"/>
  <c r="V37" i="2"/>
  <c r="U37" i="2"/>
  <c r="V18" i="2"/>
  <c r="W18" i="2" s="1"/>
  <c r="U18" i="2"/>
  <c r="V28" i="2"/>
  <c r="W28" i="2" s="1"/>
  <c r="U28" i="2"/>
  <c r="V45" i="2"/>
  <c r="U45" i="2"/>
  <c r="BA147" i="3"/>
  <c r="N27" i="6"/>
  <c r="AK12" i="5"/>
  <c r="K8" i="6"/>
  <c r="D20" i="6"/>
  <c r="D46" i="6" s="1"/>
  <c r="T90" i="2"/>
  <c r="F16" i="6" s="1"/>
  <c r="F20" i="6" s="1"/>
  <c r="AK6" i="4"/>
  <c r="K9" i="6"/>
  <c r="R7" i="6"/>
  <c r="E26" i="6"/>
  <c r="AB6" i="2"/>
  <c r="M18" i="6"/>
  <c r="AS147" i="3" l="1"/>
  <c r="N50" i="6"/>
  <c r="O20" i="6"/>
  <c r="O43" i="6"/>
  <c r="R17" i="6"/>
  <c r="R43" i="6" s="1"/>
  <c r="O27" i="6"/>
  <c r="O50" i="6" s="1"/>
  <c r="AV147" i="3"/>
  <c r="AK38" i="5"/>
  <c r="AM12" i="5"/>
  <c r="AM38" i="5" s="1"/>
  <c r="AG47" i="4"/>
  <c r="K28" i="6"/>
  <c r="K44" i="6"/>
  <c r="F10" i="6"/>
  <c r="F46" i="6" s="1"/>
  <c r="F42" i="6"/>
  <c r="AH19" i="2"/>
  <c r="AG19" i="2"/>
  <c r="AH49" i="2"/>
  <c r="AG49" i="2"/>
  <c r="D30" i="6"/>
  <c r="D53" i="6" s="1"/>
  <c r="D49" i="6"/>
  <c r="J45" i="6"/>
  <c r="BH134" i="3"/>
  <c r="BB134" i="3"/>
  <c r="BK134" i="3" s="1"/>
  <c r="BH80" i="3"/>
  <c r="BB80" i="3"/>
  <c r="BK80" i="3" s="1"/>
  <c r="AQ16" i="4"/>
  <c r="AP16" i="4"/>
  <c r="AQ35" i="4"/>
  <c r="AP35" i="4"/>
  <c r="AK24" i="4"/>
  <c r="AJ24" i="4"/>
  <c r="AK30" i="4"/>
  <c r="AJ30" i="4"/>
  <c r="AK19" i="4"/>
  <c r="AJ19" i="4"/>
  <c r="AN28" i="4"/>
  <c r="AM28" i="4"/>
  <c r="AK37" i="4"/>
  <c r="AJ37" i="4"/>
  <c r="AK25" i="4"/>
  <c r="AJ25" i="4"/>
  <c r="BH141" i="3"/>
  <c r="BB141" i="3"/>
  <c r="BK141" i="3" s="1"/>
  <c r="BH139" i="3"/>
  <c r="BB139" i="3"/>
  <c r="BK139" i="3" s="1"/>
  <c r="BH138" i="3"/>
  <c r="BB138" i="3"/>
  <c r="BK138" i="3" s="1"/>
  <c r="BH82" i="3"/>
  <c r="BB82" i="3"/>
  <c r="BK82" i="3" s="1"/>
  <c r="BH77" i="3"/>
  <c r="BB77" i="3"/>
  <c r="BK77" i="3" s="1"/>
  <c r="K29" i="6"/>
  <c r="K45" i="6"/>
  <c r="E30" i="6"/>
  <c r="E53" i="6" s="1"/>
  <c r="E49" i="6"/>
  <c r="AM6" i="4"/>
  <c r="AN7" i="4"/>
  <c r="AM7" i="4"/>
  <c r="AQ13" i="4"/>
  <c r="AP13" i="4"/>
  <c r="AQ20" i="4"/>
  <c r="AP20" i="4"/>
  <c r="AQ43" i="4"/>
  <c r="AP43" i="4"/>
  <c r="BH140" i="3"/>
  <c r="BB140" i="3"/>
  <c r="BK140" i="3" s="1"/>
  <c r="BH9" i="3"/>
  <c r="BB9" i="3"/>
  <c r="BK9" i="3" s="1"/>
  <c r="BH79" i="3"/>
  <c r="BB79" i="3"/>
  <c r="BK79" i="3" s="1"/>
  <c r="BH133" i="3"/>
  <c r="BB133" i="3"/>
  <c r="BK133" i="3" s="1"/>
  <c r="BH122" i="3"/>
  <c r="BB122" i="3"/>
  <c r="BK122" i="3" s="1"/>
  <c r="J51" i="6"/>
  <c r="AQ40" i="4"/>
  <c r="AP40" i="4"/>
  <c r="AQ14" i="4"/>
  <c r="AP14" i="4"/>
  <c r="AQ15" i="4"/>
  <c r="AP15" i="4"/>
  <c r="BH132" i="3"/>
  <c r="BB132" i="3"/>
  <c r="BK132" i="3" s="1"/>
  <c r="AN23" i="4"/>
  <c r="AM23" i="4"/>
  <c r="AN29" i="4"/>
  <c r="AM29" i="4"/>
  <c r="AK32" i="4"/>
  <c r="AJ32" i="4"/>
  <c r="AT18" i="4"/>
  <c r="AP18" i="4"/>
  <c r="AQ46" i="4"/>
  <c r="AP46" i="4"/>
  <c r="BH136" i="3"/>
  <c r="BB136" i="3"/>
  <c r="BK136" i="3" s="1"/>
  <c r="AQ26" i="4"/>
  <c r="AP26" i="4"/>
  <c r="AK42" i="4"/>
  <c r="AJ42" i="4"/>
  <c r="AK41" i="4"/>
  <c r="AJ41" i="4"/>
  <c r="BB6" i="3"/>
  <c r="Z10" i="2"/>
  <c r="AZ10" i="2" s="1"/>
  <c r="AZ55" i="2"/>
  <c r="AZ7" i="2"/>
  <c r="J29" i="6"/>
  <c r="AZ33" i="2"/>
  <c r="AA32" i="2"/>
  <c r="AA21" i="2"/>
  <c r="AE34" i="2"/>
  <c r="AD34" i="2"/>
  <c r="AE53" i="2"/>
  <c r="AD53" i="2"/>
  <c r="AE88" i="2"/>
  <c r="AD88" i="2"/>
  <c r="AE67" i="2"/>
  <c r="AD67" i="2"/>
  <c r="Z41" i="2"/>
  <c r="AZ41" i="2" s="1"/>
  <c r="Z38" i="2"/>
  <c r="AE7" i="2"/>
  <c r="AD7" i="2"/>
  <c r="AE79" i="2"/>
  <c r="AC79" i="2"/>
  <c r="AD79" i="2" s="1"/>
  <c r="AE17" i="2"/>
  <c r="AD17" i="2"/>
  <c r="AE32" i="2"/>
  <c r="AD32" i="2"/>
  <c r="AE86" i="2"/>
  <c r="AC86" i="2"/>
  <c r="AZ86" i="2" s="1"/>
  <c r="AE54" i="2"/>
  <c r="AD54" i="2"/>
  <c r="AE51" i="2"/>
  <c r="AD51" i="2"/>
  <c r="AE50" i="2"/>
  <c r="AD50" i="2"/>
  <c r="AE59" i="2"/>
  <c r="AD59" i="2"/>
  <c r="AE60" i="2"/>
  <c r="AD60" i="2"/>
  <c r="AE62" i="2"/>
  <c r="AD62" i="2"/>
  <c r="AA33" i="2"/>
  <c r="AC6" i="2"/>
  <c r="AD6" i="2" s="1"/>
  <c r="AE47" i="2"/>
  <c r="AD47" i="2"/>
  <c r="AE57" i="2"/>
  <c r="AD57" i="2"/>
  <c r="AE55" i="2"/>
  <c r="AD55" i="2"/>
  <c r="AE83" i="2"/>
  <c r="AD83" i="2"/>
  <c r="AE30" i="2"/>
  <c r="AD30" i="2"/>
  <c r="Z70" i="2"/>
  <c r="AE36" i="2"/>
  <c r="AD36" i="2"/>
  <c r="AE25" i="2"/>
  <c r="AD25" i="2"/>
  <c r="AE22" i="2"/>
  <c r="AD22" i="2"/>
  <c r="AE21" i="2"/>
  <c r="AD21" i="2"/>
  <c r="AE33" i="2"/>
  <c r="AD33" i="2"/>
  <c r="AE89" i="2"/>
  <c r="AD89" i="2"/>
  <c r="AA50" i="2"/>
  <c r="AA55" i="2"/>
  <c r="AA22" i="2"/>
  <c r="AE71" i="2"/>
  <c r="AC71" i="2"/>
  <c r="AD71" i="2" s="1"/>
  <c r="Z9" i="2"/>
  <c r="AA7" i="2"/>
  <c r="AA34" i="2"/>
  <c r="AZ26" i="2"/>
  <c r="AA71" i="2"/>
  <c r="AA79" i="2"/>
  <c r="AA6" i="2"/>
  <c r="AB58" i="2"/>
  <c r="AA58" i="2"/>
  <c r="AB72" i="2"/>
  <c r="AA72" i="2"/>
  <c r="AB66" i="2"/>
  <c r="AA66" i="2"/>
  <c r="AB68" i="2"/>
  <c r="AC68" i="2" s="1"/>
  <c r="AZ68" i="2" s="1"/>
  <c r="AA68" i="2"/>
  <c r="AA47" i="2"/>
  <c r="AB63" i="2"/>
  <c r="AA63" i="2"/>
  <c r="AB84" i="2"/>
  <c r="AA84" i="2"/>
  <c r="AA30" i="2"/>
  <c r="AB48" i="2"/>
  <c r="AA48" i="2"/>
  <c r="AB75" i="2"/>
  <c r="AA75" i="2"/>
  <c r="AB87" i="2"/>
  <c r="AA87" i="2"/>
  <c r="AB80" i="2"/>
  <c r="AC80" i="2" s="1"/>
  <c r="AA80" i="2"/>
  <c r="AA17" i="2"/>
  <c r="AB74" i="2"/>
  <c r="AB76" i="2"/>
  <c r="AB70" i="2"/>
  <c r="AC70" i="2" s="1"/>
  <c r="AB9" i="2"/>
  <c r="AC9" i="2" s="1"/>
  <c r="AB10" i="2"/>
  <c r="AB14" i="2"/>
  <c r="AB26" i="2"/>
  <c r="AB31" i="2"/>
  <c r="AE65" i="2"/>
  <c r="AC65" i="2"/>
  <c r="AZ65" i="2" s="1"/>
  <c r="AB16" i="2"/>
  <c r="AC16" i="2" s="1"/>
  <c r="Z16" i="2"/>
  <c r="AB41" i="2"/>
  <c r="AB38" i="2"/>
  <c r="AC38" i="2" s="1"/>
  <c r="AB35" i="2"/>
  <c r="Y77" i="2"/>
  <c r="W77" i="2"/>
  <c r="X77" i="2" s="1"/>
  <c r="AB64" i="2"/>
  <c r="Z64" i="2"/>
  <c r="Y78" i="2"/>
  <c r="X78" i="2"/>
  <c r="Y82" i="2"/>
  <c r="Z82" i="2" s="1"/>
  <c r="X82" i="2"/>
  <c r="Y85" i="2"/>
  <c r="X85" i="2"/>
  <c r="Y81" i="2"/>
  <c r="X81" i="2"/>
  <c r="AB12" i="2"/>
  <c r="AC12" i="2" s="1"/>
  <c r="AD12" i="2" s="1"/>
  <c r="Z12" i="2"/>
  <c r="Y45" i="2"/>
  <c r="W45" i="2"/>
  <c r="Y46" i="2"/>
  <c r="X46" i="2"/>
  <c r="Y39" i="2"/>
  <c r="X39" i="2"/>
  <c r="Y29" i="2"/>
  <c r="X29" i="2"/>
  <c r="Y56" i="2"/>
  <c r="X56" i="2"/>
  <c r="Y15" i="2"/>
  <c r="X15" i="2"/>
  <c r="Y28" i="2"/>
  <c r="X28" i="2"/>
  <c r="Y37" i="2"/>
  <c r="X37" i="2"/>
  <c r="Y40" i="2"/>
  <c r="W40" i="2"/>
  <c r="Y42" i="2"/>
  <c r="AA42" i="2" s="1"/>
  <c r="X42" i="2"/>
  <c r="Y18" i="2"/>
  <c r="X18" i="2"/>
  <c r="Y8" i="2"/>
  <c r="X8" i="2"/>
  <c r="Y52" i="2"/>
  <c r="X52" i="2"/>
  <c r="Y27" i="2"/>
  <c r="X27" i="2"/>
  <c r="Y69" i="2"/>
  <c r="X69" i="2"/>
  <c r="V90" i="2"/>
  <c r="G6" i="6" s="1"/>
  <c r="U90" i="2"/>
  <c r="AN12" i="5"/>
  <c r="L8" i="6"/>
  <c r="F26" i="6"/>
  <c r="AN6" i="4"/>
  <c r="AE6" i="2"/>
  <c r="N18" i="6"/>
  <c r="R18" i="6" s="1"/>
  <c r="R27" i="6" l="1"/>
  <c r="R50" i="6" s="1"/>
  <c r="J52" i="6"/>
  <c r="AJ47" i="4"/>
  <c r="AN38" i="5"/>
  <c r="AP12" i="5"/>
  <c r="AP38" i="5" s="1"/>
  <c r="AK47" i="4"/>
  <c r="L9" i="6" s="1"/>
  <c r="L29" i="6" s="1"/>
  <c r="AF6" i="2"/>
  <c r="AG6" i="2" s="1"/>
  <c r="AP6" i="4"/>
  <c r="L28" i="6"/>
  <c r="L44" i="6"/>
  <c r="AH65" i="2"/>
  <c r="AG65" i="2"/>
  <c r="F30" i="6"/>
  <c r="F53" i="6" s="1"/>
  <c r="F49" i="6"/>
  <c r="G10" i="6"/>
  <c r="Z85" i="2"/>
  <c r="AZ85" i="2" s="1"/>
  <c r="AH33" i="2"/>
  <c r="AG33" i="2"/>
  <c r="AH22" i="2"/>
  <c r="AG22" i="2"/>
  <c r="AH36" i="2"/>
  <c r="AG36" i="2"/>
  <c r="BB148" i="3"/>
  <c r="BB147" i="3"/>
  <c r="BK6" i="3"/>
  <c r="BA43" i="4"/>
  <c r="BB43" i="4" s="1"/>
  <c r="BE43" i="4" s="1"/>
  <c r="AS43" i="4"/>
  <c r="BA20" i="4"/>
  <c r="BB20" i="4" s="1"/>
  <c r="BE20" i="4" s="1"/>
  <c r="AS20" i="4"/>
  <c r="BA13" i="4"/>
  <c r="BB13" i="4" s="1"/>
  <c r="BE13" i="4" s="1"/>
  <c r="AS13" i="4"/>
  <c r="BA7" i="4"/>
  <c r="BB7" i="4" s="1"/>
  <c r="BE7" i="4" s="1"/>
  <c r="AP7" i="4"/>
  <c r="K52" i="6"/>
  <c r="AK49" i="2"/>
  <c r="AM49" i="2" s="1"/>
  <c r="AJ49" i="2"/>
  <c r="AK19" i="2"/>
  <c r="AM19" i="2" s="1"/>
  <c r="AJ19" i="2"/>
  <c r="K51" i="6"/>
  <c r="AH30" i="2"/>
  <c r="AG30" i="2"/>
  <c r="AH55" i="2"/>
  <c r="AG55" i="2"/>
  <c r="AH57" i="2"/>
  <c r="AG57" i="2"/>
  <c r="AH60" i="2"/>
  <c r="AG60" i="2"/>
  <c r="AH50" i="2"/>
  <c r="AG50" i="2"/>
  <c r="AH51" i="2"/>
  <c r="AG51" i="2"/>
  <c r="AH54" i="2"/>
  <c r="AG54" i="2"/>
  <c r="AH86" i="2"/>
  <c r="AG86" i="2"/>
  <c r="AH32" i="2"/>
  <c r="AG32" i="2"/>
  <c r="AH17" i="2"/>
  <c r="AG17" i="2"/>
  <c r="AH7" i="2"/>
  <c r="AG7" i="2"/>
  <c r="AH67" i="2"/>
  <c r="AG67" i="2"/>
  <c r="AH88" i="2"/>
  <c r="AG88" i="2"/>
  <c r="AH53" i="2"/>
  <c r="AG53" i="2"/>
  <c r="AN41" i="4"/>
  <c r="AM41" i="4"/>
  <c r="AN42" i="4"/>
  <c r="AM42" i="4"/>
  <c r="BA26" i="4"/>
  <c r="BB26" i="4" s="1"/>
  <c r="BE26" i="4" s="1"/>
  <c r="AS26" i="4"/>
  <c r="BA46" i="4"/>
  <c r="BB46" i="4" s="1"/>
  <c r="BE46" i="4" s="1"/>
  <c r="AS46" i="4"/>
  <c r="BA18" i="4"/>
  <c r="BB18" i="4" s="1"/>
  <c r="BE18" i="4" s="1"/>
  <c r="AV18" i="4"/>
  <c r="AN32" i="4"/>
  <c r="AM32" i="4"/>
  <c r="BA29" i="4"/>
  <c r="BB29" i="4" s="1"/>
  <c r="BE29" i="4" s="1"/>
  <c r="AP29" i="4"/>
  <c r="BA23" i="4"/>
  <c r="BB23" i="4" s="1"/>
  <c r="BE23" i="4" s="1"/>
  <c r="AP23" i="4"/>
  <c r="BA15" i="4"/>
  <c r="BB15" i="4" s="1"/>
  <c r="BE15" i="4" s="1"/>
  <c r="AS15" i="4"/>
  <c r="BA14" i="4"/>
  <c r="BB14" i="4" s="1"/>
  <c r="BE14" i="4" s="1"/>
  <c r="AS14" i="4"/>
  <c r="BA40" i="4"/>
  <c r="BB40" i="4" s="1"/>
  <c r="BE40" i="4" s="1"/>
  <c r="AS40" i="4"/>
  <c r="AN25" i="4"/>
  <c r="AM25" i="4"/>
  <c r="AN37" i="4"/>
  <c r="AM37" i="4"/>
  <c r="BA28" i="4"/>
  <c r="BB28" i="4" s="1"/>
  <c r="BE28" i="4" s="1"/>
  <c r="AP28" i="4"/>
  <c r="AN19" i="4"/>
  <c r="AM19" i="4"/>
  <c r="AN30" i="4"/>
  <c r="AM30" i="4"/>
  <c r="AN24" i="4"/>
  <c r="AM24" i="4"/>
  <c r="BA35" i="4"/>
  <c r="BB35" i="4" s="1"/>
  <c r="BE35" i="4" s="1"/>
  <c r="AS35" i="4"/>
  <c r="AT16" i="4"/>
  <c r="AS16" i="4"/>
  <c r="AZ16" i="2"/>
  <c r="AA10" i="2"/>
  <c r="AH47" i="2"/>
  <c r="AF47" i="2"/>
  <c r="AG47" i="2" s="1"/>
  <c r="AH62" i="2"/>
  <c r="AF62" i="2"/>
  <c r="AG62" i="2" s="1"/>
  <c r="AH59" i="2"/>
  <c r="AF59" i="2"/>
  <c r="AZ59" i="2" s="1"/>
  <c r="AZ70" i="2"/>
  <c r="AH83" i="2"/>
  <c r="AF83" i="2"/>
  <c r="AG83" i="2" s="1"/>
  <c r="AZ38" i="2"/>
  <c r="AH89" i="2"/>
  <c r="AF89" i="2"/>
  <c r="AZ89" i="2" s="1"/>
  <c r="AH21" i="2"/>
  <c r="AF21" i="2"/>
  <c r="AG21" i="2" s="1"/>
  <c r="AH25" i="2"/>
  <c r="AJ25" i="2" s="1"/>
  <c r="AF25" i="2"/>
  <c r="AZ25" i="2" s="1"/>
  <c r="AH79" i="2"/>
  <c r="AF79" i="2"/>
  <c r="AG79" i="2" s="1"/>
  <c r="AH34" i="2"/>
  <c r="AF34" i="2"/>
  <c r="AZ34" i="2" s="1"/>
  <c r="AD86" i="2"/>
  <c r="Z56" i="2"/>
  <c r="AA56" i="2" s="1"/>
  <c r="AZ9" i="2"/>
  <c r="AE26" i="2"/>
  <c r="AD26" i="2"/>
  <c r="AE75" i="2"/>
  <c r="AD75" i="2"/>
  <c r="AE66" i="2"/>
  <c r="AD66" i="2"/>
  <c r="AE58" i="2"/>
  <c r="AD58" i="2"/>
  <c r="Z52" i="2"/>
  <c r="AZ52" i="2" s="1"/>
  <c r="Z40" i="2"/>
  <c r="AA40" i="2" s="1"/>
  <c r="Z45" i="2"/>
  <c r="Z81" i="2"/>
  <c r="AZ81" i="2" s="1"/>
  <c r="AE35" i="2"/>
  <c r="AC35" i="2"/>
  <c r="AE41" i="2"/>
  <c r="AD41" i="2"/>
  <c r="AE9" i="2"/>
  <c r="AD9" i="2"/>
  <c r="AE76" i="2"/>
  <c r="AD76" i="2"/>
  <c r="AE84" i="2"/>
  <c r="AD84" i="2"/>
  <c r="AZ6" i="2"/>
  <c r="AA38" i="2"/>
  <c r="AE14" i="2"/>
  <c r="AD14" i="2"/>
  <c r="AE80" i="2"/>
  <c r="AD80" i="2"/>
  <c r="AE48" i="2"/>
  <c r="AD48" i="2"/>
  <c r="AE68" i="2"/>
  <c r="AD68" i="2"/>
  <c r="Z8" i="2"/>
  <c r="AE12" i="2"/>
  <c r="Z78" i="2"/>
  <c r="AZ78" i="2" s="1"/>
  <c r="AE38" i="2"/>
  <c r="AD38" i="2"/>
  <c r="AE16" i="2"/>
  <c r="AD16" i="2"/>
  <c r="AE31" i="2"/>
  <c r="AD31" i="2"/>
  <c r="AE70" i="2"/>
  <c r="AD70" i="2"/>
  <c r="AE74" i="2"/>
  <c r="AD74" i="2"/>
  <c r="AE63" i="2"/>
  <c r="AD63" i="2"/>
  <c r="AZ79" i="2"/>
  <c r="AA70" i="2"/>
  <c r="AD65" i="2"/>
  <c r="AA41" i="2"/>
  <c r="AE10" i="2"/>
  <c r="AD10" i="2"/>
  <c r="AE87" i="2"/>
  <c r="AD87" i="2"/>
  <c r="Z28" i="2"/>
  <c r="AA28" i="2" s="1"/>
  <c r="AA9" i="2"/>
  <c r="AE72" i="2"/>
  <c r="AC72" i="2"/>
  <c r="AD72" i="2" s="1"/>
  <c r="Z27" i="2"/>
  <c r="Z37" i="2"/>
  <c r="Z15" i="2"/>
  <c r="Z29" i="2"/>
  <c r="AA29" i="2" s="1"/>
  <c r="Z69" i="2"/>
  <c r="AE64" i="2"/>
  <c r="AC64" i="2"/>
  <c r="AD64" i="2" s="1"/>
  <c r="AH71" i="2"/>
  <c r="AF71" i="2"/>
  <c r="AG71" i="2" s="1"/>
  <c r="AA26" i="2"/>
  <c r="X45" i="2"/>
  <c r="AA64" i="2"/>
  <c r="AA16" i="2"/>
  <c r="AB82" i="2"/>
  <c r="AC82" i="2" s="1"/>
  <c r="AA82" i="2"/>
  <c r="AA12" i="2"/>
  <c r="W90" i="2"/>
  <c r="G16" i="6" s="1"/>
  <c r="G42" i="6" s="1"/>
  <c r="AB52" i="2"/>
  <c r="AB56" i="2"/>
  <c r="AC56" i="2" s="1"/>
  <c r="AB81" i="2"/>
  <c r="AB78" i="2"/>
  <c r="AB69" i="2"/>
  <c r="AC69" i="2" s="1"/>
  <c r="AB85" i="2"/>
  <c r="X40" i="2"/>
  <c r="AB37" i="2"/>
  <c r="AB15" i="2"/>
  <c r="AC15" i="2" s="1"/>
  <c r="AB29" i="2"/>
  <c r="AB46" i="2"/>
  <c r="AC46" i="2" s="1"/>
  <c r="Z46" i="2"/>
  <c r="AB18" i="2"/>
  <c r="Z18" i="2"/>
  <c r="Y90" i="2"/>
  <c r="H6" i="6" s="1"/>
  <c r="AB27" i="2"/>
  <c r="AC27" i="2" s="1"/>
  <c r="AB8" i="2"/>
  <c r="AC8" i="2" s="1"/>
  <c r="AB40" i="2"/>
  <c r="AB28" i="2"/>
  <c r="AB39" i="2"/>
  <c r="AC39" i="2" s="1"/>
  <c r="Z39" i="2"/>
  <c r="AB45" i="2"/>
  <c r="AC45" i="2" s="1"/>
  <c r="AB42" i="2"/>
  <c r="AB77" i="2"/>
  <c r="Z77" i="2"/>
  <c r="AA77" i="2" s="1"/>
  <c r="AQ12" i="5"/>
  <c r="M8" i="6"/>
  <c r="AQ6" i="4"/>
  <c r="AH6" i="2"/>
  <c r="AJ6" i="2" s="1"/>
  <c r="BA6" i="5"/>
  <c r="BB149" i="3" l="1"/>
  <c r="L45" i="6"/>
  <c r="AG59" i="2"/>
  <c r="L52" i="6"/>
  <c r="AQ38" i="5"/>
  <c r="AS12" i="5"/>
  <c r="AS38" i="5" s="1"/>
  <c r="AM47" i="4"/>
  <c r="AG34" i="2"/>
  <c r="L51" i="6"/>
  <c r="H10" i="6"/>
  <c r="AH10" i="2"/>
  <c r="AG10" i="2"/>
  <c r="AS6" i="4"/>
  <c r="AH74" i="2"/>
  <c r="AG74" i="2"/>
  <c r="AH70" i="2"/>
  <c r="AG70" i="2"/>
  <c r="AH31" i="2"/>
  <c r="AG31" i="2"/>
  <c r="AH16" i="2"/>
  <c r="AG16" i="2"/>
  <c r="AH38" i="2"/>
  <c r="AJ38" i="2" s="1"/>
  <c r="AG38" i="2"/>
  <c r="AQ32" i="4"/>
  <c r="AP32" i="4"/>
  <c r="AQ42" i="4"/>
  <c r="AP42" i="4"/>
  <c r="AQ41" i="4"/>
  <c r="AP41" i="4"/>
  <c r="AK17" i="2"/>
  <c r="AM17" i="2" s="1"/>
  <c r="AJ17" i="2"/>
  <c r="AK32" i="2"/>
  <c r="AM32" i="2" s="1"/>
  <c r="AJ32" i="2"/>
  <c r="AK86" i="2"/>
  <c r="AM86" i="2" s="1"/>
  <c r="AJ86" i="2"/>
  <c r="AK54" i="2"/>
  <c r="AM54" i="2" s="1"/>
  <c r="AJ54" i="2"/>
  <c r="AK51" i="2"/>
  <c r="AM51" i="2" s="1"/>
  <c r="AJ51" i="2"/>
  <c r="AK50" i="2"/>
  <c r="AM50" i="2" s="1"/>
  <c r="AJ50" i="2"/>
  <c r="AN19" i="2"/>
  <c r="AN49" i="2"/>
  <c r="AG25" i="2"/>
  <c r="AK22" i="2"/>
  <c r="AM22" i="2" s="1"/>
  <c r="AJ22" i="2"/>
  <c r="AG89" i="2"/>
  <c r="AA85" i="2"/>
  <c r="M28" i="6"/>
  <c r="M44" i="6"/>
  <c r="AH87" i="2"/>
  <c r="AG87" i="2"/>
  <c r="AH63" i="2"/>
  <c r="AG63" i="2"/>
  <c r="AH68" i="2"/>
  <c r="AG68" i="2"/>
  <c r="AH48" i="2"/>
  <c r="AG48" i="2"/>
  <c r="AH14" i="2"/>
  <c r="AG14" i="2"/>
  <c r="AH84" i="2"/>
  <c r="AG84" i="2"/>
  <c r="AH76" i="2"/>
  <c r="AG76" i="2"/>
  <c r="AH9" i="2"/>
  <c r="AG9" i="2"/>
  <c r="AH41" i="2"/>
  <c r="AG41" i="2"/>
  <c r="AH58" i="2"/>
  <c r="AG58" i="2"/>
  <c r="AH66" i="2"/>
  <c r="AG66" i="2"/>
  <c r="AH75" i="2"/>
  <c r="AG75" i="2"/>
  <c r="AH26" i="2"/>
  <c r="AG26" i="2"/>
  <c r="AK34" i="2"/>
  <c r="AM34" i="2" s="1"/>
  <c r="AJ34" i="2"/>
  <c r="AK79" i="2"/>
  <c r="AM79" i="2" s="1"/>
  <c r="AJ79" i="2"/>
  <c r="AK21" i="2"/>
  <c r="AM21" i="2" s="1"/>
  <c r="AJ21" i="2"/>
  <c r="AK89" i="2"/>
  <c r="AM89" i="2" s="1"/>
  <c r="AJ89" i="2"/>
  <c r="AK83" i="2"/>
  <c r="AM83" i="2" s="1"/>
  <c r="AJ83" i="2"/>
  <c r="AK59" i="2"/>
  <c r="AM59" i="2" s="1"/>
  <c r="AJ59" i="2"/>
  <c r="AK62" i="2"/>
  <c r="AM62" i="2" s="1"/>
  <c r="AJ62" i="2"/>
  <c r="AK47" i="2"/>
  <c r="AM47" i="2" s="1"/>
  <c r="AI47" i="2"/>
  <c r="AJ47" i="2" s="1"/>
  <c r="AV16" i="4"/>
  <c r="BA16" i="4"/>
  <c r="BB16" i="4" s="1"/>
  <c r="BE16" i="4" s="1"/>
  <c r="AQ24" i="4"/>
  <c r="AP24" i="4"/>
  <c r="AQ30" i="4"/>
  <c r="AP30" i="4"/>
  <c r="AQ19" i="4"/>
  <c r="AP19" i="4"/>
  <c r="AQ37" i="4"/>
  <c r="AP37" i="4"/>
  <c r="AQ25" i="4"/>
  <c r="AP25" i="4"/>
  <c r="AK53" i="2"/>
  <c r="AM53" i="2" s="1"/>
  <c r="AJ53" i="2"/>
  <c r="AK88" i="2"/>
  <c r="AM88" i="2" s="1"/>
  <c r="AJ88" i="2"/>
  <c r="AK67" i="2"/>
  <c r="AM67" i="2" s="1"/>
  <c r="AJ67" i="2"/>
  <c r="AK7" i="2"/>
  <c r="AM7" i="2" s="1"/>
  <c r="AJ7" i="2"/>
  <c r="AK60" i="2"/>
  <c r="AM60" i="2" s="1"/>
  <c r="AJ60" i="2"/>
  <c r="AK57" i="2"/>
  <c r="AM57" i="2" s="1"/>
  <c r="AJ57" i="2"/>
  <c r="AK55" i="2"/>
  <c r="AM55" i="2" s="1"/>
  <c r="AJ55" i="2"/>
  <c r="AK30" i="2"/>
  <c r="AM30" i="2" s="1"/>
  <c r="AJ30" i="2"/>
  <c r="AK36" i="2"/>
  <c r="AJ36" i="2"/>
  <c r="AK33" i="2"/>
  <c r="AM33" i="2" s="1"/>
  <c r="AJ33" i="2"/>
  <c r="AK65" i="2"/>
  <c r="AM65" i="2" s="1"/>
  <c r="AJ65" i="2"/>
  <c r="AN47" i="4"/>
  <c r="M9" i="6" s="1"/>
  <c r="BH28" i="5"/>
  <c r="AZ45" i="2"/>
  <c r="AZ15" i="2"/>
  <c r="AH12" i="2"/>
  <c r="AF12" i="2"/>
  <c r="AG12" i="2" s="1"/>
  <c r="AK25" i="2"/>
  <c r="AM25" i="2" s="1"/>
  <c r="AZ8" i="2"/>
  <c r="AH80" i="2"/>
  <c r="AF80" i="2"/>
  <c r="AG80" i="2" s="1"/>
  <c r="AH35" i="2"/>
  <c r="AF35" i="2"/>
  <c r="AG35" i="2" s="1"/>
  <c r="AZ21" i="2"/>
  <c r="AZ83" i="2"/>
  <c r="AZ62" i="2"/>
  <c r="BB6" i="5"/>
  <c r="AZ69" i="2"/>
  <c r="AZ27" i="2"/>
  <c r="AA78" i="2"/>
  <c r="AA8" i="2"/>
  <c r="G20" i="6"/>
  <c r="G46" i="6" s="1"/>
  <c r="AE42" i="2"/>
  <c r="AD42" i="2"/>
  <c r="AE39" i="2"/>
  <c r="AD39" i="2"/>
  <c r="AE27" i="2"/>
  <c r="AD27" i="2"/>
  <c r="AE69" i="2"/>
  <c r="AD69" i="2"/>
  <c r="X90" i="2"/>
  <c r="AA45" i="2"/>
  <c r="AA52" i="2"/>
  <c r="AE45" i="2"/>
  <c r="AD45" i="2"/>
  <c r="AE40" i="2"/>
  <c r="AC40" i="2"/>
  <c r="AE78" i="2"/>
  <c r="AD78" i="2"/>
  <c r="AE81" i="2"/>
  <c r="AD81" i="2"/>
  <c r="AE37" i="2"/>
  <c r="AC37" i="2"/>
  <c r="AD37" i="2" s="1"/>
  <c r="AE52" i="2"/>
  <c r="AD52" i="2"/>
  <c r="AE82" i="2"/>
  <c r="AD82" i="2"/>
  <c r="AE46" i="2"/>
  <c r="AD46" i="2"/>
  <c r="AE8" i="2"/>
  <c r="AD8" i="2"/>
  <c r="AE18" i="2"/>
  <c r="AC18" i="2"/>
  <c r="AD18" i="2" s="1"/>
  <c r="AE15" i="2"/>
  <c r="AD15" i="2"/>
  <c r="AE85" i="2"/>
  <c r="AD85" i="2"/>
  <c r="AE56" i="2"/>
  <c r="AD56" i="2"/>
  <c r="AD35" i="2"/>
  <c r="AA81" i="2"/>
  <c r="AA37" i="2"/>
  <c r="AH64" i="2"/>
  <c r="AF64" i="2"/>
  <c r="AG64" i="2" s="1"/>
  <c r="AK71" i="2"/>
  <c r="AI71" i="2"/>
  <c r="AJ71" i="2" s="1"/>
  <c r="AA69" i="2"/>
  <c r="AA15" i="2"/>
  <c r="AA27" i="2"/>
  <c r="AE28" i="2"/>
  <c r="AC28" i="2"/>
  <c r="AZ28" i="2" s="1"/>
  <c r="AH72" i="2"/>
  <c r="AF72" i="2"/>
  <c r="AG72" i="2" s="1"/>
  <c r="AE29" i="2"/>
  <c r="AC29" i="2"/>
  <c r="AZ29" i="2" s="1"/>
  <c r="G26" i="6"/>
  <c r="AA18" i="2"/>
  <c r="AA46" i="2"/>
  <c r="AA39" i="2"/>
  <c r="AE77" i="2"/>
  <c r="AC77" i="2"/>
  <c r="AD77" i="2" s="1"/>
  <c r="AB90" i="2"/>
  <c r="I6" i="6" s="1"/>
  <c r="AT12" i="5"/>
  <c r="AV12" i="5" s="1"/>
  <c r="AV38" i="5" s="1"/>
  <c r="N8" i="6"/>
  <c r="BA6" i="4"/>
  <c r="AK6" i="2"/>
  <c r="AM6" i="2" s="1"/>
  <c r="AZ47" i="2" l="1"/>
  <c r="M51" i="6"/>
  <c r="AP47" i="4"/>
  <c r="AQ47" i="4"/>
  <c r="N9" i="6" s="1"/>
  <c r="N45" i="6" s="1"/>
  <c r="AF77" i="2"/>
  <c r="AG77" i="2" s="1"/>
  <c r="G30" i="6"/>
  <c r="G53" i="6" s="1"/>
  <c r="G49" i="6"/>
  <c r="AH85" i="2"/>
  <c r="AG85" i="2"/>
  <c r="AH81" i="2"/>
  <c r="AG81" i="2"/>
  <c r="AH78" i="2"/>
  <c r="AG78" i="2"/>
  <c r="AH45" i="2"/>
  <c r="AG45" i="2"/>
  <c r="AN25" i="2"/>
  <c r="AK26" i="2"/>
  <c r="AM26" i="2" s="1"/>
  <c r="AJ26" i="2"/>
  <c r="AK75" i="2"/>
  <c r="AM75" i="2" s="1"/>
  <c r="AJ75" i="2"/>
  <c r="AK66" i="2"/>
  <c r="AM66" i="2" s="1"/>
  <c r="AJ66" i="2"/>
  <c r="AK58" i="2"/>
  <c r="AM58" i="2" s="1"/>
  <c r="AJ58" i="2"/>
  <c r="AK48" i="2"/>
  <c r="AM48" i="2" s="1"/>
  <c r="AJ48" i="2"/>
  <c r="AK68" i="2"/>
  <c r="AM68" i="2" s="1"/>
  <c r="AJ68" i="2"/>
  <c r="AK63" i="2"/>
  <c r="AM63" i="2" s="1"/>
  <c r="AJ63" i="2"/>
  <c r="AK87" i="2"/>
  <c r="AM87" i="2" s="1"/>
  <c r="AJ87" i="2"/>
  <c r="AQ49" i="2"/>
  <c r="AP49" i="2"/>
  <c r="AQ19" i="2"/>
  <c r="AP19" i="2"/>
  <c r="AN50" i="2"/>
  <c r="AN51" i="2"/>
  <c r="AN54" i="2"/>
  <c r="AN86" i="2"/>
  <c r="AN32" i="2"/>
  <c r="AN17" i="2"/>
  <c r="AT41" i="4"/>
  <c r="AS41" i="4"/>
  <c r="BA42" i="4"/>
  <c r="BB42" i="4" s="1"/>
  <c r="BE42" i="4" s="1"/>
  <c r="AS42" i="4"/>
  <c r="AT32" i="4"/>
  <c r="AS32" i="4"/>
  <c r="AK38" i="2"/>
  <c r="AM38" i="2" s="1"/>
  <c r="AK16" i="2"/>
  <c r="AM16" i="2" s="1"/>
  <c r="AJ16" i="2"/>
  <c r="AK31" i="2"/>
  <c r="AM31" i="2" s="1"/>
  <c r="AJ31" i="2"/>
  <c r="AK70" i="2"/>
  <c r="AM70" i="2" s="1"/>
  <c r="AJ70" i="2"/>
  <c r="AK74" i="2"/>
  <c r="AM74" i="2" s="1"/>
  <c r="AJ74" i="2"/>
  <c r="AK10" i="2"/>
  <c r="AM10" i="2" s="1"/>
  <c r="AJ10" i="2"/>
  <c r="N28" i="6"/>
  <c r="N44" i="6"/>
  <c r="AH29" i="2"/>
  <c r="AG29" i="2"/>
  <c r="AH28" i="2"/>
  <c r="AG28" i="2"/>
  <c r="AH15" i="2"/>
  <c r="AG15" i="2"/>
  <c r="AH8" i="2"/>
  <c r="AG8" i="2"/>
  <c r="AH52" i="2"/>
  <c r="AG52" i="2"/>
  <c r="AH69" i="2"/>
  <c r="AG69" i="2"/>
  <c r="AH27" i="2"/>
  <c r="AG27" i="2"/>
  <c r="AF39" i="2"/>
  <c r="AZ39" i="2" s="1"/>
  <c r="AH42" i="2"/>
  <c r="AG42" i="2"/>
  <c r="M29" i="6"/>
  <c r="M45" i="6"/>
  <c r="AN65" i="2"/>
  <c r="AN33" i="2"/>
  <c r="AL36" i="2"/>
  <c r="AM36" i="2" s="1"/>
  <c r="AN36" i="2"/>
  <c r="AN30" i="2"/>
  <c r="AN55" i="2"/>
  <c r="AN57" i="2"/>
  <c r="AN60" i="2"/>
  <c r="AN7" i="2"/>
  <c r="AN67" i="2"/>
  <c r="AN88" i="2"/>
  <c r="AN53" i="2"/>
  <c r="AT25" i="4"/>
  <c r="AS25" i="4"/>
  <c r="AT37" i="4"/>
  <c r="AS37" i="4"/>
  <c r="AT19" i="4"/>
  <c r="AS19" i="4"/>
  <c r="AT30" i="4"/>
  <c r="AS30" i="4"/>
  <c r="AT24" i="4"/>
  <c r="AS24" i="4"/>
  <c r="AN47" i="2"/>
  <c r="AN62" i="2"/>
  <c r="AN59" i="2"/>
  <c r="AN83" i="2"/>
  <c r="AN89" i="2"/>
  <c r="AQ89" i="2" s="1"/>
  <c r="AN21" i="2"/>
  <c r="AN79" i="2"/>
  <c r="AN34" i="2"/>
  <c r="AK41" i="2"/>
  <c r="AM41" i="2" s="1"/>
  <c r="AJ41" i="2"/>
  <c r="AK9" i="2"/>
  <c r="AM9" i="2" s="1"/>
  <c r="AJ9" i="2"/>
  <c r="AK76" i="2"/>
  <c r="AM76" i="2" s="1"/>
  <c r="AJ76" i="2"/>
  <c r="AK84" i="2"/>
  <c r="AM84" i="2" s="1"/>
  <c r="AJ84" i="2"/>
  <c r="AK14" i="2"/>
  <c r="AM14" i="2" s="1"/>
  <c r="AJ14" i="2"/>
  <c r="AN22" i="2"/>
  <c r="BA12" i="5"/>
  <c r="AT38" i="5"/>
  <c r="BK6" i="5"/>
  <c r="BB6" i="4"/>
  <c r="AN71" i="2"/>
  <c r="AL71" i="2"/>
  <c r="AM71" i="2" s="1"/>
  <c r="AK72" i="2"/>
  <c r="AM72" i="2" s="1"/>
  <c r="AI72" i="2"/>
  <c r="AJ72" i="2" s="1"/>
  <c r="AH18" i="2"/>
  <c r="AF18" i="2"/>
  <c r="AG18" i="2" s="1"/>
  <c r="AK64" i="2"/>
  <c r="AI64" i="2"/>
  <c r="AJ64" i="2" s="1"/>
  <c r="AH46" i="2"/>
  <c r="AF46" i="2"/>
  <c r="AZ46" i="2" s="1"/>
  <c r="AK35" i="2"/>
  <c r="AI35" i="2"/>
  <c r="AJ35" i="2" s="1"/>
  <c r="AK12" i="2"/>
  <c r="AI12" i="2"/>
  <c r="AJ12" i="2" s="1"/>
  <c r="AH40" i="2"/>
  <c r="AJ40" i="2" s="1"/>
  <c r="AF40" i="2"/>
  <c r="AG40" i="2" s="1"/>
  <c r="AH82" i="2"/>
  <c r="AF82" i="2"/>
  <c r="AZ82" i="2" s="1"/>
  <c r="AH37" i="2"/>
  <c r="AF37" i="2"/>
  <c r="AZ37" i="2" s="1"/>
  <c r="AK80" i="2"/>
  <c r="AM80" i="2" s="1"/>
  <c r="AZ80" i="2"/>
  <c r="BB12" i="5"/>
  <c r="BK12" i="5" s="1"/>
  <c r="AH39" i="2"/>
  <c r="AD40" i="2"/>
  <c r="AH56" i="2"/>
  <c r="AF56" i="2"/>
  <c r="AG56" i="2" s="1"/>
  <c r="AD28" i="2"/>
  <c r="AD29" i="2"/>
  <c r="AZ71" i="2"/>
  <c r="AC90" i="2"/>
  <c r="I16" i="6" s="1"/>
  <c r="I42" i="6" s="1"/>
  <c r="AA90" i="2"/>
  <c r="AH77" i="2"/>
  <c r="AE90" i="2"/>
  <c r="J6" i="6" s="1"/>
  <c r="I10" i="6"/>
  <c r="O8" i="6"/>
  <c r="N29" i="6"/>
  <c r="N52" i="6" s="1"/>
  <c r="AN6" i="2"/>
  <c r="AP6" i="2" s="1"/>
  <c r="AS47" i="4" l="1"/>
  <c r="N51" i="6"/>
  <c r="AZ72" i="2"/>
  <c r="AG39" i="2"/>
  <c r="R8" i="6"/>
  <c r="R44" i="6" s="1"/>
  <c r="O44" i="6"/>
  <c r="AK39" i="2"/>
  <c r="AM39" i="2" s="1"/>
  <c r="AJ39" i="2"/>
  <c r="AN72" i="2"/>
  <c r="AQ71" i="2"/>
  <c r="AP71" i="2"/>
  <c r="AO36" i="2"/>
  <c r="AP36" i="2" s="1"/>
  <c r="AQ36" i="2"/>
  <c r="AQ33" i="2"/>
  <c r="AP33" i="2"/>
  <c r="BB65" i="2"/>
  <c r="AP65" i="2"/>
  <c r="BA65" i="2" s="1"/>
  <c r="M52" i="6"/>
  <c r="AK42" i="2"/>
  <c r="AM42" i="2" s="1"/>
  <c r="AJ42" i="2"/>
  <c r="AK27" i="2"/>
  <c r="AM27" i="2" s="1"/>
  <c r="AJ27" i="2"/>
  <c r="AK69" i="2"/>
  <c r="AM69" i="2" s="1"/>
  <c r="AJ69" i="2"/>
  <c r="AG82" i="2"/>
  <c r="AK8" i="2"/>
  <c r="AM8" i="2" s="1"/>
  <c r="AJ8" i="2"/>
  <c r="AK15" i="2"/>
  <c r="AM15" i="2" s="1"/>
  <c r="AJ15" i="2"/>
  <c r="AK28" i="2"/>
  <c r="AM28" i="2" s="1"/>
  <c r="AJ28" i="2"/>
  <c r="AK29" i="2"/>
  <c r="AM29" i="2" s="1"/>
  <c r="AJ29" i="2"/>
  <c r="BB25" i="2"/>
  <c r="AP25" i="2"/>
  <c r="BA25" i="2" s="1"/>
  <c r="AK45" i="2"/>
  <c r="AM45" i="2" s="1"/>
  <c r="AJ45" i="2"/>
  <c r="AG37" i="2"/>
  <c r="AK85" i="2"/>
  <c r="AM85" i="2" s="1"/>
  <c r="AJ85" i="2"/>
  <c r="AI77" i="2"/>
  <c r="AZ77" i="2" s="1"/>
  <c r="AN80" i="2"/>
  <c r="AK37" i="2"/>
  <c r="AM37" i="2" s="1"/>
  <c r="AJ37" i="2"/>
  <c r="AK82" i="2"/>
  <c r="AM82" i="2" s="1"/>
  <c r="AJ82" i="2"/>
  <c r="AK46" i="2"/>
  <c r="AM46" i="2" s="1"/>
  <c r="AJ46" i="2"/>
  <c r="BE6" i="4"/>
  <c r="AQ22" i="2"/>
  <c r="AP22" i="2"/>
  <c r="AN14" i="2"/>
  <c r="AN84" i="2"/>
  <c r="AN76" i="2"/>
  <c r="AN9" i="2"/>
  <c r="AN41" i="2"/>
  <c r="AQ34" i="2"/>
  <c r="AP34" i="2"/>
  <c r="BB79" i="2"/>
  <c r="AP79" i="2"/>
  <c r="BA79" i="2" s="1"/>
  <c r="AQ21" i="2"/>
  <c r="AP21" i="2"/>
  <c r="BB89" i="2"/>
  <c r="AS89" i="2"/>
  <c r="BA89" i="2" s="1"/>
  <c r="AQ83" i="2"/>
  <c r="AP83" i="2"/>
  <c r="AQ59" i="2"/>
  <c r="AP59" i="2"/>
  <c r="AQ62" i="2"/>
  <c r="AP62" i="2"/>
  <c r="AQ47" i="2"/>
  <c r="AP47" i="2"/>
  <c r="BA24" i="4"/>
  <c r="BB24" i="4" s="1"/>
  <c r="BE24" i="4" s="1"/>
  <c r="AV24" i="4"/>
  <c r="BA30" i="4"/>
  <c r="BB30" i="4" s="1"/>
  <c r="BE30" i="4" s="1"/>
  <c r="AV30" i="4"/>
  <c r="AV19" i="4"/>
  <c r="BA19" i="4"/>
  <c r="AT47" i="4"/>
  <c r="O9" i="6" s="1"/>
  <c r="BA37" i="4"/>
  <c r="BB37" i="4" s="1"/>
  <c r="BE37" i="4" s="1"/>
  <c r="AV37" i="4"/>
  <c r="BA25" i="4"/>
  <c r="BB25" i="4" s="1"/>
  <c r="BE25" i="4" s="1"/>
  <c r="AV25" i="4"/>
  <c r="AQ53" i="2"/>
  <c r="AP53" i="2"/>
  <c r="AQ88" i="2"/>
  <c r="AP88" i="2"/>
  <c r="AQ67" i="2"/>
  <c r="AP67" i="2"/>
  <c r="AQ7" i="2"/>
  <c r="AP7" i="2"/>
  <c r="AQ60" i="2"/>
  <c r="AP60" i="2"/>
  <c r="AQ57" i="2"/>
  <c r="AP57" i="2"/>
  <c r="BB55" i="2"/>
  <c r="AP55" i="2"/>
  <c r="BA55" i="2" s="1"/>
  <c r="AQ30" i="2"/>
  <c r="AP30" i="2"/>
  <c r="AK52" i="2"/>
  <c r="AM52" i="2" s="1"/>
  <c r="AJ52" i="2"/>
  <c r="AN10" i="2"/>
  <c r="AN74" i="2"/>
  <c r="AN70" i="2"/>
  <c r="AN31" i="2"/>
  <c r="AN16" i="2"/>
  <c r="AN38" i="2"/>
  <c r="BA32" i="4"/>
  <c r="BB32" i="4" s="1"/>
  <c r="BE32" i="4" s="1"/>
  <c r="AV32" i="4"/>
  <c r="BA41" i="4"/>
  <c r="BB41" i="4" s="1"/>
  <c r="BE41" i="4" s="1"/>
  <c r="AV41" i="4"/>
  <c r="AQ17" i="2"/>
  <c r="AP17" i="2"/>
  <c r="AQ32" i="2"/>
  <c r="AO32" i="2"/>
  <c r="AZ32" i="2" s="1"/>
  <c r="AQ86" i="2"/>
  <c r="AP86" i="2"/>
  <c r="AQ54" i="2"/>
  <c r="AP54" i="2"/>
  <c r="AQ51" i="2"/>
  <c r="AP51" i="2"/>
  <c r="AQ50" i="2"/>
  <c r="AP50" i="2"/>
  <c r="BB19" i="2"/>
  <c r="AS19" i="2"/>
  <c r="BA19" i="2" s="1"/>
  <c r="BB49" i="2"/>
  <c r="AS49" i="2"/>
  <c r="BA49" i="2" s="1"/>
  <c r="AN87" i="2"/>
  <c r="AN63" i="2"/>
  <c r="AN68" i="2"/>
  <c r="AN48" i="2"/>
  <c r="AN58" i="2"/>
  <c r="AN66" i="2"/>
  <c r="AN75" i="2"/>
  <c r="AN26" i="2"/>
  <c r="AJ80" i="2"/>
  <c r="AK78" i="2"/>
  <c r="AM78" i="2" s="1"/>
  <c r="AJ78" i="2"/>
  <c r="AK81" i="2"/>
  <c r="AM81" i="2" s="1"/>
  <c r="AJ81" i="2"/>
  <c r="AG46" i="2"/>
  <c r="BH6" i="5"/>
  <c r="BA38" i="5"/>
  <c r="BB38" i="5"/>
  <c r="BH12" i="5"/>
  <c r="AK40" i="2"/>
  <c r="AM40" i="2" s="1"/>
  <c r="AZ40" i="2"/>
  <c r="AN35" i="2"/>
  <c r="AL35" i="2"/>
  <c r="AM35" i="2" s="1"/>
  <c r="AK18" i="2"/>
  <c r="AM18" i="2" s="1"/>
  <c r="AI18" i="2"/>
  <c r="AZ18" i="2" s="1"/>
  <c r="AF90" i="2"/>
  <c r="J16" i="6" s="1"/>
  <c r="J20" i="6" s="1"/>
  <c r="AN12" i="2"/>
  <c r="AL12" i="2"/>
  <c r="AM12" i="2" s="1"/>
  <c r="AN64" i="2"/>
  <c r="AL64" i="2"/>
  <c r="AM64" i="2" s="1"/>
  <c r="AG90" i="2"/>
  <c r="AK56" i="2"/>
  <c r="AI56" i="2"/>
  <c r="AI90" i="2" s="1"/>
  <c r="K16" i="6" s="1"/>
  <c r="K20" i="6" s="1"/>
  <c r="AD90" i="2"/>
  <c r="I20" i="6"/>
  <c r="I46" i="6" s="1"/>
  <c r="I26" i="6"/>
  <c r="J10" i="6"/>
  <c r="AK77" i="2"/>
  <c r="AM77" i="2" s="1"/>
  <c r="AH90" i="2"/>
  <c r="K6" i="6" s="1"/>
  <c r="O28" i="6"/>
  <c r="O51" i="6" s="1"/>
  <c r="R28" i="6"/>
  <c r="AQ6" i="2"/>
  <c r="AS6" i="2" s="1"/>
  <c r="AJ77" i="2" l="1"/>
  <c r="J46" i="6"/>
  <c r="K42" i="6"/>
  <c r="R51" i="6"/>
  <c r="BB39" i="5"/>
  <c r="BB40" i="5" s="1"/>
  <c r="I30" i="6"/>
  <c r="I53" i="6" s="1"/>
  <c r="I49" i="6"/>
  <c r="AN40" i="2"/>
  <c r="AP26" i="2"/>
  <c r="BA26" i="2" s="1"/>
  <c r="BB26" i="2"/>
  <c r="AQ75" i="2"/>
  <c r="AP75" i="2"/>
  <c r="AQ66" i="2"/>
  <c r="AP66" i="2"/>
  <c r="AQ58" i="2"/>
  <c r="AP58" i="2"/>
  <c r="AQ48" i="2"/>
  <c r="AP48" i="2"/>
  <c r="AQ68" i="2"/>
  <c r="AP68" i="2"/>
  <c r="AQ63" i="2"/>
  <c r="AP63" i="2"/>
  <c r="AQ87" i="2"/>
  <c r="AP87" i="2"/>
  <c r="BI49" i="2"/>
  <c r="BC49" i="2"/>
  <c r="BI19" i="2"/>
  <c r="BC19" i="2"/>
  <c r="BB50" i="2"/>
  <c r="AS50" i="2"/>
  <c r="BA50" i="2" s="1"/>
  <c r="BB51" i="2"/>
  <c r="AS51" i="2"/>
  <c r="BA51" i="2" s="1"/>
  <c r="BB54" i="2"/>
  <c r="AS54" i="2"/>
  <c r="BA54" i="2" s="1"/>
  <c r="BB86" i="2"/>
  <c r="AS86" i="2"/>
  <c r="BA86" i="2" s="1"/>
  <c r="AS32" i="2"/>
  <c r="BB32" i="2"/>
  <c r="O29" i="6"/>
  <c r="O45" i="6"/>
  <c r="R9" i="6"/>
  <c r="AV47" i="4"/>
  <c r="BB47" i="2"/>
  <c r="AS47" i="2"/>
  <c r="BA47" i="2" s="1"/>
  <c r="BB62" i="2"/>
  <c r="AS62" i="2"/>
  <c r="BA62" i="2" s="1"/>
  <c r="BB59" i="2"/>
  <c r="AS59" i="2"/>
  <c r="BA59" i="2" s="1"/>
  <c r="BB83" i="2"/>
  <c r="AS83" i="2"/>
  <c r="BA83" i="2" s="1"/>
  <c r="BI89" i="2"/>
  <c r="BC89" i="2"/>
  <c r="BB21" i="2"/>
  <c r="AS21" i="2"/>
  <c r="BA21" i="2" s="1"/>
  <c r="BI79" i="2"/>
  <c r="BC79" i="2"/>
  <c r="BB34" i="2"/>
  <c r="AS34" i="2"/>
  <c r="BA34" i="2" s="1"/>
  <c r="AQ41" i="2"/>
  <c r="AP41" i="2"/>
  <c r="BB9" i="2"/>
  <c r="AP9" i="2"/>
  <c r="BA9" i="2" s="1"/>
  <c r="AQ76" i="2"/>
  <c r="AP76" i="2"/>
  <c r="AQ84" i="2"/>
  <c r="AP84" i="2"/>
  <c r="AQ14" i="2"/>
  <c r="AP14" i="2"/>
  <c r="BB22" i="2"/>
  <c r="AS22" i="2"/>
  <c r="BA22" i="2" s="1"/>
  <c r="AN45" i="2"/>
  <c r="BI25" i="2"/>
  <c r="BC25" i="2"/>
  <c r="AN29" i="2"/>
  <c r="AN28" i="2"/>
  <c r="AN15" i="2"/>
  <c r="AN8" i="2"/>
  <c r="BI65" i="2"/>
  <c r="BC65" i="2"/>
  <c r="AT33" i="2"/>
  <c r="AS33" i="2"/>
  <c r="AJ18" i="2"/>
  <c r="AN18" i="2"/>
  <c r="AN81" i="2"/>
  <c r="AN78" i="2"/>
  <c r="AP32" i="2"/>
  <c r="BB17" i="2"/>
  <c r="AS17" i="2"/>
  <c r="BA17" i="2" s="1"/>
  <c r="AQ38" i="2"/>
  <c r="AP38" i="2"/>
  <c r="AQ16" i="2"/>
  <c r="AP16" i="2"/>
  <c r="AQ31" i="2"/>
  <c r="AP31" i="2"/>
  <c r="AQ70" i="2"/>
  <c r="AP70" i="2"/>
  <c r="AQ74" i="2"/>
  <c r="AP74" i="2"/>
  <c r="BB10" i="2"/>
  <c r="AP10" i="2"/>
  <c r="BA10" i="2" s="1"/>
  <c r="AN52" i="2"/>
  <c r="BB30" i="2"/>
  <c r="AS30" i="2"/>
  <c r="BA30" i="2" s="1"/>
  <c r="BI55" i="2"/>
  <c r="BC55" i="2"/>
  <c r="BB57" i="2"/>
  <c r="AS57" i="2"/>
  <c r="BA57" i="2" s="1"/>
  <c r="BB60" i="2"/>
  <c r="AS60" i="2"/>
  <c r="BA60" i="2" s="1"/>
  <c r="BB7" i="2"/>
  <c r="AS7" i="2"/>
  <c r="BA7" i="2" s="1"/>
  <c r="BB67" i="2"/>
  <c r="AS67" i="2"/>
  <c r="BA67" i="2" s="1"/>
  <c r="BB88" i="2"/>
  <c r="AS88" i="2"/>
  <c r="BA88" i="2" s="1"/>
  <c r="BB53" i="2"/>
  <c r="AS53" i="2"/>
  <c r="BA53" i="2" s="1"/>
  <c r="BB19" i="4"/>
  <c r="BA47" i="4"/>
  <c r="AN46" i="2"/>
  <c r="AN82" i="2"/>
  <c r="AN37" i="2"/>
  <c r="AQ80" i="2"/>
  <c r="AP80" i="2"/>
  <c r="AJ56" i="2"/>
  <c r="J42" i="6"/>
  <c r="AN85" i="2"/>
  <c r="AN69" i="2"/>
  <c r="AN27" i="2"/>
  <c r="AN42" i="2"/>
  <c r="BB36" i="2"/>
  <c r="BI36" i="2" s="1"/>
  <c r="AR36" i="2"/>
  <c r="AZ36" i="2" s="1"/>
  <c r="BB71" i="2"/>
  <c r="AS71" i="2"/>
  <c r="BA71" i="2" s="1"/>
  <c r="AQ72" i="2"/>
  <c r="AP72" i="2"/>
  <c r="AT39" i="2"/>
  <c r="J26" i="6"/>
  <c r="AQ12" i="2"/>
  <c r="AO12" i="2"/>
  <c r="AP12" i="2" s="1"/>
  <c r="BB64" i="2"/>
  <c r="BI64" i="2" s="1"/>
  <c r="AO64" i="2"/>
  <c r="AZ64" i="2" s="1"/>
  <c r="BB35" i="2"/>
  <c r="AO35" i="2"/>
  <c r="AZ35" i="2" s="1"/>
  <c r="AN56" i="2"/>
  <c r="AL56" i="2"/>
  <c r="AL90" i="2" s="1"/>
  <c r="K10" i="6"/>
  <c r="K46" i="6" s="1"/>
  <c r="K26" i="6"/>
  <c r="AN77" i="2"/>
  <c r="AP77" i="2" s="1"/>
  <c r="BA77" i="2" s="1"/>
  <c r="AK90" i="2"/>
  <c r="AT6" i="2"/>
  <c r="AV6" i="2" s="1"/>
  <c r="AM56" i="2" l="1"/>
  <c r="L16" i="6"/>
  <c r="L20" i="6" s="1"/>
  <c r="AM90" i="2"/>
  <c r="BB39" i="2"/>
  <c r="AV39" i="2"/>
  <c r="BA39" i="2" s="1"/>
  <c r="BI71" i="2"/>
  <c r="BC71" i="2"/>
  <c r="BA6" i="2"/>
  <c r="J30" i="6"/>
  <c r="J53" i="6" s="1"/>
  <c r="J49" i="6"/>
  <c r="BC36" i="2"/>
  <c r="AS36" i="2"/>
  <c r="BA36" i="2" s="1"/>
  <c r="BB42" i="2"/>
  <c r="AP42" i="2"/>
  <c r="BA42" i="2" s="1"/>
  <c r="BB27" i="2"/>
  <c r="AP27" i="2"/>
  <c r="BA27" i="2" s="1"/>
  <c r="BB69" i="2"/>
  <c r="AP69" i="2"/>
  <c r="BA69" i="2" s="1"/>
  <c r="BB85" i="2"/>
  <c r="AP85" i="2"/>
  <c r="BA85" i="2" s="1"/>
  <c r="AT80" i="2"/>
  <c r="AS80" i="2"/>
  <c r="BB37" i="2"/>
  <c r="AP37" i="2"/>
  <c r="BA37" i="2" s="1"/>
  <c r="BB82" i="2"/>
  <c r="AP82" i="2"/>
  <c r="BA82" i="2" s="1"/>
  <c r="AQ46" i="2"/>
  <c r="AP46" i="2"/>
  <c r="BE19" i="4"/>
  <c r="BB48" i="4"/>
  <c r="BI53" i="2"/>
  <c r="BC53" i="2"/>
  <c r="BI88" i="2"/>
  <c r="BC88" i="2"/>
  <c r="BI67" i="2"/>
  <c r="BC67" i="2"/>
  <c r="BI7" i="2"/>
  <c r="BC7" i="2"/>
  <c r="BI60" i="2"/>
  <c r="BC60" i="2"/>
  <c r="BI57" i="2"/>
  <c r="BC57" i="2"/>
  <c r="BI30" i="2"/>
  <c r="BC30" i="2"/>
  <c r="BB52" i="2"/>
  <c r="AP52" i="2"/>
  <c r="BA52" i="2" s="1"/>
  <c r="BI10" i="2"/>
  <c r="BC10" i="2"/>
  <c r="AT74" i="2"/>
  <c r="AS74" i="2"/>
  <c r="AT70" i="2"/>
  <c r="AS70" i="2"/>
  <c r="AT31" i="2"/>
  <c r="AS31" i="2"/>
  <c r="AT16" i="2"/>
  <c r="AS16" i="2"/>
  <c r="AT38" i="2"/>
  <c r="AS38" i="2"/>
  <c r="BI17" i="2"/>
  <c r="BC17" i="2"/>
  <c r="BB18" i="2"/>
  <c r="AP18" i="2"/>
  <c r="BA18" i="2" s="1"/>
  <c r="BB33" i="2"/>
  <c r="AV33" i="2"/>
  <c r="BA33" i="2" s="1"/>
  <c r="BB8" i="2"/>
  <c r="AP8" i="2"/>
  <c r="BB15" i="2"/>
  <c r="AP15" i="2"/>
  <c r="BA15" i="2" s="1"/>
  <c r="BB28" i="2"/>
  <c r="AP28" i="2"/>
  <c r="BA28" i="2" s="1"/>
  <c r="BB29" i="2"/>
  <c r="AP29" i="2"/>
  <c r="BA29" i="2" s="1"/>
  <c r="BB45" i="2"/>
  <c r="AP45" i="2"/>
  <c r="BA45" i="2" s="1"/>
  <c r="BI22" i="2"/>
  <c r="BC22" i="2"/>
  <c r="AT14" i="2"/>
  <c r="AS14" i="2"/>
  <c r="AT84" i="2"/>
  <c r="AS84" i="2"/>
  <c r="AT76" i="2"/>
  <c r="AS76" i="2"/>
  <c r="BI9" i="2"/>
  <c r="BC9" i="2"/>
  <c r="AT41" i="2"/>
  <c r="AS41" i="2"/>
  <c r="BI34" i="2"/>
  <c r="BC34" i="2"/>
  <c r="BI21" i="2"/>
  <c r="BC21" i="2"/>
  <c r="BI83" i="2"/>
  <c r="BC83" i="2"/>
  <c r="BI59" i="2"/>
  <c r="BC59" i="2"/>
  <c r="BI62" i="2"/>
  <c r="BC62" i="2"/>
  <c r="BI47" i="2"/>
  <c r="BC47" i="2"/>
  <c r="R45" i="6"/>
  <c r="R29" i="6"/>
  <c r="O52" i="6"/>
  <c r="BA32" i="2"/>
  <c r="BI86" i="2"/>
  <c r="BC86" i="2"/>
  <c r="BI54" i="2"/>
  <c r="BC54" i="2"/>
  <c r="BI51" i="2"/>
  <c r="BC51" i="2"/>
  <c r="BI50" i="2"/>
  <c r="BC50" i="2"/>
  <c r="AT87" i="2"/>
  <c r="AS87" i="2"/>
  <c r="AT63" i="2"/>
  <c r="AS63" i="2"/>
  <c r="BB68" i="2"/>
  <c r="AS68" i="2"/>
  <c r="BA68" i="2" s="1"/>
  <c r="AT48" i="2"/>
  <c r="AS48" i="2"/>
  <c r="AT58" i="2"/>
  <c r="AS58" i="2"/>
  <c r="AT66" i="2"/>
  <c r="AS66" i="2"/>
  <c r="AT75" i="2"/>
  <c r="AS75" i="2"/>
  <c r="BB40" i="2"/>
  <c r="AP40" i="2"/>
  <c r="BA40" i="2" s="1"/>
  <c r="K30" i="6"/>
  <c r="K53" i="6" s="1"/>
  <c r="K49" i="6"/>
  <c r="AT72" i="2"/>
  <c r="AS72" i="2"/>
  <c r="BM55" i="2"/>
  <c r="BJ55" i="2"/>
  <c r="BB78" i="2"/>
  <c r="AP78" i="2"/>
  <c r="BA78" i="2" s="1"/>
  <c r="BB81" i="2"/>
  <c r="AP81" i="2"/>
  <c r="BA81" i="2" s="1"/>
  <c r="BM65" i="2"/>
  <c r="BJ65" i="2"/>
  <c r="BM25" i="2"/>
  <c r="BJ25" i="2"/>
  <c r="BM79" i="2"/>
  <c r="BJ79" i="2"/>
  <c r="BM89" i="2"/>
  <c r="BJ89" i="2"/>
  <c r="BI32" i="2"/>
  <c r="BC32" i="2"/>
  <c r="BM19" i="2"/>
  <c r="BJ19" i="2"/>
  <c r="BM49" i="2"/>
  <c r="BJ49" i="2"/>
  <c r="BI26" i="2"/>
  <c r="BC26" i="2"/>
  <c r="AP35" i="2"/>
  <c r="BA35" i="2" s="1"/>
  <c r="AP64" i="2"/>
  <c r="BA64" i="2" s="1"/>
  <c r="BC64" i="2"/>
  <c r="BM64" i="2" s="1"/>
  <c r="AT12" i="2"/>
  <c r="AR12" i="2"/>
  <c r="AS12" i="2" s="1"/>
  <c r="BI35" i="2"/>
  <c r="BC35" i="2"/>
  <c r="BM35" i="2" s="1"/>
  <c r="AJ90" i="2"/>
  <c r="P16" i="6" s="1"/>
  <c r="P42" i="6" s="1"/>
  <c r="BB56" i="2"/>
  <c r="BI56" i="2" s="1"/>
  <c r="AO56" i="2"/>
  <c r="AP56" i="2" s="1"/>
  <c r="BA56" i="2" s="1"/>
  <c r="L6" i="6"/>
  <c r="Q16" i="6"/>
  <c r="Q42" i="6" s="1"/>
  <c r="BB77" i="2"/>
  <c r="BI77" i="2" s="1"/>
  <c r="AN90" i="2"/>
  <c r="M6" i="6" s="1"/>
  <c r="BB6" i="2"/>
  <c r="BI6" i="2" s="1"/>
  <c r="L42" i="6" l="1"/>
  <c r="BM26" i="2"/>
  <c r="BJ26" i="2"/>
  <c r="BB12" i="2"/>
  <c r="AV12" i="2"/>
  <c r="BI81" i="2"/>
  <c r="BC81" i="2"/>
  <c r="BI78" i="2"/>
  <c r="BC78" i="2"/>
  <c r="BB72" i="2"/>
  <c r="AV72" i="2"/>
  <c r="BA72" i="2" s="1"/>
  <c r="BM50" i="2"/>
  <c r="BJ50" i="2"/>
  <c r="BM51" i="2"/>
  <c r="BJ51" i="2"/>
  <c r="BM54" i="2"/>
  <c r="BJ54" i="2"/>
  <c r="BM86" i="2"/>
  <c r="BJ86" i="2"/>
  <c r="BB49" i="4"/>
  <c r="R52" i="6"/>
  <c r="BM47" i="2"/>
  <c r="BJ47" i="2"/>
  <c r="BM62" i="2"/>
  <c r="BJ62" i="2"/>
  <c r="BM59" i="2"/>
  <c r="BJ59" i="2"/>
  <c r="BM83" i="2"/>
  <c r="BJ83" i="2"/>
  <c r="BM21" i="2"/>
  <c r="BJ21" i="2"/>
  <c r="BM34" i="2"/>
  <c r="BJ34" i="2"/>
  <c r="BJ9" i="2"/>
  <c r="BM9" i="2"/>
  <c r="BM22" i="2"/>
  <c r="BJ22" i="2"/>
  <c r="BA8" i="2"/>
  <c r="AP90" i="2"/>
  <c r="BM17" i="2"/>
  <c r="BJ17" i="2"/>
  <c r="BM10" i="2"/>
  <c r="BJ10" i="2"/>
  <c r="BM30" i="2"/>
  <c r="BJ30" i="2"/>
  <c r="BM57" i="2"/>
  <c r="BJ57" i="2"/>
  <c r="BM60" i="2"/>
  <c r="BJ60" i="2"/>
  <c r="BJ7" i="2"/>
  <c r="BM7" i="2"/>
  <c r="BM67" i="2"/>
  <c r="BJ67" i="2"/>
  <c r="BM88" i="2"/>
  <c r="BJ88" i="2"/>
  <c r="BM53" i="2"/>
  <c r="BJ53" i="2"/>
  <c r="BB50" i="4"/>
  <c r="BM71" i="2"/>
  <c r="BJ71" i="2"/>
  <c r="BM32" i="2"/>
  <c r="BJ32" i="2"/>
  <c r="BI40" i="2"/>
  <c r="BC40" i="2"/>
  <c r="BB75" i="2"/>
  <c r="AV75" i="2"/>
  <c r="BA75" i="2" s="1"/>
  <c r="BB66" i="2"/>
  <c r="AV66" i="2"/>
  <c r="BA66" i="2" s="1"/>
  <c r="BB58" i="2"/>
  <c r="AV58" i="2"/>
  <c r="BA58" i="2" s="1"/>
  <c r="BB48" i="2"/>
  <c r="AV48" i="2"/>
  <c r="BA48" i="2" s="1"/>
  <c r="BI68" i="2"/>
  <c r="BC68" i="2"/>
  <c r="BB63" i="2"/>
  <c r="AV63" i="2"/>
  <c r="BA63" i="2" s="1"/>
  <c r="BB87" i="2"/>
  <c r="AV87" i="2"/>
  <c r="BA87" i="2" s="1"/>
  <c r="BB41" i="2"/>
  <c r="AV41" i="2"/>
  <c r="BA41" i="2" s="1"/>
  <c r="BB76" i="2"/>
  <c r="AV76" i="2"/>
  <c r="BA76" i="2" s="1"/>
  <c r="BB84" i="2"/>
  <c r="AV84" i="2"/>
  <c r="BA84" i="2" s="1"/>
  <c r="BB14" i="2"/>
  <c r="AV14" i="2"/>
  <c r="BA14" i="2" s="1"/>
  <c r="BI45" i="2"/>
  <c r="BC45" i="2"/>
  <c r="BI29" i="2"/>
  <c r="BC29" i="2"/>
  <c r="BI28" i="2"/>
  <c r="BC28" i="2"/>
  <c r="BI15" i="2"/>
  <c r="BC15" i="2"/>
  <c r="BI8" i="2"/>
  <c r="BC8" i="2"/>
  <c r="BI33" i="2"/>
  <c r="BC33" i="2"/>
  <c r="BI18" i="2"/>
  <c r="BC18" i="2"/>
  <c r="BB38" i="2"/>
  <c r="AV38" i="2"/>
  <c r="BA38" i="2" s="1"/>
  <c r="BB16" i="2"/>
  <c r="AV16" i="2"/>
  <c r="BA16" i="2" s="1"/>
  <c r="BB31" i="2"/>
  <c r="AV31" i="2"/>
  <c r="BA31" i="2" s="1"/>
  <c r="BB70" i="2"/>
  <c r="AV70" i="2"/>
  <c r="BA70" i="2" s="1"/>
  <c r="BB74" i="2"/>
  <c r="AV74" i="2"/>
  <c r="BA74" i="2" s="1"/>
  <c r="BI52" i="2"/>
  <c r="BC52" i="2"/>
  <c r="AT46" i="2"/>
  <c r="AS46" i="2"/>
  <c r="AS90" i="2" s="1"/>
  <c r="AQ90" i="2"/>
  <c r="N6" i="6" s="1"/>
  <c r="BI82" i="2"/>
  <c r="BC82" i="2"/>
  <c r="BI37" i="2"/>
  <c r="BC37" i="2"/>
  <c r="BB80" i="2"/>
  <c r="AV80" i="2"/>
  <c r="BA80" i="2" s="1"/>
  <c r="BI85" i="2"/>
  <c r="BC85" i="2"/>
  <c r="BI69" i="2"/>
  <c r="BC69" i="2"/>
  <c r="BI27" i="2"/>
  <c r="BC27" i="2"/>
  <c r="BI42" i="2"/>
  <c r="BC42" i="2"/>
  <c r="BM36" i="2"/>
  <c r="BJ36" i="2"/>
  <c r="BI39" i="2"/>
  <c r="BC39" i="2"/>
  <c r="BJ64" i="2"/>
  <c r="AZ12" i="2"/>
  <c r="BC12" i="2" s="1"/>
  <c r="BM12" i="2" s="1"/>
  <c r="AR90" i="2"/>
  <c r="N16" i="6" s="1"/>
  <c r="P26" i="6"/>
  <c r="P20" i="6"/>
  <c r="P46" i="6" s="1"/>
  <c r="BI12" i="2"/>
  <c r="BJ35" i="2"/>
  <c r="BC6" i="2"/>
  <c r="BC77" i="2"/>
  <c r="BM77" i="2" s="1"/>
  <c r="AZ56" i="2"/>
  <c r="AO90" i="2"/>
  <c r="M16" i="6" s="1"/>
  <c r="M20" i="6" s="1"/>
  <c r="M10" i="6"/>
  <c r="Q20" i="6"/>
  <c r="Q46" i="6" s="1"/>
  <c r="Q26" i="6"/>
  <c r="L10" i="6"/>
  <c r="L46" i="6" s="1"/>
  <c r="L26" i="6"/>
  <c r="BM42" i="2" l="1"/>
  <c r="BJ42" i="2"/>
  <c r="BM27" i="2"/>
  <c r="BJ27" i="2"/>
  <c r="BM69" i="2"/>
  <c r="BJ69" i="2"/>
  <c r="BM85" i="2"/>
  <c r="BJ85" i="2"/>
  <c r="BM37" i="2"/>
  <c r="BJ37" i="2"/>
  <c r="BM82" i="2"/>
  <c r="BJ82" i="2"/>
  <c r="BI74" i="2"/>
  <c r="BC74" i="2"/>
  <c r="BI31" i="2"/>
  <c r="BC31" i="2"/>
  <c r="BI38" i="2"/>
  <c r="BC38" i="2"/>
  <c r="BI84" i="2"/>
  <c r="BC84" i="2"/>
  <c r="BI41" i="2"/>
  <c r="BC41" i="2"/>
  <c r="BI63" i="2"/>
  <c r="BC63" i="2"/>
  <c r="BI58" i="2"/>
  <c r="BC58" i="2"/>
  <c r="BI75" i="2"/>
  <c r="BC75" i="2"/>
  <c r="BM78" i="2"/>
  <c r="BJ78" i="2"/>
  <c r="BM81" i="2"/>
  <c r="BJ81" i="2"/>
  <c r="BA12" i="2"/>
  <c r="M42" i="6"/>
  <c r="L30" i="6"/>
  <c r="L53" i="6" s="1"/>
  <c r="L49" i="6"/>
  <c r="Q30" i="6"/>
  <c r="Q53" i="6" s="1"/>
  <c r="Q49" i="6"/>
  <c r="M46" i="6"/>
  <c r="BC80" i="2"/>
  <c r="BI80" i="2"/>
  <c r="BM52" i="2"/>
  <c r="BJ52" i="2"/>
  <c r="BM18" i="2"/>
  <c r="BJ18" i="2"/>
  <c r="BM33" i="2"/>
  <c r="BJ33" i="2"/>
  <c r="BM8" i="2"/>
  <c r="BJ8" i="2"/>
  <c r="BM15" i="2"/>
  <c r="BJ15" i="2"/>
  <c r="BM28" i="2"/>
  <c r="BJ28" i="2"/>
  <c r="BM29" i="2"/>
  <c r="BJ29" i="2"/>
  <c r="BM45" i="2"/>
  <c r="BJ45" i="2"/>
  <c r="BM68" i="2"/>
  <c r="BJ68" i="2"/>
  <c r="BM40" i="2"/>
  <c r="BJ40" i="2"/>
  <c r="BI72" i="2"/>
  <c r="BC72" i="2"/>
  <c r="P30" i="6"/>
  <c r="P53" i="6" s="1"/>
  <c r="P49" i="6"/>
  <c r="BM39" i="2"/>
  <c r="BJ39" i="2"/>
  <c r="N42" i="6"/>
  <c r="N10" i="6"/>
  <c r="BB46" i="2"/>
  <c r="AV46" i="2"/>
  <c r="BA46" i="2" s="1"/>
  <c r="BA90" i="2" s="1"/>
  <c r="AT90" i="2"/>
  <c r="O6" i="6" s="1"/>
  <c r="BI70" i="2"/>
  <c r="BC70" i="2"/>
  <c r="BI16" i="2"/>
  <c r="BC16" i="2"/>
  <c r="BI14" i="2"/>
  <c r="BC14" i="2"/>
  <c r="BI76" i="2"/>
  <c r="BC76" i="2"/>
  <c r="BI87" i="2"/>
  <c r="BC87" i="2"/>
  <c r="BI48" i="2"/>
  <c r="BC48" i="2"/>
  <c r="BI66" i="2"/>
  <c r="BC66" i="2"/>
  <c r="BJ12" i="2"/>
  <c r="N20" i="6"/>
  <c r="N26" i="6"/>
  <c r="BJ6" i="2"/>
  <c r="BM6" i="2"/>
  <c r="BJ77" i="2"/>
  <c r="M26" i="6"/>
  <c r="BC56" i="2"/>
  <c r="BM56" i="2" s="1"/>
  <c r="AZ90" i="2"/>
  <c r="N46" i="6" l="1"/>
  <c r="M30" i="6"/>
  <c r="M53" i="6" s="1"/>
  <c r="M49" i="6"/>
  <c r="N30" i="6"/>
  <c r="N49" i="6"/>
  <c r="BM72" i="2"/>
  <c r="BJ72" i="2"/>
  <c r="AV90" i="2"/>
  <c r="BM58" i="2"/>
  <c r="BJ58" i="2"/>
  <c r="BM63" i="2"/>
  <c r="BJ63" i="2"/>
  <c r="BM84" i="2"/>
  <c r="BJ84" i="2"/>
  <c r="BM74" i="2"/>
  <c r="BJ74" i="2"/>
  <c r="BM66" i="2"/>
  <c r="BJ66" i="2"/>
  <c r="BM48" i="2"/>
  <c r="BJ48" i="2"/>
  <c r="BM87" i="2"/>
  <c r="BJ87" i="2"/>
  <c r="BM76" i="2"/>
  <c r="BJ76" i="2"/>
  <c r="BM14" i="2"/>
  <c r="BJ14" i="2"/>
  <c r="BM16" i="2"/>
  <c r="BJ16" i="2"/>
  <c r="BM70" i="2"/>
  <c r="BJ70" i="2"/>
  <c r="O42" i="6"/>
  <c r="R6" i="6"/>
  <c r="O26" i="6"/>
  <c r="O10" i="6"/>
  <c r="O46" i="6" s="1"/>
  <c r="BI46" i="2"/>
  <c r="BC46" i="2"/>
  <c r="BB90" i="2"/>
  <c r="BM80" i="2"/>
  <c r="BJ80" i="2"/>
  <c r="BM75" i="2"/>
  <c r="BJ75" i="2"/>
  <c r="BM41" i="2"/>
  <c r="BJ41" i="2"/>
  <c r="BM38" i="2"/>
  <c r="BJ38" i="2"/>
  <c r="BM31" i="2"/>
  <c r="BJ31" i="2"/>
  <c r="BJ56" i="2"/>
  <c r="Z90" i="2"/>
  <c r="H16" i="6" s="1"/>
  <c r="N53" i="6" l="1"/>
  <c r="R16" i="6"/>
  <c r="R26" i="6" s="1"/>
  <c r="H42" i="6"/>
  <c r="O49" i="6"/>
  <c r="O30" i="6"/>
  <c r="O53" i="6" s="1"/>
  <c r="BM46" i="2"/>
  <c r="BM90" i="2" s="1"/>
  <c r="BJ46" i="2"/>
  <c r="BC90" i="2"/>
  <c r="R10" i="6"/>
  <c r="R42" i="6"/>
  <c r="H20" i="6"/>
  <c r="H46" i="6" s="1"/>
  <c r="H26" i="6"/>
  <c r="H30" i="6" l="1"/>
  <c r="H53" i="6" s="1"/>
  <c r="H49" i="6"/>
  <c r="BC91" i="2"/>
  <c r="BM91" i="2" s="1"/>
  <c r="R49" i="6"/>
  <c r="V10" i="6"/>
  <c r="T10" i="6"/>
  <c r="BC92" i="2"/>
  <c r="BM92" i="2" s="1"/>
  <c r="R20" i="6"/>
  <c r="R46" i="6" s="1"/>
  <c r="R30" i="6"/>
  <c r="R147" i="3"/>
  <c r="R53" i="6" l="1"/>
  <c r="T30" i="6"/>
  <c r="V30" i="6"/>
  <c r="T20" i="6"/>
  <c r="V20" i="6"/>
</calcChain>
</file>

<file path=xl/sharedStrings.xml><?xml version="1.0" encoding="utf-8"?>
<sst xmlns="http://schemas.openxmlformats.org/spreadsheetml/2006/main" count="1810" uniqueCount="520">
  <si>
    <t>PERIODE : 2017-2018</t>
  </si>
  <si>
    <t>No.</t>
  </si>
  <si>
    <t>NIM</t>
  </si>
  <si>
    <t>NAMA SISWA</t>
  </si>
  <si>
    <t>PROGRAM</t>
  </si>
  <si>
    <t>RENCANA BAYAR</t>
  </si>
  <si>
    <t>DISCCOUNT</t>
  </si>
  <si>
    <t>HARGA DEAL</t>
  </si>
  <si>
    <t>REGISTRASI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</si>
  <si>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</si>
  <si>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</si>
  <si>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</si>
  <si>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</si>
  <si>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</si>
  <si>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</si>
  <si>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</si>
  <si>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</si>
  <si>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</si>
  <si>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</si>
  <si>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</si>
  <si>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</si>
  <si>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</si>
  <si>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</si>
  <si>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TOTAL</t>
  </si>
  <si>
    <t>Pemb. Cash</t>
  </si>
  <si>
    <t>Rencana</t>
  </si>
  <si>
    <t>Realisasi</t>
  </si>
  <si>
    <t>Tertunggak</t>
  </si>
  <si>
    <t>REALISASI</t>
  </si>
  <si>
    <t>RENCANA</t>
  </si>
  <si>
    <t>Mohamad Fazar Fadilah</t>
  </si>
  <si>
    <t>AK</t>
  </si>
  <si>
    <t>Didah Nur Faridah</t>
  </si>
  <si>
    <t>Elis Nurhayati</t>
  </si>
  <si>
    <t>Ayi Saidah</t>
  </si>
  <si>
    <t>Rizky Tri S</t>
  </si>
  <si>
    <t>Titim Cahyani</t>
  </si>
  <si>
    <t>Dani Ramdani</t>
  </si>
  <si>
    <t>Neli Riswanti</t>
  </si>
  <si>
    <t>Winda Maratus</t>
  </si>
  <si>
    <t>Nisrina Ainiyah</t>
  </si>
  <si>
    <t>Rohman Fauzi</t>
  </si>
  <si>
    <t>Rohman Nur Hakim</t>
  </si>
  <si>
    <t>Adi Tirta</t>
  </si>
  <si>
    <t>Wiwin W</t>
  </si>
  <si>
    <t>Lia Yuliawati</t>
  </si>
  <si>
    <t>Eka Fitria A</t>
  </si>
  <si>
    <t>M Fazrin Ganafi</t>
  </si>
  <si>
    <t>Sinta Juwitasari</t>
  </si>
  <si>
    <t>Kurniawan Agil</t>
  </si>
  <si>
    <t>Annisa Fadhilah</t>
  </si>
  <si>
    <t>Fara Novelya Anisa</t>
  </si>
  <si>
    <t>Yogi Nugraha</t>
  </si>
  <si>
    <t>Tantri Febriyani</t>
  </si>
  <si>
    <t>Dzikri Nurul F</t>
  </si>
  <si>
    <t>Evi Siti Sopiah</t>
  </si>
  <si>
    <t>Widayanti</t>
  </si>
  <si>
    <t>Nia Listawati</t>
  </si>
  <si>
    <t>Sri Mulyanti Astuti</t>
  </si>
  <si>
    <t>Anwar Ilham M</t>
  </si>
  <si>
    <t>Riki Rukmana</t>
  </si>
  <si>
    <t>Istin Sari Ayu S</t>
  </si>
  <si>
    <t>Firman Maulana</t>
  </si>
  <si>
    <t>Dede Suhayati</t>
  </si>
  <si>
    <t>Agie Nurmansyah</t>
  </si>
  <si>
    <t>Filda S</t>
  </si>
  <si>
    <t>Yeni Agustini</t>
  </si>
  <si>
    <t>Ryan Noor Sofia</t>
  </si>
  <si>
    <t>Roni Nugraha</t>
  </si>
  <si>
    <t>Yani Yuliyani</t>
  </si>
  <si>
    <t>Bella F</t>
  </si>
  <si>
    <t>Yoga Maulana</t>
  </si>
  <si>
    <t xml:space="preserve">Neng Sulfani Sopiah </t>
  </si>
  <si>
    <t xml:space="preserve">AK </t>
  </si>
  <si>
    <t xml:space="preserve">Muhamad Rijal Gazali </t>
  </si>
  <si>
    <t xml:space="preserve">Anggi Meilani </t>
  </si>
  <si>
    <t xml:space="preserve">Erwin </t>
  </si>
  <si>
    <t>Aam Nursyamsiah</t>
  </si>
  <si>
    <t>Sani Nurjanah</t>
  </si>
  <si>
    <t>Ana Ramdhani</t>
  </si>
  <si>
    <t>Ervin</t>
  </si>
  <si>
    <t>Neta</t>
  </si>
  <si>
    <t>Anif Ardiana</t>
  </si>
  <si>
    <t>Almi Milawati</t>
  </si>
  <si>
    <t>Nizar Nurzaman</t>
  </si>
  <si>
    <t>Alfin Aflendo</t>
  </si>
  <si>
    <t>Diki Sodikin</t>
  </si>
  <si>
    <t>Nur Ajijah Syarifah</t>
  </si>
  <si>
    <t xml:space="preserve">Fasyaa </t>
  </si>
  <si>
    <t>Agung Tri P</t>
  </si>
  <si>
    <t>Indah Setiawati</t>
  </si>
  <si>
    <t>Siti Hasanah</t>
  </si>
  <si>
    <t>Rina Triyani</t>
  </si>
  <si>
    <t>Jamil Hidayat</t>
  </si>
  <si>
    <t>Widi S</t>
  </si>
  <si>
    <t>Sheni Romdiah</t>
  </si>
  <si>
    <t>Adi Lesmana</t>
  </si>
  <si>
    <t>Ihah Solihah</t>
  </si>
  <si>
    <t>Dede Nuraisah</t>
  </si>
  <si>
    <t>Wulan Sari</t>
  </si>
  <si>
    <t>Rosi Alawiyah</t>
  </si>
  <si>
    <t>Lilis Reji</t>
  </si>
  <si>
    <t>Ari Nugraha</t>
  </si>
  <si>
    <t>DAFTAR RENCANA DAN REALISASI PEMBAYARAN PROGRAM UNWIM DAN STTYBSI</t>
  </si>
  <si>
    <t>Prestasi</t>
  </si>
  <si>
    <t>Neng Resti R</t>
  </si>
  <si>
    <t>PROGRAM : MANAJEMEN</t>
  </si>
  <si>
    <t>PROGRAM : AKUNTANSI</t>
  </si>
  <si>
    <t>Ahmad Fauzi Ridhwan</t>
  </si>
  <si>
    <t>Mj</t>
  </si>
  <si>
    <t>Nurpandi</t>
  </si>
  <si>
    <t>Riki Suspandi</t>
  </si>
  <si>
    <t>Mira Ardilla</t>
  </si>
  <si>
    <t>Benny Suryadi</t>
  </si>
  <si>
    <t>Siti Nurbaety</t>
  </si>
  <si>
    <t>Anggita Safitri</t>
  </si>
  <si>
    <t>Mimin Mahmidah</t>
  </si>
  <si>
    <t>Ulpah Perniati</t>
  </si>
  <si>
    <t>Firna Agustiani</t>
  </si>
  <si>
    <t>Nurmalia Agustinah</t>
  </si>
  <si>
    <t>Deis Nurul Fitri</t>
  </si>
  <si>
    <t>Annisa Nur Fauzziyah</t>
  </si>
  <si>
    <t>Desy Septiani S</t>
  </si>
  <si>
    <t>Cecep Ari J</t>
  </si>
  <si>
    <t>Lizsi Susanti</t>
  </si>
  <si>
    <t>Luki Lisan</t>
  </si>
  <si>
    <t>Devi Lindayanti</t>
  </si>
  <si>
    <t>Ismaneu</t>
  </si>
  <si>
    <t>Ami Rizki</t>
  </si>
  <si>
    <t>Seka Gustika</t>
  </si>
  <si>
    <t>Arif Mutaqo</t>
  </si>
  <si>
    <t>Gina Agnitari</t>
  </si>
  <si>
    <t>Rizky Ramdan S</t>
  </si>
  <si>
    <t>Sandhy Maulana</t>
  </si>
  <si>
    <t>Aditia Nugraha</t>
  </si>
  <si>
    <t>Nina Raudhatul J</t>
  </si>
  <si>
    <t>Dede Har-Har</t>
  </si>
  <si>
    <t>Tryadi Firyal</t>
  </si>
  <si>
    <t>MJ</t>
  </si>
  <si>
    <t>Ega Indra Praja</t>
  </si>
  <si>
    <t>Wiki Hidayatulloh</t>
  </si>
  <si>
    <t>Miftah Fauzi</t>
  </si>
  <si>
    <t>Andi Hidayat</t>
  </si>
  <si>
    <t>Rita Rahayu</t>
  </si>
  <si>
    <t>Ramya Sri D</t>
  </si>
  <si>
    <t>Titin Supartini</t>
  </si>
  <si>
    <t>Noviandry Rahmawan</t>
  </si>
  <si>
    <t>Rina Marina</t>
  </si>
  <si>
    <t>Priza Handika</t>
  </si>
  <si>
    <t>Desi Rosilawati</t>
  </si>
  <si>
    <t xml:space="preserve">AJeng Wilda </t>
  </si>
  <si>
    <t>Sofy Nurul Asfia</t>
  </si>
  <si>
    <t>Zein</t>
  </si>
  <si>
    <t>Dieni Jamilati</t>
  </si>
  <si>
    <t>Ai Siti Rukmanah</t>
  </si>
  <si>
    <t>Ulfa Parera</t>
  </si>
  <si>
    <t>Hendri</t>
  </si>
  <si>
    <t>Chandra M</t>
  </si>
  <si>
    <t>Rini Nurmayunita</t>
  </si>
  <si>
    <t>Ari Muhammad Maruf</t>
  </si>
  <si>
    <t>Ceceng Nuryana</t>
  </si>
  <si>
    <t>Yuda Maulana Malik</t>
  </si>
  <si>
    <t>Aji Peras Setiyo</t>
  </si>
  <si>
    <t>Alfi Dalilul Fauziyah</t>
  </si>
  <si>
    <t>Titim Nurfatimah</t>
  </si>
  <si>
    <t>Wanda Fauliany</t>
  </si>
  <si>
    <t>Adam Darmawan</t>
  </si>
  <si>
    <t>Tajib Ramdani</t>
  </si>
  <si>
    <t>Rinrin Y</t>
  </si>
  <si>
    <t>Semilah Fadillah</t>
  </si>
  <si>
    <t>Usep</t>
  </si>
  <si>
    <t xml:space="preserve">Suci Silvia </t>
  </si>
  <si>
    <t>AL Amin</t>
  </si>
  <si>
    <t>Chikal Pramanthana Syabilla</t>
  </si>
  <si>
    <t>Welly Yuliyani</t>
  </si>
  <si>
    <t>Kresna Alvin S</t>
  </si>
  <si>
    <t>Keukeu S</t>
  </si>
  <si>
    <t>Epul Saepuloh</t>
  </si>
  <si>
    <t>Aceng Jaelani</t>
  </si>
  <si>
    <t>Herin Ramjani</t>
  </si>
  <si>
    <t xml:space="preserve">Resti Indah Lestari </t>
  </si>
  <si>
    <t>Sopi Maspupah</t>
  </si>
  <si>
    <t>Nina Nuraeni</t>
  </si>
  <si>
    <t>Bedi Ubaidillah</t>
  </si>
  <si>
    <t>Ray Agung Ika</t>
  </si>
  <si>
    <t>Eva Nurafifah</t>
  </si>
  <si>
    <t>Seliawati</t>
  </si>
  <si>
    <t>Yogi Muhammad</t>
  </si>
  <si>
    <t>Agnia Nursyahidah</t>
  </si>
  <si>
    <t>Bilqis lady Diana</t>
  </si>
  <si>
    <t>Muhammad Ilyas Abdillah</t>
  </si>
  <si>
    <t>Retna Aisah Septiani</t>
  </si>
  <si>
    <t>Dedi Sundayana</t>
  </si>
  <si>
    <t>Pirman Purnama</t>
  </si>
  <si>
    <t xml:space="preserve">Ennung Laelatul </t>
  </si>
  <si>
    <t>Nurul Wafa</t>
  </si>
  <si>
    <t>Ayu Nuradiyanti</t>
  </si>
  <si>
    <t>Gungun Taufik</t>
  </si>
  <si>
    <t>Yayu Wahyuni</t>
  </si>
  <si>
    <t>Silviana</t>
  </si>
  <si>
    <t>Desi Luspiana</t>
  </si>
  <si>
    <t>Rika Puspariani</t>
  </si>
  <si>
    <t>Ulfa Ulfiana</t>
  </si>
  <si>
    <t>Lani Nofia Fauziah</t>
  </si>
  <si>
    <t>Arief Sapuloh</t>
  </si>
  <si>
    <t>Hisyam Fauzulanam</t>
  </si>
  <si>
    <t>Cahya Harum Budi Asih</t>
  </si>
  <si>
    <t>Lena Marlina</t>
  </si>
  <si>
    <t>Adi Ardiansyah</t>
  </si>
  <si>
    <t>Rizky Darmawan</t>
  </si>
  <si>
    <t>Feni Koesdini</t>
  </si>
  <si>
    <t>Prasetyo Dwi N</t>
  </si>
  <si>
    <t>Gian Ginanjar</t>
  </si>
  <si>
    <t>Kurnia Firmansyah</t>
  </si>
  <si>
    <t>Aldi Apriadi</t>
  </si>
  <si>
    <t>Fajar Faisal Sidik</t>
  </si>
  <si>
    <t>Isman Azmi</t>
  </si>
  <si>
    <t>Kiki Muzaqi Al- Maraghi</t>
  </si>
  <si>
    <t>Reva Sucita</t>
  </si>
  <si>
    <t>Napiah</t>
  </si>
  <si>
    <t>Muhammad Nur Mauludin</t>
  </si>
  <si>
    <t>Ia Riyanti</t>
  </si>
  <si>
    <t>Kresna Digita</t>
  </si>
  <si>
    <t>PROGRAM : Teknik Informatika</t>
  </si>
  <si>
    <t>PROGRAM : Teknik Otomotif</t>
  </si>
  <si>
    <t>Hendra A</t>
  </si>
  <si>
    <t>TO</t>
  </si>
  <si>
    <t>Rusandi Suharto</t>
  </si>
  <si>
    <t>Husni Husen N</t>
  </si>
  <si>
    <t>De Ipan Renaldi</t>
  </si>
  <si>
    <t>Aang Gunawan</t>
  </si>
  <si>
    <t>Indra Andriana</t>
  </si>
  <si>
    <t>Sendi Muhammad R</t>
  </si>
  <si>
    <t>Gilang Aprilian Nur S</t>
  </si>
  <si>
    <t xml:space="preserve">Dian Nurdiana </t>
  </si>
  <si>
    <t xml:space="preserve">Dede Riswandi </t>
  </si>
  <si>
    <t>Ilham Muaziz</t>
  </si>
  <si>
    <t>Farhan M F</t>
  </si>
  <si>
    <t>Sandi Maulana</t>
  </si>
  <si>
    <t>Diki Ardiansyah</t>
  </si>
  <si>
    <t>Naufal Faruq</t>
  </si>
  <si>
    <t>Dudu Durahman</t>
  </si>
  <si>
    <t>Saepul Gunawan</t>
  </si>
  <si>
    <t>Gigin Ginanjar</t>
  </si>
  <si>
    <t>Egi Aditya</t>
  </si>
  <si>
    <t>Irham Zamzam</t>
  </si>
  <si>
    <t>Yogi Januar</t>
  </si>
  <si>
    <t>Abdul Aji</t>
  </si>
  <si>
    <t>Samsul Ramdanul</t>
  </si>
  <si>
    <t>TI</t>
  </si>
  <si>
    <t>Haisyam M</t>
  </si>
  <si>
    <t>Wahyu Tri P</t>
  </si>
  <si>
    <t>Jamal Hariri</t>
  </si>
  <si>
    <t>Rifki Amdan</t>
  </si>
  <si>
    <t>Aulia Rizky</t>
  </si>
  <si>
    <t>Reza Khaedar</t>
  </si>
  <si>
    <t>Agung Rahmat</t>
  </si>
  <si>
    <t>Gingin Ginanjar</t>
  </si>
  <si>
    <t>Elgi Ferdiansyah</t>
  </si>
  <si>
    <t>Agus Maulana Yusup</t>
  </si>
  <si>
    <t xml:space="preserve">Aldi Fitriadi </t>
  </si>
  <si>
    <t>Doni Damara</t>
  </si>
  <si>
    <t>Fahmi Ahmad Maulana</t>
  </si>
  <si>
    <t xml:space="preserve">Cecep Irfan </t>
  </si>
  <si>
    <t>Handi R</t>
  </si>
  <si>
    <t>Andi Rustandi</t>
  </si>
  <si>
    <t>Aldi Aldama</t>
  </si>
  <si>
    <t>Abdurachman Nuurhasan</t>
  </si>
  <si>
    <t>Agus Abdul Azis</t>
  </si>
  <si>
    <t>Rizal Rahmat Mauludin</t>
  </si>
  <si>
    <t xml:space="preserve">SEBELUM JULI </t>
  </si>
  <si>
    <t>Zamal Sanusi</t>
  </si>
  <si>
    <t>Riyan Hidayatul M</t>
  </si>
  <si>
    <t>DAFTAR RENCANA, PEMBAYARAN/ REALISASI &amp; SISA BIAYA PENDIDIKAN</t>
  </si>
  <si>
    <t>TAHUN AJARAN 2017/2018</t>
  </si>
  <si>
    <t xml:space="preserve">DAFTAR RENCANA BIAYA PENDIDIKAN 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</si>
  <si>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</si>
  <si>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</si>
  <si>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</si>
  <si>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</si>
  <si>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</si>
  <si>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</si>
  <si>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</si>
  <si>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</si>
  <si>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</si>
  <si>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</si>
  <si>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</si>
  <si>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</si>
  <si>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</si>
  <si>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</si>
  <si>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</si>
  <si>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DP</t>
  </si>
  <si>
    <t>Jumlah</t>
  </si>
  <si>
    <t xml:space="preserve">DAFTAR REALISASI BIAYA PENDIDIKAN </t>
  </si>
  <si>
    <t xml:space="preserve">DAFTAR TUNGGAKAN BIAYA PENDIDIKAN </t>
  </si>
  <si>
    <t>Dibuat oleh,</t>
  </si>
  <si>
    <t xml:space="preserve">Mengetahui, </t>
  </si>
  <si>
    <t>Menyetujui,</t>
  </si>
  <si>
    <t>Dheri Febiyani L, S.Pd. M.M</t>
  </si>
  <si>
    <t>H. Rudi Kurniawan, ST. MM</t>
  </si>
  <si>
    <t>Head of FHRD</t>
  </si>
  <si>
    <t>Branch Manager LP3I Tasikmalaya</t>
  </si>
  <si>
    <t>Akuntansi</t>
  </si>
  <si>
    <t>Manajemen</t>
  </si>
  <si>
    <t>Teknik Informatika</t>
  </si>
  <si>
    <t>Teknik Otomotif</t>
  </si>
  <si>
    <t>UNWIM &amp; STTYBSI</t>
  </si>
  <si>
    <t>Viki Andreas</t>
  </si>
  <si>
    <t>Shanti Nuraeni</t>
  </si>
  <si>
    <t>Rifa'i</t>
  </si>
  <si>
    <t>Miftahudin Alghiffari</t>
  </si>
  <si>
    <t>Herdiana Subagja</t>
  </si>
  <si>
    <t>Dani Fatruloh</t>
  </si>
  <si>
    <t>Asep Nurjamil</t>
  </si>
  <si>
    <t>Adang Tijani</t>
  </si>
  <si>
    <t>Harga Deal</t>
  </si>
  <si>
    <t>Rita Nopita</t>
  </si>
  <si>
    <t>Rika Nursaadah</t>
  </si>
  <si>
    <t>Ahen H</t>
  </si>
  <si>
    <t>Rahmat Mulyana</t>
  </si>
  <si>
    <t>Nurhasanah</t>
  </si>
  <si>
    <t>Muhamad Ridwan Jayadirahmat</t>
  </si>
  <si>
    <t>Indra Jakaria</t>
  </si>
  <si>
    <t>Salsabila Firsriza</t>
  </si>
  <si>
    <t>Nita Karina</t>
  </si>
  <si>
    <t>D Seli Sugianti</t>
  </si>
  <si>
    <t>Aldi Rasid</t>
  </si>
  <si>
    <t>Rian Adinata</t>
  </si>
  <si>
    <t>Alghifari</t>
  </si>
  <si>
    <t>Fauzi Alamsyah</t>
  </si>
  <si>
    <t>Mahfudz Dzul Ikrom</t>
  </si>
  <si>
    <t>Irvan Fauzi</t>
  </si>
  <si>
    <t>Cici Ruhayati</t>
  </si>
  <si>
    <t>Royan Bachtiar</t>
  </si>
  <si>
    <t>Riki Rianto</t>
  </si>
  <si>
    <t>To</t>
  </si>
  <si>
    <t>Dede Ridwan</t>
  </si>
  <si>
    <t>Ajis Nurzaman</t>
  </si>
  <si>
    <t>Thupail Nabil R</t>
  </si>
  <si>
    <t>Dodi Apriyana</t>
  </si>
  <si>
    <t>Fauziah Safitri</t>
  </si>
  <si>
    <t>Rahmat Irfan H</t>
  </si>
  <si>
    <t>Sri Wulandari</t>
  </si>
  <si>
    <t>Fauzi</t>
  </si>
  <si>
    <t xml:space="preserve">Agung Galih Firdaus </t>
  </si>
  <si>
    <t>Riazn Aziz</t>
  </si>
  <si>
    <t>Rezi Octavian</t>
  </si>
  <si>
    <t>Faisal Akbar Windiani</t>
  </si>
  <si>
    <t>Firmansyah</t>
  </si>
  <si>
    <t>Lela Monica</t>
  </si>
  <si>
    <t>Fariz Muslim</t>
  </si>
  <si>
    <t>TOTAL TUNGGAKAN</t>
  </si>
  <si>
    <t>Wijar Putra Prayoga</t>
  </si>
  <si>
    <t>Rita Mutoharoh</t>
  </si>
  <si>
    <t>Yuli Setiawati</t>
  </si>
  <si>
    <t>Rizal Muhammad Al - Gozali</t>
  </si>
  <si>
    <t>Lanlan Juliani Lestari</t>
  </si>
  <si>
    <t xml:space="preserve"> </t>
  </si>
  <si>
    <t>Gina Sholiha</t>
  </si>
  <si>
    <t>Ihsan Sulaeman</t>
  </si>
  <si>
    <t>Kurnia Sandi</t>
  </si>
  <si>
    <t>Aziz Salwani</t>
  </si>
  <si>
    <t>Irham Rahmatillah</t>
  </si>
  <si>
    <t>Reni Anggraeni</t>
  </si>
  <si>
    <t>Agung Muharam</t>
  </si>
  <si>
    <t>Keterangan</t>
  </si>
  <si>
    <t>Angsuran yang tertunggak</t>
  </si>
  <si>
    <t>Piutang Jatuh Tempo dan sudah terbayar</t>
  </si>
  <si>
    <t>Belum Pernah Membayar Angsuran</t>
  </si>
  <si>
    <t>Dian Cahya Munggaran</t>
  </si>
  <si>
    <t xml:space="preserve">  </t>
  </si>
  <si>
    <t>Ridwan Fauzi MJ 3</t>
  </si>
  <si>
    <t>Ridwan Fauzi Mj 2</t>
  </si>
  <si>
    <t>Indra Zakaria</t>
  </si>
  <si>
    <t>Shanty Nuraeni</t>
  </si>
  <si>
    <t>Tunggakan Sampai Lunas</t>
  </si>
  <si>
    <t>Nama</t>
  </si>
  <si>
    <t>Tunggakan sampai lunas</t>
  </si>
  <si>
    <t>Tunggakan periode</t>
  </si>
  <si>
    <t>Agung Tri Prasetyo</t>
  </si>
  <si>
    <t>Aldi Rasid Muslim</t>
  </si>
  <si>
    <t>Anggi Meilani</t>
  </si>
  <si>
    <t>Anwar Ilham Mutaqin</t>
  </si>
  <si>
    <t>Bella Fitrah Annisa Syafari</t>
  </si>
  <si>
    <t>Didah Nur Paridah</t>
  </si>
  <si>
    <t>Dzikri Nurul Falah</t>
  </si>
  <si>
    <t>Eka Fitria Astuti</t>
  </si>
  <si>
    <t>Ervin Priana K</t>
  </si>
  <si>
    <t>Erwin</t>
  </si>
  <si>
    <t>Fara Novelia Anisa</t>
  </si>
  <si>
    <t>Fasyaa Ridlwansyah</t>
  </si>
  <si>
    <t>Fauziah Safitri Hanifah</t>
  </si>
  <si>
    <t>Filda Septiani</t>
  </si>
  <si>
    <t>Istin Sari Ayu Simamora</t>
  </si>
  <si>
    <t>Lilis Reji Jaelani</t>
  </si>
  <si>
    <t>M. Rizal Gojali</t>
  </si>
  <si>
    <t>Mohamad Fajar Fadilah</t>
  </si>
  <si>
    <t>Muhamad Fazrin Ganafi</t>
  </si>
  <si>
    <t>Neng Resti Rismayanti</t>
  </si>
  <si>
    <t>Neng Sulfani Sopiah</t>
  </si>
  <si>
    <t>Neta Agistiani</t>
  </si>
  <si>
    <t xml:space="preserve">Nia Listawati </t>
  </si>
  <si>
    <t>Nisrina Alniyah N</t>
  </si>
  <si>
    <t>Nur Azizah Syarifah</t>
  </si>
  <si>
    <t>Rizky Tri Santoso</t>
  </si>
  <si>
    <t>Ryan Noer Sofia</t>
  </si>
  <si>
    <t>Tantri Febriani</t>
  </si>
  <si>
    <t>Widi Syahrul Romadon</t>
  </si>
  <si>
    <t>Winda Maratus Sholika</t>
  </si>
  <si>
    <t>Wiwin Widiastutui</t>
  </si>
  <si>
    <t>Indra jakaria</t>
  </si>
  <si>
    <t>Telah Membayar</t>
  </si>
  <si>
    <t>Jumlah Tunggakan</t>
  </si>
  <si>
    <t>(s.d Akhir Periode)</t>
  </si>
  <si>
    <t>(s.d 2017-12-31)</t>
  </si>
  <si>
    <t>Ahmad Pauzi Ridhwan</t>
  </si>
  <si>
    <t>Ajeng Wilda Fikriah</t>
  </si>
  <si>
    <t>Al Amin</t>
  </si>
  <si>
    <t>Aldi Apriyadi</t>
  </si>
  <si>
    <t>Alfi Dalilul Fauziah</t>
  </si>
  <si>
    <t>Ami Rizki Nugraha</t>
  </si>
  <si>
    <t>Annisa Nur Fauziyyah</t>
  </si>
  <si>
    <t>Arief Saepulah</t>
  </si>
  <si>
    <t>Bedi Ubaidilah Ismail</t>
  </si>
  <si>
    <t>Benny Suryadi Rahman</t>
  </si>
  <si>
    <t>Bilqis Lady Diana</t>
  </si>
  <si>
    <t>Cecep Ari Jaoharudin</t>
  </si>
  <si>
    <t>Chandra Mawardi</t>
  </si>
  <si>
    <t>Chikal Pramathana Syabilla</t>
  </si>
  <si>
    <t>Dede Har-har Misharyati</t>
  </si>
  <si>
    <t>Desy Septiani.S</t>
  </si>
  <si>
    <t xml:space="preserve">Dieni Jamilati </t>
  </si>
  <si>
    <t>Enung Laelatul Mahmudah</t>
  </si>
  <si>
    <t>Fajar Faisal Sidiq</t>
  </si>
  <si>
    <t>Firna Agustiani S</t>
  </si>
  <si>
    <t>Hisam Fauzul Anam</t>
  </si>
  <si>
    <t>Ia Rianti</t>
  </si>
  <si>
    <t>Ismaneu Muhamad Ikhsan</t>
  </si>
  <si>
    <t>Keukeu Susilawati</t>
  </si>
  <si>
    <t>Kiki Muzaqi Al Maraghi</t>
  </si>
  <si>
    <t>Kresna Alvin Saputra</t>
  </si>
  <si>
    <t>Kresna Digita Ramdhan H</t>
  </si>
  <si>
    <t>Lani Nofia Fauzia</t>
  </si>
  <si>
    <t>Luky Lisan Satria</t>
  </si>
  <si>
    <t>M. Rafi Alfaridzi</t>
  </si>
  <si>
    <t>M. Rizki Pungkiana</t>
  </si>
  <si>
    <t>Maya Damayanti Kusmiadi</t>
  </si>
  <si>
    <t>Miftahudin Algifari</t>
  </si>
  <si>
    <t>Mira Ardila</t>
  </si>
  <si>
    <t>Muhammad Husni Mubarok</t>
  </si>
  <si>
    <t>Muhammad Ramdani</t>
  </si>
  <si>
    <t>Nina Raudhatul Janah</t>
  </si>
  <si>
    <t>Nurmaliah Agustinah</t>
  </si>
  <si>
    <t>Prasetyo Dwi Nugroho</t>
  </si>
  <si>
    <t>Priza Handika Agustin</t>
  </si>
  <si>
    <t>Rahmat Irfan Hanafi</t>
  </si>
  <si>
    <t>Ramya Sri Damayanti</t>
  </si>
  <si>
    <t>Ray Agung Ika Pradana</t>
  </si>
  <si>
    <t>Resti Indah Lestari</t>
  </si>
  <si>
    <t>Retna Aisyah Septiani</t>
  </si>
  <si>
    <t>Rezi Octapian</t>
  </si>
  <si>
    <t>Riki Susandi</t>
  </si>
  <si>
    <t>Rinrin Yuliani</t>
  </si>
  <si>
    <t>Riyan Hidayatulloh Munir</t>
  </si>
  <si>
    <t>Rizal Muhamad Al Gozali</t>
  </si>
  <si>
    <t>Rizky Dermawan</t>
  </si>
  <si>
    <t>Rizky Ramdan Sulistiawan</t>
  </si>
  <si>
    <t>Royan Bahtiar</t>
  </si>
  <si>
    <t>Sandhy Maulana Ramdani</t>
  </si>
  <si>
    <t>Suci Silvia Rahmawati</t>
  </si>
  <si>
    <t>Tryadi Firyal Pamungkas</t>
  </si>
  <si>
    <t>Welly Yulyani</t>
  </si>
  <si>
    <t>Yogi Muhammad Fauzi</t>
  </si>
  <si>
    <t>Ridwan Fauzi Mj 3</t>
  </si>
  <si>
    <t>Ridwan Fauzi MJ 2</t>
  </si>
  <si>
    <t>Total Tunggakan Sampai Lunas</t>
  </si>
  <si>
    <t>Abdurachman Nurhasan</t>
  </si>
  <si>
    <t>Agung Galih Firdaus</t>
  </si>
  <si>
    <t>Agung Rahmat Gumilar</t>
  </si>
  <si>
    <t>Agus Abdul Aziz M</t>
  </si>
  <si>
    <t>Aldi Fitriadi</t>
  </si>
  <si>
    <t>Alghiffari</t>
  </si>
  <si>
    <t>Aulia Rizky Noviyani</t>
  </si>
  <si>
    <t>Cecep Irfan Fariz</t>
  </si>
  <si>
    <t>Haisyam Maulana</t>
  </si>
  <si>
    <t>Handi Ramdani</t>
  </si>
  <si>
    <t>Moch Ferdinal Rachmat</t>
  </si>
  <si>
    <t>Muhamad Lutfi Fauzi</t>
  </si>
  <si>
    <t>Muhammad Fajri Hidayatulloh</t>
  </si>
  <si>
    <t>Reza Khaedar Yusuf</t>
  </si>
  <si>
    <t>Rifai</t>
  </si>
  <si>
    <t>Rifki Amdan Fauzi</t>
  </si>
  <si>
    <t>Rizal Rahmat Mauluddin</t>
  </si>
  <si>
    <t>Samsul Ramdanul F</t>
  </si>
  <si>
    <t>Wahyu Tri Prasetyo</t>
  </si>
  <si>
    <t>Mohamad Farid</t>
  </si>
  <si>
    <t>Muhamad Dika Pratama</t>
  </si>
  <si>
    <t>TSL</t>
  </si>
  <si>
    <t>Agung Gumelar Ramdhani</t>
  </si>
  <si>
    <t>-</t>
  </si>
  <si>
    <t>Dimas Ismawan</t>
  </si>
  <si>
    <t>Cek E-Cashier 02 Feb 2018</t>
  </si>
  <si>
    <t>Ridwan Fauzi</t>
  </si>
  <si>
    <t>a</t>
  </si>
  <si>
    <t>Cek E-Cashier 2 Februari 2018</t>
  </si>
  <si>
    <t>Selisih</t>
  </si>
  <si>
    <t>Ahen Heriyonto</t>
  </si>
  <si>
    <t>Azis Nurjaman</t>
  </si>
  <si>
    <t>Dede Riswandi</t>
  </si>
  <si>
    <t>Dian Nurdiana</t>
  </si>
  <si>
    <t>Farhan M Fatturrohman</t>
  </si>
  <si>
    <t>Gilang Aprilian Nur Sidiq</t>
  </si>
  <si>
    <t>Hendra Aprianto</t>
  </si>
  <si>
    <t>Husni Husen</t>
  </si>
  <si>
    <t>Irham Zamzam Fauzi</t>
  </si>
  <si>
    <t>Naufal Faruq Fawwaz</t>
  </si>
  <si>
    <t>Rian Aziz Munawar</t>
  </si>
  <si>
    <t>Sendi Muhamad Ramdan Kaelani</t>
  </si>
  <si>
    <t>Thupail Nabil Ramadhan</t>
  </si>
  <si>
    <t>Mahzura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</si>
</sst>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  <numFmt numFmtId="165" formatCode="dd/mm/yyyy;@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color indexed="9"/>
      <name val="Calibri"/>
      <family val="2"/>
      <charset val="1"/>
    </font>
    <font>
      <b/>
      <sz val="8"/>
      <color rgb="FF0061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u val="doubleAccounting"/>
      <sz val="11"/>
      <color theme="1"/>
      <name val="Arial"/>
      <family val="2"/>
    </font>
    <font>
      <b/>
      <u val="doubleAccounting"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BBBBB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8" fillId="3" borderId="2" applyNumberFormat="0" applyAlignment="0" applyProtection="0"/>
    <xf numFmtId="0" fontId="7" fillId="0" borderId="0"/>
    <xf numFmtId="0" fontId="7" fillId="0" borderId="0"/>
  </cellStyleXfs>
  <cellXfs count="587">
    <xf numFmtId="0" fontId="0" fillId="0" borderId="0" xfId="0"/>
    <xf numFmtId="0" fontId="3" fillId="0" borderId="0" xfId="0" applyFont="1" applyFill="1"/>
    <xf numFmtId="0" fontId="4" fillId="0" borderId="0" xfId="0" applyFont="1" applyFill="1"/>
    <xf numFmtId="41" fontId="4" fillId="0" borderId="0" xfId="0" applyNumberFormat="1" applyFont="1" applyFill="1"/>
    <xf numFmtId="164" fontId="3" fillId="0" borderId="0" xfId="0" applyNumberFormat="1" applyFont="1" applyFill="1"/>
    <xf numFmtId="0" fontId="5" fillId="0" borderId="0" xfId="0" applyFont="1" applyFill="1"/>
    <xf numFmtId="42" fontId="3" fillId="0" borderId="0" xfId="0" applyNumberFormat="1" applyFont="1" applyFill="1"/>
    <xf numFmtId="41" fontId="3" fillId="0" borderId="0" xfId="0" applyNumberFormat="1" applyFont="1" applyFill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2" fontId="3" fillId="0" borderId="0" xfId="1" applyNumberFormat="1" applyFont="1" applyFill="1"/>
    <xf numFmtId="0" fontId="4" fillId="4" borderId="0" xfId="0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164" fontId="6" fillId="4" borderId="28" xfId="0" applyNumberFormat="1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42" fontId="6" fillId="4" borderId="29" xfId="1" applyNumberFormat="1" applyFont="1" applyFill="1" applyBorder="1" applyAlignment="1">
      <alignment horizontal="center" wrapText="1"/>
    </xf>
    <xf numFmtId="42" fontId="6" fillId="4" borderId="29" xfId="1" applyNumberFormat="1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164" fontId="6" fillId="5" borderId="2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7" fillId="0" borderId="42" xfId="5" applyFont="1" applyFill="1" applyBorder="1" applyAlignment="1">
      <alignment horizontal="left"/>
    </xf>
    <xf numFmtId="42" fontId="4" fillId="5" borderId="13" xfId="0" applyNumberFormat="1" applyFont="1" applyFill="1" applyBorder="1" applyAlignment="1">
      <alignment horizontal="center" vertical="center"/>
    </xf>
    <xf numFmtId="42" fontId="4" fillId="5" borderId="26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64" fontId="6" fillId="4" borderId="17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/>
    </xf>
    <xf numFmtId="42" fontId="6" fillId="4" borderId="50" xfId="1" applyNumberFormat="1" applyFont="1" applyFill="1" applyBorder="1" applyAlignment="1">
      <alignment horizontal="center" wrapText="1"/>
    </xf>
    <xf numFmtId="42" fontId="6" fillId="4" borderId="30" xfId="1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64" fontId="6" fillId="5" borderId="13" xfId="0" applyNumberFormat="1" applyFont="1" applyFill="1" applyBorder="1" applyAlignment="1">
      <alignment horizontal="center"/>
    </xf>
    <xf numFmtId="0" fontId="7" fillId="0" borderId="51" xfId="5" applyFont="1" applyFill="1" applyBorder="1" applyAlignment="1">
      <alignment horizontal="left"/>
    </xf>
    <xf numFmtId="0" fontId="3" fillId="0" borderId="0" xfId="0" applyFont="1"/>
    <xf numFmtId="0" fontId="10" fillId="0" borderId="0" xfId="0" applyFont="1"/>
    <xf numFmtId="164" fontId="3" fillId="0" borderId="0" xfId="0" applyNumberFormat="1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7" fontId="3" fillId="0" borderId="1" xfId="0" applyNumberFormat="1" applyFont="1" applyBorder="1"/>
    <xf numFmtId="164" fontId="3" fillId="0" borderId="1" xfId="0" applyNumberFormat="1" applyFont="1" applyBorder="1"/>
    <xf numFmtId="41" fontId="3" fillId="0" borderId="1" xfId="0" applyNumberFormat="1" applyFont="1" applyBorder="1"/>
    <xf numFmtId="0" fontId="4" fillId="0" borderId="1" xfId="0" applyFont="1" applyBorder="1"/>
    <xf numFmtId="37" fontId="4" fillId="0" borderId="1" xfId="0" applyNumberFormat="1" applyFont="1" applyBorder="1"/>
    <xf numFmtId="0" fontId="4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11" fillId="0" borderId="0" xfId="0" applyFont="1" applyBorder="1"/>
    <xf numFmtId="37" fontId="3" fillId="0" borderId="0" xfId="0" applyNumberFormat="1" applyFont="1"/>
    <xf numFmtId="0" fontId="12" fillId="0" borderId="0" xfId="0" applyFont="1"/>
    <xf numFmtId="37" fontId="5" fillId="0" borderId="1" xfId="0" applyNumberFormat="1" applyFont="1" applyBorder="1"/>
    <xf numFmtId="41" fontId="3" fillId="0" borderId="0" xfId="0" applyNumberFormat="1" applyFont="1"/>
    <xf numFmtId="37" fontId="6" fillId="0" borderId="1" xfId="0" applyNumberFormat="1" applyFont="1" applyBorder="1"/>
    <xf numFmtId="164" fontId="6" fillId="0" borderId="1" xfId="0" applyNumberFormat="1" applyFont="1" applyBorder="1"/>
    <xf numFmtId="0" fontId="4" fillId="0" borderId="0" xfId="0" applyFont="1" applyBorder="1"/>
    <xf numFmtId="37" fontId="6" fillId="0" borderId="0" xfId="0" applyNumberFormat="1" applyFont="1" applyBorder="1"/>
    <xf numFmtId="164" fontId="6" fillId="0" borderId="0" xfId="0" applyNumberFormat="1" applyFont="1" applyBorder="1"/>
    <xf numFmtId="37" fontId="4" fillId="0" borderId="0" xfId="0" applyNumberFormat="1" applyFont="1" applyBorder="1"/>
    <xf numFmtId="37" fontId="3" fillId="0" borderId="0" xfId="0" applyNumberFormat="1" applyFont="1" applyBorder="1"/>
    <xf numFmtId="37" fontId="10" fillId="0" borderId="0" xfId="0" applyNumberFormat="1" applyFont="1" applyBorder="1"/>
    <xf numFmtId="164" fontId="10" fillId="0" borderId="0" xfId="0" applyNumberFormat="1" applyFont="1" applyBorder="1"/>
    <xf numFmtId="37" fontId="13" fillId="0" borderId="0" xfId="0" applyNumberFormat="1" applyFont="1"/>
    <xf numFmtId="164" fontId="13" fillId="0" borderId="0" xfId="0" applyNumberFormat="1" applyFont="1"/>
    <xf numFmtId="0" fontId="14" fillId="0" borderId="0" xfId="0" applyFont="1"/>
    <xf numFmtId="37" fontId="14" fillId="0" borderId="0" xfId="0" applyNumberFormat="1" applyFont="1"/>
    <xf numFmtId="0" fontId="15" fillId="0" borderId="0" xfId="0" applyFont="1"/>
    <xf numFmtId="37" fontId="15" fillId="0" borderId="0" xfId="0" applyNumberFormat="1" applyFont="1"/>
    <xf numFmtId="41" fontId="3" fillId="0" borderId="0" xfId="1" applyFont="1" applyFill="1"/>
    <xf numFmtId="41" fontId="5" fillId="0" borderId="0" xfId="1" applyFont="1" applyFill="1"/>
    <xf numFmtId="41" fontId="6" fillId="5" borderId="46" xfId="1" applyFont="1" applyFill="1" applyBorder="1" applyAlignment="1">
      <alignment horizontal="center" vertical="center"/>
    </xf>
    <xf numFmtId="41" fontId="4" fillId="4" borderId="45" xfId="1" applyFont="1" applyFill="1" applyBorder="1" applyAlignment="1">
      <alignment horizontal="center" vertical="center"/>
    </xf>
    <xf numFmtId="41" fontId="6" fillId="4" borderId="27" xfId="1" applyFont="1" applyFill="1" applyBorder="1" applyAlignment="1">
      <alignment horizontal="center"/>
    </xf>
    <xf numFmtId="41" fontId="6" fillId="4" borderId="25" xfId="1" applyFont="1" applyFill="1" applyBorder="1" applyAlignment="1">
      <alignment horizontal="center"/>
    </xf>
    <xf numFmtId="41" fontId="6" fillId="4" borderId="28" xfId="1" applyFont="1" applyFill="1" applyBorder="1" applyAlignment="1">
      <alignment horizontal="center"/>
    </xf>
    <xf numFmtId="41" fontId="4" fillId="0" borderId="0" xfId="1" applyFont="1" applyFill="1"/>
    <xf numFmtId="41" fontId="7" fillId="5" borderId="39" xfId="1" applyFont="1" applyFill="1" applyBorder="1"/>
    <xf numFmtId="41" fontId="7" fillId="5" borderId="42" xfId="1" applyFont="1" applyFill="1" applyBorder="1"/>
    <xf numFmtId="41" fontId="4" fillId="4" borderId="0" xfId="1" applyFont="1" applyFill="1" applyBorder="1" applyAlignment="1">
      <alignment horizontal="center" vertical="center"/>
    </xf>
    <xf numFmtId="41" fontId="6" fillId="4" borderId="9" xfId="1" applyFont="1" applyFill="1" applyBorder="1" applyAlignment="1">
      <alignment horizontal="center" wrapText="1"/>
    </xf>
    <xf numFmtId="41" fontId="6" fillId="4" borderId="34" xfId="1" applyFont="1" applyFill="1" applyBorder="1" applyAlignment="1">
      <alignment horizontal="center"/>
    </xf>
    <xf numFmtId="41" fontId="6" fillId="4" borderId="24" xfId="1" applyFont="1" applyFill="1" applyBorder="1" applyAlignment="1">
      <alignment horizontal="center"/>
    </xf>
    <xf numFmtId="41" fontId="6" fillId="4" borderId="26" xfId="1" applyFont="1" applyFill="1" applyBorder="1" applyAlignment="1">
      <alignment horizontal="center"/>
    </xf>
    <xf numFmtId="41" fontId="4" fillId="4" borderId="0" xfId="1" applyFont="1" applyFill="1" applyBorder="1" applyAlignment="1">
      <alignment horizontal="center"/>
    </xf>
    <xf numFmtId="41" fontId="7" fillId="0" borderId="41" xfId="1" applyFont="1" applyFill="1" applyBorder="1" applyAlignment="1">
      <alignment horizontal="center"/>
    </xf>
    <xf numFmtId="41" fontId="7" fillId="0" borderId="37" xfId="1" applyFont="1" applyBorder="1"/>
    <xf numFmtId="41" fontId="7" fillId="0" borderId="41" xfId="1" applyFont="1" applyBorder="1" applyAlignment="1">
      <alignment horizontal="center"/>
    </xf>
    <xf numFmtId="41" fontId="7" fillId="0" borderId="37" xfId="1" applyFont="1" applyBorder="1" applyAlignment="1">
      <alignment horizontal="right"/>
    </xf>
    <xf numFmtId="41" fontId="7" fillId="0" borderId="22" xfId="1" applyFont="1" applyBorder="1" applyAlignment="1">
      <alignment horizontal="right"/>
    </xf>
    <xf numFmtId="41" fontId="7" fillId="0" borderId="19" xfId="1" applyFont="1" applyBorder="1" applyAlignment="1">
      <alignment horizontal="right"/>
    </xf>
    <xf numFmtId="41" fontId="7" fillId="0" borderId="4" xfId="1" applyFont="1" applyBorder="1" applyAlignment="1">
      <alignment horizontal="right"/>
    </xf>
    <xf numFmtId="41" fontId="7" fillId="0" borderId="42" xfId="1" applyFont="1" applyFill="1" applyBorder="1" applyAlignment="1">
      <alignment horizontal="center"/>
    </xf>
    <xf numFmtId="41" fontId="7" fillId="0" borderId="38" xfId="1" applyFont="1" applyFill="1" applyBorder="1"/>
    <xf numFmtId="41" fontId="7" fillId="0" borderId="42" xfId="1" applyFont="1" applyBorder="1" applyAlignment="1">
      <alignment horizontal="center"/>
    </xf>
    <xf numFmtId="41" fontId="7" fillId="0" borderId="38" xfId="1" applyFont="1" applyBorder="1" applyAlignment="1">
      <alignment horizontal="right"/>
    </xf>
    <xf numFmtId="41" fontId="7" fillId="0" borderId="3" xfId="1" applyFont="1" applyBorder="1" applyAlignment="1">
      <alignment horizontal="right"/>
    </xf>
    <xf numFmtId="41" fontId="7" fillId="0" borderId="38" xfId="1" applyFont="1" applyBorder="1"/>
    <xf numFmtId="41" fontId="7" fillId="0" borderId="3" xfId="1" applyFont="1" applyFill="1" applyBorder="1" applyAlignment="1">
      <alignment horizontal="right"/>
    </xf>
    <xf numFmtId="41" fontId="7" fillId="0" borderId="38" xfId="1" applyFont="1" applyFill="1" applyBorder="1" applyAlignment="1">
      <alignment horizontal="right"/>
    </xf>
    <xf numFmtId="41" fontId="7" fillId="0" borderId="42" xfId="1" applyFont="1" applyBorder="1"/>
    <xf numFmtId="41" fontId="7" fillId="0" borderId="51" xfId="1" applyFont="1" applyFill="1" applyBorder="1" applyAlignment="1">
      <alignment horizontal="center"/>
    </xf>
    <xf numFmtId="41" fontId="7" fillId="0" borderId="52" xfId="1" applyFont="1" applyFill="1" applyBorder="1"/>
    <xf numFmtId="41" fontId="7" fillId="0" borderId="50" xfId="1" applyFont="1" applyBorder="1" applyAlignment="1">
      <alignment horizontal="right"/>
    </xf>
    <xf numFmtId="41" fontId="6" fillId="4" borderId="12" xfId="1" applyFont="1" applyFill="1" applyBorder="1" applyAlignment="1">
      <alignment horizontal="center"/>
    </xf>
    <xf numFmtId="41" fontId="7" fillId="0" borderId="52" xfId="1" applyFont="1" applyBorder="1"/>
    <xf numFmtId="41" fontId="7" fillId="0" borderId="51" xfId="1" applyFont="1" applyBorder="1" applyAlignment="1">
      <alignment horizontal="center"/>
    </xf>
    <xf numFmtId="41" fontId="7" fillId="0" borderId="52" xfId="1" applyFont="1" applyFill="1" applyBorder="1" applyAlignment="1">
      <alignment horizontal="right"/>
    </xf>
    <xf numFmtId="41" fontId="7" fillId="0" borderId="30" xfId="1" applyFont="1" applyBorder="1" applyAlignment="1">
      <alignment horizontal="right"/>
    </xf>
    <xf numFmtId="41" fontId="6" fillId="4" borderId="61" xfId="1" applyFont="1" applyFill="1" applyBorder="1" applyAlignment="1">
      <alignment vertical="center"/>
    </xf>
    <xf numFmtId="41" fontId="6" fillId="4" borderId="47" xfId="1" applyFont="1" applyFill="1" applyBorder="1" applyAlignment="1">
      <alignment vertical="center"/>
    </xf>
    <xf numFmtId="41" fontId="6" fillId="4" borderId="62" xfId="1" applyFont="1" applyFill="1" applyBorder="1" applyAlignment="1">
      <alignment vertical="center"/>
    </xf>
    <xf numFmtId="41" fontId="3" fillId="4" borderId="0" xfId="1" applyFont="1" applyFill="1"/>
    <xf numFmtId="42" fontId="6" fillId="7" borderId="24" xfId="1" applyNumberFormat="1" applyFont="1" applyFill="1" applyBorder="1" applyAlignment="1">
      <alignment horizontal="center"/>
    </xf>
    <xf numFmtId="42" fontId="6" fillId="7" borderId="25" xfId="1" applyNumberFormat="1" applyFont="1" applyFill="1" applyBorder="1" applyAlignment="1">
      <alignment horizontal="center"/>
    </xf>
    <xf numFmtId="42" fontId="6" fillId="7" borderId="26" xfId="1" applyNumberFormat="1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164" fontId="6" fillId="7" borderId="28" xfId="0" applyNumberFormat="1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42" fontId="6" fillId="7" borderId="55" xfId="1" applyNumberFormat="1" applyFont="1" applyFill="1" applyBorder="1" applyAlignment="1">
      <alignment horizontal="center"/>
    </xf>
    <xf numFmtId="42" fontId="6" fillId="7" borderId="16" xfId="1" applyNumberFormat="1" applyFont="1" applyFill="1" applyBorder="1" applyAlignment="1">
      <alignment horizontal="center"/>
    </xf>
    <xf numFmtId="42" fontId="6" fillId="7" borderId="13" xfId="1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164" fontId="6" fillId="7" borderId="13" xfId="0" applyNumberFormat="1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41" fontId="7" fillId="4" borderId="38" xfId="1" applyFont="1" applyFill="1" applyBorder="1"/>
    <xf numFmtId="0" fontId="7" fillId="9" borderId="1" xfId="0" applyFont="1" applyFill="1" applyBorder="1"/>
    <xf numFmtId="41" fontId="6" fillId="6" borderId="24" xfId="1" applyFont="1" applyFill="1" applyBorder="1" applyAlignment="1">
      <alignment horizontal="center"/>
    </xf>
    <xf numFmtId="41" fontId="6" fillId="6" borderId="25" xfId="1" applyFont="1" applyFill="1" applyBorder="1" applyAlignment="1">
      <alignment horizontal="center"/>
    </xf>
    <xf numFmtId="41" fontId="6" fillId="6" borderId="26" xfId="1" applyFont="1" applyFill="1" applyBorder="1" applyAlignment="1">
      <alignment horizontal="center"/>
    </xf>
    <xf numFmtId="41" fontId="6" fillId="6" borderId="27" xfId="1" applyFont="1" applyFill="1" applyBorder="1" applyAlignment="1">
      <alignment horizontal="center"/>
    </xf>
    <xf numFmtId="41" fontId="6" fillId="6" borderId="28" xfId="1" applyFont="1" applyFill="1" applyBorder="1" applyAlignment="1">
      <alignment horizontal="center"/>
    </xf>
    <xf numFmtId="3" fontId="0" fillId="0" borderId="0" xfId="0" applyNumberFormat="1"/>
    <xf numFmtId="37" fontId="4" fillId="0" borderId="0" xfId="0" applyNumberFormat="1" applyFont="1"/>
    <xf numFmtId="3" fontId="4" fillId="0" borderId="0" xfId="0" applyNumberFormat="1" applyFont="1"/>
    <xf numFmtId="41" fontId="3" fillId="0" borderId="0" xfId="1" applyFont="1"/>
    <xf numFmtId="41" fontId="4" fillId="0" borderId="0" xfId="0" applyNumberFormat="1" applyFont="1"/>
    <xf numFmtId="41" fontId="4" fillId="4" borderId="17" xfId="1" applyFont="1" applyFill="1" applyBorder="1" applyAlignment="1">
      <alignment horizontal="center" vertical="center"/>
    </xf>
    <xf numFmtId="41" fontId="4" fillId="4" borderId="28" xfId="1" applyFont="1" applyFill="1" applyBorder="1" applyAlignment="1">
      <alignment horizontal="center"/>
    </xf>
    <xf numFmtId="0" fontId="0" fillId="0" borderId="64" xfId="0" applyBorder="1" applyAlignment="1">
      <alignment vertical="center"/>
    </xf>
    <xf numFmtId="0" fontId="16" fillId="10" borderId="64" xfId="0" applyFont="1" applyFill="1" applyBorder="1" applyAlignment="1">
      <alignment vertical="center"/>
    </xf>
    <xf numFmtId="3" fontId="16" fillId="0" borderId="64" xfId="0" applyNumberFormat="1" applyFont="1" applyBorder="1" applyAlignment="1">
      <alignment horizontal="right" vertical="center"/>
    </xf>
    <xf numFmtId="0" fontId="16" fillId="0" borderId="64" xfId="0" applyFont="1" applyBorder="1" applyAlignment="1">
      <alignment horizontal="right" vertical="center"/>
    </xf>
    <xf numFmtId="0" fontId="7" fillId="4" borderId="1" xfId="5" applyFont="1" applyFill="1" applyBorder="1" applyAlignment="1">
      <alignment horizontal="left"/>
    </xf>
    <xf numFmtId="42" fontId="3" fillId="0" borderId="0" xfId="0" applyNumberFormat="1" applyFont="1"/>
    <xf numFmtId="41" fontId="4" fillId="0" borderId="0" xfId="1" applyFont="1"/>
    <xf numFmtId="0" fontId="0" fillId="0" borderId="0" xfId="0" applyAlignment="1"/>
    <xf numFmtId="0" fontId="0" fillId="0" borderId="64" xfId="0" applyBorder="1" applyAlignment="1">
      <alignment vertical="center" wrapText="1"/>
    </xf>
    <xf numFmtId="0" fontId="16" fillId="0" borderId="64" xfId="0" applyFont="1" applyBorder="1" applyAlignment="1">
      <alignment horizontal="center" vertical="center" wrapText="1"/>
    </xf>
    <xf numFmtId="3" fontId="16" fillId="0" borderId="64" xfId="0" applyNumberFormat="1" applyFont="1" applyBorder="1" applyAlignment="1">
      <alignment horizontal="right" vertical="center" wrapText="1"/>
    </xf>
    <xf numFmtId="0" fontId="16" fillId="10" borderId="64" xfId="0" applyFont="1" applyFill="1" applyBorder="1" applyAlignment="1">
      <alignment vertical="center" wrapText="1"/>
    </xf>
    <xf numFmtId="0" fontId="16" fillId="0" borderId="64" xfId="0" applyFont="1" applyBorder="1" applyAlignment="1">
      <alignment horizontal="right" vertical="center" wrapText="1"/>
    </xf>
    <xf numFmtId="0" fontId="16" fillId="0" borderId="64" xfId="0" applyFont="1" applyBorder="1" applyAlignment="1">
      <alignment horizontal="center" vertical="center"/>
    </xf>
    <xf numFmtId="41" fontId="6" fillId="4" borderId="16" xfId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41" fontId="7" fillId="0" borderId="39" xfId="1" applyFont="1" applyFill="1" applyBorder="1"/>
    <xf numFmtId="41" fontId="7" fillId="0" borderId="14" xfId="1" applyFont="1" applyBorder="1" applyAlignment="1">
      <alignment horizontal="right"/>
    </xf>
    <xf numFmtId="41" fontId="7" fillId="0" borderId="42" xfId="1" applyFont="1" applyFill="1" applyBorder="1"/>
    <xf numFmtId="41" fontId="7" fillId="0" borderId="51" xfId="1" applyFont="1" applyFill="1" applyBorder="1"/>
    <xf numFmtId="41" fontId="7" fillId="0" borderId="1" xfId="1" applyFont="1" applyBorder="1"/>
    <xf numFmtId="41" fontId="7" fillId="0" borderId="1" xfId="1" applyFont="1" applyFill="1" applyBorder="1" applyAlignment="1">
      <alignment horizontal="center"/>
    </xf>
    <xf numFmtId="41" fontId="7" fillId="0" borderId="1" xfId="1" applyFont="1" applyFill="1" applyBorder="1"/>
    <xf numFmtId="41" fontId="7" fillId="0" borderId="1" xfId="1" applyFont="1" applyFill="1" applyBorder="1" applyAlignment="1">
      <alignment horizontal="right"/>
    </xf>
    <xf numFmtId="41" fontId="7" fillId="9" borderId="1" xfId="1" applyFont="1" applyFill="1" applyBorder="1"/>
    <xf numFmtId="41" fontId="7" fillId="0" borderId="1" xfId="1" applyFont="1" applyBorder="1" applyAlignment="1">
      <alignment horizontal="center"/>
    </xf>
    <xf numFmtId="41" fontId="7" fillId="0" borderId="1" xfId="1" applyFont="1" applyBorder="1" applyAlignment="1">
      <alignment horizontal="right"/>
    </xf>
    <xf numFmtId="41" fontId="7" fillId="0" borderId="1" xfId="1" applyFont="1" applyFill="1" applyBorder="1" applyAlignment="1">
      <alignment horizontal="left"/>
    </xf>
    <xf numFmtId="41" fontId="7" fillId="0" borderId="57" xfId="1" applyFont="1" applyFill="1" applyBorder="1" applyAlignment="1">
      <alignment horizontal="center"/>
    </xf>
    <xf numFmtId="41" fontId="7" fillId="0" borderId="57" xfId="1" applyFont="1" applyFill="1" applyBorder="1" applyAlignment="1">
      <alignment horizontal="right"/>
    </xf>
    <xf numFmtId="41" fontId="7" fillId="0" borderId="57" xfId="1" applyFont="1" applyFill="1" applyBorder="1"/>
    <xf numFmtId="42" fontId="6" fillId="4" borderId="49" xfId="1" applyNumberFormat="1" applyFont="1" applyFill="1" applyBorder="1" applyAlignment="1">
      <alignment horizontal="center" wrapText="1"/>
    </xf>
    <xf numFmtId="42" fontId="6" fillId="4" borderId="54" xfId="1" applyNumberFormat="1" applyFont="1" applyFill="1" applyBorder="1" applyAlignment="1">
      <alignment horizontal="center"/>
    </xf>
    <xf numFmtId="41" fontId="6" fillId="4" borderId="11" xfId="1" applyFont="1" applyFill="1" applyBorder="1" applyAlignment="1">
      <alignment horizontal="center"/>
    </xf>
    <xf numFmtId="41" fontId="6" fillId="4" borderId="13" xfId="1" applyFont="1" applyFill="1" applyBorder="1" applyAlignment="1">
      <alignment horizontal="center"/>
    </xf>
    <xf numFmtId="41" fontId="6" fillId="0" borderId="16" xfId="1" applyFont="1" applyFill="1" applyBorder="1" applyAlignment="1">
      <alignment horizontal="center"/>
    </xf>
    <xf numFmtId="41" fontId="6" fillId="0" borderId="12" xfId="1" applyFont="1" applyFill="1" applyBorder="1" applyAlignment="1">
      <alignment horizontal="center"/>
    </xf>
    <xf numFmtId="41" fontId="6" fillId="0" borderId="17" xfId="1" applyFont="1" applyFill="1" applyBorder="1" applyAlignment="1">
      <alignment horizontal="center"/>
    </xf>
    <xf numFmtId="41" fontId="6" fillId="0" borderId="11" xfId="1" applyFont="1" applyFill="1" applyBorder="1" applyAlignment="1">
      <alignment horizontal="center"/>
    </xf>
    <xf numFmtId="41" fontId="6" fillId="0" borderId="13" xfId="1" applyFont="1" applyFill="1" applyBorder="1" applyAlignment="1">
      <alignment horizontal="center"/>
    </xf>
    <xf numFmtId="41" fontId="6" fillId="5" borderId="11" xfId="1" applyFont="1" applyFill="1" applyBorder="1" applyAlignment="1">
      <alignment horizontal="center"/>
    </xf>
    <xf numFmtId="41" fontId="6" fillId="5" borderId="12" xfId="1" applyFont="1" applyFill="1" applyBorder="1" applyAlignment="1">
      <alignment horizontal="center"/>
    </xf>
    <xf numFmtId="41" fontId="6" fillId="5" borderId="13" xfId="1" applyFont="1" applyFill="1" applyBorder="1" applyAlignment="1">
      <alignment horizontal="center"/>
    </xf>
    <xf numFmtId="41" fontId="6" fillId="4" borderId="16" xfId="1" applyFont="1" applyFill="1" applyBorder="1" applyAlignment="1">
      <alignment horizontal="center"/>
    </xf>
    <xf numFmtId="41" fontId="6" fillId="4" borderId="17" xfId="1" applyFont="1" applyFill="1" applyBorder="1" applyAlignment="1">
      <alignment horizontal="center"/>
    </xf>
    <xf numFmtId="41" fontId="6" fillId="5" borderId="46" xfId="1" applyFont="1" applyFill="1" applyBorder="1" applyAlignment="1">
      <alignment horizontal="center"/>
    </xf>
    <xf numFmtId="41" fontId="4" fillId="4" borderId="45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1" fontId="7" fillId="5" borderId="1" xfId="1" applyFont="1" applyFill="1" applyBorder="1"/>
    <xf numFmtId="41" fontId="7" fillId="5" borderId="1" xfId="1" applyFont="1" applyFill="1" applyBorder="1" applyAlignment="1">
      <alignment horizontal="right"/>
    </xf>
    <xf numFmtId="0" fontId="7" fillId="4" borderId="1" xfId="0" applyFont="1" applyFill="1" applyBorder="1"/>
    <xf numFmtId="0" fontId="17" fillId="0" borderId="0" xfId="0" applyFont="1" applyAlignment="1">
      <alignment wrapText="1"/>
    </xf>
    <xf numFmtId="41" fontId="17" fillId="0" borderId="19" xfId="1" applyFont="1" applyBorder="1" applyAlignment="1">
      <alignment horizontal="center" vertical="center"/>
    </xf>
    <xf numFmtId="41" fontId="17" fillId="0" borderId="20" xfId="1" applyFont="1" applyBorder="1"/>
    <xf numFmtId="41" fontId="17" fillId="0" borderId="21" xfId="1" applyFont="1" applyBorder="1"/>
    <xf numFmtId="41" fontId="17" fillId="7" borderId="20" xfId="1" applyFont="1" applyFill="1" applyBorder="1"/>
    <xf numFmtId="41" fontId="17" fillId="7" borderId="18" xfId="1" applyFont="1" applyFill="1" applyBorder="1"/>
    <xf numFmtId="41" fontId="17" fillId="6" borderId="21" xfId="1" applyFont="1" applyFill="1" applyBorder="1"/>
    <xf numFmtId="41" fontId="17" fillId="7" borderId="22" xfId="1" applyFont="1" applyFill="1" applyBorder="1"/>
    <xf numFmtId="41" fontId="17" fillId="7" borderId="19" xfId="1" applyFont="1" applyFill="1" applyBorder="1"/>
    <xf numFmtId="41" fontId="17" fillId="7" borderId="21" xfId="1" applyFont="1" applyFill="1" applyBorder="1"/>
    <xf numFmtId="41" fontId="17" fillId="5" borderId="20" xfId="1" applyFont="1" applyFill="1" applyBorder="1"/>
    <xf numFmtId="41" fontId="17" fillId="5" borderId="18" xfId="1" applyFont="1" applyFill="1" applyBorder="1"/>
    <xf numFmtId="41" fontId="17" fillId="5" borderId="21" xfId="1" applyFont="1" applyFill="1" applyBorder="1"/>
    <xf numFmtId="41" fontId="17" fillId="0" borderId="22" xfId="1" applyFont="1" applyBorder="1"/>
    <xf numFmtId="41" fontId="17" fillId="0" borderId="18" xfId="1" applyFont="1" applyBorder="1"/>
    <xf numFmtId="41" fontId="17" fillId="0" borderId="19" xfId="1" applyFont="1" applyBorder="1"/>
    <xf numFmtId="41" fontId="17" fillId="5" borderId="22" xfId="1" applyFont="1" applyFill="1" applyBorder="1"/>
    <xf numFmtId="41" fontId="17" fillId="5" borderId="19" xfId="1" applyFont="1" applyFill="1" applyBorder="1"/>
    <xf numFmtId="41" fontId="17" fillId="0" borderId="37" xfId="1" applyFont="1" applyBorder="1"/>
    <xf numFmtId="41" fontId="17" fillId="0" borderId="1" xfId="1" applyFont="1" applyBorder="1"/>
    <xf numFmtId="0" fontId="17" fillId="0" borderId="64" xfId="0" applyFont="1" applyBorder="1" applyAlignment="1">
      <alignment vertical="center"/>
    </xf>
    <xf numFmtId="3" fontId="18" fillId="0" borderId="64" xfId="0" applyNumberFormat="1" applyFont="1" applyBorder="1" applyAlignment="1">
      <alignment horizontal="right" vertical="center"/>
    </xf>
    <xf numFmtId="0" fontId="18" fillId="0" borderId="64" xfId="0" applyFont="1" applyBorder="1" applyAlignment="1">
      <alignment horizontal="right" vertical="center"/>
    </xf>
    <xf numFmtId="41" fontId="17" fillId="0" borderId="0" xfId="1" applyFont="1"/>
    <xf numFmtId="41" fontId="17" fillId="0" borderId="41" xfId="1" applyFont="1" applyBorder="1"/>
    <xf numFmtId="41" fontId="17" fillId="0" borderId="41" xfId="1" applyFont="1" applyBorder="1" applyAlignment="1">
      <alignment horizontal="center"/>
    </xf>
    <xf numFmtId="41" fontId="17" fillId="7" borderId="20" xfId="1" applyFont="1" applyFill="1" applyBorder="1" applyAlignment="1"/>
    <xf numFmtId="41" fontId="17" fillId="7" borderId="18" xfId="1" applyFont="1" applyFill="1" applyBorder="1" applyAlignment="1"/>
    <xf numFmtId="41" fontId="17" fillId="7" borderId="21" xfId="1" applyFont="1" applyFill="1" applyBorder="1" applyAlignment="1"/>
    <xf numFmtId="41" fontId="17" fillId="7" borderId="22" xfId="1" applyFont="1" applyFill="1" applyBorder="1" applyAlignment="1"/>
    <xf numFmtId="41" fontId="19" fillId="8" borderId="37" xfId="1" applyFont="1" applyFill="1" applyBorder="1"/>
    <xf numFmtId="0" fontId="18" fillId="10" borderId="64" xfId="0" applyFont="1" applyFill="1" applyBorder="1" applyAlignment="1">
      <alignment vertical="center"/>
    </xf>
    <xf numFmtId="41" fontId="17" fillId="0" borderId="42" xfId="1" applyFont="1" applyBorder="1"/>
    <xf numFmtId="41" fontId="17" fillId="0" borderId="38" xfId="1" applyFont="1" applyBorder="1"/>
    <xf numFmtId="41" fontId="17" fillId="0" borderId="7" xfId="1" applyFont="1" applyBorder="1"/>
    <xf numFmtId="41" fontId="17" fillId="0" borderId="8" xfId="1" applyFont="1" applyBorder="1"/>
    <xf numFmtId="41" fontId="17" fillId="0" borderId="3" xfId="1" applyFont="1" applyBorder="1"/>
    <xf numFmtId="41" fontId="17" fillId="7" borderId="7" xfId="1" applyFont="1" applyFill="1" applyBorder="1"/>
    <xf numFmtId="41" fontId="17" fillId="7" borderId="1" xfId="1" applyFont="1" applyFill="1" applyBorder="1"/>
    <xf numFmtId="41" fontId="17" fillId="7" borderId="8" xfId="1" applyFont="1" applyFill="1" applyBorder="1"/>
    <xf numFmtId="41" fontId="17" fillId="7" borderId="4" xfId="1" applyFont="1" applyFill="1" applyBorder="1"/>
    <xf numFmtId="41" fontId="17" fillId="5" borderId="7" xfId="1" applyFont="1" applyFill="1" applyBorder="1"/>
    <xf numFmtId="41" fontId="17" fillId="5" borderId="1" xfId="1" applyFont="1" applyFill="1" applyBorder="1"/>
    <xf numFmtId="41" fontId="17" fillId="0" borderId="4" xfId="1" applyFont="1" applyBorder="1"/>
    <xf numFmtId="41" fontId="17" fillId="5" borderId="4" xfId="1" applyFont="1" applyFill="1" applyBorder="1"/>
    <xf numFmtId="41" fontId="17" fillId="7" borderId="7" xfId="1" applyFont="1" applyFill="1" applyBorder="1" applyAlignment="1"/>
    <xf numFmtId="41" fontId="17" fillId="7" borderId="1" xfId="1" applyFont="1" applyFill="1" applyBorder="1" applyAlignment="1"/>
    <xf numFmtId="41" fontId="17" fillId="7" borderId="4" xfId="1" applyFont="1" applyFill="1" applyBorder="1" applyAlignment="1"/>
    <xf numFmtId="41" fontId="17" fillId="0" borderId="42" xfId="1" applyFont="1" applyBorder="1" applyAlignment="1">
      <alignment horizontal="center"/>
    </xf>
    <xf numFmtId="41" fontId="17" fillId="8" borderId="4" xfId="1" applyFont="1" applyFill="1" applyBorder="1"/>
    <xf numFmtId="41" fontId="17" fillId="8" borderId="1" xfId="1" applyFont="1" applyFill="1" applyBorder="1"/>
    <xf numFmtId="41" fontId="17" fillId="8" borderId="19" xfId="1" applyFont="1" applyFill="1" applyBorder="1"/>
    <xf numFmtId="41" fontId="17" fillId="5" borderId="3" xfId="1" applyFont="1" applyFill="1" applyBorder="1"/>
    <xf numFmtId="41" fontId="17" fillId="8" borderId="7" xfId="1" applyFont="1" applyFill="1" applyBorder="1"/>
    <xf numFmtId="41" fontId="17" fillId="8" borderId="21" xfId="1" applyFont="1" applyFill="1" applyBorder="1"/>
    <xf numFmtId="41" fontId="17" fillId="8" borderId="7" xfId="1" applyFont="1" applyFill="1" applyBorder="1" applyAlignment="1"/>
    <xf numFmtId="41" fontId="17" fillId="8" borderId="1" xfId="1" applyFont="1" applyFill="1" applyBorder="1" applyAlignment="1"/>
    <xf numFmtId="41" fontId="17" fillId="8" borderId="21" xfId="1" applyFont="1" applyFill="1" applyBorder="1" applyAlignment="1"/>
    <xf numFmtId="41" fontId="17" fillId="8" borderId="4" xfId="1" applyFont="1" applyFill="1" applyBorder="1" applyAlignment="1"/>
    <xf numFmtId="41" fontId="17" fillId="4" borderId="38" xfId="1" applyFont="1" applyFill="1" applyBorder="1"/>
    <xf numFmtId="41" fontId="17" fillId="7" borderId="3" xfId="1" applyFont="1" applyFill="1" applyBorder="1"/>
    <xf numFmtId="41" fontId="17" fillId="0" borderId="51" xfId="1" applyFont="1" applyBorder="1"/>
    <xf numFmtId="41" fontId="17" fillId="0" borderId="49" xfId="1" applyFont="1" applyBorder="1"/>
    <xf numFmtId="41" fontId="17" fillId="0" borderId="54" xfId="1" applyFont="1" applyBorder="1"/>
    <xf numFmtId="41" fontId="17" fillId="7" borderId="49" xfId="1" applyFont="1" applyFill="1" applyBorder="1"/>
    <xf numFmtId="41" fontId="17" fillId="7" borderId="29" xfId="1" applyFont="1" applyFill="1" applyBorder="1"/>
    <xf numFmtId="41" fontId="17" fillId="7" borderId="54" xfId="1" applyFont="1" applyFill="1" applyBorder="1"/>
    <xf numFmtId="41" fontId="17" fillId="7" borderId="50" xfId="1" applyFont="1" applyFill="1" applyBorder="1"/>
    <xf numFmtId="41" fontId="17" fillId="0" borderId="52" xfId="1" applyFont="1" applyBorder="1"/>
    <xf numFmtId="41" fontId="17" fillId="0" borderId="30" xfId="1" applyFont="1" applyBorder="1"/>
    <xf numFmtId="41" fontId="17" fillId="7" borderId="49" xfId="1" applyFont="1" applyFill="1" applyBorder="1" applyAlignment="1"/>
    <xf numFmtId="41" fontId="17" fillId="7" borderId="29" xfId="1" applyFont="1" applyFill="1" applyBorder="1" applyAlignment="1"/>
    <xf numFmtId="41" fontId="17" fillId="7" borderId="50" xfId="1" applyFont="1" applyFill="1" applyBorder="1" applyAlignment="1"/>
    <xf numFmtId="41" fontId="17" fillId="5" borderId="49" xfId="1" applyFont="1" applyFill="1" applyBorder="1"/>
    <xf numFmtId="41" fontId="17" fillId="5" borderId="29" xfId="1" applyFont="1" applyFill="1" applyBorder="1"/>
    <xf numFmtId="41" fontId="17" fillId="0" borderId="50" xfId="1" applyFont="1" applyBorder="1"/>
    <xf numFmtId="41" fontId="17" fillId="0" borderId="29" xfId="1" applyFont="1" applyBorder="1"/>
    <xf numFmtId="41" fontId="17" fillId="5" borderId="54" xfId="1" applyFont="1" applyFill="1" applyBorder="1"/>
    <xf numFmtId="41" fontId="17" fillId="5" borderId="50" xfId="1" applyFont="1" applyFill="1" applyBorder="1"/>
    <xf numFmtId="41" fontId="17" fillId="0" borderId="60" xfId="1" applyFont="1" applyBorder="1"/>
    <xf numFmtId="41" fontId="20" fillId="7" borderId="25" xfId="1" applyFont="1" applyFill="1" applyBorder="1"/>
    <xf numFmtId="41" fontId="20" fillId="0" borderId="25" xfId="1" applyFont="1" applyBorder="1"/>
    <xf numFmtId="41" fontId="20" fillId="0" borderId="28" xfId="1" applyFont="1" applyBorder="1"/>
    <xf numFmtId="41" fontId="17" fillId="0" borderId="0" xfId="1" applyFont="1" applyFill="1"/>
    <xf numFmtId="0" fontId="17" fillId="0" borderId="0" xfId="0" applyFont="1"/>
    <xf numFmtId="0" fontId="19" fillId="7" borderId="0" xfId="0" applyFont="1" applyFill="1"/>
    <xf numFmtId="0" fontId="17" fillId="0" borderId="0" xfId="0" applyFont="1" applyAlignment="1"/>
    <xf numFmtId="0" fontId="17" fillId="9" borderId="0" xfId="0" applyFont="1" applyFill="1"/>
    <xf numFmtId="0" fontId="17" fillId="8" borderId="0" xfId="0" applyFont="1" applyFill="1"/>
    <xf numFmtId="0" fontId="18" fillId="11" borderId="65" xfId="0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17" fillId="0" borderId="1" xfId="0" applyFont="1" applyBorder="1"/>
    <xf numFmtId="0" fontId="7" fillId="0" borderId="1" xfId="5" applyFont="1" applyFill="1" applyBorder="1" applyAlignment="1">
      <alignment horizontal="center"/>
    </xf>
    <xf numFmtId="41" fontId="19" fillId="7" borderId="1" xfId="1" applyFont="1" applyFill="1" applyBorder="1"/>
    <xf numFmtId="41" fontId="17" fillId="0" borderId="1" xfId="0" applyNumberFormat="1" applyFont="1" applyBorder="1"/>
    <xf numFmtId="0" fontId="17" fillId="0" borderId="1" xfId="0" applyFont="1" applyBorder="1" applyAlignment="1">
      <alignment vertical="center"/>
    </xf>
    <xf numFmtId="3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41" fontId="17" fillId="0" borderId="0" xfId="0" applyNumberFormat="1" applyFont="1"/>
    <xf numFmtId="0" fontId="18" fillId="10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19" fillId="4" borderId="1" xfId="0" applyFont="1" applyFill="1" applyBorder="1"/>
    <xf numFmtId="0" fontId="19" fillId="9" borderId="1" xfId="0" applyFont="1" applyFill="1" applyBorder="1"/>
    <xf numFmtId="41" fontId="19" fillId="8" borderId="1" xfId="1" applyFont="1" applyFill="1" applyBorder="1"/>
    <xf numFmtId="41" fontId="20" fillId="7" borderId="1" xfId="1" applyFont="1" applyFill="1" applyBorder="1"/>
    <xf numFmtId="41" fontId="21" fillId="7" borderId="1" xfId="1" applyFont="1" applyFill="1" applyBorder="1"/>
    <xf numFmtId="41" fontId="20" fillId="0" borderId="1" xfId="1" applyFont="1" applyBorder="1"/>
    <xf numFmtId="42" fontId="17" fillId="0" borderId="1" xfId="0" applyNumberFormat="1" applyFont="1" applyBorder="1"/>
    <xf numFmtId="3" fontId="17" fillId="0" borderId="1" xfId="0" applyNumberFormat="1" applyFont="1" applyBorder="1"/>
    <xf numFmtId="41" fontId="17" fillId="4" borderId="0" xfId="1" applyFont="1" applyFill="1"/>
    <xf numFmtId="0" fontId="17" fillId="4" borderId="0" xfId="0" applyFont="1" applyFill="1"/>
    <xf numFmtId="42" fontId="17" fillId="0" borderId="0" xfId="0" applyNumberFormat="1" applyFont="1"/>
    <xf numFmtId="0" fontId="17" fillId="4" borderId="0" xfId="0" applyFont="1" applyFill="1" applyAlignment="1">
      <alignment horizontal="left"/>
    </xf>
    <xf numFmtId="0" fontId="7" fillId="8" borderId="1" xfId="0" applyFont="1" applyFill="1" applyBorder="1" applyAlignment="1">
      <alignment horizontal="center"/>
    </xf>
    <xf numFmtId="0" fontId="17" fillId="8" borderId="1" xfId="0" applyFont="1" applyFill="1" applyBorder="1"/>
    <xf numFmtId="0" fontId="19" fillId="8" borderId="1" xfId="0" applyFont="1" applyFill="1" applyBorder="1"/>
    <xf numFmtId="0" fontId="7" fillId="8" borderId="1" xfId="5" applyFont="1" applyFill="1" applyBorder="1" applyAlignment="1">
      <alignment horizontal="center"/>
    </xf>
    <xf numFmtId="41" fontId="7" fillId="8" borderId="1" xfId="1" applyFont="1" applyFill="1" applyBorder="1" applyAlignment="1">
      <alignment horizontal="right"/>
    </xf>
    <xf numFmtId="41" fontId="17" fillId="8" borderId="1" xfId="0" applyNumberFormat="1" applyFont="1" applyFill="1" applyBorder="1"/>
    <xf numFmtId="0" fontId="18" fillId="8" borderId="1" xfId="0" applyFont="1" applyFill="1" applyBorder="1" applyAlignment="1">
      <alignment vertical="center"/>
    </xf>
    <xf numFmtId="3" fontId="18" fillId="8" borderId="1" xfId="0" applyNumberFormat="1" applyFont="1" applyFill="1" applyBorder="1" applyAlignment="1">
      <alignment horizontal="right" vertical="center"/>
    </xf>
    <xf numFmtId="41" fontId="17" fillId="8" borderId="0" xfId="0" applyNumberFormat="1" applyFont="1" applyFill="1"/>
    <xf numFmtId="41" fontId="17" fillId="9" borderId="1" xfId="1" applyFont="1" applyFill="1" applyBorder="1"/>
    <xf numFmtId="41" fontId="17" fillId="8" borderId="22" xfId="1" applyFont="1" applyFill="1" applyBorder="1"/>
    <xf numFmtId="41" fontId="17" fillId="8" borderId="20" xfId="1" applyFont="1" applyFill="1" applyBorder="1"/>
    <xf numFmtId="41" fontId="19" fillId="0" borderId="1" xfId="1" applyFont="1" applyBorder="1"/>
    <xf numFmtId="41" fontId="19" fillId="9" borderId="1" xfId="1" applyFont="1" applyFill="1" applyBorder="1"/>
    <xf numFmtId="41" fontId="19" fillId="8" borderId="20" xfId="1" applyFont="1" applyFill="1" applyBorder="1"/>
    <xf numFmtId="41" fontId="19" fillId="8" borderId="21" xfId="1" applyFont="1" applyFill="1" applyBorder="1"/>
    <xf numFmtId="41" fontId="19" fillId="8" borderId="22" xfId="1" applyFont="1" applyFill="1" applyBorder="1"/>
    <xf numFmtId="41" fontId="19" fillId="8" borderId="4" xfId="1" applyFont="1" applyFill="1" applyBorder="1"/>
    <xf numFmtId="41" fontId="19" fillId="5" borderId="7" xfId="1" applyFont="1" applyFill="1" applyBorder="1"/>
    <xf numFmtId="41" fontId="19" fillId="5" borderId="1" xfId="1" applyFont="1" applyFill="1" applyBorder="1"/>
    <xf numFmtId="41" fontId="19" fillId="0" borderId="4" xfId="1" applyFont="1" applyBorder="1"/>
    <xf numFmtId="41" fontId="19" fillId="5" borderId="20" xfId="1" applyFont="1" applyFill="1" applyBorder="1"/>
    <xf numFmtId="41" fontId="19" fillId="0" borderId="20" xfId="1" applyFont="1" applyBorder="1"/>
    <xf numFmtId="41" fontId="19" fillId="5" borderId="4" xfId="1" applyFont="1" applyFill="1" applyBorder="1"/>
    <xf numFmtId="41" fontId="19" fillId="0" borderId="7" xfId="1" applyFont="1" applyBorder="1"/>
    <xf numFmtId="41" fontId="19" fillId="0" borderId="8" xfId="1" applyFont="1" applyBorder="1"/>
    <xf numFmtId="41" fontId="19" fillId="7" borderId="20" xfId="1" applyFont="1" applyFill="1" applyBorder="1"/>
    <xf numFmtId="41" fontId="19" fillId="7" borderId="21" xfId="1" applyFont="1" applyFill="1" applyBorder="1"/>
    <xf numFmtId="41" fontId="19" fillId="7" borderId="22" xfId="1" applyFont="1" applyFill="1" applyBorder="1"/>
    <xf numFmtId="41" fontId="19" fillId="7" borderId="4" xfId="1" applyFont="1" applyFill="1" applyBorder="1"/>
    <xf numFmtId="41" fontId="17" fillId="4" borderId="1" xfId="1" applyFont="1" applyFill="1" applyBorder="1"/>
    <xf numFmtId="41" fontId="17" fillId="0" borderId="1" xfId="1" applyFont="1" applyBorder="1" applyAlignment="1">
      <alignment horizontal="center"/>
    </xf>
    <xf numFmtId="41" fontId="17" fillId="0" borderId="0" xfId="1" applyFont="1" applyBorder="1"/>
    <xf numFmtId="0" fontId="17" fillId="0" borderId="0" xfId="0" applyFont="1" applyBorder="1"/>
    <xf numFmtId="0" fontId="17" fillId="0" borderId="37" xfId="0" applyFont="1" applyBorder="1"/>
    <xf numFmtId="0" fontId="17" fillId="0" borderId="38" xfId="0" applyFont="1" applyBorder="1"/>
    <xf numFmtId="41" fontId="17" fillId="5" borderId="8" xfId="1" applyFont="1" applyFill="1" applyBorder="1"/>
    <xf numFmtId="41" fontId="17" fillId="0" borderId="57" xfId="1" applyFont="1" applyBorder="1"/>
    <xf numFmtId="41" fontId="17" fillId="7" borderId="59" xfId="1" applyFont="1" applyFill="1" applyBorder="1"/>
    <xf numFmtId="41" fontId="17" fillId="7" borderId="57" xfId="1" applyFont="1" applyFill="1" applyBorder="1"/>
    <xf numFmtId="41" fontId="17" fillId="7" borderId="58" xfId="1" applyFont="1" applyFill="1" applyBorder="1"/>
    <xf numFmtId="41" fontId="17" fillId="5" borderId="58" xfId="1" applyFont="1" applyFill="1" applyBorder="1"/>
    <xf numFmtId="41" fontId="17" fillId="5" borderId="57" xfId="1" applyFont="1" applyFill="1" applyBorder="1"/>
    <xf numFmtId="41" fontId="17" fillId="0" borderId="59" xfId="1" applyFont="1" applyBorder="1"/>
    <xf numFmtId="41" fontId="17" fillId="0" borderId="58" xfId="1" applyFont="1" applyBorder="1"/>
    <xf numFmtId="41" fontId="17" fillId="5" borderId="59" xfId="1" applyFont="1" applyFill="1" applyBorder="1"/>
    <xf numFmtId="41" fontId="17" fillId="0" borderId="56" xfId="1" applyFont="1" applyBorder="1"/>
    <xf numFmtId="42" fontId="17" fillId="0" borderId="0" xfId="1" applyNumberFormat="1" applyFont="1"/>
    <xf numFmtId="0" fontId="18" fillId="11" borderId="66" xfId="0" applyFont="1" applyFill="1" applyBorder="1" applyAlignment="1">
      <alignment horizontal="center" vertical="center"/>
    </xf>
    <xf numFmtId="0" fontId="17" fillId="0" borderId="39" xfId="0" applyFont="1" applyBorder="1" applyAlignment="1">
      <alignment horizontal="center"/>
    </xf>
    <xf numFmtId="165" fontId="7" fillId="0" borderId="35" xfId="5" applyNumberFormat="1" applyFont="1" applyFill="1" applyBorder="1" applyAlignment="1">
      <alignment horizontal="center"/>
    </xf>
    <xf numFmtId="0" fontId="17" fillId="0" borderId="39" xfId="0" applyFont="1" applyBorder="1"/>
    <xf numFmtId="0" fontId="7" fillId="0" borderId="35" xfId="5" applyFont="1" applyFill="1" applyBorder="1" applyAlignment="1">
      <alignment horizontal="center"/>
    </xf>
    <xf numFmtId="41" fontId="17" fillId="0" borderId="32" xfId="1" applyFont="1" applyBorder="1"/>
    <xf numFmtId="41" fontId="17" fillId="0" borderId="35" xfId="1" applyFont="1" applyBorder="1"/>
    <xf numFmtId="41" fontId="17" fillId="7" borderId="46" xfId="1" applyFont="1" applyFill="1" applyBorder="1"/>
    <xf numFmtId="41" fontId="17" fillId="7" borderId="33" xfId="1" applyFont="1" applyFill="1" applyBorder="1"/>
    <xf numFmtId="41" fontId="17" fillId="7" borderId="35" xfId="1" applyFont="1" applyFill="1" applyBorder="1"/>
    <xf numFmtId="41" fontId="17" fillId="7" borderId="5" xfId="1" applyFont="1" applyFill="1" applyBorder="1"/>
    <xf numFmtId="41" fontId="17" fillId="7" borderId="6" xfId="1" applyFont="1" applyFill="1" applyBorder="1"/>
    <xf numFmtId="41" fontId="17" fillId="7" borderId="32" xfId="1" applyFont="1" applyFill="1" applyBorder="1"/>
    <xf numFmtId="41" fontId="17" fillId="7" borderId="14" xfId="1" applyFont="1" applyFill="1" applyBorder="1"/>
    <xf numFmtId="41" fontId="17" fillId="0" borderId="6" xfId="1" applyFont="1" applyBorder="1"/>
    <xf numFmtId="41" fontId="17" fillId="0" borderId="14" xfId="1" applyFont="1" applyBorder="1"/>
    <xf numFmtId="41" fontId="17" fillId="0" borderId="5" xfId="1" applyFont="1" applyBorder="1"/>
    <xf numFmtId="41" fontId="17" fillId="0" borderId="33" xfId="1" applyFont="1" applyBorder="1"/>
    <xf numFmtId="41" fontId="17" fillId="5" borderId="5" xfId="1" applyFont="1" applyFill="1" applyBorder="1"/>
    <xf numFmtId="41" fontId="17" fillId="5" borderId="6" xfId="1" applyFont="1" applyFill="1" applyBorder="1"/>
    <xf numFmtId="41" fontId="17" fillId="5" borderId="33" xfId="1" applyFont="1" applyFill="1" applyBorder="1"/>
    <xf numFmtId="41" fontId="17" fillId="0" borderId="53" xfId="1" applyFont="1" applyBorder="1"/>
    <xf numFmtId="0" fontId="17" fillId="0" borderId="42" xfId="0" applyFont="1" applyBorder="1" applyAlignment="1">
      <alignment horizontal="center"/>
    </xf>
    <xf numFmtId="14" fontId="17" fillId="0" borderId="38" xfId="0" applyNumberFormat="1" applyFont="1" applyBorder="1"/>
    <xf numFmtId="0" fontId="7" fillId="0" borderId="38" xfId="5" applyFont="1" applyFill="1" applyBorder="1" applyAlignment="1">
      <alignment horizontal="center"/>
    </xf>
    <xf numFmtId="41" fontId="17" fillId="7" borderId="42" xfId="1" applyFont="1" applyFill="1" applyBorder="1"/>
    <xf numFmtId="0" fontId="17" fillId="0" borderId="42" xfId="0" applyFont="1" applyBorder="1"/>
    <xf numFmtId="0" fontId="17" fillId="4" borderId="42" xfId="0" applyFont="1" applyFill="1" applyBorder="1"/>
    <xf numFmtId="41" fontId="17" fillId="8" borderId="8" xfId="1" applyFont="1" applyFill="1" applyBorder="1"/>
    <xf numFmtId="0" fontId="17" fillId="9" borderId="42" xfId="0" applyFont="1" applyFill="1" applyBorder="1"/>
    <xf numFmtId="41" fontId="17" fillId="8" borderId="14" xfId="1" applyFont="1" applyFill="1" applyBorder="1"/>
    <xf numFmtId="41" fontId="17" fillId="8" borderId="42" xfId="1" applyFont="1" applyFill="1" applyBorder="1"/>
    <xf numFmtId="41" fontId="17" fillId="8" borderId="35" xfId="1" applyFont="1" applyFill="1" applyBorder="1"/>
    <xf numFmtId="0" fontId="7" fillId="4" borderId="42" xfId="5" applyFont="1" applyFill="1" applyBorder="1" applyAlignment="1">
      <alignment horizontal="left"/>
    </xf>
    <xf numFmtId="14" fontId="17" fillId="0" borderId="52" xfId="0" applyNumberFormat="1" applyFont="1" applyBorder="1"/>
    <xf numFmtId="0" fontId="17" fillId="0" borderId="51" xfId="0" applyFont="1" applyBorder="1"/>
    <xf numFmtId="0" fontId="7" fillId="0" borderId="52" xfId="5" applyFont="1" applyFill="1" applyBorder="1" applyAlignment="1">
      <alignment horizontal="center"/>
    </xf>
    <xf numFmtId="41" fontId="17" fillId="7" borderId="51" xfId="1" applyFont="1" applyFill="1" applyBorder="1"/>
    <xf numFmtId="41" fontId="17" fillId="8" borderId="49" xfId="1" applyFont="1" applyFill="1" applyBorder="1"/>
    <xf numFmtId="41" fontId="17" fillId="7" borderId="40" xfId="1" applyFont="1" applyFill="1" applyBorder="1"/>
    <xf numFmtId="0" fontId="18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31" xfId="0" applyFont="1" applyBorder="1"/>
    <xf numFmtId="41" fontId="17" fillId="0" borderId="27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17" fillId="0" borderId="26" xfId="1" applyFont="1" applyBorder="1" applyAlignment="1">
      <alignment horizontal="center"/>
    </xf>
    <xf numFmtId="41" fontId="20" fillId="7" borderId="27" xfId="1" applyFont="1" applyFill="1" applyBorder="1"/>
    <xf numFmtId="42" fontId="20" fillId="0" borderId="27" xfId="0" applyNumberFormat="1" applyFont="1" applyBorder="1"/>
    <xf numFmtId="0" fontId="17" fillId="0" borderId="0" xfId="0" applyFont="1" applyFill="1"/>
    <xf numFmtId="0" fontId="17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right" vertical="center"/>
    </xf>
    <xf numFmtId="41" fontId="7" fillId="8" borderId="1" xfId="1" applyFont="1" applyFill="1" applyBorder="1"/>
    <xf numFmtId="41" fontId="17" fillId="8" borderId="19" xfId="1" applyFont="1" applyFill="1" applyBorder="1" applyAlignment="1">
      <alignment horizontal="center" vertical="center"/>
    </xf>
    <xf numFmtId="41" fontId="7" fillId="8" borderId="38" xfId="1" applyFont="1" applyFill="1" applyBorder="1" applyAlignment="1">
      <alignment horizontal="left"/>
    </xf>
    <xf numFmtId="41" fontId="7" fillId="8" borderId="42" xfId="1" applyFont="1" applyFill="1" applyBorder="1" applyAlignment="1">
      <alignment horizontal="center"/>
    </xf>
    <xf numFmtId="41" fontId="7" fillId="8" borderId="38" xfId="1" applyFont="1" applyFill="1" applyBorder="1"/>
    <xf numFmtId="41" fontId="7" fillId="8" borderId="4" xfId="1" applyFont="1" applyFill="1" applyBorder="1" applyAlignment="1">
      <alignment horizontal="right"/>
    </xf>
    <xf numFmtId="41" fontId="7" fillId="8" borderId="3" xfId="1" applyFont="1" applyFill="1" applyBorder="1" applyAlignment="1">
      <alignment horizontal="right"/>
    </xf>
    <xf numFmtId="41" fontId="17" fillId="8" borderId="3" xfId="1" applyFont="1" applyFill="1" applyBorder="1"/>
    <xf numFmtId="0" fontId="18" fillId="8" borderId="64" xfId="0" applyFont="1" applyFill="1" applyBorder="1" applyAlignment="1">
      <alignment vertical="center"/>
    </xf>
    <xf numFmtId="3" fontId="18" fillId="8" borderId="64" xfId="0" applyNumberFormat="1" applyFont="1" applyFill="1" applyBorder="1" applyAlignment="1">
      <alignment horizontal="right" vertical="center"/>
    </xf>
    <xf numFmtId="41" fontId="17" fillId="8" borderId="0" xfId="1" applyFont="1" applyFill="1"/>
    <xf numFmtId="0" fontId="17" fillId="8" borderId="42" xfId="0" applyFont="1" applyFill="1" applyBorder="1" applyAlignment="1">
      <alignment horizontal="center"/>
    </xf>
    <xf numFmtId="14" fontId="17" fillId="8" borderId="38" xfId="0" applyNumberFormat="1" applyFont="1" applyFill="1" applyBorder="1"/>
    <xf numFmtId="0" fontId="7" fillId="8" borderId="42" xfId="5" applyFont="1" applyFill="1" applyBorder="1" applyAlignment="1">
      <alignment horizontal="left"/>
    </xf>
    <xf numFmtId="0" fontId="7" fillId="8" borderId="38" xfId="5" applyFont="1" applyFill="1" applyBorder="1" applyAlignment="1">
      <alignment horizontal="center"/>
    </xf>
    <xf numFmtId="41" fontId="7" fillId="8" borderId="42" xfId="1" applyFont="1" applyFill="1" applyBorder="1"/>
    <xf numFmtId="41" fontId="7" fillId="8" borderId="38" xfId="1" applyFont="1" applyFill="1" applyBorder="1" applyAlignment="1">
      <alignment horizontal="right"/>
    </xf>
    <xf numFmtId="41" fontId="17" fillId="8" borderId="33" xfId="1" applyFont="1" applyFill="1" applyBorder="1"/>
    <xf numFmtId="41" fontId="17" fillId="8" borderId="53" xfId="1" applyFont="1" applyFill="1" applyBorder="1"/>
    <xf numFmtId="42" fontId="17" fillId="8" borderId="0" xfId="0" applyNumberFormat="1" applyFont="1" applyFill="1"/>
    <xf numFmtId="41" fontId="17" fillId="8" borderId="38" xfId="1" applyFont="1" applyFill="1" applyBorder="1"/>
    <xf numFmtId="0" fontId="17" fillId="8" borderId="64" xfId="0" applyFont="1" applyFill="1" applyBorder="1" applyAlignment="1">
      <alignment vertical="center"/>
    </xf>
    <xf numFmtId="0" fontId="18" fillId="8" borderId="64" xfId="0" applyFont="1" applyFill="1" applyBorder="1" applyAlignment="1">
      <alignment horizontal="right" vertical="center"/>
    </xf>
    <xf numFmtId="0" fontId="7" fillId="8" borderId="1" xfId="0" applyFont="1" applyFill="1" applyBorder="1"/>
    <xf numFmtId="41" fontId="17" fillId="8" borderId="37" xfId="1" applyFont="1" applyFill="1" applyBorder="1"/>
    <xf numFmtId="0" fontId="7" fillId="8" borderId="1" xfId="5" applyFont="1" applyFill="1" applyBorder="1" applyAlignment="1">
      <alignment horizontal="left"/>
    </xf>
    <xf numFmtId="41" fontId="7" fillId="8" borderId="1" xfId="1" applyFont="1" applyFill="1" applyBorder="1" applyAlignment="1">
      <alignment horizontal="center"/>
    </xf>
    <xf numFmtId="41" fontId="17" fillId="8" borderId="42" xfId="1" applyFont="1" applyFill="1" applyBorder="1" applyAlignment="1">
      <alignment horizontal="center"/>
    </xf>
    <xf numFmtId="0" fontId="17" fillId="8" borderId="39" xfId="0" applyFont="1" applyFill="1" applyBorder="1" applyAlignment="1">
      <alignment horizontal="center"/>
    </xf>
    <xf numFmtId="0" fontId="17" fillId="8" borderId="42" xfId="0" applyFont="1" applyFill="1" applyBorder="1"/>
    <xf numFmtId="14" fontId="17" fillId="8" borderId="52" xfId="0" applyNumberFormat="1" applyFont="1" applyFill="1" applyBorder="1"/>
    <xf numFmtId="0" fontId="7" fillId="8" borderId="51" xfId="5" applyFont="1" applyFill="1" applyBorder="1" applyAlignment="1">
      <alignment horizontal="left"/>
    </xf>
    <xf numFmtId="0" fontId="7" fillId="8" borderId="52" xfId="5" applyFont="1" applyFill="1" applyBorder="1" applyAlignment="1">
      <alignment horizontal="center"/>
    </xf>
    <xf numFmtId="41" fontId="7" fillId="8" borderId="51" xfId="1" applyFont="1" applyFill="1" applyBorder="1"/>
    <xf numFmtId="41" fontId="17" fillId="8" borderId="50" xfId="1" applyFont="1" applyFill="1" applyBorder="1"/>
    <xf numFmtId="41" fontId="7" fillId="8" borderId="30" xfId="1" applyFont="1" applyFill="1" applyBorder="1" applyAlignment="1">
      <alignment horizontal="right"/>
    </xf>
    <xf numFmtId="41" fontId="7" fillId="8" borderId="52" xfId="1" applyFont="1" applyFill="1" applyBorder="1" applyAlignment="1">
      <alignment horizontal="right"/>
    </xf>
    <xf numFmtId="41" fontId="17" fillId="8" borderId="40" xfId="1" applyFont="1" applyFill="1" applyBorder="1"/>
    <xf numFmtId="41" fontId="17" fillId="8" borderId="54" xfId="1" applyFont="1" applyFill="1" applyBorder="1"/>
    <xf numFmtId="41" fontId="17" fillId="8" borderId="29" xfId="1" applyFont="1" applyFill="1" applyBorder="1"/>
    <xf numFmtId="41" fontId="17" fillId="8" borderId="30" xfId="1" applyFont="1" applyFill="1" applyBorder="1"/>
    <xf numFmtId="41" fontId="7" fillId="8" borderId="18" xfId="1" applyFont="1" applyFill="1" applyBorder="1" applyAlignment="1">
      <alignment horizontal="center"/>
    </xf>
    <xf numFmtId="41" fontId="17" fillId="8" borderId="18" xfId="1" applyFont="1" applyFill="1" applyBorder="1"/>
    <xf numFmtId="41" fontId="6" fillId="4" borderId="16" xfId="1" applyFont="1" applyFill="1" applyBorder="1" applyAlignment="1">
      <alignment horizontal="center" vertical="center"/>
    </xf>
    <xf numFmtId="41" fontId="6" fillId="4" borderId="12" xfId="1" applyFont="1" applyFill="1" applyBorder="1" applyAlignment="1">
      <alignment horizontal="center" vertical="center"/>
    </xf>
    <xf numFmtId="41" fontId="6" fillId="4" borderId="17" xfId="1" applyFont="1" applyFill="1" applyBorder="1" applyAlignment="1">
      <alignment horizontal="center" vertical="center"/>
    </xf>
    <xf numFmtId="41" fontId="6" fillId="6" borderId="11" xfId="1" applyFont="1" applyFill="1" applyBorder="1" applyAlignment="1">
      <alignment horizontal="center" vertical="center"/>
    </xf>
    <xf numFmtId="41" fontId="6" fillId="6" borderId="12" xfId="1" applyFont="1" applyFill="1" applyBorder="1" applyAlignment="1">
      <alignment horizontal="center" vertical="center"/>
    </xf>
    <xf numFmtId="41" fontId="6" fillId="6" borderId="13" xfId="1" applyFont="1" applyFill="1" applyBorder="1" applyAlignment="1">
      <alignment horizontal="center" vertical="center"/>
    </xf>
    <xf numFmtId="41" fontId="6" fillId="4" borderId="11" xfId="1" applyFont="1" applyFill="1" applyBorder="1" applyAlignment="1">
      <alignment horizontal="center" vertical="center"/>
    </xf>
    <xf numFmtId="41" fontId="6" fillId="4" borderId="13" xfId="1" applyFont="1" applyFill="1" applyBorder="1" applyAlignment="1">
      <alignment horizontal="center" vertical="center"/>
    </xf>
    <xf numFmtId="41" fontId="4" fillId="7" borderId="0" xfId="1" applyFont="1" applyFill="1" applyBorder="1" applyAlignment="1">
      <alignment horizontal="center" vertical="center"/>
    </xf>
    <xf numFmtId="41" fontId="4" fillId="7" borderId="68" xfId="1" applyFont="1" applyFill="1" applyBorder="1" applyAlignment="1">
      <alignment horizontal="center" vertical="center"/>
    </xf>
    <xf numFmtId="41" fontId="6" fillId="6" borderId="16" xfId="1" applyFont="1" applyFill="1" applyBorder="1" applyAlignment="1">
      <alignment horizontal="center" vertical="center"/>
    </xf>
    <xf numFmtId="41" fontId="6" fillId="6" borderId="17" xfId="1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 wrapText="1"/>
    </xf>
    <xf numFmtId="0" fontId="17" fillId="0" borderId="0" xfId="0" applyFont="1" applyAlignment="1"/>
    <xf numFmtId="41" fontId="6" fillId="4" borderId="12" xfId="1" applyFont="1" applyFill="1" applyBorder="1" applyAlignment="1">
      <alignment horizontal="center" vertical="center" wrapText="1"/>
    </xf>
    <xf numFmtId="41" fontId="6" fillId="4" borderId="63" xfId="1" applyFont="1" applyFill="1" applyBorder="1" applyAlignment="1">
      <alignment horizontal="center" vertical="center" wrapText="1"/>
    </xf>
    <xf numFmtId="41" fontId="18" fillId="0" borderId="24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9" fillId="4" borderId="43" xfId="1" applyFont="1" applyFill="1" applyBorder="1" applyAlignment="1">
      <alignment horizontal="center" vertical="center" wrapText="1"/>
    </xf>
    <xf numFmtId="41" fontId="9" fillId="4" borderId="44" xfId="1" applyFont="1" applyFill="1" applyBorder="1" applyAlignment="1">
      <alignment horizontal="center" vertical="center" wrapText="1"/>
    </xf>
    <xf numFmtId="41" fontId="6" fillId="4" borderId="39" xfId="1" applyFont="1" applyFill="1" applyBorder="1" applyAlignment="1">
      <alignment horizontal="center" vertical="center" wrapText="1"/>
    </xf>
    <xf numFmtId="41" fontId="6" fillId="4" borderId="40" xfId="1" applyFont="1" applyFill="1" applyBorder="1" applyAlignment="1">
      <alignment horizontal="center" vertical="center" wrapText="1"/>
    </xf>
    <xf numFmtId="41" fontId="6" fillId="4" borderId="35" xfId="1" applyFont="1" applyFill="1" applyBorder="1" applyAlignment="1">
      <alignment horizontal="center" vertical="center" wrapText="1"/>
    </xf>
    <xf numFmtId="41" fontId="6" fillId="4" borderId="36" xfId="1" applyFont="1" applyFill="1" applyBorder="1" applyAlignment="1">
      <alignment horizontal="center" vertical="center" wrapText="1"/>
    </xf>
    <xf numFmtId="41" fontId="6" fillId="4" borderId="5" xfId="1" applyFont="1" applyFill="1" applyBorder="1" applyAlignment="1">
      <alignment horizontal="center" vertical="center" wrapText="1"/>
    </xf>
    <xf numFmtId="41" fontId="6" fillId="4" borderId="33" xfId="1" applyFont="1" applyFill="1" applyBorder="1" applyAlignment="1">
      <alignment horizontal="center" vertical="center" wrapText="1"/>
    </xf>
    <xf numFmtId="41" fontId="6" fillId="4" borderId="32" xfId="1" applyFont="1" applyFill="1" applyBorder="1" applyAlignment="1">
      <alignment horizontal="center" vertical="center" wrapText="1"/>
    </xf>
    <xf numFmtId="41" fontId="6" fillId="4" borderId="15" xfId="1" applyFont="1" applyFill="1" applyBorder="1" applyAlignment="1">
      <alignment horizontal="center" vertical="center" wrapText="1"/>
    </xf>
    <xf numFmtId="41" fontId="6" fillId="4" borderId="14" xfId="1" applyFont="1" applyFill="1" applyBorder="1" applyAlignment="1">
      <alignment horizontal="center" vertical="center" wrapText="1"/>
    </xf>
    <xf numFmtId="41" fontId="6" fillId="4" borderId="23" xfId="1" applyFont="1" applyFill="1" applyBorder="1" applyAlignment="1">
      <alignment horizontal="center" vertical="center" wrapText="1"/>
    </xf>
    <xf numFmtId="41" fontId="6" fillId="6" borderId="11" xfId="1" applyFont="1" applyFill="1" applyBorder="1" applyAlignment="1">
      <alignment horizontal="center" vertical="center" wrapText="1"/>
    </xf>
    <xf numFmtId="41" fontId="6" fillId="6" borderId="12" xfId="1" applyFont="1" applyFill="1" applyBorder="1" applyAlignment="1">
      <alignment horizontal="center" vertical="center" wrapText="1"/>
    </xf>
    <xf numFmtId="41" fontId="6" fillId="6" borderId="13" xfId="1" applyFont="1" applyFill="1" applyBorder="1" applyAlignment="1">
      <alignment horizontal="center" vertical="center" wrapText="1"/>
    </xf>
    <xf numFmtId="42" fontId="6" fillId="7" borderId="11" xfId="1" applyNumberFormat="1" applyFont="1" applyFill="1" applyBorder="1" applyAlignment="1">
      <alignment horizontal="center" vertical="center" wrapText="1"/>
    </xf>
    <xf numFmtId="42" fontId="6" fillId="7" borderId="12" xfId="1" applyNumberFormat="1" applyFont="1" applyFill="1" applyBorder="1" applyAlignment="1">
      <alignment horizontal="center" vertical="center" wrapText="1"/>
    </xf>
    <xf numFmtId="42" fontId="6" fillId="7" borderId="13" xfId="1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41" fontId="18" fillId="0" borderId="25" xfId="1" applyFont="1" applyBorder="1" applyAlignment="1">
      <alignment horizontal="center"/>
    </xf>
    <xf numFmtId="0" fontId="6" fillId="7" borderId="1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164" fontId="6" fillId="7" borderId="16" xfId="0" applyNumberFormat="1" applyFont="1" applyFill="1" applyBorder="1" applyAlignment="1">
      <alignment horizontal="center" vertical="center"/>
    </xf>
    <xf numFmtId="164" fontId="6" fillId="7" borderId="12" xfId="0" applyNumberFormat="1" applyFont="1" applyFill="1" applyBorder="1" applyAlignment="1">
      <alignment horizontal="center" vertical="center"/>
    </xf>
    <xf numFmtId="164" fontId="6" fillId="7" borderId="17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41" fontId="6" fillId="4" borderId="6" xfId="2" applyNumberFormat="1" applyFont="1" applyFill="1" applyBorder="1" applyAlignment="1">
      <alignment horizontal="center" vertical="center" wrapText="1"/>
    </xf>
    <xf numFmtId="41" fontId="6" fillId="4" borderId="10" xfId="2" applyNumberFormat="1" applyFont="1" applyFill="1" applyBorder="1" applyAlignment="1">
      <alignment horizontal="center" vertical="center" wrapText="1"/>
    </xf>
    <xf numFmtId="42" fontId="6" fillId="4" borderId="6" xfId="1" applyNumberFormat="1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18" fillId="11" borderId="65" xfId="0" applyFont="1" applyFill="1" applyBorder="1" applyAlignment="1">
      <alignment horizontal="center" vertical="center"/>
    </xf>
    <xf numFmtId="0" fontId="18" fillId="11" borderId="66" xfId="0" applyFont="1" applyFill="1" applyBorder="1" applyAlignment="1">
      <alignment horizontal="center" vertical="center"/>
    </xf>
    <xf numFmtId="0" fontId="4" fillId="4" borderId="67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 wrapText="1"/>
    </xf>
    <xf numFmtId="0" fontId="9" fillId="4" borderId="51" xfId="2" applyFont="1" applyFill="1" applyBorder="1" applyAlignment="1">
      <alignment horizontal="center" vertical="center" wrapText="1"/>
    </xf>
    <xf numFmtId="0" fontId="6" fillId="4" borderId="35" xfId="2" applyFont="1" applyFill="1" applyBorder="1" applyAlignment="1">
      <alignment horizontal="center" vertical="center" wrapText="1"/>
    </xf>
    <xf numFmtId="0" fontId="6" fillId="4" borderId="52" xfId="2" applyFont="1" applyFill="1" applyBorder="1" applyAlignment="1">
      <alignment horizontal="center" vertical="center" wrapText="1"/>
    </xf>
    <xf numFmtId="0" fontId="6" fillId="4" borderId="39" xfId="2" applyFont="1" applyFill="1" applyBorder="1" applyAlignment="1">
      <alignment horizontal="center" vertical="center" wrapText="1"/>
    </xf>
    <xf numFmtId="0" fontId="6" fillId="4" borderId="51" xfId="2" applyFont="1" applyFill="1" applyBorder="1" applyAlignment="1">
      <alignment horizontal="center" vertical="center" wrapText="1"/>
    </xf>
    <xf numFmtId="164" fontId="6" fillId="7" borderId="61" xfId="0" applyNumberFormat="1" applyFont="1" applyFill="1" applyBorder="1" applyAlignment="1">
      <alignment horizontal="center" vertical="center"/>
    </xf>
    <xf numFmtId="164" fontId="6" fillId="7" borderId="47" xfId="0" applyNumberFormat="1" applyFont="1" applyFill="1" applyBorder="1" applyAlignment="1">
      <alignment horizontal="center" vertical="center"/>
    </xf>
    <xf numFmtId="164" fontId="6" fillId="7" borderId="62" xfId="0" applyNumberFormat="1" applyFont="1" applyFill="1" applyBorder="1" applyAlignment="1">
      <alignment horizontal="center" vertical="center"/>
    </xf>
    <xf numFmtId="0" fontId="6" fillId="7" borderId="61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6" fillId="7" borderId="62" xfId="0" applyFont="1" applyFill="1" applyBorder="1" applyAlignment="1">
      <alignment horizontal="center" vertical="center"/>
    </xf>
    <xf numFmtId="41" fontId="6" fillId="4" borderId="46" xfId="2" applyNumberFormat="1" applyFont="1" applyFill="1" applyBorder="1" applyAlignment="1">
      <alignment horizontal="center" vertical="center" wrapText="1"/>
    </xf>
    <xf numFmtId="41" fontId="6" fillId="4" borderId="48" xfId="2" applyNumberFormat="1" applyFont="1" applyFill="1" applyBorder="1" applyAlignment="1">
      <alignment horizontal="center" vertical="center" wrapText="1"/>
    </xf>
    <xf numFmtId="42" fontId="6" fillId="4" borderId="43" xfId="1" applyNumberFormat="1" applyFont="1" applyFill="1" applyBorder="1" applyAlignment="1">
      <alignment horizontal="center" vertical="center" wrapText="1"/>
    </xf>
    <xf numFmtId="42" fontId="6" fillId="4" borderId="53" xfId="1" applyNumberFormat="1" applyFont="1" applyFill="1" applyBorder="1" applyAlignment="1">
      <alignment horizontal="center" vertical="center" wrapText="1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42" fontId="6" fillId="7" borderId="61" xfId="1" applyNumberFormat="1" applyFont="1" applyFill="1" applyBorder="1" applyAlignment="1">
      <alignment horizontal="center" vertical="center" wrapText="1"/>
    </xf>
    <xf numFmtId="42" fontId="6" fillId="7" borderId="47" xfId="1" applyNumberFormat="1" applyFont="1" applyFill="1" applyBorder="1" applyAlignment="1">
      <alignment horizontal="center" vertical="center" wrapText="1"/>
    </xf>
    <xf numFmtId="42" fontId="6" fillId="7" borderId="62" xfId="1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41" fontId="6" fillId="5" borderId="11" xfId="1" applyFont="1" applyFill="1" applyBorder="1" applyAlignment="1">
      <alignment horizontal="center" vertical="center"/>
    </xf>
    <xf numFmtId="41" fontId="6" fillId="5" borderId="12" xfId="1" applyFont="1" applyFill="1" applyBorder="1" applyAlignment="1">
      <alignment horizontal="center" vertical="center"/>
    </xf>
    <xf numFmtId="41" fontId="6" fillId="5" borderId="13" xfId="1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18" fillId="11" borderId="69" xfId="0" applyFont="1" applyFill="1" applyBorder="1" applyAlignment="1">
      <alignment horizontal="center" vertical="center"/>
    </xf>
    <xf numFmtId="0" fontId="18" fillId="11" borderId="70" xfId="0" applyFont="1" applyFill="1" applyBorder="1" applyAlignment="1">
      <alignment horizontal="center" vertical="center"/>
    </xf>
    <xf numFmtId="41" fontId="6" fillId="0" borderId="11" xfId="1" applyFont="1" applyFill="1" applyBorder="1" applyAlignment="1">
      <alignment horizontal="center" vertical="center"/>
    </xf>
    <xf numFmtId="41" fontId="6" fillId="0" borderId="12" xfId="1" applyFont="1" applyFill="1" applyBorder="1" applyAlignment="1">
      <alignment horizontal="center" vertical="center"/>
    </xf>
    <xf numFmtId="41" fontId="6" fillId="0" borderId="13" xfId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41" fontId="6" fillId="0" borderId="16" xfId="1" applyFont="1" applyFill="1" applyBorder="1" applyAlignment="1">
      <alignment horizontal="center" vertical="center"/>
    </xf>
    <xf numFmtId="41" fontId="6" fillId="0" borderId="17" xfId="1" applyFont="1" applyFill="1" applyBorder="1" applyAlignment="1">
      <alignment horizontal="center" vertical="center"/>
    </xf>
    <xf numFmtId="41" fontId="6" fillId="5" borderId="39" xfId="1" applyFont="1" applyFill="1" applyBorder="1" applyAlignment="1">
      <alignment horizontal="center" vertical="center" wrapText="1"/>
    </xf>
    <xf numFmtId="41" fontId="6" fillId="5" borderId="51" xfId="1" applyFont="1" applyFill="1" applyBorder="1" applyAlignment="1">
      <alignment horizontal="center" vertical="center" wrapText="1"/>
    </xf>
    <xf numFmtId="42" fontId="6" fillId="4" borderId="5" xfId="1" applyNumberFormat="1" applyFont="1" applyFill="1" applyBorder="1" applyAlignment="1">
      <alignment horizontal="center" vertical="center" wrapText="1"/>
    </xf>
    <xf numFmtId="42" fontId="6" fillId="4" borderId="33" xfId="1" applyNumberFormat="1" applyFont="1" applyFill="1" applyBorder="1" applyAlignment="1">
      <alignment horizontal="center" vertical="center" wrapText="1"/>
    </xf>
    <xf numFmtId="41" fontId="6" fillId="4" borderId="49" xfId="1" applyFont="1" applyFill="1" applyBorder="1" applyAlignment="1">
      <alignment horizontal="center" vertical="center" wrapText="1"/>
    </xf>
    <xf numFmtId="41" fontId="6" fillId="4" borderId="54" xfId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 vertical="center" wrapText="1"/>
    </xf>
    <xf numFmtId="41" fontId="6" fillId="4" borderId="13" xfId="1" applyFont="1" applyFill="1" applyBorder="1" applyAlignment="1">
      <alignment horizontal="center" vertical="center" wrapText="1"/>
    </xf>
    <xf numFmtId="0" fontId="6" fillId="0" borderId="0" xfId="6" applyFont="1" applyFill="1" applyBorder="1" applyAlignment="1">
      <alignment horizontal="center"/>
    </xf>
  </cellXfs>
  <cellStyles count="7">
    <cellStyle name="Check Cell 2" xfId="4"/>
    <cellStyle name="Comma [0]" xfId="1" builtinId="6"/>
    <cellStyle name="Good" xfId="2" builtinId="26"/>
    <cellStyle name="Normal" xfId="0" builtinId="0"/>
    <cellStyle name="Normal 17" xfId="6"/>
    <cellStyle name="Normal 2" xfId="5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1</xdr:col>
      <xdr:colOff>95251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2</xdr:row>
      <xdr:rowOff>128587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zar\Downloads\LaporanRPT_2017-2018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RPT_2017-2018(3)"/>
    </sheetNames>
    <sheetDataSet>
      <sheetData sheetId="0">
        <row r="10">
          <cell r="O10">
            <v>2833375000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zoomScale="130" zoomScaleNormal="130" workbookViewId="0">
      <pane ySplit="5" topLeftCell="A6" activePane="bottomLeft" state="frozen"/>
      <selection pane="bottomLeft" activeCell="A17" sqref="A17"/>
    </sheetView>
  </sheetViews>
  <sheetFormatPr defaultRowHeight="14.25" x14ac:dyDescent="0.2"/>
  <cols>
    <col min="1" max="1" width="9.28515625" style="234" bestFit="1" customWidth="1"/>
    <col min="2" max="2" width="10.7109375" style="234" bestFit="1" customWidth="1"/>
    <col min="3" max="3" width="23.5703125" style="234" bestFit="1" customWidth="1"/>
    <col min="4" max="4" width="8.42578125" style="234" bestFit="1" customWidth="1"/>
    <col min="5" max="6" width="14.140625" style="234" bestFit="1" customWidth="1"/>
    <col min="7" max="7" width="13" style="234" bestFit="1" customWidth="1"/>
    <col min="8" max="8" width="14.140625" style="234" bestFit="1" customWidth="1"/>
    <col min="9" max="9" width="13" style="234" bestFit="1" customWidth="1"/>
    <col min="10" max="10" width="15.28515625" style="234" bestFit="1" customWidth="1"/>
    <col min="11" max="11" width="15.140625" style="234" bestFit="1" customWidth="1"/>
    <col min="12" max="12" width="14.140625" style="234" bestFit="1" customWidth="1"/>
    <col min="13" max="13" width="14.140625" style="294" bestFit="1" customWidth="1"/>
    <col min="14" max="14" width="13.28515625" style="294" bestFit="1" customWidth="1"/>
    <col min="15" max="15" width="12.42578125" style="294" bestFit="1" customWidth="1"/>
    <col min="16" max="16" width="14.140625" style="294" bestFit="1" customWidth="1"/>
    <col min="17" max="17" width="13.28515625" style="294" bestFit="1" customWidth="1"/>
    <col min="18" max="18" width="12" style="294" bestFit="1" customWidth="1"/>
    <col min="19" max="19" width="14.140625" style="234" bestFit="1" customWidth="1"/>
    <col min="20" max="20" width="13.28515625" style="234" bestFit="1" customWidth="1"/>
    <col min="21" max="21" width="12" style="234" bestFit="1" customWidth="1"/>
    <col min="22" max="22" width="14.140625" style="234" bestFit="1" customWidth="1"/>
    <col min="23" max="23" width="13.28515625" style="234" bestFit="1" customWidth="1"/>
    <col min="24" max="24" width="12" style="234" bestFit="1" customWidth="1"/>
    <col min="25" max="25" width="14.140625" style="234" bestFit="1" customWidth="1"/>
    <col min="26" max="26" width="13.28515625" style="234" bestFit="1" customWidth="1"/>
    <col min="27" max="27" width="16" style="234" bestFit="1" customWidth="1"/>
    <col min="28" max="28" width="14.140625" style="234" bestFit="1" customWidth="1"/>
    <col min="29" max="30" width="13.28515625" style="234" bestFit="1" customWidth="1"/>
    <col min="31" max="31" width="14.140625" style="234" bestFit="1" customWidth="1"/>
    <col min="32" max="33" width="13.28515625" style="234" bestFit="1" customWidth="1"/>
    <col min="34" max="34" width="14.140625" style="234" bestFit="1" customWidth="1"/>
    <col min="35" max="35" width="12" style="234" bestFit="1" customWidth="1"/>
    <col min="36" max="36" width="13.28515625" style="234" bestFit="1" customWidth="1"/>
    <col min="37" max="37" width="14.140625" style="234" bestFit="1" customWidth="1"/>
    <col min="38" max="38" width="12" style="234" bestFit="1" customWidth="1"/>
    <col min="39" max="39" width="13.28515625" style="234" bestFit="1" customWidth="1"/>
    <col min="40" max="40" width="14.140625" style="234" bestFit="1" customWidth="1"/>
    <col min="41" max="41" width="12" style="234" bestFit="1" customWidth="1"/>
    <col min="42" max="42" width="13.28515625" style="234" bestFit="1" customWidth="1"/>
    <col min="43" max="43" width="14.140625" style="234" bestFit="1" customWidth="1"/>
    <col min="44" max="44" width="12" style="234" bestFit="1" customWidth="1"/>
    <col min="45" max="45" width="13.28515625" style="234" bestFit="1" customWidth="1"/>
    <col min="46" max="46" width="14.140625" style="234" bestFit="1" customWidth="1"/>
    <col min="47" max="47" width="11.85546875" style="234" bestFit="1" customWidth="1"/>
    <col min="48" max="48" width="13.28515625" style="234" bestFit="1" customWidth="1"/>
    <col min="49" max="49" width="11.5703125" style="234" bestFit="1" customWidth="1"/>
    <col min="50" max="50" width="9.42578125" style="234" bestFit="1" customWidth="1"/>
    <col min="51" max="51" width="10.42578125" style="234" bestFit="1" customWidth="1"/>
    <col min="52" max="52" width="14.5703125" style="234" bestFit="1" customWidth="1"/>
    <col min="53" max="53" width="17" style="234" bestFit="1" customWidth="1"/>
    <col min="54" max="54" width="15.28515625" style="234" bestFit="1" customWidth="1"/>
    <col min="55" max="55" width="14.5703125" style="234" bestFit="1" customWidth="1"/>
    <col min="56" max="58" width="12.85546875" style="234" hidden="1" customWidth="1"/>
    <col min="59" max="59" width="13.28515625" style="234" hidden="1" customWidth="1"/>
    <col min="60" max="60" width="12.5703125" style="234" hidden="1" customWidth="1"/>
    <col min="61" max="61" width="11.140625" style="234" hidden="1" customWidth="1"/>
    <col min="62" max="62" width="11.28515625" style="234" hidden="1" customWidth="1"/>
    <col min="63" max="63" width="24.28515625" style="234" bestFit="1" customWidth="1"/>
    <col min="64" max="65" width="14.5703125" style="234" bestFit="1" customWidth="1"/>
    <col min="66" max="16384" width="9.140625" style="234"/>
  </cols>
  <sheetData>
    <row r="1" spans="1:65" s="80" customFormat="1" ht="11.25" x14ac:dyDescent="0.2">
      <c r="B1" s="87" t="s">
        <v>103</v>
      </c>
      <c r="C1" s="87"/>
      <c r="D1" s="87"/>
      <c r="E1" s="87"/>
      <c r="R1" s="81"/>
    </row>
    <row r="2" spans="1:65" s="80" customFormat="1" ht="11.25" x14ac:dyDescent="0.2">
      <c r="B2" s="87" t="s">
        <v>0</v>
      </c>
      <c r="C2" s="87"/>
      <c r="D2" s="87"/>
      <c r="E2" s="87"/>
      <c r="R2" s="81"/>
    </row>
    <row r="3" spans="1:65" s="80" customFormat="1" ht="12" thickBot="1" x14ac:dyDescent="0.25">
      <c r="B3" s="80" t="s">
        <v>107</v>
      </c>
      <c r="R3" s="81"/>
    </row>
    <row r="4" spans="1:65" s="90" customFormat="1" ht="15.75" customHeight="1" thickBot="1" x14ac:dyDescent="0.3">
      <c r="A4" s="486" t="s">
        <v>1</v>
      </c>
      <c r="B4" s="488" t="s">
        <v>2</v>
      </c>
      <c r="C4" s="490" t="s">
        <v>3</v>
      </c>
      <c r="D4" s="488" t="s">
        <v>4</v>
      </c>
      <c r="E4" s="490" t="s">
        <v>5</v>
      </c>
      <c r="F4" s="492" t="s">
        <v>6</v>
      </c>
      <c r="G4" s="493"/>
      <c r="H4" s="494" t="s">
        <v>7</v>
      </c>
      <c r="I4" s="496" t="s">
        <v>8</v>
      </c>
      <c r="J4" s="498" t="s">
        <v>9</v>
      </c>
      <c r="K4" s="499"/>
      <c r="L4" s="500"/>
      <c r="M4" s="468" t="s">
        <v>10</v>
      </c>
      <c r="N4" s="469"/>
      <c r="O4" s="470"/>
      <c r="P4" s="471" t="s">
        <v>11</v>
      </c>
      <c r="Q4" s="472"/>
      <c r="R4" s="473"/>
      <c r="S4" s="468" t="s">
        <v>12</v>
      </c>
      <c r="T4" s="469"/>
      <c r="U4" s="470"/>
      <c r="V4" s="471" t="s">
        <v>13</v>
      </c>
      <c r="W4" s="472"/>
      <c r="X4" s="473"/>
      <c r="Y4" s="468" t="s">
        <v>14</v>
      </c>
      <c r="Z4" s="469"/>
      <c r="AA4" s="470"/>
      <c r="AB4" s="471" t="s">
        <v>15</v>
      </c>
      <c r="AC4" s="472"/>
      <c r="AD4" s="473"/>
      <c r="AE4" s="468" t="s">
        <v>16</v>
      </c>
      <c r="AF4" s="469"/>
      <c r="AG4" s="470"/>
      <c r="AH4" s="471" t="s">
        <v>17</v>
      </c>
      <c r="AI4" s="472"/>
      <c r="AJ4" s="473"/>
      <c r="AK4" s="468" t="s">
        <v>18</v>
      </c>
      <c r="AL4" s="469"/>
      <c r="AM4" s="470"/>
      <c r="AN4" s="471" t="s">
        <v>19</v>
      </c>
      <c r="AO4" s="472"/>
      <c r="AP4" s="473"/>
      <c r="AQ4" s="474" t="s">
        <v>20</v>
      </c>
      <c r="AR4" s="469"/>
      <c r="AS4" s="475"/>
      <c r="AT4" s="478" t="s">
        <v>21</v>
      </c>
      <c r="AU4" s="472"/>
      <c r="AV4" s="479"/>
      <c r="AW4" s="474" t="s">
        <v>22</v>
      </c>
      <c r="AX4" s="469"/>
      <c r="AY4" s="475"/>
      <c r="AZ4" s="170" t="s">
        <v>23</v>
      </c>
      <c r="BA4" s="482" t="s">
        <v>351</v>
      </c>
      <c r="BB4" s="154" t="s">
        <v>23</v>
      </c>
      <c r="BC4" s="480" t="s">
        <v>375</v>
      </c>
      <c r="BK4" s="476" t="s">
        <v>501</v>
      </c>
      <c r="BL4" s="476"/>
    </row>
    <row r="5" spans="1:65" s="95" customFormat="1" ht="15.75" customHeight="1" thickBot="1" x14ac:dyDescent="0.25">
      <c r="A5" s="487"/>
      <c r="B5" s="489"/>
      <c r="C5" s="491"/>
      <c r="D5" s="489"/>
      <c r="E5" s="491"/>
      <c r="F5" s="91" t="s">
        <v>24</v>
      </c>
      <c r="G5" s="92" t="s">
        <v>104</v>
      </c>
      <c r="H5" s="495"/>
      <c r="I5" s="497"/>
      <c r="J5" s="144" t="s">
        <v>25</v>
      </c>
      <c r="K5" s="145" t="s">
        <v>26</v>
      </c>
      <c r="L5" s="146" t="s">
        <v>27</v>
      </c>
      <c r="M5" s="84" t="s">
        <v>25</v>
      </c>
      <c r="N5" s="85" t="s">
        <v>26</v>
      </c>
      <c r="O5" s="86" t="s">
        <v>27</v>
      </c>
      <c r="P5" s="144" t="s">
        <v>25</v>
      </c>
      <c r="Q5" s="145" t="s">
        <v>26</v>
      </c>
      <c r="R5" s="146" t="s">
        <v>27</v>
      </c>
      <c r="S5" s="84" t="s">
        <v>25</v>
      </c>
      <c r="T5" s="85" t="s">
        <v>26</v>
      </c>
      <c r="U5" s="86" t="s">
        <v>27</v>
      </c>
      <c r="V5" s="144" t="s">
        <v>25</v>
      </c>
      <c r="W5" s="145" t="s">
        <v>26</v>
      </c>
      <c r="X5" s="146" t="s">
        <v>27</v>
      </c>
      <c r="Y5" s="84" t="s">
        <v>25</v>
      </c>
      <c r="Z5" s="85" t="s">
        <v>26</v>
      </c>
      <c r="AA5" s="86" t="s">
        <v>27</v>
      </c>
      <c r="AB5" s="144" t="s">
        <v>25</v>
      </c>
      <c r="AC5" s="145" t="s">
        <v>26</v>
      </c>
      <c r="AD5" s="146" t="s">
        <v>27</v>
      </c>
      <c r="AE5" s="84" t="s">
        <v>25</v>
      </c>
      <c r="AF5" s="85" t="s">
        <v>26</v>
      </c>
      <c r="AG5" s="86" t="s">
        <v>27</v>
      </c>
      <c r="AH5" s="144" t="s">
        <v>25</v>
      </c>
      <c r="AI5" s="145" t="s">
        <v>26</v>
      </c>
      <c r="AJ5" s="146" t="s">
        <v>27</v>
      </c>
      <c r="AK5" s="84" t="s">
        <v>25</v>
      </c>
      <c r="AL5" s="85" t="s">
        <v>26</v>
      </c>
      <c r="AM5" s="86" t="s">
        <v>27</v>
      </c>
      <c r="AN5" s="144" t="s">
        <v>25</v>
      </c>
      <c r="AO5" s="145" t="s">
        <v>26</v>
      </c>
      <c r="AP5" s="146" t="s">
        <v>27</v>
      </c>
      <c r="AQ5" s="93" t="s">
        <v>25</v>
      </c>
      <c r="AR5" s="85" t="s">
        <v>26</v>
      </c>
      <c r="AS5" s="94" t="s">
        <v>27</v>
      </c>
      <c r="AT5" s="147" t="s">
        <v>25</v>
      </c>
      <c r="AU5" s="145" t="s">
        <v>26</v>
      </c>
      <c r="AV5" s="148" t="s">
        <v>27</v>
      </c>
      <c r="AW5" s="93" t="s">
        <v>25</v>
      </c>
      <c r="AX5" s="85" t="s">
        <v>26</v>
      </c>
      <c r="AY5" s="94" t="s">
        <v>27</v>
      </c>
      <c r="AZ5" s="84" t="s">
        <v>28</v>
      </c>
      <c r="BA5" s="483"/>
      <c r="BB5" s="155" t="s">
        <v>29</v>
      </c>
      <c r="BC5" s="480"/>
      <c r="BD5" s="211" t="s">
        <v>376</v>
      </c>
      <c r="BE5" s="211" t="s">
        <v>315</v>
      </c>
      <c r="BF5" s="211" t="s">
        <v>26</v>
      </c>
      <c r="BG5" s="211" t="s">
        <v>377</v>
      </c>
      <c r="BH5" s="211" t="s">
        <v>378</v>
      </c>
      <c r="BJ5" s="95" t="s">
        <v>497</v>
      </c>
      <c r="BK5" s="477"/>
      <c r="BL5" s="477"/>
    </row>
    <row r="6" spans="1:65" ht="15" x14ac:dyDescent="0.2">
      <c r="A6" s="212">
        <v>1</v>
      </c>
      <c r="B6" s="96"/>
      <c r="C6" s="97" t="s">
        <v>77</v>
      </c>
      <c r="D6" s="98" t="s">
        <v>73</v>
      </c>
      <c r="E6" s="99">
        <v>10000000</v>
      </c>
      <c r="F6" s="213"/>
      <c r="G6" s="214"/>
      <c r="H6" s="100">
        <f>E6-F6-G6</f>
        <v>10000000</v>
      </c>
      <c r="I6" s="101">
        <v>4000000</v>
      </c>
      <c r="J6" s="215">
        <v>4000000</v>
      </c>
      <c r="K6" s="216">
        <v>4000000</v>
      </c>
      <c r="L6" s="217">
        <f>J6-K6</f>
        <v>0</v>
      </c>
      <c r="M6" s="218">
        <f>(H6-I6)/12</f>
        <v>500000</v>
      </c>
      <c r="N6" s="216">
        <v>500000</v>
      </c>
      <c r="O6" s="219">
        <f t="shared" ref="O6:O37" si="0">M6-N6</f>
        <v>0</v>
      </c>
      <c r="P6" s="215">
        <f>M6</f>
        <v>500000</v>
      </c>
      <c r="Q6" s="216">
        <v>500000</v>
      </c>
      <c r="R6" s="220">
        <f t="shared" ref="R6:R43" si="1">P6-Q6</f>
        <v>0</v>
      </c>
      <c r="S6" s="218">
        <f>P6</f>
        <v>500000</v>
      </c>
      <c r="T6" s="216">
        <v>500000</v>
      </c>
      <c r="U6" s="219">
        <f t="shared" ref="U6:U37" si="2">S6-T6</f>
        <v>0</v>
      </c>
      <c r="V6" s="215">
        <f t="shared" ref="V6:V37" si="3">S6</f>
        <v>500000</v>
      </c>
      <c r="W6" s="216">
        <v>500000</v>
      </c>
      <c r="X6" s="220">
        <f t="shared" ref="X6:X32" si="4">V6-W6</f>
        <v>0</v>
      </c>
      <c r="Y6" s="218">
        <f t="shared" ref="Y6:Y37" si="5">V6</f>
        <v>500000</v>
      </c>
      <c r="Z6" s="216">
        <f t="shared" ref="Z6:Z12" si="6">Y6</f>
        <v>500000</v>
      </c>
      <c r="AA6" s="219">
        <f t="shared" ref="AA6:AA37" si="7">Y6-Z6</f>
        <v>0</v>
      </c>
      <c r="AB6" s="221">
        <f t="shared" ref="AB6:AB37" si="8">Y6</f>
        <v>500000</v>
      </c>
      <c r="AC6" s="222">
        <f>AB6</f>
        <v>500000</v>
      </c>
      <c r="AD6" s="223">
        <f t="shared" ref="AD6:AD37" si="9">AB6-AC6</f>
        <v>0</v>
      </c>
      <c r="AE6" s="224">
        <f t="shared" ref="AE6:AE37" si="10">AB6</f>
        <v>500000</v>
      </c>
      <c r="AF6" s="225">
        <f>AE6</f>
        <v>500000</v>
      </c>
      <c r="AG6" s="226">
        <f>+AE6-AF6</f>
        <v>0</v>
      </c>
      <c r="AH6" s="221">
        <f t="shared" ref="AH6:AH37" si="11">AE6</f>
        <v>500000</v>
      </c>
      <c r="AI6" s="222">
        <v>500000</v>
      </c>
      <c r="AJ6" s="223">
        <f>+AH6-AI6</f>
        <v>0</v>
      </c>
      <c r="AK6" s="224">
        <f t="shared" ref="AK6:AK37" si="12">AH6</f>
        <v>500000</v>
      </c>
      <c r="AL6" s="225">
        <v>500000</v>
      </c>
      <c r="AM6" s="226">
        <f>AK6-AL6</f>
        <v>0</v>
      </c>
      <c r="AN6" s="221">
        <f t="shared" ref="AN6:AN38" si="13">AK6</f>
        <v>500000</v>
      </c>
      <c r="AO6" s="222">
        <v>500000</v>
      </c>
      <c r="AP6" s="223">
        <f>+AN6-AO6</f>
        <v>0</v>
      </c>
      <c r="AQ6" s="213">
        <f>AN6</f>
        <v>500000</v>
      </c>
      <c r="AR6" s="225"/>
      <c r="AS6" s="214">
        <f>+AQ6-AR6</f>
        <v>500000</v>
      </c>
      <c r="AT6" s="227">
        <f>AQ6</f>
        <v>500000</v>
      </c>
      <c r="AU6" s="222"/>
      <c r="AV6" s="228">
        <f>+AT6-AU6</f>
        <v>500000</v>
      </c>
      <c r="AW6" s="213"/>
      <c r="AX6" s="225"/>
      <c r="AY6" s="214"/>
      <c r="AZ6" s="224">
        <f t="shared" ref="AZ6:AZ37" si="14">AX6+AU6+AR6+AO6+AL6+AI6+AF6+AC6+Z6+W6+T6+Q6+N6+K6</f>
        <v>9000000</v>
      </c>
      <c r="BA6" s="229">
        <f t="shared" ref="BA6:BA37" si="15">AY6+AV6+AS6+AP6+AM6+AJ6+AG6+AD6+AA6+X6+U6+R6+O6+L6</f>
        <v>1000000</v>
      </c>
      <c r="BB6" s="226">
        <f t="shared" ref="BB6:BB37" si="16">AW6+AT6+AQ6+AN6+AK6+AH6+AE6+AB6+Y6+V6+S6+P6+M6+J6</f>
        <v>10000000</v>
      </c>
      <c r="BC6" s="230">
        <f t="shared" ref="BC6:BC37" si="17">BB6-AZ6</f>
        <v>1000000</v>
      </c>
      <c r="BD6" s="231" t="s">
        <v>77</v>
      </c>
      <c r="BE6" s="232">
        <v>10000000</v>
      </c>
      <c r="BF6" s="232">
        <v>7000000</v>
      </c>
      <c r="BG6" s="232">
        <v>3000000</v>
      </c>
      <c r="BH6" s="233">
        <v>0</v>
      </c>
      <c r="BI6" s="234">
        <f>BB6-BE6</f>
        <v>0</v>
      </c>
      <c r="BJ6" s="234">
        <f>BC6-BG6</f>
        <v>-2000000</v>
      </c>
      <c r="BK6" s="231" t="s">
        <v>77</v>
      </c>
      <c r="BL6" s="232">
        <v>2500000</v>
      </c>
      <c r="BM6" s="234">
        <f>BC6-BL6</f>
        <v>-1500000</v>
      </c>
    </row>
    <row r="7" spans="1:65" ht="15" x14ac:dyDescent="0.2">
      <c r="A7" s="212">
        <v>2</v>
      </c>
      <c r="B7" s="235"/>
      <c r="C7" s="229" t="s">
        <v>96</v>
      </c>
      <c r="D7" s="236" t="s">
        <v>31</v>
      </c>
      <c r="E7" s="229">
        <v>10000000</v>
      </c>
      <c r="F7" s="213"/>
      <c r="G7" s="214"/>
      <c r="H7" s="100">
        <f>E7-F7-G7</f>
        <v>10000000</v>
      </c>
      <c r="I7" s="226">
        <v>3000000</v>
      </c>
      <c r="J7" s="215">
        <v>3000000</v>
      </c>
      <c r="K7" s="216">
        <v>3000000</v>
      </c>
      <c r="L7" s="220">
        <f>J7-K7</f>
        <v>0</v>
      </c>
      <c r="M7" s="218">
        <v>600000</v>
      </c>
      <c r="N7" s="216">
        <v>600000</v>
      </c>
      <c r="O7" s="219">
        <f t="shared" si="0"/>
        <v>0</v>
      </c>
      <c r="P7" s="215">
        <f>M7</f>
        <v>600000</v>
      </c>
      <c r="Q7" s="216">
        <v>600000</v>
      </c>
      <c r="R7" s="220">
        <f t="shared" si="1"/>
        <v>0</v>
      </c>
      <c r="S7" s="218">
        <f>P7</f>
        <v>600000</v>
      </c>
      <c r="T7" s="216">
        <v>600000</v>
      </c>
      <c r="U7" s="219">
        <f t="shared" si="2"/>
        <v>0</v>
      </c>
      <c r="V7" s="237">
        <f t="shared" si="3"/>
        <v>600000</v>
      </c>
      <c r="W7" s="238">
        <f>V7</f>
        <v>600000</v>
      </c>
      <c r="X7" s="239">
        <f t="shared" si="4"/>
        <v>0</v>
      </c>
      <c r="Y7" s="240">
        <f t="shared" si="5"/>
        <v>600000</v>
      </c>
      <c r="Z7" s="238">
        <f t="shared" si="6"/>
        <v>600000</v>
      </c>
      <c r="AA7" s="219">
        <f t="shared" si="7"/>
        <v>0</v>
      </c>
      <c r="AB7" s="221">
        <f t="shared" si="8"/>
        <v>600000</v>
      </c>
      <c r="AC7" s="222">
        <f>AB7</f>
        <v>600000</v>
      </c>
      <c r="AD7" s="223">
        <f t="shared" si="9"/>
        <v>0</v>
      </c>
      <c r="AE7" s="224">
        <f t="shared" si="10"/>
        <v>600000</v>
      </c>
      <c r="AF7" s="225"/>
      <c r="AG7" s="226">
        <f t="shared" ref="AG7:AG70" si="18">+AE7-AF7</f>
        <v>600000</v>
      </c>
      <c r="AH7" s="221">
        <f t="shared" si="11"/>
        <v>600000</v>
      </c>
      <c r="AI7" s="222"/>
      <c r="AJ7" s="223">
        <f t="shared" ref="AJ7:AJ70" si="19">+AH7-AI7</f>
        <v>600000</v>
      </c>
      <c r="AK7" s="224">
        <f t="shared" si="12"/>
        <v>600000</v>
      </c>
      <c r="AL7" s="225"/>
      <c r="AM7" s="226">
        <f t="shared" ref="AM7:AM70" si="20">AK7-AL7</f>
        <v>600000</v>
      </c>
      <c r="AN7" s="221">
        <f t="shared" si="13"/>
        <v>600000</v>
      </c>
      <c r="AO7" s="222"/>
      <c r="AP7" s="223">
        <f t="shared" ref="AP7:AP70" si="21">+AN7-AO7</f>
        <v>600000</v>
      </c>
      <c r="AQ7" s="213">
        <f>AN7</f>
        <v>600000</v>
      </c>
      <c r="AR7" s="225"/>
      <c r="AS7" s="214">
        <f t="shared" ref="AS7:AS70" si="22">+AQ7-AR7</f>
        <v>600000</v>
      </c>
      <c r="AT7" s="227">
        <v>400000</v>
      </c>
      <c r="AU7" s="222"/>
      <c r="AV7" s="228">
        <f t="shared" ref="AV7:AV18" si="23">+AT7-AU7</f>
        <v>400000</v>
      </c>
      <c r="AW7" s="213"/>
      <c r="AX7" s="225"/>
      <c r="AY7" s="214"/>
      <c r="AZ7" s="224">
        <f t="shared" si="14"/>
        <v>6600000</v>
      </c>
      <c r="BA7" s="241">
        <f t="shared" si="15"/>
        <v>3400000</v>
      </c>
      <c r="BB7" s="226">
        <f t="shared" si="16"/>
        <v>10000000</v>
      </c>
      <c r="BC7" s="230">
        <f t="shared" si="17"/>
        <v>3400000</v>
      </c>
      <c r="BD7" s="242" t="s">
        <v>96</v>
      </c>
      <c r="BE7" s="232">
        <v>10000000</v>
      </c>
      <c r="BF7" s="232">
        <v>6000000</v>
      </c>
      <c r="BG7" s="232">
        <v>4000000</v>
      </c>
      <c r="BH7" s="232">
        <v>600000</v>
      </c>
      <c r="BI7" s="234">
        <f t="shared" ref="BI7:BI70" si="24">BB7-BE7</f>
        <v>0</v>
      </c>
      <c r="BJ7" s="234">
        <f t="shared" ref="BJ7:BJ70" si="25">BC7-BG7</f>
        <v>-600000</v>
      </c>
      <c r="BK7" s="242" t="s">
        <v>96</v>
      </c>
      <c r="BL7" s="232">
        <v>3400000</v>
      </c>
      <c r="BM7" s="234">
        <f t="shared" ref="BM7:BM70" si="26">BC7-BL7</f>
        <v>0</v>
      </c>
    </row>
    <row r="8" spans="1:65" ht="15" x14ac:dyDescent="0.2">
      <c r="A8" s="212">
        <v>3</v>
      </c>
      <c r="B8" s="243"/>
      <c r="C8" s="244" t="s">
        <v>43</v>
      </c>
      <c r="D8" s="103" t="s">
        <v>31</v>
      </c>
      <c r="E8" s="104">
        <v>9500000</v>
      </c>
      <c r="F8" s="245"/>
      <c r="G8" s="246"/>
      <c r="H8" s="102">
        <f>E8-F8-G8</f>
        <v>9500000</v>
      </c>
      <c r="I8" s="247">
        <v>3000000</v>
      </c>
      <c r="J8" s="248">
        <v>3000000</v>
      </c>
      <c r="K8" s="249">
        <v>3000000</v>
      </c>
      <c r="L8" s="250">
        <f>J8-K8</f>
        <v>0</v>
      </c>
      <c r="M8" s="251">
        <f>(H8-I8)/10</f>
        <v>650000</v>
      </c>
      <c r="N8" s="249">
        <v>650000</v>
      </c>
      <c r="O8" s="219">
        <f t="shared" si="0"/>
        <v>0</v>
      </c>
      <c r="P8" s="248">
        <f>M8</f>
        <v>650000</v>
      </c>
      <c r="Q8" s="249">
        <v>650000</v>
      </c>
      <c r="R8" s="220">
        <f t="shared" si="1"/>
        <v>0</v>
      </c>
      <c r="S8" s="251">
        <f>P8</f>
        <v>650000</v>
      </c>
      <c r="T8" s="249">
        <v>650000</v>
      </c>
      <c r="U8" s="219">
        <f t="shared" si="2"/>
        <v>0</v>
      </c>
      <c r="V8" s="248">
        <f t="shared" si="3"/>
        <v>650000</v>
      </c>
      <c r="W8" s="249">
        <v>650000</v>
      </c>
      <c r="X8" s="220">
        <f t="shared" si="4"/>
        <v>0</v>
      </c>
      <c r="Y8" s="251">
        <f t="shared" si="5"/>
        <v>650000</v>
      </c>
      <c r="Z8" s="249">
        <f t="shared" si="6"/>
        <v>650000</v>
      </c>
      <c r="AA8" s="219">
        <f t="shared" si="7"/>
        <v>0</v>
      </c>
      <c r="AB8" s="252">
        <f t="shared" si="8"/>
        <v>650000</v>
      </c>
      <c r="AC8" s="253">
        <f>AB8</f>
        <v>650000</v>
      </c>
      <c r="AD8" s="223">
        <f t="shared" si="9"/>
        <v>0</v>
      </c>
      <c r="AE8" s="254">
        <f t="shared" si="10"/>
        <v>650000</v>
      </c>
      <c r="AF8" s="230">
        <v>650000</v>
      </c>
      <c r="AG8" s="226">
        <f t="shared" si="18"/>
        <v>0</v>
      </c>
      <c r="AH8" s="252">
        <f t="shared" si="11"/>
        <v>650000</v>
      </c>
      <c r="AI8" s="253">
        <v>650000</v>
      </c>
      <c r="AJ8" s="223">
        <f t="shared" si="19"/>
        <v>0</v>
      </c>
      <c r="AK8" s="254">
        <f t="shared" si="12"/>
        <v>650000</v>
      </c>
      <c r="AL8" s="230"/>
      <c r="AM8" s="226">
        <f t="shared" si="20"/>
        <v>650000</v>
      </c>
      <c r="AN8" s="252">
        <f t="shared" si="13"/>
        <v>650000</v>
      </c>
      <c r="AO8" s="253"/>
      <c r="AP8" s="223">
        <f t="shared" si="21"/>
        <v>650000</v>
      </c>
      <c r="AQ8" s="245"/>
      <c r="AR8" s="230"/>
      <c r="AS8" s="214">
        <f t="shared" si="22"/>
        <v>0</v>
      </c>
      <c r="AT8" s="255"/>
      <c r="AU8" s="253"/>
      <c r="AV8" s="228">
        <f t="shared" si="23"/>
        <v>0</v>
      </c>
      <c r="AW8" s="245"/>
      <c r="AX8" s="230"/>
      <c r="AY8" s="246"/>
      <c r="AZ8" s="224">
        <f t="shared" si="14"/>
        <v>8200000</v>
      </c>
      <c r="BA8" s="241">
        <f t="shared" si="15"/>
        <v>1300000</v>
      </c>
      <c r="BB8" s="226">
        <f t="shared" si="16"/>
        <v>9500000</v>
      </c>
      <c r="BC8" s="230">
        <f t="shared" si="17"/>
        <v>1300000</v>
      </c>
      <c r="BD8" s="242" t="s">
        <v>43</v>
      </c>
      <c r="BE8" s="232">
        <v>9500000</v>
      </c>
      <c r="BF8" s="232">
        <v>6250000</v>
      </c>
      <c r="BG8" s="232">
        <v>3250000</v>
      </c>
      <c r="BH8" s="232">
        <v>650000</v>
      </c>
      <c r="BI8" s="234">
        <f t="shared" si="24"/>
        <v>0</v>
      </c>
      <c r="BJ8" s="234">
        <f t="shared" si="25"/>
        <v>-1950000</v>
      </c>
      <c r="BK8" s="242" t="s">
        <v>43</v>
      </c>
      <c r="BL8" s="232">
        <v>2600000</v>
      </c>
      <c r="BM8" s="234">
        <f t="shared" si="26"/>
        <v>-1300000</v>
      </c>
    </row>
    <row r="9" spans="1:65" s="435" customFormat="1" ht="15.75" customHeight="1" x14ac:dyDescent="0.2">
      <c r="A9" s="426">
        <v>4</v>
      </c>
      <c r="B9" s="403"/>
      <c r="C9" s="445" t="s">
        <v>64</v>
      </c>
      <c r="D9" s="428" t="s">
        <v>31</v>
      </c>
      <c r="E9" s="429">
        <v>9750000</v>
      </c>
      <c r="F9" s="264"/>
      <c r="G9" s="400"/>
      <c r="H9" s="430">
        <f>E9-F9-G9</f>
        <v>9750000</v>
      </c>
      <c r="I9" s="432">
        <v>3000000</v>
      </c>
      <c r="J9" s="264">
        <v>1000000</v>
      </c>
      <c r="K9" s="261">
        <v>1000000</v>
      </c>
      <c r="L9" s="400">
        <f>J9-K9</f>
        <v>0</v>
      </c>
      <c r="M9" s="260">
        <v>875000</v>
      </c>
      <c r="N9" s="261">
        <v>875000</v>
      </c>
      <c r="O9" s="262">
        <f t="shared" si="0"/>
        <v>0</v>
      </c>
      <c r="P9" s="264">
        <f>M9</f>
        <v>875000</v>
      </c>
      <c r="Q9" s="261">
        <v>875000</v>
      </c>
      <c r="R9" s="265">
        <f t="shared" si="1"/>
        <v>0</v>
      </c>
      <c r="S9" s="260">
        <f>P9</f>
        <v>875000</v>
      </c>
      <c r="T9" s="261">
        <f>S9</f>
        <v>875000</v>
      </c>
      <c r="U9" s="262">
        <f t="shared" si="2"/>
        <v>0</v>
      </c>
      <c r="V9" s="266">
        <f t="shared" si="3"/>
        <v>875000</v>
      </c>
      <c r="W9" s="267">
        <f>V9</f>
        <v>875000</v>
      </c>
      <c r="X9" s="268">
        <f t="shared" si="4"/>
        <v>0</v>
      </c>
      <c r="Y9" s="269">
        <f t="shared" si="5"/>
        <v>875000</v>
      </c>
      <c r="Z9" s="267">
        <f t="shared" si="6"/>
        <v>875000</v>
      </c>
      <c r="AA9" s="262">
        <f t="shared" si="7"/>
        <v>0</v>
      </c>
      <c r="AB9" s="264">
        <f t="shared" si="8"/>
        <v>875000</v>
      </c>
      <c r="AC9" s="261">
        <f>AB9</f>
        <v>875000</v>
      </c>
      <c r="AD9" s="265">
        <f t="shared" si="9"/>
        <v>0</v>
      </c>
      <c r="AE9" s="260">
        <f t="shared" si="10"/>
        <v>875000</v>
      </c>
      <c r="AF9" s="261">
        <v>875000</v>
      </c>
      <c r="AG9" s="262">
        <f t="shared" si="18"/>
        <v>0</v>
      </c>
      <c r="AH9" s="264">
        <f t="shared" si="11"/>
        <v>875000</v>
      </c>
      <c r="AI9" s="261">
        <v>875000</v>
      </c>
      <c r="AJ9" s="265">
        <f t="shared" si="19"/>
        <v>0</v>
      </c>
      <c r="AK9" s="260">
        <f t="shared" si="12"/>
        <v>875000</v>
      </c>
      <c r="AL9" s="261">
        <v>875000</v>
      </c>
      <c r="AM9" s="262">
        <f t="shared" si="20"/>
        <v>0</v>
      </c>
      <c r="AN9" s="264">
        <f t="shared" si="13"/>
        <v>875000</v>
      </c>
      <c r="AO9" s="261">
        <v>875000</v>
      </c>
      <c r="AP9" s="265">
        <f t="shared" si="21"/>
        <v>0</v>
      </c>
      <c r="AQ9" s="264"/>
      <c r="AR9" s="261"/>
      <c r="AS9" s="265">
        <f t="shared" si="22"/>
        <v>0</v>
      </c>
      <c r="AT9" s="260"/>
      <c r="AU9" s="261"/>
      <c r="AV9" s="262">
        <f t="shared" si="23"/>
        <v>0</v>
      </c>
      <c r="AW9" s="264"/>
      <c r="AX9" s="261"/>
      <c r="AY9" s="400"/>
      <c r="AZ9" s="334">
        <f t="shared" si="14"/>
        <v>9750000</v>
      </c>
      <c r="BA9" s="241">
        <f t="shared" si="15"/>
        <v>0</v>
      </c>
      <c r="BB9" s="262">
        <f t="shared" si="16"/>
        <v>9750000</v>
      </c>
      <c r="BC9" s="261">
        <f t="shared" si="17"/>
        <v>0</v>
      </c>
      <c r="BD9" s="446" t="s">
        <v>64</v>
      </c>
      <c r="BE9" s="434">
        <v>9750000</v>
      </c>
      <c r="BF9" s="434">
        <v>6250000</v>
      </c>
      <c r="BG9" s="434">
        <v>3500000</v>
      </c>
      <c r="BH9" s="447">
        <v>0</v>
      </c>
      <c r="BI9" s="435">
        <f t="shared" si="24"/>
        <v>0</v>
      </c>
      <c r="BJ9" s="435">
        <f t="shared" si="25"/>
        <v>-3500000</v>
      </c>
      <c r="BK9" s="433" t="s">
        <v>64</v>
      </c>
      <c r="BL9" s="434">
        <v>3500000</v>
      </c>
      <c r="BM9" s="435">
        <f t="shared" si="26"/>
        <v>-3500000</v>
      </c>
    </row>
    <row r="10" spans="1:65" ht="15" x14ac:dyDescent="0.2">
      <c r="A10" s="212">
        <v>5</v>
      </c>
      <c r="B10" s="243"/>
      <c r="C10" s="244" t="s">
        <v>89</v>
      </c>
      <c r="D10" s="259" t="s">
        <v>31</v>
      </c>
      <c r="E10" s="244">
        <v>10000000</v>
      </c>
      <c r="F10" s="245"/>
      <c r="G10" s="246"/>
      <c r="H10" s="102">
        <f>E10-F10-G10</f>
        <v>10000000</v>
      </c>
      <c r="I10" s="247">
        <v>2000000</v>
      </c>
      <c r="J10" s="248">
        <v>2000000</v>
      </c>
      <c r="K10" s="249">
        <v>2000000</v>
      </c>
      <c r="L10" s="250">
        <f>J10-K10</f>
        <v>0</v>
      </c>
      <c r="M10" s="251">
        <f>(H10-I10)/10</f>
        <v>800000</v>
      </c>
      <c r="N10" s="249">
        <v>800000</v>
      </c>
      <c r="O10" s="219">
        <f t="shared" si="0"/>
        <v>0</v>
      </c>
      <c r="P10" s="248">
        <f>M10</f>
        <v>800000</v>
      </c>
      <c r="Q10" s="249">
        <f>P10</f>
        <v>800000</v>
      </c>
      <c r="R10" s="220">
        <f t="shared" si="1"/>
        <v>0</v>
      </c>
      <c r="S10" s="251">
        <f>P10</f>
        <v>800000</v>
      </c>
      <c r="T10" s="249">
        <f>S10</f>
        <v>800000</v>
      </c>
      <c r="U10" s="219">
        <f t="shared" si="2"/>
        <v>0</v>
      </c>
      <c r="V10" s="256">
        <f t="shared" si="3"/>
        <v>800000</v>
      </c>
      <c r="W10" s="257">
        <f>V10</f>
        <v>800000</v>
      </c>
      <c r="X10" s="239">
        <f t="shared" si="4"/>
        <v>0</v>
      </c>
      <c r="Y10" s="258">
        <f t="shared" si="5"/>
        <v>800000</v>
      </c>
      <c r="Z10" s="257">
        <f t="shared" si="6"/>
        <v>800000</v>
      </c>
      <c r="AA10" s="219">
        <f t="shared" si="7"/>
        <v>0</v>
      </c>
      <c r="AB10" s="252">
        <f t="shared" si="8"/>
        <v>800000</v>
      </c>
      <c r="AC10" s="253">
        <v>800000</v>
      </c>
      <c r="AD10" s="223">
        <f t="shared" si="9"/>
        <v>0</v>
      </c>
      <c r="AE10" s="254">
        <f t="shared" si="10"/>
        <v>800000</v>
      </c>
      <c r="AF10" s="230">
        <v>800000</v>
      </c>
      <c r="AG10" s="226">
        <f t="shared" si="18"/>
        <v>0</v>
      </c>
      <c r="AH10" s="252">
        <f t="shared" si="11"/>
        <v>800000</v>
      </c>
      <c r="AI10" s="253">
        <v>200000</v>
      </c>
      <c r="AJ10" s="223">
        <f t="shared" si="19"/>
        <v>600000</v>
      </c>
      <c r="AK10" s="254">
        <f t="shared" si="12"/>
        <v>800000</v>
      </c>
      <c r="AL10" s="230"/>
      <c r="AM10" s="226">
        <f t="shared" si="20"/>
        <v>800000</v>
      </c>
      <c r="AN10" s="252">
        <f t="shared" si="13"/>
        <v>800000</v>
      </c>
      <c r="AO10" s="253"/>
      <c r="AP10" s="223">
        <f t="shared" si="21"/>
        <v>800000</v>
      </c>
      <c r="AQ10" s="245"/>
      <c r="AR10" s="230"/>
      <c r="AS10" s="214">
        <f t="shared" si="22"/>
        <v>0</v>
      </c>
      <c r="AT10" s="255"/>
      <c r="AU10" s="253"/>
      <c r="AV10" s="228">
        <f t="shared" si="23"/>
        <v>0</v>
      </c>
      <c r="AW10" s="245"/>
      <c r="AX10" s="230"/>
      <c r="AY10" s="246"/>
      <c r="AZ10" s="224">
        <f t="shared" si="14"/>
        <v>7800000</v>
      </c>
      <c r="BA10" s="241">
        <f t="shared" si="15"/>
        <v>2200000</v>
      </c>
      <c r="BB10" s="226">
        <f t="shared" si="16"/>
        <v>10000000</v>
      </c>
      <c r="BC10" s="230">
        <f t="shared" si="17"/>
        <v>2200000</v>
      </c>
      <c r="BD10" s="242" t="s">
        <v>379</v>
      </c>
      <c r="BE10" s="232">
        <v>10000000</v>
      </c>
      <c r="BF10" s="232">
        <v>5000000</v>
      </c>
      <c r="BG10" s="232">
        <v>5000000</v>
      </c>
      <c r="BH10" s="232">
        <v>1800000</v>
      </c>
      <c r="BI10" s="234">
        <f t="shared" si="24"/>
        <v>0</v>
      </c>
      <c r="BJ10" s="234">
        <f t="shared" si="25"/>
        <v>-2800000</v>
      </c>
      <c r="BK10" s="242" t="s">
        <v>379</v>
      </c>
      <c r="BL10" s="232">
        <v>3500000</v>
      </c>
      <c r="BM10" s="234">
        <f t="shared" si="26"/>
        <v>-1300000</v>
      </c>
    </row>
    <row r="11" spans="1:65" ht="15" x14ac:dyDescent="0.2">
      <c r="A11" s="212">
        <v>6</v>
      </c>
      <c r="B11" s="243"/>
      <c r="C11" s="244" t="s">
        <v>326</v>
      </c>
      <c r="D11" s="259" t="s">
        <v>31</v>
      </c>
      <c r="E11" s="244">
        <v>10000000</v>
      </c>
      <c r="F11" s="245"/>
      <c r="G11" s="246"/>
      <c r="H11" s="102">
        <v>10000000</v>
      </c>
      <c r="I11" s="247">
        <v>4500000</v>
      </c>
      <c r="J11" s="248"/>
      <c r="K11" s="249"/>
      <c r="L11" s="250"/>
      <c r="M11" s="251"/>
      <c r="N11" s="249"/>
      <c r="O11" s="219">
        <f t="shared" si="0"/>
        <v>0</v>
      </c>
      <c r="P11" s="248">
        <v>4500000</v>
      </c>
      <c r="Q11" s="249">
        <v>4500000</v>
      </c>
      <c r="R11" s="220">
        <f t="shared" si="1"/>
        <v>0</v>
      </c>
      <c r="S11" s="251">
        <v>550000</v>
      </c>
      <c r="T11" s="249">
        <v>550000</v>
      </c>
      <c r="U11" s="219">
        <f t="shared" si="2"/>
        <v>0</v>
      </c>
      <c r="V11" s="248">
        <f t="shared" si="3"/>
        <v>550000</v>
      </c>
      <c r="W11" s="249">
        <f>V11</f>
        <v>550000</v>
      </c>
      <c r="X11" s="220">
        <f t="shared" si="4"/>
        <v>0</v>
      </c>
      <c r="Y11" s="251">
        <f t="shared" si="5"/>
        <v>550000</v>
      </c>
      <c r="Z11" s="249">
        <f t="shared" si="6"/>
        <v>550000</v>
      </c>
      <c r="AA11" s="219">
        <f t="shared" si="7"/>
        <v>0</v>
      </c>
      <c r="AB11" s="252">
        <f t="shared" si="8"/>
        <v>550000</v>
      </c>
      <c r="AC11" s="253">
        <f>AB11</f>
        <v>550000</v>
      </c>
      <c r="AD11" s="223">
        <f t="shared" si="9"/>
        <v>0</v>
      </c>
      <c r="AE11" s="254">
        <f t="shared" si="10"/>
        <v>550000</v>
      </c>
      <c r="AF11" s="230">
        <f>AE11</f>
        <v>550000</v>
      </c>
      <c r="AG11" s="226">
        <f t="shared" si="18"/>
        <v>0</v>
      </c>
      <c r="AH11" s="252">
        <f t="shared" si="11"/>
        <v>550000</v>
      </c>
      <c r="AI11" s="253">
        <v>550000</v>
      </c>
      <c r="AJ11" s="223">
        <f t="shared" si="19"/>
        <v>0</v>
      </c>
      <c r="AK11" s="254">
        <f t="shared" si="12"/>
        <v>550000</v>
      </c>
      <c r="AL11" s="230">
        <v>50000</v>
      </c>
      <c r="AM11" s="226">
        <f t="shared" si="20"/>
        <v>500000</v>
      </c>
      <c r="AN11" s="252">
        <f t="shared" si="13"/>
        <v>550000</v>
      </c>
      <c r="AO11" s="253"/>
      <c r="AP11" s="223">
        <f t="shared" si="21"/>
        <v>550000</v>
      </c>
      <c r="AQ11" s="245">
        <v>550000</v>
      </c>
      <c r="AR11" s="230"/>
      <c r="AS11" s="214">
        <f t="shared" si="22"/>
        <v>550000</v>
      </c>
      <c r="AT11" s="255">
        <v>550000</v>
      </c>
      <c r="AU11" s="253"/>
      <c r="AV11" s="228">
        <f t="shared" si="23"/>
        <v>550000</v>
      </c>
      <c r="AW11" s="245"/>
      <c r="AX11" s="230"/>
      <c r="AY11" s="246"/>
      <c r="AZ11" s="224">
        <f t="shared" si="14"/>
        <v>7850000</v>
      </c>
      <c r="BA11" s="241">
        <f t="shared" si="15"/>
        <v>2150000</v>
      </c>
      <c r="BB11" s="226">
        <f t="shared" si="16"/>
        <v>10000000</v>
      </c>
      <c r="BC11" s="230">
        <f t="shared" si="17"/>
        <v>2150000</v>
      </c>
      <c r="BD11" s="242" t="s">
        <v>380</v>
      </c>
      <c r="BE11" s="232">
        <v>10000000</v>
      </c>
      <c r="BF11" s="232">
        <v>6400000</v>
      </c>
      <c r="BG11" s="232">
        <v>3600000</v>
      </c>
      <c r="BH11" s="232">
        <v>300000</v>
      </c>
      <c r="BI11" s="234">
        <f t="shared" si="24"/>
        <v>0</v>
      </c>
      <c r="BJ11" s="234">
        <f t="shared" si="25"/>
        <v>-1450000</v>
      </c>
      <c r="BK11" s="231" t="s">
        <v>380</v>
      </c>
      <c r="BL11" s="232">
        <v>2750000</v>
      </c>
      <c r="BM11" s="234">
        <f t="shared" si="26"/>
        <v>-600000</v>
      </c>
    </row>
    <row r="12" spans="1:65" ht="15" x14ac:dyDescent="0.2">
      <c r="A12" s="212">
        <v>7</v>
      </c>
      <c r="B12" s="243"/>
      <c r="C12" s="244" t="s">
        <v>85</v>
      </c>
      <c r="D12" s="259" t="s">
        <v>31</v>
      </c>
      <c r="E12" s="244">
        <v>10000000</v>
      </c>
      <c r="F12" s="245"/>
      <c r="G12" s="246"/>
      <c r="H12" s="102">
        <f t="shared" ref="H12:H19" si="27">E12-F12-G12</f>
        <v>10000000</v>
      </c>
      <c r="I12" s="247">
        <v>1000000</v>
      </c>
      <c r="J12" s="248">
        <v>1000000</v>
      </c>
      <c r="K12" s="249">
        <v>1000000</v>
      </c>
      <c r="L12" s="250">
        <f t="shared" ref="L12:L19" si="28">J12-K12</f>
        <v>0</v>
      </c>
      <c r="M12" s="251">
        <f>(H12-I12)/12</f>
        <v>750000</v>
      </c>
      <c r="N12" s="249">
        <v>750000</v>
      </c>
      <c r="O12" s="219">
        <f t="shared" si="0"/>
        <v>0</v>
      </c>
      <c r="P12" s="248">
        <f t="shared" ref="P12:P18" si="29">M12</f>
        <v>750000</v>
      </c>
      <c r="Q12" s="249">
        <v>750000</v>
      </c>
      <c r="R12" s="220">
        <f t="shared" si="1"/>
        <v>0</v>
      </c>
      <c r="S12" s="251">
        <f t="shared" ref="S12:S22" si="30">P12</f>
        <v>750000</v>
      </c>
      <c r="T12" s="249">
        <v>750000</v>
      </c>
      <c r="U12" s="219">
        <f t="shared" si="2"/>
        <v>0</v>
      </c>
      <c r="V12" s="248">
        <f t="shared" si="3"/>
        <v>750000</v>
      </c>
      <c r="W12" s="249">
        <f>V12</f>
        <v>750000</v>
      </c>
      <c r="X12" s="220">
        <f t="shared" si="4"/>
        <v>0</v>
      </c>
      <c r="Y12" s="251">
        <f t="shared" si="5"/>
        <v>750000</v>
      </c>
      <c r="Z12" s="249">
        <f t="shared" si="6"/>
        <v>750000</v>
      </c>
      <c r="AA12" s="219">
        <f t="shared" si="7"/>
        <v>0</v>
      </c>
      <c r="AB12" s="252">
        <f t="shared" si="8"/>
        <v>750000</v>
      </c>
      <c r="AC12" s="253">
        <f>AB12</f>
        <v>750000</v>
      </c>
      <c r="AD12" s="223">
        <f t="shared" si="9"/>
        <v>0</v>
      </c>
      <c r="AE12" s="254">
        <f t="shared" si="10"/>
        <v>750000</v>
      </c>
      <c r="AF12" s="230">
        <f>AE12</f>
        <v>750000</v>
      </c>
      <c r="AG12" s="226">
        <f t="shared" si="18"/>
        <v>0</v>
      </c>
      <c r="AH12" s="252">
        <f t="shared" si="11"/>
        <v>750000</v>
      </c>
      <c r="AI12" s="253">
        <f>AH12</f>
        <v>750000</v>
      </c>
      <c r="AJ12" s="223">
        <f t="shared" si="19"/>
        <v>0</v>
      </c>
      <c r="AK12" s="254">
        <f t="shared" si="12"/>
        <v>750000</v>
      </c>
      <c r="AL12" s="230">
        <f>AK12</f>
        <v>750000</v>
      </c>
      <c r="AM12" s="226">
        <f t="shared" si="20"/>
        <v>0</v>
      </c>
      <c r="AN12" s="252">
        <f t="shared" si="13"/>
        <v>750000</v>
      </c>
      <c r="AO12" s="253">
        <f>AN12</f>
        <v>750000</v>
      </c>
      <c r="AP12" s="223">
        <f t="shared" si="21"/>
        <v>0</v>
      </c>
      <c r="AQ12" s="245">
        <f>AN12</f>
        <v>750000</v>
      </c>
      <c r="AR12" s="230">
        <f>AQ12</f>
        <v>750000</v>
      </c>
      <c r="AS12" s="214">
        <f t="shared" si="22"/>
        <v>0</v>
      </c>
      <c r="AT12" s="255">
        <f>AQ12</f>
        <v>750000</v>
      </c>
      <c r="AU12" s="253">
        <v>150000</v>
      </c>
      <c r="AV12" s="228">
        <f t="shared" si="23"/>
        <v>600000</v>
      </c>
      <c r="AW12" s="245"/>
      <c r="AX12" s="230"/>
      <c r="AY12" s="246"/>
      <c r="AZ12" s="224">
        <f t="shared" si="14"/>
        <v>9400000</v>
      </c>
      <c r="BA12" s="229">
        <f t="shared" si="15"/>
        <v>600000</v>
      </c>
      <c r="BB12" s="226">
        <f t="shared" si="16"/>
        <v>10000000</v>
      </c>
      <c r="BC12" s="230">
        <f t="shared" si="17"/>
        <v>600000</v>
      </c>
      <c r="BD12" s="242" t="s">
        <v>85</v>
      </c>
      <c r="BE12" s="232">
        <v>10000000</v>
      </c>
      <c r="BF12" s="232">
        <v>4900000</v>
      </c>
      <c r="BG12" s="232">
        <v>5100000</v>
      </c>
      <c r="BH12" s="232">
        <v>600000</v>
      </c>
      <c r="BI12" s="234">
        <f t="shared" si="24"/>
        <v>0</v>
      </c>
      <c r="BJ12" s="234">
        <f t="shared" si="25"/>
        <v>-4500000</v>
      </c>
      <c r="BK12" s="231" t="s">
        <v>85</v>
      </c>
      <c r="BL12" s="232">
        <v>600000</v>
      </c>
      <c r="BM12" s="234">
        <f t="shared" si="26"/>
        <v>0</v>
      </c>
    </row>
    <row r="13" spans="1:65" ht="15" x14ac:dyDescent="0.2">
      <c r="A13" s="212">
        <v>8</v>
      </c>
      <c r="B13" s="243"/>
      <c r="C13" s="244" t="s">
        <v>83</v>
      </c>
      <c r="D13" s="105" t="s">
        <v>31</v>
      </c>
      <c r="E13" s="106">
        <v>10000000</v>
      </c>
      <c r="F13" s="245"/>
      <c r="G13" s="246"/>
      <c r="H13" s="102">
        <f t="shared" si="27"/>
        <v>10000000</v>
      </c>
      <c r="I13" s="107">
        <v>4000000</v>
      </c>
      <c r="J13" s="248">
        <v>1000000</v>
      </c>
      <c r="K13" s="249">
        <v>1000000</v>
      </c>
      <c r="L13" s="250">
        <f t="shared" si="28"/>
        <v>0</v>
      </c>
      <c r="M13" s="251">
        <v>750000</v>
      </c>
      <c r="N13" s="249">
        <v>750000</v>
      </c>
      <c r="O13" s="219">
        <f t="shared" si="0"/>
        <v>0</v>
      </c>
      <c r="P13" s="248">
        <f t="shared" si="29"/>
        <v>750000</v>
      </c>
      <c r="Q13" s="249">
        <v>750000</v>
      </c>
      <c r="R13" s="220">
        <f t="shared" si="1"/>
        <v>0</v>
      </c>
      <c r="S13" s="251">
        <f t="shared" si="30"/>
        <v>750000</v>
      </c>
      <c r="T13" s="249">
        <f>S13</f>
        <v>750000</v>
      </c>
      <c r="U13" s="219">
        <f t="shared" si="2"/>
        <v>0</v>
      </c>
      <c r="V13" s="256">
        <f t="shared" si="3"/>
        <v>750000</v>
      </c>
      <c r="W13" s="257">
        <f>V13</f>
        <v>750000</v>
      </c>
      <c r="X13" s="239">
        <f t="shared" si="4"/>
        <v>0</v>
      </c>
      <c r="Y13" s="258">
        <f t="shared" si="5"/>
        <v>750000</v>
      </c>
      <c r="Z13" s="257">
        <f>Y13</f>
        <v>750000</v>
      </c>
      <c r="AA13" s="219">
        <f t="shared" si="7"/>
        <v>0</v>
      </c>
      <c r="AB13" s="252">
        <f t="shared" si="8"/>
        <v>750000</v>
      </c>
      <c r="AC13" s="253">
        <v>750000</v>
      </c>
      <c r="AD13" s="223">
        <f t="shared" si="9"/>
        <v>0</v>
      </c>
      <c r="AE13" s="254">
        <f t="shared" si="10"/>
        <v>750000</v>
      </c>
      <c r="AF13" s="230">
        <v>600000</v>
      </c>
      <c r="AG13" s="226">
        <f t="shared" si="18"/>
        <v>150000</v>
      </c>
      <c r="AH13" s="252">
        <f t="shared" si="11"/>
        <v>750000</v>
      </c>
      <c r="AI13" s="253"/>
      <c r="AJ13" s="223">
        <f t="shared" si="19"/>
        <v>750000</v>
      </c>
      <c r="AK13" s="254">
        <f t="shared" si="12"/>
        <v>750000</v>
      </c>
      <c r="AL13" s="230"/>
      <c r="AM13" s="226">
        <f t="shared" si="20"/>
        <v>750000</v>
      </c>
      <c r="AN13" s="252">
        <f t="shared" si="13"/>
        <v>750000</v>
      </c>
      <c r="AO13" s="253"/>
      <c r="AP13" s="223">
        <f t="shared" si="21"/>
        <v>750000</v>
      </c>
      <c r="AQ13" s="245">
        <f>AN13</f>
        <v>750000</v>
      </c>
      <c r="AR13" s="230"/>
      <c r="AS13" s="214">
        <f t="shared" si="22"/>
        <v>750000</v>
      </c>
      <c r="AT13" s="255">
        <f>AQ13</f>
        <v>750000</v>
      </c>
      <c r="AU13" s="253"/>
      <c r="AV13" s="228">
        <f t="shared" si="23"/>
        <v>750000</v>
      </c>
      <c r="AW13" s="245"/>
      <c r="AX13" s="230"/>
      <c r="AY13" s="246"/>
      <c r="AZ13" s="224">
        <f t="shared" si="14"/>
        <v>6100000</v>
      </c>
      <c r="BA13" s="241">
        <f t="shared" si="15"/>
        <v>3900000</v>
      </c>
      <c r="BB13" s="226">
        <f t="shared" si="16"/>
        <v>10000000</v>
      </c>
      <c r="BC13" s="230">
        <f t="shared" si="17"/>
        <v>3900000</v>
      </c>
      <c r="BD13" s="242" t="s">
        <v>83</v>
      </c>
      <c r="BE13" s="232">
        <v>10000000</v>
      </c>
      <c r="BF13" s="232">
        <v>3500000</v>
      </c>
      <c r="BG13" s="232">
        <v>6500000</v>
      </c>
      <c r="BH13" s="232">
        <v>2000000</v>
      </c>
      <c r="BI13" s="234">
        <f t="shared" si="24"/>
        <v>0</v>
      </c>
      <c r="BJ13" s="234">
        <f t="shared" si="25"/>
        <v>-2600000</v>
      </c>
      <c r="BK13" s="242" t="s">
        <v>83</v>
      </c>
      <c r="BL13" s="232">
        <v>5100000</v>
      </c>
      <c r="BM13" s="234">
        <f t="shared" si="26"/>
        <v>-1200000</v>
      </c>
    </row>
    <row r="14" spans="1:65" s="435" customFormat="1" ht="15" x14ac:dyDescent="0.2">
      <c r="A14" s="426">
        <v>9</v>
      </c>
      <c r="B14" s="403"/>
      <c r="C14" s="445" t="s">
        <v>79</v>
      </c>
      <c r="D14" s="428" t="s">
        <v>31</v>
      </c>
      <c r="E14" s="441">
        <v>10000000</v>
      </c>
      <c r="F14" s="264">
        <v>500000</v>
      </c>
      <c r="G14" s="400"/>
      <c r="H14" s="430">
        <f>E14-F14-G14</f>
        <v>9500000</v>
      </c>
      <c r="I14" s="431">
        <v>9500000</v>
      </c>
      <c r="J14" s="264">
        <v>9500000</v>
      </c>
      <c r="K14" s="261">
        <v>9500000</v>
      </c>
      <c r="L14" s="400">
        <f t="shared" si="28"/>
        <v>0</v>
      </c>
      <c r="M14" s="260">
        <f>(H14-I14)/12</f>
        <v>0</v>
      </c>
      <c r="N14" s="261"/>
      <c r="O14" s="262">
        <f t="shared" si="0"/>
        <v>0</v>
      </c>
      <c r="P14" s="264">
        <f t="shared" si="29"/>
        <v>0</v>
      </c>
      <c r="Q14" s="261"/>
      <c r="R14" s="265">
        <f t="shared" si="1"/>
        <v>0</v>
      </c>
      <c r="S14" s="260">
        <f t="shared" si="30"/>
        <v>0</v>
      </c>
      <c r="T14" s="261"/>
      <c r="U14" s="262">
        <f t="shared" si="2"/>
        <v>0</v>
      </c>
      <c r="V14" s="264">
        <f t="shared" si="3"/>
        <v>0</v>
      </c>
      <c r="W14" s="261"/>
      <c r="X14" s="265">
        <f t="shared" si="4"/>
        <v>0</v>
      </c>
      <c r="Y14" s="260">
        <f t="shared" si="5"/>
        <v>0</v>
      </c>
      <c r="Z14" s="261"/>
      <c r="AA14" s="262">
        <f t="shared" si="7"/>
        <v>0</v>
      </c>
      <c r="AB14" s="264">
        <f t="shared" si="8"/>
        <v>0</v>
      </c>
      <c r="AC14" s="261"/>
      <c r="AD14" s="265">
        <f t="shared" si="9"/>
        <v>0</v>
      </c>
      <c r="AE14" s="260">
        <f t="shared" si="10"/>
        <v>0</v>
      </c>
      <c r="AF14" s="261"/>
      <c r="AG14" s="262">
        <f t="shared" si="18"/>
        <v>0</v>
      </c>
      <c r="AH14" s="264">
        <f t="shared" si="11"/>
        <v>0</v>
      </c>
      <c r="AI14" s="261"/>
      <c r="AJ14" s="265">
        <f t="shared" si="19"/>
        <v>0</v>
      </c>
      <c r="AK14" s="260">
        <f t="shared" si="12"/>
        <v>0</v>
      </c>
      <c r="AL14" s="261"/>
      <c r="AM14" s="262">
        <f t="shared" si="20"/>
        <v>0</v>
      </c>
      <c r="AN14" s="264">
        <f t="shared" si="13"/>
        <v>0</v>
      </c>
      <c r="AO14" s="261"/>
      <c r="AP14" s="265">
        <f t="shared" si="21"/>
        <v>0</v>
      </c>
      <c r="AQ14" s="264">
        <f>AN14</f>
        <v>0</v>
      </c>
      <c r="AR14" s="261"/>
      <c r="AS14" s="265">
        <f t="shared" si="22"/>
        <v>0</v>
      </c>
      <c r="AT14" s="260">
        <f>AQ14</f>
        <v>0</v>
      </c>
      <c r="AU14" s="261"/>
      <c r="AV14" s="262">
        <f t="shared" si="23"/>
        <v>0</v>
      </c>
      <c r="AW14" s="264"/>
      <c r="AX14" s="261"/>
      <c r="AY14" s="400"/>
      <c r="AZ14" s="334">
        <f t="shared" si="14"/>
        <v>9500000</v>
      </c>
      <c r="BA14" s="449">
        <f t="shared" si="15"/>
        <v>0</v>
      </c>
      <c r="BB14" s="262">
        <f t="shared" si="16"/>
        <v>9500000</v>
      </c>
      <c r="BC14" s="261">
        <f t="shared" si="17"/>
        <v>0</v>
      </c>
      <c r="BD14" s="446" t="s">
        <v>79</v>
      </c>
      <c r="BE14" s="434">
        <v>9500000</v>
      </c>
      <c r="BF14" s="434">
        <v>9500000</v>
      </c>
      <c r="BG14" s="447">
        <v>0</v>
      </c>
      <c r="BH14" s="447">
        <v>0</v>
      </c>
      <c r="BI14" s="435">
        <f t="shared" si="24"/>
        <v>0</v>
      </c>
      <c r="BJ14" s="435">
        <f t="shared" si="25"/>
        <v>0</v>
      </c>
      <c r="BK14" s="446" t="s">
        <v>79</v>
      </c>
      <c r="BL14" s="447">
        <v>0</v>
      </c>
      <c r="BM14" s="435">
        <f t="shared" si="26"/>
        <v>0</v>
      </c>
    </row>
    <row r="15" spans="1:65" s="435" customFormat="1" ht="15" x14ac:dyDescent="0.2">
      <c r="A15" s="426">
        <v>10</v>
      </c>
      <c r="B15" s="403"/>
      <c r="C15" s="429" t="s">
        <v>75</v>
      </c>
      <c r="D15" s="428" t="s">
        <v>73</v>
      </c>
      <c r="E15" s="441">
        <v>9750000</v>
      </c>
      <c r="F15" s="264"/>
      <c r="G15" s="400"/>
      <c r="H15" s="430">
        <f t="shared" si="27"/>
        <v>9750000</v>
      </c>
      <c r="I15" s="431">
        <v>3000000</v>
      </c>
      <c r="J15" s="264">
        <v>3000000</v>
      </c>
      <c r="K15" s="261">
        <v>3000000</v>
      </c>
      <c r="L15" s="400">
        <f t="shared" si="28"/>
        <v>0</v>
      </c>
      <c r="M15" s="260">
        <f>(H15-I15)/10</f>
        <v>675000</v>
      </c>
      <c r="N15" s="261">
        <v>675000</v>
      </c>
      <c r="O15" s="262">
        <f t="shared" si="0"/>
        <v>0</v>
      </c>
      <c r="P15" s="264">
        <f t="shared" si="29"/>
        <v>675000</v>
      </c>
      <c r="Q15" s="261">
        <v>675000</v>
      </c>
      <c r="R15" s="265">
        <f t="shared" si="1"/>
        <v>0</v>
      </c>
      <c r="S15" s="260">
        <f t="shared" si="30"/>
        <v>675000</v>
      </c>
      <c r="T15" s="261">
        <f>S15</f>
        <v>675000</v>
      </c>
      <c r="U15" s="262">
        <f t="shared" si="2"/>
        <v>0</v>
      </c>
      <c r="V15" s="266">
        <f t="shared" si="3"/>
        <v>675000</v>
      </c>
      <c r="W15" s="267">
        <f>V15</f>
        <v>675000</v>
      </c>
      <c r="X15" s="268">
        <f t="shared" si="4"/>
        <v>0</v>
      </c>
      <c r="Y15" s="269">
        <f t="shared" si="5"/>
        <v>675000</v>
      </c>
      <c r="Z15" s="267">
        <f>Y15</f>
        <v>675000</v>
      </c>
      <c r="AA15" s="262">
        <f t="shared" si="7"/>
        <v>0</v>
      </c>
      <c r="AB15" s="264">
        <f t="shared" si="8"/>
        <v>675000</v>
      </c>
      <c r="AC15" s="261">
        <f>AB15</f>
        <v>675000</v>
      </c>
      <c r="AD15" s="265">
        <f t="shared" si="9"/>
        <v>0</v>
      </c>
      <c r="AE15" s="260">
        <f t="shared" si="10"/>
        <v>675000</v>
      </c>
      <c r="AF15" s="261">
        <v>675000</v>
      </c>
      <c r="AG15" s="262">
        <f t="shared" si="18"/>
        <v>0</v>
      </c>
      <c r="AH15" s="264">
        <f t="shared" si="11"/>
        <v>675000</v>
      </c>
      <c r="AI15" s="261">
        <v>675000</v>
      </c>
      <c r="AJ15" s="265">
        <f t="shared" si="19"/>
        <v>0</v>
      </c>
      <c r="AK15" s="260">
        <f t="shared" si="12"/>
        <v>675000</v>
      </c>
      <c r="AL15" s="261">
        <v>675000</v>
      </c>
      <c r="AM15" s="262">
        <f t="shared" si="20"/>
        <v>0</v>
      </c>
      <c r="AN15" s="264">
        <f t="shared" si="13"/>
        <v>675000</v>
      </c>
      <c r="AO15" s="261">
        <v>675000</v>
      </c>
      <c r="AP15" s="265">
        <f t="shared" si="21"/>
        <v>0</v>
      </c>
      <c r="AQ15" s="264"/>
      <c r="AR15" s="261"/>
      <c r="AS15" s="265">
        <f t="shared" si="22"/>
        <v>0</v>
      </c>
      <c r="AT15" s="260"/>
      <c r="AU15" s="261"/>
      <c r="AV15" s="262">
        <f t="shared" si="23"/>
        <v>0</v>
      </c>
      <c r="AW15" s="264"/>
      <c r="AX15" s="261"/>
      <c r="AY15" s="400"/>
      <c r="AZ15" s="334">
        <f t="shared" si="14"/>
        <v>9750000</v>
      </c>
      <c r="BA15" s="241">
        <f t="shared" si="15"/>
        <v>0</v>
      </c>
      <c r="BB15" s="262">
        <f t="shared" si="16"/>
        <v>9750000</v>
      </c>
      <c r="BC15" s="261">
        <f t="shared" si="17"/>
        <v>0</v>
      </c>
      <c r="BD15" s="433" t="s">
        <v>381</v>
      </c>
      <c r="BE15" s="434">
        <v>9750000</v>
      </c>
      <c r="BF15" s="434">
        <v>6400000</v>
      </c>
      <c r="BG15" s="434">
        <v>3350000</v>
      </c>
      <c r="BH15" s="434">
        <v>650000</v>
      </c>
      <c r="BI15" s="435">
        <f t="shared" si="24"/>
        <v>0</v>
      </c>
      <c r="BJ15" s="435">
        <f t="shared" si="25"/>
        <v>-3350000</v>
      </c>
      <c r="BK15" s="433" t="s">
        <v>381</v>
      </c>
      <c r="BL15" s="434">
        <v>2050000</v>
      </c>
      <c r="BM15" s="435">
        <f t="shared" si="26"/>
        <v>-2050000</v>
      </c>
    </row>
    <row r="16" spans="1:65" ht="15" x14ac:dyDescent="0.2">
      <c r="A16" s="212">
        <v>11</v>
      </c>
      <c r="B16" s="243"/>
      <c r="C16" s="108" t="s">
        <v>82</v>
      </c>
      <c r="D16" s="105" t="s">
        <v>31</v>
      </c>
      <c r="E16" s="106">
        <v>10000000</v>
      </c>
      <c r="F16" s="245"/>
      <c r="G16" s="246"/>
      <c r="H16" s="102">
        <f t="shared" si="27"/>
        <v>10000000</v>
      </c>
      <c r="I16" s="107">
        <v>1000000</v>
      </c>
      <c r="J16" s="248">
        <v>1000000</v>
      </c>
      <c r="K16" s="249">
        <v>1000000</v>
      </c>
      <c r="L16" s="250">
        <f t="shared" si="28"/>
        <v>0</v>
      </c>
      <c r="M16" s="251">
        <f>(H16-I16)/12</f>
        <v>750000</v>
      </c>
      <c r="N16" s="249">
        <f>M16</f>
        <v>750000</v>
      </c>
      <c r="O16" s="219">
        <f t="shared" si="0"/>
        <v>0</v>
      </c>
      <c r="P16" s="248">
        <f t="shared" si="29"/>
        <v>750000</v>
      </c>
      <c r="Q16" s="249">
        <f>P16</f>
        <v>750000</v>
      </c>
      <c r="R16" s="220">
        <f t="shared" si="1"/>
        <v>0</v>
      </c>
      <c r="S16" s="251">
        <f t="shared" si="30"/>
        <v>750000</v>
      </c>
      <c r="T16" s="249">
        <f>S16</f>
        <v>750000</v>
      </c>
      <c r="U16" s="219">
        <f t="shared" si="2"/>
        <v>0</v>
      </c>
      <c r="V16" s="248">
        <f t="shared" si="3"/>
        <v>750000</v>
      </c>
      <c r="W16" s="249">
        <f>V16</f>
        <v>750000</v>
      </c>
      <c r="X16" s="220">
        <f t="shared" si="4"/>
        <v>0</v>
      </c>
      <c r="Y16" s="251">
        <f t="shared" si="5"/>
        <v>750000</v>
      </c>
      <c r="Z16" s="249">
        <f>Y16</f>
        <v>750000</v>
      </c>
      <c r="AA16" s="219">
        <f t="shared" si="7"/>
        <v>0</v>
      </c>
      <c r="AB16" s="252">
        <f t="shared" si="8"/>
        <v>750000</v>
      </c>
      <c r="AC16" s="253">
        <f>AB16</f>
        <v>750000</v>
      </c>
      <c r="AD16" s="223">
        <f t="shared" si="9"/>
        <v>0</v>
      </c>
      <c r="AE16" s="254">
        <f t="shared" si="10"/>
        <v>750000</v>
      </c>
      <c r="AF16" s="230">
        <v>750000</v>
      </c>
      <c r="AG16" s="226">
        <f t="shared" si="18"/>
        <v>0</v>
      </c>
      <c r="AH16" s="252">
        <f t="shared" si="11"/>
        <v>750000</v>
      </c>
      <c r="AI16" s="253">
        <v>750000</v>
      </c>
      <c r="AJ16" s="223">
        <f t="shared" si="19"/>
        <v>0</v>
      </c>
      <c r="AK16" s="254">
        <f t="shared" si="12"/>
        <v>750000</v>
      </c>
      <c r="AL16" s="230">
        <v>750000</v>
      </c>
      <c r="AM16" s="226">
        <f t="shared" si="20"/>
        <v>0</v>
      </c>
      <c r="AN16" s="252">
        <f t="shared" si="13"/>
        <v>750000</v>
      </c>
      <c r="AO16" s="253">
        <v>200000</v>
      </c>
      <c r="AP16" s="223">
        <f t="shared" si="21"/>
        <v>550000</v>
      </c>
      <c r="AQ16" s="245">
        <f>AN16</f>
        <v>750000</v>
      </c>
      <c r="AR16" s="230"/>
      <c r="AS16" s="214">
        <f t="shared" si="22"/>
        <v>750000</v>
      </c>
      <c r="AT16" s="255">
        <f>AQ16</f>
        <v>750000</v>
      </c>
      <c r="AU16" s="253"/>
      <c r="AV16" s="228">
        <f t="shared" si="23"/>
        <v>750000</v>
      </c>
      <c r="AW16" s="245"/>
      <c r="AX16" s="230"/>
      <c r="AY16" s="246"/>
      <c r="AZ16" s="224">
        <f t="shared" si="14"/>
        <v>7950000</v>
      </c>
      <c r="BA16" s="229">
        <f t="shared" si="15"/>
        <v>2050000</v>
      </c>
      <c r="BB16" s="226">
        <f t="shared" si="16"/>
        <v>10000000</v>
      </c>
      <c r="BC16" s="230">
        <f t="shared" si="17"/>
        <v>2050000</v>
      </c>
      <c r="BD16" s="242" t="s">
        <v>82</v>
      </c>
      <c r="BE16" s="232">
        <v>10000000</v>
      </c>
      <c r="BF16" s="232">
        <v>5150000</v>
      </c>
      <c r="BG16" s="232">
        <v>4850000</v>
      </c>
      <c r="BH16" s="232">
        <v>350000</v>
      </c>
      <c r="BI16" s="234">
        <f t="shared" si="24"/>
        <v>0</v>
      </c>
      <c r="BJ16" s="234">
        <f t="shared" si="25"/>
        <v>-2800000</v>
      </c>
      <c r="BK16" s="242" t="s">
        <v>82</v>
      </c>
      <c r="BL16" s="232">
        <v>4050000</v>
      </c>
      <c r="BM16" s="234">
        <f t="shared" si="26"/>
        <v>-2000000</v>
      </c>
    </row>
    <row r="17" spans="1:65" ht="15" x14ac:dyDescent="0.2">
      <c r="A17" s="212">
        <v>12</v>
      </c>
      <c r="B17" s="243"/>
      <c r="C17" s="142" t="s">
        <v>50</v>
      </c>
      <c r="D17" s="103" t="s">
        <v>31</v>
      </c>
      <c r="E17" s="104">
        <v>9500000</v>
      </c>
      <c r="F17" s="245"/>
      <c r="G17" s="246"/>
      <c r="H17" s="102">
        <f t="shared" si="27"/>
        <v>9500000</v>
      </c>
      <c r="I17" s="247">
        <v>3000000</v>
      </c>
      <c r="J17" s="248">
        <v>3000000</v>
      </c>
      <c r="K17" s="249">
        <v>3000000</v>
      </c>
      <c r="L17" s="250">
        <f t="shared" si="28"/>
        <v>0</v>
      </c>
      <c r="M17" s="251">
        <v>541000</v>
      </c>
      <c r="N17" s="249">
        <f>M17</f>
        <v>541000</v>
      </c>
      <c r="O17" s="219">
        <f t="shared" si="0"/>
        <v>0</v>
      </c>
      <c r="P17" s="248">
        <f t="shared" si="29"/>
        <v>541000</v>
      </c>
      <c r="Q17" s="249">
        <f>P17</f>
        <v>541000</v>
      </c>
      <c r="R17" s="220">
        <f t="shared" si="1"/>
        <v>0</v>
      </c>
      <c r="S17" s="251">
        <f t="shared" si="30"/>
        <v>541000</v>
      </c>
      <c r="T17" s="249">
        <f>S17</f>
        <v>541000</v>
      </c>
      <c r="U17" s="219">
        <f t="shared" si="2"/>
        <v>0</v>
      </c>
      <c r="V17" s="248">
        <f t="shared" si="3"/>
        <v>541000</v>
      </c>
      <c r="W17" s="249">
        <f>V17</f>
        <v>541000</v>
      </c>
      <c r="X17" s="220">
        <f t="shared" si="4"/>
        <v>0</v>
      </c>
      <c r="Y17" s="251">
        <f t="shared" si="5"/>
        <v>541000</v>
      </c>
      <c r="Z17" s="249">
        <f>Y17</f>
        <v>541000</v>
      </c>
      <c r="AA17" s="219">
        <f t="shared" si="7"/>
        <v>0</v>
      </c>
      <c r="AB17" s="252">
        <f t="shared" si="8"/>
        <v>541000</v>
      </c>
      <c r="AC17" s="253">
        <v>541000</v>
      </c>
      <c r="AD17" s="223">
        <f t="shared" si="9"/>
        <v>0</v>
      </c>
      <c r="AE17" s="254">
        <f t="shared" si="10"/>
        <v>541000</v>
      </c>
      <c r="AF17" s="230">
        <v>541000</v>
      </c>
      <c r="AG17" s="226">
        <f t="shared" si="18"/>
        <v>0</v>
      </c>
      <c r="AH17" s="252">
        <f t="shared" si="11"/>
        <v>541000</v>
      </c>
      <c r="AI17" s="253"/>
      <c r="AJ17" s="223">
        <f t="shared" si="19"/>
        <v>541000</v>
      </c>
      <c r="AK17" s="254">
        <f t="shared" si="12"/>
        <v>541000</v>
      </c>
      <c r="AL17" s="230"/>
      <c r="AM17" s="226">
        <f t="shared" si="20"/>
        <v>541000</v>
      </c>
      <c r="AN17" s="252">
        <f t="shared" si="13"/>
        <v>541000</v>
      </c>
      <c r="AO17" s="253"/>
      <c r="AP17" s="223">
        <f t="shared" si="21"/>
        <v>541000</v>
      </c>
      <c r="AQ17" s="245">
        <f>AN17</f>
        <v>541000</v>
      </c>
      <c r="AR17" s="230"/>
      <c r="AS17" s="214">
        <f t="shared" si="22"/>
        <v>541000</v>
      </c>
      <c r="AT17" s="255">
        <v>549000</v>
      </c>
      <c r="AU17" s="253"/>
      <c r="AV17" s="228">
        <f t="shared" si="23"/>
        <v>549000</v>
      </c>
      <c r="AW17" s="245"/>
      <c r="AX17" s="230"/>
      <c r="AY17" s="246"/>
      <c r="AZ17" s="224">
        <f t="shared" si="14"/>
        <v>6787000</v>
      </c>
      <c r="BA17" s="229">
        <f t="shared" si="15"/>
        <v>2713000</v>
      </c>
      <c r="BB17" s="226">
        <f t="shared" si="16"/>
        <v>9500000</v>
      </c>
      <c r="BC17" s="230">
        <f t="shared" si="17"/>
        <v>2713000</v>
      </c>
      <c r="BD17" s="242" t="s">
        <v>50</v>
      </c>
      <c r="BE17" s="232">
        <v>9500000</v>
      </c>
      <c r="BF17" s="232">
        <v>5705000</v>
      </c>
      <c r="BG17" s="232">
        <v>3795000</v>
      </c>
      <c r="BH17" s="232">
        <v>541000</v>
      </c>
      <c r="BI17" s="234">
        <f t="shared" si="24"/>
        <v>0</v>
      </c>
      <c r="BJ17" s="234">
        <f t="shared" si="25"/>
        <v>-1082000</v>
      </c>
      <c r="BK17" s="242" t="s">
        <v>50</v>
      </c>
      <c r="BL17" s="232">
        <v>3795000</v>
      </c>
      <c r="BM17" s="234">
        <f t="shared" si="26"/>
        <v>-1082000</v>
      </c>
    </row>
    <row r="18" spans="1:65" s="435" customFormat="1" ht="15" x14ac:dyDescent="0.2">
      <c r="A18" s="426">
        <v>13</v>
      </c>
      <c r="B18" s="403"/>
      <c r="C18" s="445" t="s">
        <v>59</v>
      </c>
      <c r="D18" s="428" t="s">
        <v>31</v>
      </c>
      <c r="E18" s="429">
        <v>9750000</v>
      </c>
      <c r="F18" s="264"/>
      <c r="G18" s="400"/>
      <c r="H18" s="430">
        <f t="shared" si="27"/>
        <v>9750000</v>
      </c>
      <c r="I18" s="432">
        <v>1000000</v>
      </c>
      <c r="J18" s="264">
        <v>1000000</v>
      </c>
      <c r="K18" s="261">
        <v>1000000</v>
      </c>
      <c r="L18" s="400">
        <f t="shared" si="28"/>
        <v>0</v>
      </c>
      <c r="M18" s="260">
        <v>800000</v>
      </c>
      <c r="N18" s="261">
        <v>800000</v>
      </c>
      <c r="O18" s="262">
        <f t="shared" si="0"/>
        <v>0</v>
      </c>
      <c r="P18" s="264">
        <f t="shared" si="29"/>
        <v>800000</v>
      </c>
      <c r="Q18" s="261">
        <v>800000</v>
      </c>
      <c r="R18" s="265">
        <f t="shared" si="1"/>
        <v>0</v>
      </c>
      <c r="S18" s="260">
        <f t="shared" si="30"/>
        <v>800000</v>
      </c>
      <c r="T18" s="261">
        <v>800000</v>
      </c>
      <c r="U18" s="262">
        <f t="shared" si="2"/>
        <v>0</v>
      </c>
      <c r="V18" s="264">
        <f t="shared" si="3"/>
        <v>800000</v>
      </c>
      <c r="W18" s="261">
        <f>V18</f>
        <v>800000</v>
      </c>
      <c r="X18" s="265">
        <f t="shared" si="4"/>
        <v>0</v>
      </c>
      <c r="Y18" s="260">
        <f t="shared" si="5"/>
        <v>800000</v>
      </c>
      <c r="Z18" s="261">
        <f>Y18</f>
        <v>800000</v>
      </c>
      <c r="AA18" s="262">
        <f t="shared" si="7"/>
        <v>0</v>
      </c>
      <c r="AB18" s="264">
        <f t="shared" si="8"/>
        <v>800000</v>
      </c>
      <c r="AC18" s="261">
        <f>AB18</f>
        <v>800000</v>
      </c>
      <c r="AD18" s="265">
        <f t="shared" si="9"/>
        <v>0</v>
      </c>
      <c r="AE18" s="260">
        <f t="shared" si="10"/>
        <v>800000</v>
      </c>
      <c r="AF18" s="261">
        <f>AE18</f>
        <v>800000</v>
      </c>
      <c r="AG18" s="262">
        <f t="shared" si="18"/>
        <v>0</v>
      </c>
      <c r="AH18" s="264">
        <f t="shared" si="11"/>
        <v>800000</v>
      </c>
      <c r="AI18" s="261">
        <f>AH18</f>
        <v>800000</v>
      </c>
      <c r="AJ18" s="265">
        <f t="shared" si="19"/>
        <v>0</v>
      </c>
      <c r="AK18" s="260">
        <f t="shared" si="12"/>
        <v>800000</v>
      </c>
      <c r="AL18" s="261">
        <v>800000</v>
      </c>
      <c r="AM18" s="262">
        <f t="shared" si="20"/>
        <v>0</v>
      </c>
      <c r="AN18" s="264">
        <f t="shared" si="13"/>
        <v>800000</v>
      </c>
      <c r="AO18" s="261">
        <v>800000</v>
      </c>
      <c r="AP18" s="265">
        <f t="shared" si="21"/>
        <v>0</v>
      </c>
      <c r="AQ18" s="264">
        <v>750000</v>
      </c>
      <c r="AR18" s="261">
        <v>750000</v>
      </c>
      <c r="AS18" s="265">
        <f t="shared" si="22"/>
        <v>0</v>
      </c>
      <c r="AT18" s="260"/>
      <c r="AU18" s="261"/>
      <c r="AV18" s="262">
        <f t="shared" si="23"/>
        <v>0</v>
      </c>
      <c r="AW18" s="264"/>
      <c r="AX18" s="261"/>
      <c r="AY18" s="400"/>
      <c r="AZ18" s="334">
        <f t="shared" si="14"/>
        <v>9750000</v>
      </c>
      <c r="BA18" s="449">
        <f t="shared" si="15"/>
        <v>0</v>
      </c>
      <c r="BB18" s="262">
        <f t="shared" si="16"/>
        <v>9750000</v>
      </c>
      <c r="BC18" s="261">
        <f t="shared" si="17"/>
        <v>0</v>
      </c>
      <c r="BD18" s="446" t="s">
        <v>382</v>
      </c>
      <c r="BE18" s="434">
        <v>9750000</v>
      </c>
      <c r="BF18" s="434">
        <v>5800000</v>
      </c>
      <c r="BG18" s="434">
        <v>3950000</v>
      </c>
      <c r="BH18" s="447">
        <v>0</v>
      </c>
      <c r="BI18" s="435">
        <f t="shared" si="24"/>
        <v>0</v>
      </c>
      <c r="BJ18" s="435">
        <f t="shared" si="25"/>
        <v>-3950000</v>
      </c>
      <c r="BK18" s="446" t="s">
        <v>382</v>
      </c>
      <c r="BL18" s="434">
        <v>2350000</v>
      </c>
      <c r="BM18" s="435">
        <f t="shared" si="26"/>
        <v>-2350000</v>
      </c>
    </row>
    <row r="19" spans="1:65" ht="15" x14ac:dyDescent="0.2">
      <c r="A19" s="212">
        <v>14</v>
      </c>
      <c r="B19" s="243"/>
      <c r="C19" s="244" t="s">
        <v>102</v>
      </c>
      <c r="D19" s="259" t="s">
        <v>31</v>
      </c>
      <c r="E19" s="244">
        <v>10000000</v>
      </c>
      <c r="F19" s="245"/>
      <c r="G19" s="246"/>
      <c r="H19" s="102">
        <f t="shared" si="27"/>
        <v>10000000</v>
      </c>
      <c r="I19" s="247">
        <v>1000000</v>
      </c>
      <c r="J19" s="248">
        <v>1000000</v>
      </c>
      <c r="K19" s="249">
        <v>1000000</v>
      </c>
      <c r="L19" s="250">
        <f t="shared" si="28"/>
        <v>0</v>
      </c>
      <c r="M19" s="251"/>
      <c r="N19" s="249"/>
      <c r="O19" s="219">
        <f t="shared" si="0"/>
        <v>0</v>
      </c>
      <c r="P19" s="248">
        <v>850000</v>
      </c>
      <c r="Q19" s="249">
        <v>850000</v>
      </c>
      <c r="R19" s="220">
        <f t="shared" si="1"/>
        <v>0</v>
      </c>
      <c r="S19" s="251">
        <f t="shared" si="30"/>
        <v>850000</v>
      </c>
      <c r="T19" s="249">
        <v>850000</v>
      </c>
      <c r="U19" s="219">
        <f t="shared" si="2"/>
        <v>0</v>
      </c>
      <c r="V19" s="248">
        <f t="shared" si="3"/>
        <v>850000</v>
      </c>
      <c r="W19" s="249">
        <v>850000</v>
      </c>
      <c r="X19" s="220">
        <f t="shared" si="4"/>
        <v>0</v>
      </c>
      <c r="Y19" s="260">
        <f t="shared" si="5"/>
        <v>850000</v>
      </c>
      <c r="Z19" s="261">
        <f>Y19</f>
        <v>850000</v>
      </c>
      <c r="AA19" s="262">
        <f t="shared" si="7"/>
        <v>0</v>
      </c>
      <c r="AB19" s="252">
        <f t="shared" si="8"/>
        <v>850000</v>
      </c>
      <c r="AC19" s="253">
        <f>AB19</f>
        <v>850000</v>
      </c>
      <c r="AD19" s="223">
        <f t="shared" si="9"/>
        <v>0</v>
      </c>
      <c r="AE19" s="254">
        <f t="shared" si="10"/>
        <v>850000</v>
      </c>
      <c r="AF19" s="230">
        <v>850000</v>
      </c>
      <c r="AG19" s="226">
        <f t="shared" si="18"/>
        <v>0</v>
      </c>
      <c r="AH19" s="252">
        <f t="shared" si="11"/>
        <v>850000</v>
      </c>
      <c r="AI19" s="253">
        <v>850000</v>
      </c>
      <c r="AJ19" s="223">
        <f t="shared" si="19"/>
        <v>0</v>
      </c>
      <c r="AK19" s="254">
        <f t="shared" si="12"/>
        <v>850000</v>
      </c>
      <c r="AL19" s="230">
        <v>850000</v>
      </c>
      <c r="AM19" s="226">
        <f t="shared" si="20"/>
        <v>0</v>
      </c>
      <c r="AN19" s="252">
        <f t="shared" si="13"/>
        <v>850000</v>
      </c>
      <c r="AO19" s="253"/>
      <c r="AP19" s="223">
        <f t="shared" si="21"/>
        <v>850000</v>
      </c>
      <c r="AQ19" s="245">
        <f t="shared" ref="AQ19:AQ24" si="31">AN19</f>
        <v>850000</v>
      </c>
      <c r="AR19" s="230"/>
      <c r="AS19" s="214">
        <f t="shared" si="22"/>
        <v>850000</v>
      </c>
      <c r="AT19" s="255">
        <v>500000</v>
      </c>
      <c r="AU19" s="253"/>
      <c r="AV19" s="263">
        <f>+AT19-AU19</f>
        <v>500000</v>
      </c>
      <c r="AW19" s="245"/>
      <c r="AX19" s="230"/>
      <c r="AY19" s="246"/>
      <c r="AZ19" s="224">
        <f t="shared" si="14"/>
        <v>7800000</v>
      </c>
      <c r="BA19" s="241">
        <f t="shared" si="15"/>
        <v>2200000</v>
      </c>
      <c r="BB19" s="226">
        <f t="shared" si="16"/>
        <v>10000000</v>
      </c>
      <c r="BC19" s="230">
        <f t="shared" si="17"/>
        <v>2200000</v>
      </c>
      <c r="BD19" s="242" t="s">
        <v>102</v>
      </c>
      <c r="BE19" s="232">
        <v>10000000</v>
      </c>
      <c r="BF19" s="232">
        <v>3700000</v>
      </c>
      <c r="BG19" s="232">
        <v>6300000</v>
      </c>
      <c r="BH19" s="232">
        <v>1550000</v>
      </c>
      <c r="BI19" s="234">
        <f t="shared" si="24"/>
        <v>0</v>
      </c>
      <c r="BJ19" s="234">
        <f t="shared" si="25"/>
        <v>-4100000</v>
      </c>
      <c r="BK19" s="242" t="s">
        <v>102</v>
      </c>
      <c r="BL19" s="232">
        <v>4750000</v>
      </c>
      <c r="BM19" s="234">
        <f t="shared" si="26"/>
        <v>-2550000</v>
      </c>
    </row>
    <row r="20" spans="1:65" ht="15" x14ac:dyDescent="0.2">
      <c r="A20" s="212">
        <v>15</v>
      </c>
      <c r="B20" s="103"/>
      <c r="C20" s="108" t="s">
        <v>313</v>
      </c>
      <c r="D20" s="105" t="s">
        <v>31</v>
      </c>
      <c r="E20" s="106">
        <v>10000000</v>
      </c>
      <c r="F20" s="245"/>
      <c r="G20" s="246"/>
      <c r="H20" s="102">
        <v>10000000</v>
      </c>
      <c r="I20" s="107">
        <v>1500000</v>
      </c>
      <c r="J20" s="248">
        <v>1500000</v>
      </c>
      <c r="K20" s="249">
        <v>1500000</v>
      </c>
      <c r="L20" s="250"/>
      <c r="M20" s="251"/>
      <c r="N20" s="249"/>
      <c r="O20" s="219">
        <f t="shared" si="0"/>
        <v>0</v>
      </c>
      <c r="P20" s="264">
        <v>800000</v>
      </c>
      <c r="Q20" s="261"/>
      <c r="R20" s="265">
        <f t="shared" si="1"/>
        <v>800000</v>
      </c>
      <c r="S20" s="260">
        <f t="shared" si="30"/>
        <v>800000</v>
      </c>
      <c r="T20" s="261"/>
      <c r="U20" s="262">
        <f t="shared" si="2"/>
        <v>800000</v>
      </c>
      <c r="V20" s="266">
        <f t="shared" si="3"/>
        <v>800000</v>
      </c>
      <c r="W20" s="267"/>
      <c r="X20" s="268">
        <f t="shared" si="4"/>
        <v>800000</v>
      </c>
      <c r="Y20" s="269">
        <f t="shared" si="5"/>
        <v>800000</v>
      </c>
      <c r="Z20" s="267"/>
      <c r="AA20" s="262">
        <f t="shared" si="7"/>
        <v>800000</v>
      </c>
      <c r="AB20" s="252">
        <f t="shared" si="8"/>
        <v>800000</v>
      </c>
      <c r="AC20" s="253"/>
      <c r="AD20" s="223">
        <f t="shared" si="9"/>
        <v>800000</v>
      </c>
      <c r="AE20" s="254">
        <f t="shared" si="10"/>
        <v>800000</v>
      </c>
      <c r="AF20" s="230"/>
      <c r="AG20" s="226">
        <f t="shared" si="18"/>
        <v>800000</v>
      </c>
      <c r="AH20" s="252">
        <f t="shared" si="11"/>
        <v>800000</v>
      </c>
      <c r="AI20" s="253"/>
      <c r="AJ20" s="223">
        <f t="shared" si="19"/>
        <v>800000</v>
      </c>
      <c r="AK20" s="254">
        <f t="shared" si="12"/>
        <v>800000</v>
      </c>
      <c r="AL20" s="230"/>
      <c r="AM20" s="226">
        <f t="shared" si="20"/>
        <v>800000</v>
      </c>
      <c r="AN20" s="252">
        <f t="shared" si="13"/>
        <v>800000</v>
      </c>
      <c r="AO20" s="253"/>
      <c r="AP20" s="223">
        <f t="shared" si="21"/>
        <v>800000</v>
      </c>
      <c r="AQ20" s="245">
        <f t="shared" si="31"/>
        <v>800000</v>
      </c>
      <c r="AR20" s="230"/>
      <c r="AS20" s="214">
        <f t="shared" si="22"/>
        <v>800000</v>
      </c>
      <c r="AT20" s="255">
        <v>500000</v>
      </c>
      <c r="AU20" s="253"/>
      <c r="AV20" s="263">
        <f t="shared" ref="AV20:AV83" si="32">+AT20-AU20</f>
        <v>500000</v>
      </c>
      <c r="AW20" s="245"/>
      <c r="AX20" s="230"/>
      <c r="AY20" s="246"/>
      <c r="AZ20" s="224">
        <f t="shared" si="14"/>
        <v>1500000</v>
      </c>
      <c r="BA20" s="241">
        <f t="shared" si="15"/>
        <v>8500000</v>
      </c>
      <c r="BB20" s="226">
        <f t="shared" si="16"/>
        <v>10000000</v>
      </c>
      <c r="BC20" s="230">
        <f t="shared" si="17"/>
        <v>8500000</v>
      </c>
      <c r="BD20" s="242" t="s">
        <v>313</v>
      </c>
      <c r="BE20" s="232">
        <v>10000000</v>
      </c>
      <c r="BF20" s="232">
        <v>1500000</v>
      </c>
      <c r="BG20" s="232">
        <v>8500000</v>
      </c>
      <c r="BH20" s="232">
        <v>4000000</v>
      </c>
      <c r="BI20" s="234">
        <f t="shared" si="24"/>
        <v>0</v>
      </c>
      <c r="BJ20" s="234">
        <f t="shared" si="25"/>
        <v>0</v>
      </c>
      <c r="BK20" s="242" t="s">
        <v>313</v>
      </c>
      <c r="BL20" s="232">
        <v>8500000</v>
      </c>
      <c r="BM20" s="234">
        <f t="shared" si="26"/>
        <v>0</v>
      </c>
    </row>
    <row r="21" spans="1:65" s="435" customFormat="1" ht="15" x14ac:dyDescent="0.2">
      <c r="A21" s="426">
        <v>16</v>
      </c>
      <c r="B21" s="403"/>
      <c r="C21" s="445" t="s">
        <v>34</v>
      </c>
      <c r="D21" s="428" t="s">
        <v>31</v>
      </c>
      <c r="E21" s="429">
        <v>9500000</v>
      </c>
      <c r="F21" s="264"/>
      <c r="G21" s="400"/>
      <c r="H21" s="430">
        <f>E21-F21-G21</f>
        <v>9500000</v>
      </c>
      <c r="I21" s="431">
        <v>3000000</v>
      </c>
      <c r="J21" s="264">
        <v>3000000</v>
      </c>
      <c r="K21" s="261">
        <v>3000000</v>
      </c>
      <c r="L21" s="400">
        <f>J21-K21</f>
        <v>0</v>
      </c>
      <c r="M21" s="260">
        <v>541000</v>
      </c>
      <c r="N21" s="261">
        <v>541000</v>
      </c>
      <c r="O21" s="262">
        <f t="shared" si="0"/>
        <v>0</v>
      </c>
      <c r="P21" s="264">
        <f>M21</f>
        <v>541000</v>
      </c>
      <c r="Q21" s="261">
        <v>541000</v>
      </c>
      <c r="R21" s="265">
        <f t="shared" si="1"/>
        <v>0</v>
      </c>
      <c r="S21" s="260">
        <f t="shared" si="30"/>
        <v>541000</v>
      </c>
      <c r="T21" s="261">
        <v>541000</v>
      </c>
      <c r="U21" s="262">
        <f t="shared" si="2"/>
        <v>0</v>
      </c>
      <c r="V21" s="264">
        <f t="shared" si="3"/>
        <v>541000</v>
      </c>
      <c r="W21" s="261">
        <f>V21</f>
        <v>541000</v>
      </c>
      <c r="X21" s="265">
        <f t="shared" si="4"/>
        <v>0</v>
      </c>
      <c r="Y21" s="260">
        <f t="shared" si="5"/>
        <v>541000</v>
      </c>
      <c r="Z21" s="261">
        <f>Y21</f>
        <v>541000</v>
      </c>
      <c r="AA21" s="262">
        <f t="shared" si="7"/>
        <v>0</v>
      </c>
      <c r="AB21" s="264">
        <f t="shared" si="8"/>
        <v>541000</v>
      </c>
      <c r="AC21" s="261">
        <f>AB21</f>
        <v>541000</v>
      </c>
      <c r="AD21" s="265">
        <f t="shared" si="9"/>
        <v>0</v>
      </c>
      <c r="AE21" s="260">
        <f t="shared" si="10"/>
        <v>541000</v>
      </c>
      <c r="AF21" s="261">
        <f>AE21</f>
        <v>541000</v>
      </c>
      <c r="AG21" s="262">
        <f t="shared" si="18"/>
        <v>0</v>
      </c>
      <c r="AH21" s="264">
        <f t="shared" si="11"/>
        <v>541000</v>
      </c>
      <c r="AI21" s="261">
        <v>541000</v>
      </c>
      <c r="AJ21" s="265">
        <f t="shared" si="19"/>
        <v>0</v>
      </c>
      <c r="AK21" s="260">
        <f t="shared" si="12"/>
        <v>541000</v>
      </c>
      <c r="AL21" s="261">
        <v>541000</v>
      </c>
      <c r="AM21" s="262">
        <f t="shared" si="20"/>
        <v>0</v>
      </c>
      <c r="AN21" s="264">
        <f t="shared" si="13"/>
        <v>541000</v>
      </c>
      <c r="AO21" s="261">
        <v>541000</v>
      </c>
      <c r="AP21" s="265">
        <f t="shared" si="21"/>
        <v>0</v>
      </c>
      <c r="AQ21" s="264">
        <f t="shared" si="31"/>
        <v>541000</v>
      </c>
      <c r="AR21" s="261">
        <v>541000</v>
      </c>
      <c r="AS21" s="265">
        <f t="shared" si="22"/>
        <v>0</v>
      </c>
      <c r="AT21" s="260">
        <v>549000</v>
      </c>
      <c r="AU21" s="261">
        <v>549000</v>
      </c>
      <c r="AV21" s="432">
        <f t="shared" si="32"/>
        <v>0</v>
      </c>
      <c r="AW21" s="264"/>
      <c r="AX21" s="261"/>
      <c r="AY21" s="400"/>
      <c r="AZ21" s="334">
        <f t="shared" si="14"/>
        <v>9500000</v>
      </c>
      <c r="BA21" s="241">
        <f t="shared" si="15"/>
        <v>0</v>
      </c>
      <c r="BB21" s="262">
        <f t="shared" si="16"/>
        <v>9500000</v>
      </c>
      <c r="BC21" s="261">
        <f t="shared" si="17"/>
        <v>0</v>
      </c>
      <c r="BD21" s="433" t="s">
        <v>34</v>
      </c>
      <c r="BE21" s="434">
        <v>9500000</v>
      </c>
      <c r="BF21" s="434">
        <v>5750000</v>
      </c>
      <c r="BG21" s="434">
        <v>3750000</v>
      </c>
      <c r="BH21" s="434">
        <v>496000</v>
      </c>
      <c r="BI21" s="435">
        <f t="shared" si="24"/>
        <v>0</v>
      </c>
      <c r="BJ21" s="435">
        <f t="shared" si="25"/>
        <v>-3750000</v>
      </c>
      <c r="BK21" s="446" t="s">
        <v>34</v>
      </c>
      <c r="BL21" s="434">
        <v>2650000</v>
      </c>
      <c r="BM21" s="435">
        <f t="shared" si="26"/>
        <v>-2650000</v>
      </c>
    </row>
    <row r="22" spans="1:65" s="435" customFormat="1" ht="15" x14ac:dyDescent="0.2">
      <c r="A22" s="426">
        <v>17</v>
      </c>
      <c r="B22" s="403"/>
      <c r="C22" s="429" t="s">
        <v>70</v>
      </c>
      <c r="D22" s="428" t="s">
        <v>31</v>
      </c>
      <c r="E22" s="441">
        <v>9750000</v>
      </c>
      <c r="F22" s="264"/>
      <c r="G22" s="400"/>
      <c r="H22" s="430">
        <f>E22-F22-G22</f>
        <v>9750000</v>
      </c>
      <c r="I22" s="431">
        <v>2000000</v>
      </c>
      <c r="J22" s="264">
        <v>2000000</v>
      </c>
      <c r="K22" s="261">
        <v>2000000</v>
      </c>
      <c r="L22" s="400">
        <f>J22-K22</f>
        <v>0</v>
      </c>
      <c r="M22" s="260">
        <v>650000</v>
      </c>
      <c r="N22" s="261">
        <v>650000</v>
      </c>
      <c r="O22" s="262">
        <f t="shared" si="0"/>
        <v>0</v>
      </c>
      <c r="P22" s="264">
        <f>M22</f>
        <v>650000</v>
      </c>
      <c r="Q22" s="261">
        <v>650000</v>
      </c>
      <c r="R22" s="265">
        <f t="shared" si="1"/>
        <v>0</v>
      </c>
      <c r="S22" s="260">
        <f t="shared" si="30"/>
        <v>650000</v>
      </c>
      <c r="T22" s="261">
        <v>650000</v>
      </c>
      <c r="U22" s="262">
        <f t="shared" si="2"/>
        <v>0</v>
      </c>
      <c r="V22" s="266">
        <f t="shared" si="3"/>
        <v>650000</v>
      </c>
      <c r="W22" s="267">
        <f>V22</f>
        <v>650000</v>
      </c>
      <c r="X22" s="268">
        <f t="shared" si="4"/>
        <v>0</v>
      </c>
      <c r="Y22" s="269">
        <f t="shared" si="5"/>
        <v>650000</v>
      </c>
      <c r="Z22" s="267">
        <f>Y22</f>
        <v>650000</v>
      </c>
      <c r="AA22" s="262">
        <f t="shared" si="7"/>
        <v>0</v>
      </c>
      <c r="AB22" s="264">
        <f t="shared" si="8"/>
        <v>650000</v>
      </c>
      <c r="AC22" s="261">
        <v>650000</v>
      </c>
      <c r="AD22" s="265">
        <f t="shared" si="9"/>
        <v>0</v>
      </c>
      <c r="AE22" s="260">
        <f t="shared" si="10"/>
        <v>650000</v>
      </c>
      <c r="AF22" s="261">
        <v>650000</v>
      </c>
      <c r="AG22" s="262">
        <f t="shared" si="18"/>
        <v>0</v>
      </c>
      <c r="AH22" s="264">
        <f t="shared" si="11"/>
        <v>650000</v>
      </c>
      <c r="AI22" s="261">
        <v>650000</v>
      </c>
      <c r="AJ22" s="265">
        <f t="shared" si="19"/>
        <v>0</v>
      </c>
      <c r="AK22" s="260">
        <f t="shared" si="12"/>
        <v>650000</v>
      </c>
      <c r="AL22" s="261">
        <v>650000</v>
      </c>
      <c r="AM22" s="262">
        <f t="shared" si="20"/>
        <v>0</v>
      </c>
      <c r="AN22" s="264">
        <f t="shared" si="13"/>
        <v>650000</v>
      </c>
      <c r="AO22" s="261">
        <v>650000</v>
      </c>
      <c r="AP22" s="265">
        <f t="shared" si="21"/>
        <v>0</v>
      </c>
      <c r="AQ22" s="264">
        <f t="shared" si="31"/>
        <v>650000</v>
      </c>
      <c r="AR22" s="261">
        <v>650000</v>
      </c>
      <c r="AS22" s="265">
        <f t="shared" si="22"/>
        <v>0</v>
      </c>
      <c r="AT22" s="260">
        <v>600000</v>
      </c>
      <c r="AU22" s="261">
        <v>600000</v>
      </c>
      <c r="AV22" s="432">
        <f t="shared" si="32"/>
        <v>0</v>
      </c>
      <c r="AW22" s="264"/>
      <c r="AX22" s="261"/>
      <c r="AY22" s="400"/>
      <c r="AZ22" s="334">
        <f t="shared" si="14"/>
        <v>9750000</v>
      </c>
      <c r="BA22" s="241">
        <f t="shared" si="15"/>
        <v>0</v>
      </c>
      <c r="BB22" s="262">
        <f t="shared" si="16"/>
        <v>9750000</v>
      </c>
      <c r="BC22" s="261">
        <f t="shared" si="17"/>
        <v>0</v>
      </c>
      <c r="BD22" s="433" t="s">
        <v>383</v>
      </c>
      <c r="BE22" s="434">
        <v>9750000</v>
      </c>
      <c r="BF22" s="434">
        <v>5250000</v>
      </c>
      <c r="BG22" s="434">
        <v>4500000</v>
      </c>
      <c r="BH22" s="434">
        <v>650000</v>
      </c>
      <c r="BI22" s="435">
        <f t="shared" si="24"/>
        <v>0</v>
      </c>
      <c r="BJ22" s="435">
        <f t="shared" si="25"/>
        <v>-4500000</v>
      </c>
      <c r="BK22" s="433" t="s">
        <v>383</v>
      </c>
      <c r="BL22" s="434">
        <v>4500000</v>
      </c>
      <c r="BM22" s="435">
        <f t="shared" si="26"/>
        <v>-4500000</v>
      </c>
    </row>
    <row r="23" spans="1:65" ht="15" x14ac:dyDescent="0.2">
      <c r="A23" s="212">
        <v>18</v>
      </c>
      <c r="B23" s="243"/>
      <c r="C23" s="244" t="s">
        <v>332</v>
      </c>
      <c r="D23" s="103" t="s">
        <v>31</v>
      </c>
      <c r="E23" s="104">
        <v>10000000</v>
      </c>
      <c r="F23" s="245"/>
      <c r="G23" s="246"/>
      <c r="H23" s="102">
        <f>E23-F23-G23</f>
        <v>10000000</v>
      </c>
      <c r="I23" s="109">
        <v>4500000</v>
      </c>
      <c r="J23" s="248">
        <f>I23</f>
        <v>4500000</v>
      </c>
      <c r="K23" s="249">
        <v>4500000</v>
      </c>
      <c r="L23" s="250"/>
      <c r="M23" s="251"/>
      <c r="N23" s="249"/>
      <c r="O23" s="219">
        <f t="shared" si="0"/>
        <v>0</v>
      </c>
      <c r="P23" s="248"/>
      <c r="Q23" s="249"/>
      <c r="R23" s="220">
        <f t="shared" si="1"/>
        <v>0</v>
      </c>
      <c r="S23" s="260">
        <v>550000</v>
      </c>
      <c r="T23" s="261">
        <v>550000</v>
      </c>
      <c r="U23" s="262">
        <f t="shared" si="2"/>
        <v>0</v>
      </c>
      <c r="V23" s="266">
        <f t="shared" si="3"/>
        <v>550000</v>
      </c>
      <c r="W23" s="267">
        <v>550000</v>
      </c>
      <c r="X23" s="268">
        <f t="shared" si="4"/>
        <v>0</v>
      </c>
      <c r="Y23" s="269">
        <f t="shared" si="5"/>
        <v>550000</v>
      </c>
      <c r="Z23" s="267">
        <v>550000</v>
      </c>
      <c r="AA23" s="262">
        <f t="shared" si="7"/>
        <v>0</v>
      </c>
      <c r="AB23" s="252">
        <f t="shared" si="8"/>
        <v>550000</v>
      </c>
      <c r="AC23" s="253">
        <v>350000</v>
      </c>
      <c r="AD23" s="223">
        <f t="shared" si="9"/>
        <v>200000</v>
      </c>
      <c r="AE23" s="254">
        <f t="shared" si="10"/>
        <v>550000</v>
      </c>
      <c r="AF23" s="230"/>
      <c r="AG23" s="226">
        <f t="shared" si="18"/>
        <v>550000</v>
      </c>
      <c r="AH23" s="252">
        <f t="shared" si="11"/>
        <v>550000</v>
      </c>
      <c r="AI23" s="253"/>
      <c r="AJ23" s="223">
        <f t="shared" si="19"/>
        <v>550000</v>
      </c>
      <c r="AK23" s="254">
        <f t="shared" si="12"/>
        <v>550000</v>
      </c>
      <c r="AL23" s="230"/>
      <c r="AM23" s="226">
        <f t="shared" si="20"/>
        <v>550000</v>
      </c>
      <c r="AN23" s="252">
        <f t="shared" si="13"/>
        <v>550000</v>
      </c>
      <c r="AO23" s="253"/>
      <c r="AP23" s="223">
        <f t="shared" si="21"/>
        <v>550000</v>
      </c>
      <c r="AQ23" s="245">
        <f t="shared" si="31"/>
        <v>550000</v>
      </c>
      <c r="AR23" s="230"/>
      <c r="AS23" s="214">
        <f t="shared" si="22"/>
        <v>550000</v>
      </c>
      <c r="AT23" s="255">
        <v>550000</v>
      </c>
      <c r="AU23" s="253"/>
      <c r="AV23" s="263">
        <f t="shared" si="32"/>
        <v>550000</v>
      </c>
      <c r="AW23" s="245"/>
      <c r="AX23" s="230"/>
      <c r="AY23" s="246"/>
      <c r="AZ23" s="224">
        <f t="shared" si="14"/>
        <v>6500000</v>
      </c>
      <c r="BA23" s="241">
        <f t="shared" si="15"/>
        <v>3500000</v>
      </c>
      <c r="BB23" s="226">
        <f t="shared" si="16"/>
        <v>10000000</v>
      </c>
      <c r="BC23" s="230">
        <f t="shared" si="17"/>
        <v>3500000</v>
      </c>
      <c r="BD23" s="242" t="s">
        <v>332</v>
      </c>
      <c r="BE23" s="232">
        <v>10000000</v>
      </c>
      <c r="BF23" s="232">
        <v>4500000</v>
      </c>
      <c r="BG23" s="232">
        <v>5500000</v>
      </c>
      <c r="BH23" s="232">
        <v>2200000</v>
      </c>
      <c r="BI23" s="234">
        <f t="shared" si="24"/>
        <v>0</v>
      </c>
      <c r="BJ23" s="234">
        <f t="shared" si="25"/>
        <v>-2000000</v>
      </c>
      <c r="BK23" s="242" t="s">
        <v>332</v>
      </c>
      <c r="BL23" s="232">
        <v>5500000</v>
      </c>
      <c r="BM23" s="234">
        <f t="shared" si="26"/>
        <v>-2000000</v>
      </c>
    </row>
    <row r="24" spans="1:65" ht="15" x14ac:dyDescent="0.2">
      <c r="A24" s="212">
        <v>19</v>
      </c>
      <c r="B24" s="243"/>
      <c r="C24" s="108" t="s">
        <v>325</v>
      </c>
      <c r="D24" s="105" t="s">
        <v>31</v>
      </c>
      <c r="E24" s="110">
        <v>10000000</v>
      </c>
      <c r="F24" s="245"/>
      <c r="G24" s="246"/>
      <c r="H24" s="102">
        <v>10000000</v>
      </c>
      <c r="I24" s="107">
        <v>1000000</v>
      </c>
      <c r="J24" s="248"/>
      <c r="K24" s="249"/>
      <c r="L24" s="250"/>
      <c r="M24" s="251"/>
      <c r="N24" s="249"/>
      <c r="O24" s="219">
        <f t="shared" si="0"/>
        <v>0</v>
      </c>
      <c r="P24" s="248">
        <v>1000000</v>
      </c>
      <c r="Q24" s="249">
        <v>1000000</v>
      </c>
      <c r="R24" s="220">
        <f t="shared" si="1"/>
        <v>0</v>
      </c>
      <c r="S24" s="251">
        <v>900000</v>
      </c>
      <c r="T24" s="249">
        <f>S24</f>
        <v>900000</v>
      </c>
      <c r="U24" s="219">
        <f t="shared" si="2"/>
        <v>0</v>
      </c>
      <c r="V24" s="266">
        <f t="shared" si="3"/>
        <v>900000</v>
      </c>
      <c r="W24" s="267">
        <v>900000</v>
      </c>
      <c r="X24" s="268">
        <f t="shared" si="4"/>
        <v>0</v>
      </c>
      <c r="Y24" s="269">
        <f t="shared" si="5"/>
        <v>900000</v>
      </c>
      <c r="Z24" s="267">
        <v>200000</v>
      </c>
      <c r="AA24" s="262">
        <f t="shared" si="7"/>
        <v>700000</v>
      </c>
      <c r="AB24" s="252">
        <f t="shared" si="8"/>
        <v>900000</v>
      </c>
      <c r="AC24" s="253"/>
      <c r="AD24" s="223">
        <f t="shared" si="9"/>
        <v>900000</v>
      </c>
      <c r="AE24" s="254">
        <f t="shared" si="10"/>
        <v>900000</v>
      </c>
      <c r="AF24" s="230"/>
      <c r="AG24" s="226">
        <f t="shared" si="18"/>
        <v>900000</v>
      </c>
      <c r="AH24" s="252">
        <f t="shared" si="11"/>
        <v>900000</v>
      </c>
      <c r="AI24" s="253"/>
      <c r="AJ24" s="223">
        <f t="shared" si="19"/>
        <v>900000</v>
      </c>
      <c r="AK24" s="254">
        <f t="shared" si="12"/>
        <v>900000</v>
      </c>
      <c r="AL24" s="230"/>
      <c r="AM24" s="226">
        <f t="shared" si="20"/>
        <v>900000</v>
      </c>
      <c r="AN24" s="252">
        <f t="shared" si="13"/>
        <v>900000</v>
      </c>
      <c r="AO24" s="253"/>
      <c r="AP24" s="223">
        <f t="shared" si="21"/>
        <v>900000</v>
      </c>
      <c r="AQ24" s="245">
        <f t="shared" si="31"/>
        <v>900000</v>
      </c>
      <c r="AR24" s="230"/>
      <c r="AS24" s="214">
        <f t="shared" si="22"/>
        <v>900000</v>
      </c>
      <c r="AT24" s="255">
        <f>AQ24</f>
        <v>900000</v>
      </c>
      <c r="AU24" s="253"/>
      <c r="AV24" s="263">
        <f t="shared" si="32"/>
        <v>900000</v>
      </c>
      <c r="AW24" s="245"/>
      <c r="AX24" s="230"/>
      <c r="AY24" s="246"/>
      <c r="AZ24" s="224">
        <f t="shared" si="14"/>
        <v>3000000</v>
      </c>
      <c r="BA24" s="241">
        <f t="shared" si="15"/>
        <v>7000000</v>
      </c>
      <c r="BB24" s="226">
        <f t="shared" si="16"/>
        <v>10000000</v>
      </c>
      <c r="BC24" s="230">
        <f t="shared" si="17"/>
        <v>7000000</v>
      </c>
      <c r="BD24" s="242" t="s">
        <v>325</v>
      </c>
      <c r="BE24" s="232">
        <v>10000000</v>
      </c>
      <c r="BF24" s="232">
        <v>2000000</v>
      </c>
      <c r="BG24" s="232">
        <v>8000000</v>
      </c>
      <c r="BH24" s="232">
        <v>2600000</v>
      </c>
      <c r="BI24" s="234">
        <f t="shared" si="24"/>
        <v>0</v>
      </c>
      <c r="BJ24" s="234">
        <f t="shared" si="25"/>
        <v>-1000000</v>
      </c>
      <c r="BK24" s="242" t="s">
        <v>325</v>
      </c>
      <c r="BL24" s="232">
        <v>8000000</v>
      </c>
      <c r="BM24" s="234">
        <f t="shared" si="26"/>
        <v>-1000000</v>
      </c>
    </row>
    <row r="25" spans="1:65" ht="15" x14ac:dyDescent="0.2">
      <c r="A25" s="212">
        <v>20</v>
      </c>
      <c r="B25" s="243"/>
      <c r="C25" s="142" t="s">
        <v>37</v>
      </c>
      <c r="D25" s="103" t="s">
        <v>31</v>
      </c>
      <c r="E25" s="104">
        <v>9500000</v>
      </c>
      <c r="F25" s="245"/>
      <c r="G25" s="246"/>
      <c r="H25" s="102">
        <f t="shared" ref="H25:H42" si="33">E25-F25-G25</f>
        <v>9500000</v>
      </c>
      <c r="I25" s="247">
        <v>1000000</v>
      </c>
      <c r="J25" s="248">
        <v>1000000</v>
      </c>
      <c r="K25" s="249">
        <v>1000000</v>
      </c>
      <c r="L25" s="250">
        <f t="shared" ref="L25:L42" si="34">J25-K25</f>
        <v>0</v>
      </c>
      <c r="M25" s="251">
        <v>708000</v>
      </c>
      <c r="N25" s="249">
        <f>M25</f>
        <v>708000</v>
      </c>
      <c r="O25" s="219">
        <f t="shared" si="0"/>
        <v>0</v>
      </c>
      <c r="P25" s="248">
        <f>M25</f>
        <v>708000</v>
      </c>
      <c r="Q25" s="249">
        <f>P25</f>
        <v>708000</v>
      </c>
      <c r="R25" s="220">
        <f t="shared" si="1"/>
        <v>0</v>
      </c>
      <c r="S25" s="251">
        <f t="shared" ref="S25:S42" si="35">P25</f>
        <v>708000</v>
      </c>
      <c r="T25" s="249">
        <f>S25</f>
        <v>708000</v>
      </c>
      <c r="U25" s="219">
        <f t="shared" si="2"/>
        <v>0</v>
      </c>
      <c r="V25" s="256">
        <f t="shared" si="3"/>
        <v>708000</v>
      </c>
      <c r="W25" s="257">
        <f t="shared" ref="W25:W30" si="36">V25</f>
        <v>708000</v>
      </c>
      <c r="X25" s="239">
        <f t="shared" si="4"/>
        <v>0</v>
      </c>
      <c r="Y25" s="258">
        <f t="shared" si="5"/>
        <v>708000</v>
      </c>
      <c r="Z25" s="257">
        <f t="shared" ref="Z25:Z30" si="37">Y25</f>
        <v>708000</v>
      </c>
      <c r="AA25" s="219">
        <f t="shared" si="7"/>
        <v>0</v>
      </c>
      <c r="AB25" s="252">
        <f t="shared" si="8"/>
        <v>708000</v>
      </c>
      <c r="AC25" s="253">
        <f>AB25</f>
        <v>708000</v>
      </c>
      <c r="AD25" s="223">
        <f t="shared" si="9"/>
        <v>0</v>
      </c>
      <c r="AE25" s="254">
        <f t="shared" si="10"/>
        <v>708000</v>
      </c>
      <c r="AF25" s="230">
        <f>AE25</f>
        <v>708000</v>
      </c>
      <c r="AG25" s="226">
        <f t="shared" si="18"/>
        <v>0</v>
      </c>
      <c r="AH25" s="252">
        <f t="shared" si="11"/>
        <v>708000</v>
      </c>
      <c r="AI25" s="253">
        <v>79050</v>
      </c>
      <c r="AJ25" s="223">
        <f t="shared" si="19"/>
        <v>628950</v>
      </c>
      <c r="AK25" s="254">
        <f t="shared" si="12"/>
        <v>708000</v>
      </c>
      <c r="AL25" s="230"/>
      <c r="AM25" s="226">
        <f t="shared" si="20"/>
        <v>708000</v>
      </c>
      <c r="AN25" s="252">
        <f t="shared" si="13"/>
        <v>708000</v>
      </c>
      <c r="AO25" s="253"/>
      <c r="AP25" s="223">
        <f t="shared" si="21"/>
        <v>708000</v>
      </c>
      <c r="AQ25" s="245">
        <v>708000</v>
      </c>
      <c r="AR25" s="230"/>
      <c r="AS25" s="214">
        <f t="shared" si="22"/>
        <v>708000</v>
      </c>
      <c r="AT25" s="255">
        <v>712000</v>
      </c>
      <c r="AU25" s="253"/>
      <c r="AV25" s="263">
        <f t="shared" si="32"/>
        <v>712000</v>
      </c>
      <c r="AW25" s="245"/>
      <c r="AX25" s="230"/>
      <c r="AY25" s="246"/>
      <c r="AZ25" s="224">
        <f t="shared" si="14"/>
        <v>6035050</v>
      </c>
      <c r="BA25" s="241">
        <f t="shared" si="15"/>
        <v>3464950</v>
      </c>
      <c r="BB25" s="226">
        <f t="shared" si="16"/>
        <v>9500000</v>
      </c>
      <c r="BC25" s="230">
        <f t="shared" si="17"/>
        <v>3464950</v>
      </c>
      <c r="BD25" s="242" t="s">
        <v>37</v>
      </c>
      <c r="BE25" s="232">
        <v>9500000</v>
      </c>
      <c r="BF25" s="232">
        <v>4535050</v>
      </c>
      <c r="BG25" s="232">
        <v>4964950</v>
      </c>
      <c r="BH25" s="232">
        <v>712950</v>
      </c>
      <c r="BI25" s="234">
        <f t="shared" si="24"/>
        <v>0</v>
      </c>
      <c r="BJ25" s="234">
        <f t="shared" si="25"/>
        <v>-1500000</v>
      </c>
      <c r="BK25" s="231" t="s">
        <v>37</v>
      </c>
      <c r="BL25" s="232">
        <v>3464950</v>
      </c>
      <c r="BM25" s="234">
        <f t="shared" si="26"/>
        <v>0</v>
      </c>
    </row>
    <row r="26" spans="1:65" ht="15" x14ac:dyDescent="0.2">
      <c r="A26" s="212">
        <v>21</v>
      </c>
      <c r="B26" s="243"/>
      <c r="C26" s="270" t="s">
        <v>98</v>
      </c>
      <c r="D26" s="259" t="s">
        <v>31</v>
      </c>
      <c r="E26" s="244">
        <v>10000000</v>
      </c>
      <c r="F26" s="245"/>
      <c r="G26" s="246"/>
      <c r="H26" s="102">
        <f t="shared" si="33"/>
        <v>10000000</v>
      </c>
      <c r="I26" s="247">
        <v>1000000</v>
      </c>
      <c r="J26" s="248">
        <f>I26</f>
        <v>1000000</v>
      </c>
      <c r="K26" s="249">
        <v>1000000</v>
      </c>
      <c r="L26" s="250">
        <f t="shared" si="34"/>
        <v>0</v>
      </c>
      <c r="M26" s="251"/>
      <c r="N26" s="249"/>
      <c r="O26" s="219">
        <f t="shared" si="0"/>
        <v>0</v>
      </c>
      <c r="P26" s="248">
        <v>900000</v>
      </c>
      <c r="Q26" s="249">
        <f>P26</f>
        <v>900000</v>
      </c>
      <c r="R26" s="220">
        <f t="shared" si="1"/>
        <v>0</v>
      </c>
      <c r="S26" s="251">
        <f t="shared" si="35"/>
        <v>900000</v>
      </c>
      <c r="T26" s="249">
        <f>S26</f>
        <v>900000</v>
      </c>
      <c r="U26" s="219">
        <f t="shared" si="2"/>
        <v>0</v>
      </c>
      <c r="V26" s="256">
        <f t="shared" si="3"/>
        <v>900000</v>
      </c>
      <c r="W26" s="257">
        <f t="shared" si="36"/>
        <v>900000</v>
      </c>
      <c r="X26" s="239">
        <f t="shared" si="4"/>
        <v>0</v>
      </c>
      <c r="Y26" s="258">
        <f t="shared" si="5"/>
        <v>900000</v>
      </c>
      <c r="Z26" s="257">
        <f t="shared" si="37"/>
        <v>900000</v>
      </c>
      <c r="AA26" s="219">
        <f t="shared" si="7"/>
        <v>0</v>
      </c>
      <c r="AB26" s="252">
        <f t="shared" si="8"/>
        <v>900000</v>
      </c>
      <c r="AC26" s="253">
        <v>900000</v>
      </c>
      <c r="AD26" s="223">
        <f t="shared" si="9"/>
        <v>0</v>
      </c>
      <c r="AE26" s="254">
        <f t="shared" si="10"/>
        <v>900000</v>
      </c>
      <c r="AF26" s="230">
        <v>900000</v>
      </c>
      <c r="AG26" s="226">
        <f t="shared" si="18"/>
        <v>0</v>
      </c>
      <c r="AH26" s="252">
        <f t="shared" si="11"/>
        <v>900000</v>
      </c>
      <c r="AI26" s="253">
        <v>100000</v>
      </c>
      <c r="AJ26" s="223">
        <f t="shared" si="19"/>
        <v>800000</v>
      </c>
      <c r="AK26" s="254">
        <f t="shared" si="12"/>
        <v>900000</v>
      </c>
      <c r="AL26" s="230"/>
      <c r="AM26" s="226">
        <f t="shared" si="20"/>
        <v>900000</v>
      </c>
      <c r="AN26" s="252">
        <f t="shared" si="13"/>
        <v>900000</v>
      </c>
      <c r="AO26" s="253"/>
      <c r="AP26" s="223">
        <f t="shared" si="21"/>
        <v>900000</v>
      </c>
      <c r="AQ26" s="245">
        <v>900000</v>
      </c>
      <c r="AR26" s="230"/>
      <c r="AS26" s="214">
        <f t="shared" si="22"/>
        <v>900000</v>
      </c>
      <c r="AT26" s="255"/>
      <c r="AU26" s="253"/>
      <c r="AV26" s="263">
        <f t="shared" si="32"/>
        <v>0</v>
      </c>
      <c r="AW26" s="245"/>
      <c r="AX26" s="230"/>
      <c r="AY26" s="246"/>
      <c r="AZ26" s="224">
        <f t="shared" si="14"/>
        <v>6500000</v>
      </c>
      <c r="BA26" s="241">
        <f t="shared" si="15"/>
        <v>3500000</v>
      </c>
      <c r="BB26" s="226">
        <f t="shared" si="16"/>
        <v>10000000</v>
      </c>
      <c r="BC26" s="230">
        <f t="shared" si="17"/>
        <v>3500000</v>
      </c>
      <c r="BD26" s="242" t="s">
        <v>98</v>
      </c>
      <c r="BE26" s="232">
        <v>10000000</v>
      </c>
      <c r="BF26" s="232">
        <v>5000000</v>
      </c>
      <c r="BG26" s="232">
        <v>5000000</v>
      </c>
      <c r="BH26" s="232">
        <v>500000</v>
      </c>
      <c r="BI26" s="234">
        <f t="shared" si="24"/>
        <v>0</v>
      </c>
      <c r="BJ26" s="234">
        <f t="shared" si="25"/>
        <v>-1500000</v>
      </c>
      <c r="BK26" s="242" t="s">
        <v>98</v>
      </c>
      <c r="BL26" s="232">
        <v>5000000</v>
      </c>
      <c r="BM26" s="234">
        <f t="shared" si="26"/>
        <v>-1500000</v>
      </c>
    </row>
    <row r="27" spans="1:65" ht="15" x14ac:dyDescent="0.2">
      <c r="A27" s="212">
        <v>22</v>
      </c>
      <c r="B27" s="243"/>
      <c r="C27" s="244" t="s">
        <v>63</v>
      </c>
      <c r="D27" s="103" t="s">
        <v>31</v>
      </c>
      <c r="E27" s="104">
        <v>9750000</v>
      </c>
      <c r="F27" s="245"/>
      <c r="G27" s="246"/>
      <c r="H27" s="102">
        <f t="shared" si="33"/>
        <v>9750000</v>
      </c>
      <c r="I27" s="247">
        <v>2000000</v>
      </c>
      <c r="J27" s="248">
        <v>2000000</v>
      </c>
      <c r="K27" s="249">
        <v>2000000</v>
      </c>
      <c r="L27" s="250">
        <f t="shared" si="34"/>
        <v>0</v>
      </c>
      <c r="M27" s="251">
        <f>(H27-I27)/10</f>
        <v>775000</v>
      </c>
      <c r="N27" s="249">
        <v>775000</v>
      </c>
      <c r="O27" s="219">
        <f t="shared" si="0"/>
        <v>0</v>
      </c>
      <c r="P27" s="248">
        <f t="shared" ref="P27:P42" si="38">M27</f>
        <v>775000</v>
      </c>
      <c r="Q27" s="249">
        <v>775000</v>
      </c>
      <c r="R27" s="220">
        <f t="shared" si="1"/>
        <v>0</v>
      </c>
      <c r="S27" s="251">
        <f t="shared" si="35"/>
        <v>775000</v>
      </c>
      <c r="T27" s="249">
        <v>775000</v>
      </c>
      <c r="U27" s="219">
        <f t="shared" si="2"/>
        <v>0</v>
      </c>
      <c r="V27" s="256">
        <f t="shared" si="3"/>
        <v>775000</v>
      </c>
      <c r="W27" s="257">
        <f t="shared" si="36"/>
        <v>775000</v>
      </c>
      <c r="X27" s="239">
        <f t="shared" si="4"/>
        <v>0</v>
      </c>
      <c r="Y27" s="258">
        <f t="shared" si="5"/>
        <v>775000</v>
      </c>
      <c r="Z27" s="257">
        <f t="shared" si="37"/>
        <v>775000</v>
      </c>
      <c r="AA27" s="219">
        <f t="shared" si="7"/>
        <v>0</v>
      </c>
      <c r="AB27" s="252">
        <f t="shared" si="8"/>
        <v>775000</v>
      </c>
      <c r="AC27" s="253">
        <f>AB27</f>
        <v>775000</v>
      </c>
      <c r="AD27" s="223">
        <f t="shared" si="9"/>
        <v>0</v>
      </c>
      <c r="AE27" s="254">
        <f t="shared" si="10"/>
        <v>775000</v>
      </c>
      <c r="AF27" s="230">
        <v>775000</v>
      </c>
      <c r="AG27" s="226">
        <f t="shared" si="18"/>
        <v>0</v>
      </c>
      <c r="AH27" s="252">
        <f t="shared" si="11"/>
        <v>775000</v>
      </c>
      <c r="AI27" s="253"/>
      <c r="AJ27" s="223">
        <f t="shared" si="19"/>
        <v>775000</v>
      </c>
      <c r="AK27" s="254">
        <f t="shared" si="12"/>
        <v>775000</v>
      </c>
      <c r="AL27" s="230"/>
      <c r="AM27" s="226">
        <f t="shared" si="20"/>
        <v>775000</v>
      </c>
      <c r="AN27" s="252">
        <f t="shared" si="13"/>
        <v>775000</v>
      </c>
      <c r="AO27" s="253"/>
      <c r="AP27" s="223">
        <f t="shared" si="21"/>
        <v>775000</v>
      </c>
      <c r="AQ27" s="245"/>
      <c r="AR27" s="230"/>
      <c r="AS27" s="214">
        <f t="shared" si="22"/>
        <v>0</v>
      </c>
      <c r="AT27" s="255"/>
      <c r="AU27" s="253"/>
      <c r="AV27" s="263">
        <f t="shared" si="32"/>
        <v>0</v>
      </c>
      <c r="AW27" s="245"/>
      <c r="AX27" s="230"/>
      <c r="AY27" s="246"/>
      <c r="AZ27" s="224">
        <f t="shared" si="14"/>
        <v>7425000</v>
      </c>
      <c r="BA27" s="241">
        <f t="shared" si="15"/>
        <v>2325000</v>
      </c>
      <c r="BB27" s="226">
        <f t="shared" si="16"/>
        <v>9750000</v>
      </c>
      <c r="BC27" s="230">
        <f t="shared" si="17"/>
        <v>2325000</v>
      </c>
      <c r="BD27" s="231" t="s">
        <v>63</v>
      </c>
      <c r="BE27" s="232">
        <v>9750000</v>
      </c>
      <c r="BF27" s="232">
        <v>6655000</v>
      </c>
      <c r="BG27" s="232">
        <v>3095000</v>
      </c>
      <c r="BH27" s="233">
        <v>0</v>
      </c>
      <c r="BI27" s="234">
        <f t="shared" si="24"/>
        <v>0</v>
      </c>
      <c r="BJ27" s="234">
        <f t="shared" si="25"/>
        <v>-770000</v>
      </c>
      <c r="BK27" s="242" t="s">
        <v>63</v>
      </c>
      <c r="BL27" s="232">
        <v>2345000</v>
      </c>
      <c r="BM27" s="234">
        <f t="shared" si="26"/>
        <v>-20000</v>
      </c>
    </row>
    <row r="28" spans="1:65" ht="15" x14ac:dyDescent="0.2">
      <c r="A28" s="212">
        <v>23</v>
      </c>
      <c r="B28" s="243"/>
      <c r="C28" s="108" t="s">
        <v>32</v>
      </c>
      <c r="D28" s="103" t="s">
        <v>31</v>
      </c>
      <c r="E28" s="104">
        <v>9500000</v>
      </c>
      <c r="F28" s="245"/>
      <c r="G28" s="246"/>
      <c r="H28" s="102">
        <f t="shared" si="33"/>
        <v>9500000</v>
      </c>
      <c r="I28" s="109">
        <v>3000000</v>
      </c>
      <c r="J28" s="248">
        <v>3000000</v>
      </c>
      <c r="K28" s="249">
        <v>3000000</v>
      </c>
      <c r="L28" s="250">
        <f t="shared" si="34"/>
        <v>0</v>
      </c>
      <c r="M28" s="251">
        <f>(H28-I28)/10</f>
        <v>650000</v>
      </c>
      <c r="N28" s="249">
        <v>650000</v>
      </c>
      <c r="O28" s="219">
        <f t="shared" si="0"/>
        <v>0</v>
      </c>
      <c r="P28" s="248">
        <f t="shared" si="38"/>
        <v>650000</v>
      </c>
      <c r="Q28" s="249">
        <f>P28</f>
        <v>650000</v>
      </c>
      <c r="R28" s="220">
        <f t="shared" si="1"/>
        <v>0</v>
      </c>
      <c r="S28" s="251">
        <f t="shared" si="35"/>
        <v>650000</v>
      </c>
      <c r="T28" s="249">
        <f>S28</f>
        <v>650000</v>
      </c>
      <c r="U28" s="219">
        <f t="shared" si="2"/>
        <v>0</v>
      </c>
      <c r="V28" s="248">
        <f t="shared" si="3"/>
        <v>650000</v>
      </c>
      <c r="W28" s="249">
        <f t="shared" si="36"/>
        <v>650000</v>
      </c>
      <c r="X28" s="220">
        <f t="shared" si="4"/>
        <v>0</v>
      </c>
      <c r="Y28" s="251">
        <f t="shared" si="5"/>
        <v>650000</v>
      </c>
      <c r="Z28" s="249">
        <f t="shared" si="37"/>
        <v>650000</v>
      </c>
      <c r="AA28" s="219">
        <f t="shared" si="7"/>
        <v>0</v>
      </c>
      <c r="AB28" s="252">
        <f t="shared" si="8"/>
        <v>650000</v>
      </c>
      <c r="AC28" s="253">
        <f>AB28</f>
        <v>650000</v>
      </c>
      <c r="AD28" s="223">
        <f t="shared" si="9"/>
        <v>0</v>
      </c>
      <c r="AE28" s="254">
        <f t="shared" si="10"/>
        <v>650000</v>
      </c>
      <c r="AF28" s="230">
        <v>650000</v>
      </c>
      <c r="AG28" s="226">
        <f t="shared" si="18"/>
        <v>0</v>
      </c>
      <c r="AH28" s="252">
        <f t="shared" si="11"/>
        <v>650000</v>
      </c>
      <c r="AI28" s="253">
        <v>650000</v>
      </c>
      <c r="AJ28" s="223">
        <f t="shared" si="19"/>
        <v>0</v>
      </c>
      <c r="AK28" s="254">
        <f t="shared" si="12"/>
        <v>650000</v>
      </c>
      <c r="AL28" s="230">
        <v>300000</v>
      </c>
      <c r="AM28" s="226">
        <f t="shared" si="20"/>
        <v>350000</v>
      </c>
      <c r="AN28" s="252">
        <f t="shared" si="13"/>
        <v>650000</v>
      </c>
      <c r="AO28" s="253"/>
      <c r="AP28" s="223">
        <f t="shared" si="21"/>
        <v>650000</v>
      </c>
      <c r="AQ28" s="245"/>
      <c r="AR28" s="230"/>
      <c r="AS28" s="214">
        <f t="shared" si="22"/>
        <v>0</v>
      </c>
      <c r="AT28" s="255"/>
      <c r="AU28" s="253"/>
      <c r="AV28" s="263">
        <f t="shared" si="32"/>
        <v>0</v>
      </c>
      <c r="AW28" s="245"/>
      <c r="AX28" s="230"/>
      <c r="AY28" s="246"/>
      <c r="AZ28" s="224">
        <f t="shared" si="14"/>
        <v>8500000</v>
      </c>
      <c r="BA28" s="241">
        <f t="shared" si="15"/>
        <v>1000000</v>
      </c>
      <c r="BB28" s="226">
        <f t="shared" si="16"/>
        <v>9500000</v>
      </c>
      <c r="BC28" s="230">
        <f t="shared" si="17"/>
        <v>1000000</v>
      </c>
      <c r="BD28" s="231" t="s">
        <v>384</v>
      </c>
      <c r="BE28" s="232">
        <v>9500000</v>
      </c>
      <c r="BF28" s="232">
        <v>7000000</v>
      </c>
      <c r="BG28" s="232">
        <v>2500000</v>
      </c>
      <c r="BH28" s="233">
        <v>0</v>
      </c>
      <c r="BI28" s="234">
        <f t="shared" si="24"/>
        <v>0</v>
      </c>
      <c r="BJ28" s="234">
        <f t="shared" si="25"/>
        <v>-1500000</v>
      </c>
      <c r="BK28" s="242" t="s">
        <v>384</v>
      </c>
      <c r="BL28" s="232">
        <v>2500000</v>
      </c>
      <c r="BM28" s="234">
        <f t="shared" si="26"/>
        <v>-1500000</v>
      </c>
    </row>
    <row r="29" spans="1:65" ht="15" x14ac:dyDescent="0.2">
      <c r="A29" s="212">
        <v>24</v>
      </c>
      <c r="B29" s="243"/>
      <c r="C29" s="244" t="s">
        <v>86</v>
      </c>
      <c r="D29" s="259" t="s">
        <v>31</v>
      </c>
      <c r="E29" s="244">
        <v>10000000</v>
      </c>
      <c r="F29" s="245"/>
      <c r="G29" s="246"/>
      <c r="H29" s="102">
        <f t="shared" si="33"/>
        <v>10000000</v>
      </c>
      <c r="I29" s="247">
        <v>3000000</v>
      </c>
      <c r="J29" s="248">
        <v>3000000</v>
      </c>
      <c r="K29" s="249">
        <v>3000000</v>
      </c>
      <c r="L29" s="250">
        <f t="shared" si="34"/>
        <v>0</v>
      </c>
      <c r="M29" s="251">
        <f>(H29-I29)/10</f>
        <v>700000</v>
      </c>
      <c r="N29" s="249">
        <v>700000</v>
      </c>
      <c r="O29" s="219">
        <f t="shared" si="0"/>
        <v>0</v>
      </c>
      <c r="P29" s="248">
        <f t="shared" si="38"/>
        <v>700000</v>
      </c>
      <c r="Q29" s="249">
        <v>700000</v>
      </c>
      <c r="R29" s="220">
        <f t="shared" si="1"/>
        <v>0</v>
      </c>
      <c r="S29" s="251">
        <f t="shared" si="35"/>
        <v>700000</v>
      </c>
      <c r="T29" s="249">
        <v>700000</v>
      </c>
      <c r="U29" s="219">
        <f t="shared" si="2"/>
        <v>0</v>
      </c>
      <c r="V29" s="256">
        <f t="shared" si="3"/>
        <v>700000</v>
      </c>
      <c r="W29" s="257">
        <f t="shared" si="36"/>
        <v>700000</v>
      </c>
      <c r="X29" s="239">
        <f t="shared" si="4"/>
        <v>0</v>
      </c>
      <c r="Y29" s="258">
        <f t="shared" si="5"/>
        <v>700000</v>
      </c>
      <c r="Z29" s="257">
        <f t="shared" si="37"/>
        <v>700000</v>
      </c>
      <c r="AA29" s="219">
        <f t="shared" si="7"/>
        <v>0</v>
      </c>
      <c r="AB29" s="252">
        <f t="shared" si="8"/>
        <v>700000</v>
      </c>
      <c r="AC29" s="253">
        <f>AB29</f>
        <v>700000</v>
      </c>
      <c r="AD29" s="223">
        <f t="shared" si="9"/>
        <v>0</v>
      </c>
      <c r="AE29" s="254">
        <f t="shared" si="10"/>
        <v>700000</v>
      </c>
      <c r="AF29" s="230">
        <v>700000</v>
      </c>
      <c r="AG29" s="226">
        <f t="shared" si="18"/>
        <v>0</v>
      </c>
      <c r="AH29" s="252">
        <f t="shared" si="11"/>
        <v>700000</v>
      </c>
      <c r="AI29" s="253">
        <v>700000</v>
      </c>
      <c r="AJ29" s="223">
        <f t="shared" si="19"/>
        <v>0</v>
      </c>
      <c r="AK29" s="254">
        <f t="shared" si="12"/>
        <v>700000</v>
      </c>
      <c r="AL29" s="230">
        <v>700000</v>
      </c>
      <c r="AM29" s="226">
        <f t="shared" si="20"/>
        <v>0</v>
      </c>
      <c r="AN29" s="252">
        <f t="shared" si="13"/>
        <v>700000</v>
      </c>
      <c r="AO29" s="253"/>
      <c r="AP29" s="223">
        <f t="shared" si="21"/>
        <v>700000</v>
      </c>
      <c r="AQ29" s="245"/>
      <c r="AR29" s="230"/>
      <c r="AS29" s="214">
        <f t="shared" si="22"/>
        <v>0</v>
      </c>
      <c r="AT29" s="255"/>
      <c r="AU29" s="253"/>
      <c r="AV29" s="263">
        <f t="shared" si="32"/>
        <v>0</v>
      </c>
      <c r="AW29" s="245"/>
      <c r="AX29" s="230"/>
      <c r="AY29" s="246"/>
      <c r="AZ29" s="224">
        <f t="shared" si="14"/>
        <v>9300000</v>
      </c>
      <c r="BA29" s="241">
        <f t="shared" si="15"/>
        <v>700000</v>
      </c>
      <c r="BB29" s="226">
        <f t="shared" si="16"/>
        <v>10000000</v>
      </c>
      <c r="BC29" s="230">
        <f t="shared" si="17"/>
        <v>700000</v>
      </c>
      <c r="BD29" s="231" t="s">
        <v>86</v>
      </c>
      <c r="BE29" s="232">
        <v>10000000</v>
      </c>
      <c r="BF29" s="232">
        <v>7200000</v>
      </c>
      <c r="BG29" s="232">
        <v>2800000</v>
      </c>
      <c r="BH29" s="233">
        <v>0</v>
      </c>
      <c r="BI29" s="234">
        <f t="shared" si="24"/>
        <v>0</v>
      </c>
      <c r="BJ29" s="234">
        <f t="shared" si="25"/>
        <v>-2100000</v>
      </c>
      <c r="BK29" s="242" t="s">
        <v>86</v>
      </c>
      <c r="BL29" s="232">
        <v>2800000</v>
      </c>
      <c r="BM29" s="234">
        <f t="shared" si="26"/>
        <v>-2100000</v>
      </c>
    </row>
    <row r="30" spans="1:65" s="435" customFormat="1" ht="15" x14ac:dyDescent="0.2">
      <c r="A30" s="426">
        <v>25</v>
      </c>
      <c r="B30" s="403"/>
      <c r="C30" s="445" t="s">
        <v>54</v>
      </c>
      <c r="D30" s="428" t="s">
        <v>31</v>
      </c>
      <c r="E30" s="429">
        <v>9500000</v>
      </c>
      <c r="F30" s="264"/>
      <c r="G30" s="400"/>
      <c r="H30" s="430">
        <f t="shared" si="33"/>
        <v>9500000</v>
      </c>
      <c r="I30" s="432">
        <v>1000000</v>
      </c>
      <c r="J30" s="264">
        <v>1000000</v>
      </c>
      <c r="K30" s="261">
        <v>1000000</v>
      </c>
      <c r="L30" s="400">
        <f t="shared" si="34"/>
        <v>0</v>
      </c>
      <c r="M30" s="260">
        <v>708000</v>
      </c>
      <c r="N30" s="261">
        <v>708000</v>
      </c>
      <c r="O30" s="262">
        <f t="shared" si="0"/>
        <v>0</v>
      </c>
      <c r="P30" s="264">
        <f t="shared" si="38"/>
        <v>708000</v>
      </c>
      <c r="Q30" s="261">
        <v>708000</v>
      </c>
      <c r="R30" s="265">
        <f t="shared" si="1"/>
        <v>0</v>
      </c>
      <c r="S30" s="260">
        <f t="shared" si="35"/>
        <v>708000</v>
      </c>
      <c r="T30" s="261">
        <f>S30</f>
        <v>708000</v>
      </c>
      <c r="U30" s="262">
        <f t="shared" si="2"/>
        <v>0</v>
      </c>
      <c r="V30" s="264">
        <f t="shared" si="3"/>
        <v>708000</v>
      </c>
      <c r="W30" s="261">
        <f t="shared" si="36"/>
        <v>708000</v>
      </c>
      <c r="X30" s="265">
        <f t="shared" si="4"/>
        <v>0</v>
      </c>
      <c r="Y30" s="260">
        <f t="shared" si="5"/>
        <v>708000</v>
      </c>
      <c r="Z30" s="261">
        <f t="shared" si="37"/>
        <v>708000</v>
      </c>
      <c r="AA30" s="262">
        <f t="shared" si="7"/>
        <v>0</v>
      </c>
      <c r="AB30" s="264">
        <f t="shared" si="8"/>
        <v>708000</v>
      </c>
      <c r="AC30" s="261">
        <v>708000</v>
      </c>
      <c r="AD30" s="265">
        <f t="shared" si="9"/>
        <v>0</v>
      </c>
      <c r="AE30" s="260">
        <f t="shared" si="10"/>
        <v>708000</v>
      </c>
      <c r="AF30" s="261">
        <v>708000</v>
      </c>
      <c r="AG30" s="262">
        <f t="shared" si="18"/>
        <v>0</v>
      </c>
      <c r="AH30" s="264">
        <f t="shared" si="11"/>
        <v>708000</v>
      </c>
      <c r="AI30" s="261">
        <v>708000</v>
      </c>
      <c r="AJ30" s="265">
        <f t="shared" si="19"/>
        <v>0</v>
      </c>
      <c r="AK30" s="260">
        <f t="shared" si="12"/>
        <v>708000</v>
      </c>
      <c r="AL30" s="261">
        <v>708000</v>
      </c>
      <c r="AM30" s="262">
        <f t="shared" si="20"/>
        <v>0</v>
      </c>
      <c r="AN30" s="264">
        <f t="shared" si="13"/>
        <v>708000</v>
      </c>
      <c r="AO30" s="261">
        <v>708000</v>
      </c>
      <c r="AP30" s="265">
        <f t="shared" si="21"/>
        <v>0</v>
      </c>
      <c r="AQ30" s="264">
        <f>AN30</f>
        <v>708000</v>
      </c>
      <c r="AR30" s="261">
        <v>708000</v>
      </c>
      <c r="AS30" s="265">
        <f t="shared" si="22"/>
        <v>0</v>
      </c>
      <c r="AT30" s="260">
        <v>712000</v>
      </c>
      <c r="AU30" s="261">
        <v>712000</v>
      </c>
      <c r="AV30" s="432">
        <f t="shared" si="32"/>
        <v>0</v>
      </c>
      <c r="AW30" s="264"/>
      <c r="AX30" s="261"/>
      <c r="AY30" s="400"/>
      <c r="AZ30" s="334">
        <f t="shared" si="14"/>
        <v>9500000</v>
      </c>
      <c r="BA30" s="241">
        <f t="shared" si="15"/>
        <v>0</v>
      </c>
      <c r="BB30" s="262">
        <f t="shared" si="16"/>
        <v>9500000</v>
      </c>
      <c r="BC30" s="261">
        <f t="shared" si="17"/>
        <v>0</v>
      </c>
      <c r="BD30" s="433" t="s">
        <v>385</v>
      </c>
      <c r="BE30" s="434">
        <v>9500000</v>
      </c>
      <c r="BF30" s="434">
        <v>3831000</v>
      </c>
      <c r="BG30" s="434">
        <v>5669000</v>
      </c>
      <c r="BH30" s="434">
        <v>1417000</v>
      </c>
      <c r="BI30" s="435">
        <f t="shared" si="24"/>
        <v>0</v>
      </c>
      <c r="BJ30" s="435">
        <f t="shared" si="25"/>
        <v>-5669000</v>
      </c>
      <c r="BK30" s="433" t="s">
        <v>385</v>
      </c>
      <c r="BL30" s="434">
        <v>4269000</v>
      </c>
      <c r="BM30" s="435">
        <f t="shared" si="26"/>
        <v>-4269000</v>
      </c>
    </row>
    <row r="31" spans="1:65" s="435" customFormat="1" ht="15" x14ac:dyDescent="0.2">
      <c r="A31" s="426">
        <v>26</v>
      </c>
      <c r="B31" s="403"/>
      <c r="C31" s="445" t="s">
        <v>46</v>
      </c>
      <c r="D31" s="428" t="s">
        <v>31</v>
      </c>
      <c r="E31" s="429">
        <v>9500000</v>
      </c>
      <c r="F31" s="264">
        <v>475000</v>
      </c>
      <c r="G31" s="400"/>
      <c r="H31" s="430">
        <f t="shared" si="33"/>
        <v>9025000</v>
      </c>
      <c r="I31" s="432">
        <v>9025000</v>
      </c>
      <c r="J31" s="264">
        <v>9025000</v>
      </c>
      <c r="K31" s="261">
        <v>9025000</v>
      </c>
      <c r="L31" s="400">
        <f t="shared" si="34"/>
        <v>0</v>
      </c>
      <c r="M31" s="260">
        <f>(H31-I31)/12</f>
        <v>0</v>
      </c>
      <c r="N31" s="261"/>
      <c r="O31" s="262">
        <f t="shared" si="0"/>
        <v>0</v>
      </c>
      <c r="P31" s="264">
        <f t="shared" si="38"/>
        <v>0</v>
      </c>
      <c r="Q31" s="261"/>
      <c r="R31" s="265">
        <f t="shared" si="1"/>
        <v>0</v>
      </c>
      <c r="S31" s="260">
        <f t="shared" si="35"/>
        <v>0</v>
      </c>
      <c r="T31" s="261"/>
      <c r="U31" s="262">
        <f t="shared" si="2"/>
        <v>0</v>
      </c>
      <c r="V31" s="264">
        <f t="shared" si="3"/>
        <v>0</v>
      </c>
      <c r="W31" s="261"/>
      <c r="X31" s="265">
        <f t="shared" si="4"/>
        <v>0</v>
      </c>
      <c r="Y31" s="260">
        <f t="shared" si="5"/>
        <v>0</v>
      </c>
      <c r="Z31" s="261"/>
      <c r="AA31" s="262">
        <f t="shared" si="7"/>
        <v>0</v>
      </c>
      <c r="AB31" s="264">
        <f t="shared" si="8"/>
        <v>0</v>
      </c>
      <c r="AC31" s="261"/>
      <c r="AD31" s="265">
        <f t="shared" si="9"/>
        <v>0</v>
      </c>
      <c r="AE31" s="260">
        <f t="shared" si="10"/>
        <v>0</v>
      </c>
      <c r="AF31" s="261"/>
      <c r="AG31" s="262">
        <f t="shared" si="18"/>
        <v>0</v>
      </c>
      <c r="AH31" s="264">
        <f t="shared" si="11"/>
        <v>0</v>
      </c>
      <c r="AI31" s="261"/>
      <c r="AJ31" s="265">
        <f t="shared" si="19"/>
        <v>0</v>
      </c>
      <c r="AK31" s="260">
        <f t="shared" si="12"/>
        <v>0</v>
      </c>
      <c r="AL31" s="261"/>
      <c r="AM31" s="262">
        <f t="shared" si="20"/>
        <v>0</v>
      </c>
      <c r="AN31" s="264">
        <f t="shared" si="13"/>
        <v>0</v>
      </c>
      <c r="AO31" s="261"/>
      <c r="AP31" s="265">
        <f t="shared" si="21"/>
        <v>0</v>
      </c>
      <c r="AQ31" s="264">
        <f>AN31</f>
        <v>0</v>
      </c>
      <c r="AR31" s="261"/>
      <c r="AS31" s="265">
        <f t="shared" si="22"/>
        <v>0</v>
      </c>
      <c r="AT31" s="260">
        <f>AQ31</f>
        <v>0</v>
      </c>
      <c r="AU31" s="261"/>
      <c r="AV31" s="432">
        <f t="shared" si="32"/>
        <v>0</v>
      </c>
      <c r="AW31" s="264"/>
      <c r="AX31" s="261"/>
      <c r="AY31" s="400"/>
      <c r="AZ31" s="334">
        <f t="shared" si="14"/>
        <v>9025000</v>
      </c>
      <c r="BA31" s="449">
        <f t="shared" si="15"/>
        <v>0</v>
      </c>
      <c r="BB31" s="262">
        <f t="shared" si="16"/>
        <v>9025000</v>
      </c>
      <c r="BC31" s="261">
        <f t="shared" si="17"/>
        <v>0</v>
      </c>
      <c r="BD31" s="446" t="s">
        <v>386</v>
      </c>
      <c r="BE31" s="434">
        <v>9025000</v>
      </c>
      <c r="BF31" s="434">
        <v>9025000</v>
      </c>
      <c r="BG31" s="447">
        <v>0</v>
      </c>
      <c r="BH31" s="447">
        <v>0</v>
      </c>
      <c r="BI31" s="435">
        <f t="shared" si="24"/>
        <v>0</v>
      </c>
      <c r="BJ31" s="435">
        <f t="shared" si="25"/>
        <v>0</v>
      </c>
      <c r="BK31" s="446" t="s">
        <v>386</v>
      </c>
      <c r="BL31" s="447">
        <v>0</v>
      </c>
      <c r="BM31" s="435">
        <f t="shared" si="26"/>
        <v>0</v>
      </c>
    </row>
    <row r="32" spans="1:65" s="435" customFormat="1" ht="15" x14ac:dyDescent="0.2">
      <c r="A32" s="426">
        <v>27</v>
      </c>
      <c r="B32" s="403"/>
      <c r="C32" s="445" t="s">
        <v>33</v>
      </c>
      <c r="D32" s="428" t="s">
        <v>31</v>
      </c>
      <c r="E32" s="429">
        <v>9500000</v>
      </c>
      <c r="F32" s="264"/>
      <c r="G32" s="400"/>
      <c r="H32" s="430">
        <f t="shared" si="33"/>
        <v>9500000</v>
      </c>
      <c r="I32" s="431">
        <v>1000000</v>
      </c>
      <c r="J32" s="264">
        <v>1000000</v>
      </c>
      <c r="K32" s="261">
        <v>1000000</v>
      </c>
      <c r="L32" s="400">
        <f t="shared" si="34"/>
        <v>0</v>
      </c>
      <c r="M32" s="260">
        <v>708000</v>
      </c>
      <c r="N32" s="261">
        <v>708000</v>
      </c>
      <c r="O32" s="262">
        <f t="shared" si="0"/>
        <v>0</v>
      </c>
      <c r="P32" s="264">
        <f t="shared" si="38"/>
        <v>708000</v>
      </c>
      <c r="Q32" s="261">
        <v>708000</v>
      </c>
      <c r="R32" s="265">
        <f t="shared" si="1"/>
        <v>0</v>
      </c>
      <c r="S32" s="260">
        <f t="shared" si="35"/>
        <v>708000</v>
      </c>
      <c r="T32" s="261">
        <v>708000</v>
      </c>
      <c r="U32" s="262">
        <f t="shared" si="2"/>
        <v>0</v>
      </c>
      <c r="V32" s="266">
        <f t="shared" si="3"/>
        <v>708000</v>
      </c>
      <c r="W32" s="267">
        <f>V32</f>
        <v>708000</v>
      </c>
      <c r="X32" s="268">
        <f t="shared" si="4"/>
        <v>0</v>
      </c>
      <c r="Y32" s="269">
        <f t="shared" si="5"/>
        <v>708000</v>
      </c>
      <c r="Z32" s="267">
        <f>Y32</f>
        <v>708000</v>
      </c>
      <c r="AA32" s="262">
        <f t="shared" si="7"/>
        <v>0</v>
      </c>
      <c r="AB32" s="264">
        <f t="shared" si="8"/>
        <v>708000</v>
      </c>
      <c r="AC32" s="261">
        <v>708000</v>
      </c>
      <c r="AD32" s="265">
        <f t="shared" si="9"/>
        <v>0</v>
      </c>
      <c r="AE32" s="260">
        <f t="shared" si="10"/>
        <v>708000</v>
      </c>
      <c r="AF32" s="261">
        <v>708000</v>
      </c>
      <c r="AG32" s="262">
        <f t="shared" si="18"/>
        <v>0</v>
      </c>
      <c r="AH32" s="264">
        <f t="shared" si="11"/>
        <v>708000</v>
      </c>
      <c r="AI32" s="261">
        <v>708000</v>
      </c>
      <c r="AJ32" s="265">
        <f t="shared" si="19"/>
        <v>0</v>
      </c>
      <c r="AK32" s="260">
        <f t="shared" si="12"/>
        <v>708000</v>
      </c>
      <c r="AL32" s="261">
        <v>708000</v>
      </c>
      <c r="AM32" s="262">
        <f t="shared" si="20"/>
        <v>0</v>
      </c>
      <c r="AN32" s="264">
        <f t="shared" si="13"/>
        <v>708000</v>
      </c>
      <c r="AO32" s="261">
        <f>AN32</f>
        <v>708000</v>
      </c>
      <c r="AP32" s="265">
        <f t="shared" si="21"/>
        <v>0</v>
      </c>
      <c r="AQ32" s="264">
        <f>AN32</f>
        <v>708000</v>
      </c>
      <c r="AR32" s="261">
        <v>708000</v>
      </c>
      <c r="AS32" s="265">
        <f t="shared" si="22"/>
        <v>0</v>
      </c>
      <c r="AT32" s="260">
        <v>712000</v>
      </c>
      <c r="AU32" s="261">
        <v>712000</v>
      </c>
      <c r="AV32" s="432">
        <f t="shared" si="32"/>
        <v>0</v>
      </c>
      <c r="AW32" s="264"/>
      <c r="AX32" s="261"/>
      <c r="AY32" s="400"/>
      <c r="AZ32" s="334">
        <f t="shared" si="14"/>
        <v>9500000</v>
      </c>
      <c r="BA32" s="241">
        <f t="shared" si="15"/>
        <v>0</v>
      </c>
      <c r="BB32" s="262">
        <f t="shared" si="16"/>
        <v>9500000</v>
      </c>
      <c r="BC32" s="261">
        <f t="shared" si="17"/>
        <v>0</v>
      </c>
      <c r="BD32" s="446" t="s">
        <v>33</v>
      </c>
      <c r="BE32" s="434">
        <v>9500000</v>
      </c>
      <c r="BF32" s="434">
        <v>8000000</v>
      </c>
      <c r="BG32" s="434">
        <v>1500000</v>
      </c>
      <c r="BH32" s="447">
        <v>0</v>
      </c>
      <c r="BI32" s="435">
        <f t="shared" si="24"/>
        <v>0</v>
      </c>
      <c r="BJ32" s="435">
        <f t="shared" si="25"/>
        <v>-1500000</v>
      </c>
      <c r="BK32" s="446" t="s">
        <v>33</v>
      </c>
      <c r="BL32" s="434">
        <v>800000</v>
      </c>
      <c r="BM32" s="435">
        <f t="shared" si="26"/>
        <v>-800000</v>
      </c>
    </row>
    <row r="33" spans="1:65" ht="15" x14ac:dyDescent="0.2">
      <c r="A33" s="212" t="s">
        <v>357</v>
      </c>
      <c r="B33" s="243"/>
      <c r="C33" s="244" t="s">
        <v>80</v>
      </c>
      <c r="D33" s="105" t="s">
        <v>31</v>
      </c>
      <c r="E33" s="106">
        <v>10000000</v>
      </c>
      <c r="F33" s="245"/>
      <c r="G33" s="246"/>
      <c r="H33" s="102">
        <f t="shared" si="33"/>
        <v>10000000</v>
      </c>
      <c r="I33" s="107">
        <v>1000000</v>
      </c>
      <c r="J33" s="248">
        <v>1000000</v>
      </c>
      <c r="K33" s="249">
        <v>1000000</v>
      </c>
      <c r="L33" s="250">
        <f t="shared" si="34"/>
        <v>0</v>
      </c>
      <c r="M33" s="251">
        <f>(H33-I33)/12</f>
        <v>750000</v>
      </c>
      <c r="N33" s="249">
        <v>750000</v>
      </c>
      <c r="O33" s="219">
        <f t="shared" si="0"/>
        <v>0</v>
      </c>
      <c r="P33" s="248">
        <f t="shared" si="38"/>
        <v>750000</v>
      </c>
      <c r="Q33" s="249">
        <v>750000</v>
      </c>
      <c r="R33" s="220">
        <f t="shared" si="1"/>
        <v>0</v>
      </c>
      <c r="S33" s="251">
        <f t="shared" si="35"/>
        <v>750000</v>
      </c>
      <c r="T33" s="249">
        <v>750000</v>
      </c>
      <c r="U33" s="219">
        <f t="shared" si="2"/>
        <v>0</v>
      </c>
      <c r="V33" s="256">
        <f t="shared" si="3"/>
        <v>750000</v>
      </c>
      <c r="W33" s="257">
        <v>750000</v>
      </c>
      <c r="X33" s="239"/>
      <c r="Y33" s="258">
        <f t="shared" si="5"/>
        <v>750000</v>
      </c>
      <c r="Z33" s="257">
        <f>Y33</f>
        <v>750000</v>
      </c>
      <c r="AA33" s="219">
        <f t="shared" si="7"/>
        <v>0</v>
      </c>
      <c r="AB33" s="252">
        <f t="shared" si="8"/>
        <v>750000</v>
      </c>
      <c r="AC33" s="253">
        <f>AB33</f>
        <v>750000</v>
      </c>
      <c r="AD33" s="223">
        <f t="shared" si="9"/>
        <v>0</v>
      </c>
      <c r="AE33" s="254">
        <f t="shared" si="10"/>
        <v>750000</v>
      </c>
      <c r="AF33" s="230">
        <v>750000</v>
      </c>
      <c r="AG33" s="226">
        <f t="shared" si="18"/>
        <v>0</v>
      </c>
      <c r="AH33" s="252">
        <f t="shared" si="11"/>
        <v>750000</v>
      </c>
      <c r="AI33" s="253">
        <v>750000</v>
      </c>
      <c r="AJ33" s="223">
        <f t="shared" si="19"/>
        <v>0</v>
      </c>
      <c r="AK33" s="254">
        <f t="shared" si="12"/>
        <v>750000</v>
      </c>
      <c r="AL33" s="230"/>
      <c r="AM33" s="226">
        <f t="shared" si="20"/>
        <v>750000</v>
      </c>
      <c r="AN33" s="252">
        <f t="shared" si="13"/>
        <v>750000</v>
      </c>
      <c r="AO33" s="253"/>
      <c r="AP33" s="223">
        <f t="shared" si="21"/>
        <v>750000</v>
      </c>
      <c r="AQ33" s="245">
        <f>AN33</f>
        <v>750000</v>
      </c>
      <c r="AR33" s="230"/>
      <c r="AS33" s="214">
        <f t="shared" si="22"/>
        <v>750000</v>
      </c>
      <c r="AT33" s="255">
        <f>AQ33</f>
        <v>750000</v>
      </c>
      <c r="AU33" s="253"/>
      <c r="AV33" s="263">
        <f t="shared" si="32"/>
        <v>750000</v>
      </c>
      <c r="AW33" s="245"/>
      <c r="AX33" s="230"/>
      <c r="AY33" s="246"/>
      <c r="AZ33" s="224">
        <f t="shared" si="14"/>
        <v>7000000</v>
      </c>
      <c r="BA33" s="241">
        <f t="shared" si="15"/>
        <v>3000000</v>
      </c>
      <c r="BB33" s="226">
        <f t="shared" si="16"/>
        <v>10000000</v>
      </c>
      <c r="BC33" s="230">
        <f t="shared" si="17"/>
        <v>3000000</v>
      </c>
      <c r="BD33" s="231" t="s">
        <v>387</v>
      </c>
      <c r="BE33" s="232">
        <v>10000000</v>
      </c>
      <c r="BF33" s="232">
        <v>5500000</v>
      </c>
      <c r="BG33" s="232">
        <v>4500000</v>
      </c>
      <c r="BH33" s="233">
        <v>0</v>
      </c>
      <c r="BI33" s="234">
        <f t="shared" si="24"/>
        <v>0</v>
      </c>
      <c r="BJ33" s="234">
        <f t="shared" si="25"/>
        <v>-1500000</v>
      </c>
      <c r="BK33" s="242" t="s">
        <v>387</v>
      </c>
      <c r="BL33" s="232">
        <v>4500000</v>
      </c>
      <c r="BM33" s="234">
        <f t="shared" si="26"/>
        <v>-1500000</v>
      </c>
    </row>
    <row r="34" spans="1:65" ht="15" x14ac:dyDescent="0.2">
      <c r="A34" s="212">
        <v>29</v>
      </c>
      <c r="B34" s="243"/>
      <c r="C34" s="108" t="s">
        <v>76</v>
      </c>
      <c r="D34" s="105" t="s">
        <v>73</v>
      </c>
      <c r="E34" s="106">
        <v>9750000</v>
      </c>
      <c r="F34" s="245"/>
      <c r="G34" s="246"/>
      <c r="H34" s="102">
        <f t="shared" si="33"/>
        <v>9750000</v>
      </c>
      <c r="I34" s="107">
        <v>1000000</v>
      </c>
      <c r="J34" s="248">
        <v>1000000</v>
      </c>
      <c r="K34" s="249">
        <v>1000000</v>
      </c>
      <c r="L34" s="250">
        <f t="shared" si="34"/>
        <v>0</v>
      </c>
      <c r="M34" s="251">
        <v>750000</v>
      </c>
      <c r="N34" s="249">
        <v>750000</v>
      </c>
      <c r="O34" s="219">
        <f t="shared" si="0"/>
        <v>0</v>
      </c>
      <c r="P34" s="248">
        <f t="shared" si="38"/>
        <v>750000</v>
      </c>
      <c r="Q34" s="249">
        <v>750000</v>
      </c>
      <c r="R34" s="220">
        <f t="shared" si="1"/>
        <v>0</v>
      </c>
      <c r="S34" s="251">
        <f t="shared" si="35"/>
        <v>750000</v>
      </c>
      <c r="T34" s="249">
        <v>750000</v>
      </c>
      <c r="U34" s="219">
        <f t="shared" si="2"/>
        <v>0</v>
      </c>
      <c r="V34" s="256">
        <f t="shared" si="3"/>
        <v>750000</v>
      </c>
      <c r="W34" s="257">
        <f>V34</f>
        <v>750000</v>
      </c>
      <c r="X34" s="239">
        <f t="shared" ref="X34:X65" si="39">V34-W34</f>
        <v>0</v>
      </c>
      <c r="Y34" s="258">
        <f t="shared" si="5"/>
        <v>750000</v>
      </c>
      <c r="Z34" s="257">
        <f>Y34</f>
        <v>750000</v>
      </c>
      <c r="AA34" s="219">
        <f t="shared" si="7"/>
        <v>0</v>
      </c>
      <c r="AB34" s="252">
        <f t="shared" si="8"/>
        <v>750000</v>
      </c>
      <c r="AC34" s="253">
        <f>AB34</f>
        <v>750000</v>
      </c>
      <c r="AD34" s="223">
        <f t="shared" si="9"/>
        <v>0</v>
      </c>
      <c r="AE34" s="254">
        <f t="shared" si="10"/>
        <v>750000</v>
      </c>
      <c r="AF34" s="230">
        <f>AE34</f>
        <v>750000</v>
      </c>
      <c r="AG34" s="226">
        <f t="shared" si="18"/>
        <v>0</v>
      </c>
      <c r="AH34" s="252">
        <f t="shared" si="11"/>
        <v>750000</v>
      </c>
      <c r="AI34" s="253">
        <v>750000</v>
      </c>
      <c r="AJ34" s="223">
        <f t="shared" si="19"/>
        <v>0</v>
      </c>
      <c r="AK34" s="254">
        <f t="shared" si="12"/>
        <v>750000</v>
      </c>
      <c r="AL34" s="230">
        <v>750000</v>
      </c>
      <c r="AM34" s="226">
        <f t="shared" si="20"/>
        <v>0</v>
      </c>
      <c r="AN34" s="252">
        <f t="shared" si="13"/>
        <v>750000</v>
      </c>
      <c r="AO34" s="253"/>
      <c r="AP34" s="223">
        <f t="shared" si="21"/>
        <v>750000</v>
      </c>
      <c r="AQ34" s="245">
        <f>AN34</f>
        <v>750000</v>
      </c>
      <c r="AR34" s="230"/>
      <c r="AS34" s="214">
        <f t="shared" si="22"/>
        <v>750000</v>
      </c>
      <c r="AT34" s="255">
        <v>500000</v>
      </c>
      <c r="AU34" s="253"/>
      <c r="AV34" s="263">
        <f t="shared" si="32"/>
        <v>500000</v>
      </c>
      <c r="AW34" s="245"/>
      <c r="AX34" s="230"/>
      <c r="AY34" s="246"/>
      <c r="AZ34" s="224">
        <f t="shared" si="14"/>
        <v>7750000</v>
      </c>
      <c r="BA34" s="241">
        <f t="shared" si="15"/>
        <v>2000000</v>
      </c>
      <c r="BB34" s="226">
        <f t="shared" si="16"/>
        <v>9750000</v>
      </c>
      <c r="BC34" s="230">
        <f t="shared" si="17"/>
        <v>2000000</v>
      </c>
      <c r="BD34" s="242" t="s">
        <v>388</v>
      </c>
      <c r="BE34" s="232">
        <v>9750000</v>
      </c>
      <c r="BF34" s="232">
        <v>4750000</v>
      </c>
      <c r="BG34" s="232">
        <v>5000000</v>
      </c>
      <c r="BH34" s="232">
        <v>750000</v>
      </c>
      <c r="BI34" s="234">
        <f t="shared" si="24"/>
        <v>0</v>
      </c>
      <c r="BJ34" s="234">
        <f t="shared" si="25"/>
        <v>-3000000</v>
      </c>
      <c r="BK34" s="231" t="s">
        <v>388</v>
      </c>
      <c r="BL34" s="232">
        <v>3500000</v>
      </c>
      <c r="BM34" s="234">
        <f t="shared" si="26"/>
        <v>-1500000</v>
      </c>
    </row>
    <row r="35" spans="1:65" s="435" customFormat="1" ht="15" x14ac:dyDescent="0.2">
      <c r="A35" s="426">
        <v>30</v>
      </c>
      <c r="B35" s="403"/>
      <c r="C35" s="445" t="s">
        <v>55</v>
      </c>
      <c r="D35" s="428" t="s">
        <v>31</v>
      </c>
      <c r="E35" s="429">
        <v>9500000</v>
      </c>
      <c r="F35" s="264"/>
      <c r="G35" s="400">
        <v>500000</v>
      </c>
      <c r="H35" s="430">
        <f t="shared" si="33"/>
        <v>9000000</v>
      </c>
      <c r="I35" s="432">
        <v>3000000</v>
      </c>
      <c r="J35" s="264">
        <v>3000000</v>
      </c>
      <c r="K35" s="261">
        <v>3000000</v>
      </c>
      <c r="L35" s="400">
        <f t="shared" si="34"/>
        <v>0</v>
      </c>
      <c r="M35" s="260">
        <v>600000</v>
      </c>
      <c r="N35" s="261">
        <v>600000</v>
      </c>
      <c r="O35" s="262">
        <f t="shared" si="0"/>
        <v>0</v>
      </c>
      <c r="P35" s="264">
        <f t="shared" si="38"/>
        <v>600000</v>
      </c>
      <c r="Q35" s="261">
        <v>600000</v>
      </c>
      <c r="R35" s="265">
        <f t="shared" si="1"/>
        <v>0</v>
      </c>
      <c r="S35" s="260">
        <f t="shared" si="35"/>
        <v>600000</v>
      </c>
      <c r="T35" s="261">
        <v>600000</v>
      </c>
      <c r="U35" s="262">
        <f t="shared" si="2"/>
        <v>0</v>
      </c>
      <c r="V35" s="264">
        <f t="shared" si="3"/>
        <v>600000</v>
      </c>
      <c r="W35" s="261">
        <v>600000</v>
      </c>
      <c r="X35" s="265">
        <f t="shared" si="39"/>
        <v>0</v>
      </c>
      <c r="Y35" s="260">
        <f t="shared" si="5"/>
        <v>600000</v>
      </c>
      <c r="Z35" s="261">
        <v>600000</v>
      </c>
      <c r="AA35" s="262">
        <f t="shared" si="7"/>
        <v>0</v>
      </c>
      <c r="AB35" s="264">
        <f t="shared" si="8"/>
        <v>600000</v>
      </c>
      <c r="AC35" s="261">
        <f>AB35</f>
        <v>600000</v>
      </c>
      <c r="AD35" s="265">
        <f t="shared" si="9"/>
        <v>0</v>
      </c>
      <c r="AE35" s="260">
        <f t="shared" si="10"/>
        <v>600000</v>
      </c>
      <c r="AF35" s="261">
        <f>AE35</f>
        <v>600000</v>
      </c>
      <c r="AG35" s="262">
        <f t="shared" si="18"/>
        <v>0</v>
      </c>
      <c r="AH35" s="264">
        <f t="shared" si="11"/>
        <v>600000</v>
      </c>
      <c r="AI35" s="261">
        <f>AH35</f>
        <v>600000</v>
      </c>
      <c r="AJ35" s="265">
        <f t="shared" si="19"/>
        <v>0</v>
      </c>
      <c r="AK35" s="260">
        <f t="shared" si="12"/>
        <v>600000</v>
      </c>
      <c r="AL35" s="261">
        <f>AK35</f>
        <v>600000</v>
      </c>
      <c r="AM35" s="262">
        <f t="shared" si="20"/>
        <v>0</v>
      </c>
      <c r="AN35" s="264">
        <f t="shared" si="13"/>
        <v>600000</v>
      </c>
      <c r="AO35" s="261">
        <f>AN35</f>
        <v>600000</v>
      </c>
      <c r="AP35" s="265">
        <f t="shared" si="21"/>
        <v>0</v>
      </c>
      <c r="AQ35" s="264"/>
      <c r="AR35" s="261"/>
      <c r="AS35" s="265">
        <f t="shared" si="22"/>
        <v>0</v>
      </c>
      <c r="AT35" s="260"/>
      <c r="AU35" s="261"/>
      <c r="AV35" s="432">
        <f t="shared" si="32"/>
        <v>0</v>
      </c>
      <c r="AW35" s="264"/>
      <c r="AX35" s="261"/>
      <c r="AY35" s="400"/>
      <c r="AZ35" s="334">
        <f>AX35+AU35+AR35+AO35+AL35+AI35+AF35+AC35+Z35+W35+T35+Q35+N35+K35</f>
        <v>9000000</v>
      </c>
      <c r="BA35" s="449">
        <f t="shared" si="15"/>
        <v>0</v>
      </c>
      <c r="BB35" s="262">
        <f t="shared" si="16"/>
        <v>9000000</v>
      </c>
      <c r="BC35" s="261">
        <f t="shared" si="17"/>
        <v>0</v>
      </c>
      <c r="BD35" s="446" t="s">
        <v>55</v>
      </c>
      <c r="BE35" s="434">
        <v>9000000</v>
      </c>
      <c r="BF35" s="434">
        <v>6800000</v>
      </c>
      <c r="BG35" s="434">
        <v>2200000</v>
      </c>
      <c r="BH35" s="447">
        <v>0</v>
      </c>
      <c r="BI35" s="435">
        <f t="shared" si="24"/>
        <v>0</v>
      </c>
      <c r="BJ35" s="435">
        <f t="shared" si="25"/>
        <v>-2200000</v>
      </c>
      <c r="BK35" s="446" t="s">
        <v>55</v>
      </c>
      <c r="BL35" s="447">
        <v>0</v>
      </c>
      <c r="BM35" s="435">
        <f t="shared" si="26"/>
        <v>0</v>
      </c>
    </row>
    <row r="36" spans="1:65" s="435" customFormat="1" ht="15" x14ac:dyDescent="0.2">
      <c r="A36" s="426">
        <v>31</v>
      </c>
      <c r="B36" s="403"/>
      <c r="C36" s="429" t="s">
        <v>51</v>
      </c>
      <c r="D36" s="428" t="s">
        <v>31</v>
      </c>
      <c r="E36" s="429">
        <v>9500000</v>
      </c>
      <c r="F36" s="264"/>
      <c r="G36" s="400"/>
      <c r="H36" s="430">
        <f t="shared" si="33"/>
        <v>9500000</v>
      </c>
      <c r="I36" s="432">
        <v>2050000</v>
      </c>
      <c r="J36" s="264">
        <v>2050000</v>
      </c>
      <c r="K36" s="261">
        <v>2050000</v>
      </c>
      <c r="L36" s="400">
        <f t="shared" si="34"/>
        <v>0</v>
      </c>
      <c r="M36" s="260">
        <v>620000</v>
      </c>
      <c r="N36" s="261">
        <f>M36</f>
        <v>620000</v>
      </c>
      <c r="O36" s="262">
        <f t="shared" si="0"/>
        <v>0</v>
      </c>
      <c r="P36" s="264">
        <f t="shared" si="38"/>
        <v>620000</v>
      </c>
      <c r="Q36" s="261">
        <f>P36</f>
        <v>620000</v>
      </c>
      <c r="R36" s="265">
        <f t="shared" si="1"/>
        <v>0</v>
      </c>
      <c r="S36" s="260">
        <f t="shared" si="35"/>
        <v>620000</v>
      </c>
      <c r="T36" s="261">
        <f>S36</f>
        <v>620000</v>
      </c>
      <c r="U36" s="262">
        <f t="shared" si="2"/>
        <v>0</v>
      </c>
      <c r="V36" s="264">
        <f t="shared" si="3"/>
        <v>620000</v>
      </c>
      <c r="W36" s="261">
        <v>620000</v>
      </c>
      <c r="X36" s="265">
        <f t="shared" si="39"/>
        <v>0</v>
      </c>
      <c r="Y36" s="260">
        <f t="shared" si="5"/>
        <v>620000</v>
      </c>
      <c r="Z36" s="261">
        <v>620000</v>
      </c>
      <c r="AA36" s="262">
        <f t="shared" si="7"/>
        <v>0</v>
      </c>
      <c r="AB36" s="264">
        <f t="shared" si="8"/>
        <v>620000</v>
      </c>
      <c r="AC36" s="261">
        <v>620000</v>
      </c>
      <c r="AD36" s="265">
        <f t="shared" si="9"/>
        <v>0</v>
      </c>
      <c r="AE36" s="260">
        <f t="shared" si="10"/>
        <v>620000</v>
      </c>
      <c r="AF36" s="261">
        <v>620000</v>
      </c>
      <c r="AG36" s="262">
        <f t="shared" si="18"/>
        <v>0</v>
      </c>
      <c r="AH36" s="264">
        <f t="shared" si="11"/>
        <v>620000</v>
      </c>
      <c r="AI36" s="261">
        <v>620000</v>
      </c>
      <c r="AJ36" s="265">
        <f t="shared" si="19"/>
        <v>0</v>
      </c>
      <c r="AK36" s="260">
        <f t="shared" si="12"/>
        <v>620000</v>
      </c>
      <c r="AL36" s="261">
        <f>AK36</f>
        <v>620000</v>
      </c>
      <c r="AM36" s="262">
        <f t="shared" si="20"/>
        <v>0</v>
      </c>
      <c r="AN36" s="264">
        <f t="shared" si="13"/>
        <v>620000</v>
      </c>
      <c r="AO36" s="261">
        <f>AN36</f>
        <v>620000</v>
      </c>
      <c r="AP36" s="265">
        <f t="shared" si="21"/>
        <v>0</v>
      </c>
      <c r="AQ36" s="264">
        <f>AN36</f>
        <v>620000</v>
      </c>
      <c r="AR36" s="261">
        <f>AQ36</f>
        <v>620000</v>
      </c>
      <c r="AS36" s="265">
        <f t="shared" si="22"/>
        <v>0</v>
      </c>
      <c r="AT36" s="260">
        <v>630000</v>
      </c>
      <c r="AU36" s="261">
        <f>AT36</f>
        <v>630000</v>
      </c>
      <c r="AV36" s="432">
        <f t="shared" si="32"/>
        <v>0</v>
      </c>
      <c r="AW36" s="264"/>
      <c r="AX36" s="261"/>
      <c r="AY36" s="400"/>
      <c r="AZ36" s="334">
        <f t="shared" si="14"/>
        <v>9500000</v>
      </c>
      <c r="BA36" s="449">
        <f t="shared" si="15"/>
        <v>0</v>
      </c>
      <c r="BB36" s="262">
        <f t="shared" si="16"/>
        <v>9500000</v>
      </c>
      <c r="BC36" s="261">
        <f t="shared" si="17"/>
        <v>0</v>
      </c>
      <c r="BD36" s="446" t="s">
        <v>389</v>
      </c>
      <c r="BE36" s="434">
        <v>9500000</v>
      </c>
      <c r="BF36" s="434">
        <v>9500000</v>
      </c>
      <c r="BG36" s="447">
        <v>0</v>
      </c>
      <c r="BH36" s="447">
        <v>0</v>
      </c>
      <c r="BI36" s="435">
        <f t="shared" si="24"/>
        <v>0</v>
      </c>
      <c r="BJ36" s="435">
        <f t="shared" si="25"/>
        <v>0</v>
      </c>
      <c r="BK36" s="446" t="s">
        <v>389</v>
      </c>
      <c r="BL36" s="447">
        <v>0</v>
      </c>
      <c r="BM36" s="435">
        <f t="shared" si="26"/>
        <v>0</v>
      </c>
    </row>
    <row r="37" spans="1:65" s="435" customFormat="1" ht="15" x14ac:dyDescent="0.2">
      <c r="A37" s="426">
        <v>32</v>
      </c>
      <c r="B37" s="403"/>
      <c r="C37" s="429" t="s">
        <v>88</v>
      </c>
      <c r="D37" s="428" t="s">
        <v>31</v>
      </c>
      <c r="E37" s="445">
        <v>10000000</v>
      </c>
      <c r="F37" s="264"/>
      <c r="G37" s="400"/>
      <c r="H37" s="430">
        <f t="shared" si="33"/>
        <v>10000000</v>
      </c>
      <c r="I37" s="432">
        <v>1000000</v>
      </c>
      <c r="J37" s="264">
        <v>1000000</v>
      </c>
      <c r="K37" s="261">
        <v>1000000</v>
      </c>
      <c r="L37" s="400">
        <f t="shared" si="34"/>
        <v>0</v>
      </c>
      <c r="M37" s="260">
        <f>(H37-I37)/10</f>
        <v>900000</v>
      </c>
      <c r="N37" s="261">
        <f>M37</f>
        <v>900000</v>
      </c>
      <c r="O37" s="262">
        <f t="shared" si="0"/>
        <v>0</v>
      </c>
      <c r="P37" s="264">
        <f t="shared" si="38"/>
        <v>900000</v>
      </c>
      <c r="Q37" s="261">
        <v>900000</v>
      </c>
      <c r="R37" s="265">
        <f t="shared" si="1"/>
        <v>0</v>
      </c>
      <c r="S37" s="260">
        <f t="shared" si="35"/>
        <v>900000</v>
      </c>
      <c r="T37" s="261">
        <v>900000</v>
      </c>
      <c r="U37" s="262">
        <f t="shared" si="2"/>
        <v>0</v>
      </c>
      <c r="V37" s="264">
        <f t="shared" si="3"/>
        <v>900000</v>
      </c>
      <c r="W37" s="261">
        <v>900000</v>
      </c>
      <c r="X37" s="265">
        <f t="shared" si="39"/>
        <v>0</v>
      </c>
      <c r="Y37" s="260">
        <f t="shared" si="5"/>
        <v>900000</v>
      </c>
      <c r="Z37" s="261">
        <f>Y37</f>
        <v>900000</v>
      </c>
      <c r="AA37" s="262">
        <f t="shared" si="7"/>
        <v>0</v>
      </c>
      <c r="AB37" s="264">
        <f t="shared" si="8"/>
        <v>900000</v>
      </c>
      <c r="AC37" s="261">
        <f>AB37</f>
        <v>900000</v>
      </c>
      <c r="AD37" s="265">
        <f t="shared" si="9"/>
        <v>0</v>
      </c>
      <c r="AE37" s="260">
        <f t="shared" si="10"/>
        <v>900000</v>
      </c>
      <c r="AF37" s="261">
        <f>AE37</f>
        <v>900000</v>
      </c>
      <c r="AG37" s="262">
        <f t="shared" si="18"/>
        <v>0</v>
      </c>
      <c r="AH37" s="264">
        <f t="shared" si="11"/>
        <v>900000</v>
      </c>
      <c r="AI37" s="261">
        <v>900000</v>
      </c>
      <c r="AJ37" s="265">
        <f t="shared" si="19"/>
        <v>0</v>
      </c>
      <c r="AK37" s="260">
        <f t="shared" si="12"/>
        <v>900000</v>
      </c>
      <c r="AL37" s="261">
        <v>900000</v>
      </c>
      <c r="AM37" s="262">
        <f t="shared" si="20"/>
        <v>0</v>
      </c>
      <c r="AN37" s="264">
        <f t="shared" si="13"/>
        <v>900000</v>
      </c>
      <c r="AO37" s="261">
        <v>900000</v>
      </c>
      <c r="AP37" s="265">
        <f t="shared" si="21"/>
        <v>0</v>
      </c>
      <c r="AQ37" s="264"/>
      <c r="AR37" s="261"/>
      <c r="AS37" s="265">
        <f t="shared" si="22"/>
        <v>0</v>
      </c>
      <c r="AT37" s="260"/>
      <c r="AU37" s="261"/>
      <c r="AV37" s="432">
        <f t="shared" si="32"/>
        <v>0</v>
      </c>
      <c r="AW37" s="264"/>
      <c r="AX37" s="261"/>
      <c r="AY37" s="400"/>
      <c r="AZ37" s="334">
        <f t="shared" si="14"/>
        <v>10000000</v>
      </c>
      <c r="BA37" s="241">
        <f t="shared" si="15"/>
        <v>0</v>
      </c>
      <c r="BB37" s="262">
        <f t="shared" si="16"/>
        <v>10000000</v>
      </c>
      <c r="BC37" s="261">
        <f t="shared" si="17"/>
        <v>0</v>
      </c>
      <c r="BD37" s="446" t="s">
        <v>390</v>
      </c>
      <c r="BE37" s="434">
        <v>10000000</v>
      </c>
      <c r="BF37" s="434">
        <v>6400000</v>
      </c>
      <c r="BG37" s="434">
        <v>3600000</v>
      </c>
      <c r="BH37" s="447">
        <v>0</v>
      </c>
      <c r="BI37" s="435">
        <f t="shared" si="24"/>
        <v>0</v>
      </c>
      <c r="BJ37" s="435">
        <f t="shared" si="25"/>
        <v>-3600000</v>
      </c>
      <c r="BK37" s="446" t="s">
        <v>390</v>
      </c>
      <c r="BL37" s="434">
        <v>2700000</v>
      </c>
      <c r="BM37" s="435">
        <f t="shared" si="26"/>
        <v>-2700000</v>
      </c>
    </row>
    <row r="38" spans="1:65" ht="15" x14ac:dyDescent="0.2">
      <c r="A38" s="212">
        <v>33</v>
      </c>
      <c r="B38" s="243"/>
      <c r="C38" s="244" t="s">
        <v>340</v>
      </c>
      <c r="D38" s="259" t="s">
        <v>73</v>
      </c>
      <c r="E38" s="244">
        <v>10000000</v>
      </c>
      <c r="F38" s="245"/>
      <c r="G38" s="246"/>
      <c r="H38" s="102">
        <f t="shared" si="33"/>
        <v>10000000</v>
      </c>
      <c r="I38" s="247">
        <v>1000000</v>
      </c>
      <c r="J38" s="248">
        <v>1000000</v>
      </c>
      <c r="K38" s="249">
        <v>1000000</v>
      </c>
      <c r="L38" s="250">
        <f t="shared" si="34"/>
        <v>0</v>
      </c>
      <c r="M38" s="251">
        <f>(H38-I38)/12</f>
        <v>750000</v>
      </c>
      <c r="N38" s="249">
        <v>750000</v>
      </c>
      <c r="O38" s="219">
        <f t="shared" ref="O38:O69" si="40">M38-N38</f>
        <v>0</v>
      </c>
      <c r="P38" s="248">
        <f t="shared" si="38"/>
        <v>750000</v>
      </c>
      <c r="Q38" s="249">
        <v>750000</v>
      </c>
      <c r="R38" s="220">
        <f t="shared" si="1"/>
        <v>0</v>
      </c>
      <c r="S38" s="251">
        <f t="shared" si="35"/>
        <v>750000</v>
      </c>
      <c r="T38" s="249">
        <f>S38</f>
        <v>750000</v>
      </c>
      <c r="U38" s="219">
        <f t="shared" ref="U38:U69" si="41">S38-T38</f>
        <v>0</v>
      </c>
      <c r="V38" s="256">
        <f t="shared" ref="V38:V69" si="42">S38</f>
        <v>750000</v>
      </c>
      <c r="W38" s="257">
        <f>V38</f>
        <v>750000</v>
      </c>
      <c r="X38" s="239">
        <f t="shared" si="39"/>
        <v>0</v>
      </c>
      <c r="Y38" s="258">
        <f t="shared" ref="Y38:Y69" si="43">V38</f>
        <v>750000</v>
      </c>
      <c r="Z38" s="257">
        <f>Y38</f>
        <v>750000</v>
      </c>
      <c r="AA38" s="219">
        <f t="shared" ref="AA38:AA69" si="44">Y38-Z38</f>
        <v>0</v>
      </c>
      <c r="AB38" s="252">
        <f t="shared" ref="AB38:AB69" si="45">Y38</f>
        <v>750000</v>
      </c>
      <c r="AC38" s="253">
        <f>AB38</f>
        <v>750000</v>
      </c>
      <c r="AD38" s="223">
        <f t="shared" ref="AD38:AD69" si="46">AB38-AC38</f>
        <v>0</v>
      </c>
      <c r="AE38" s="254">
        <f t="shared" ref="AE38:AE69" si="47">AB38</f>
        <v>750000</v>
      </c>
      <c r="AF38" s="230">
        <v>750000</v>
      </c>
      <c r="AG38" s="226">
        <f t="shared" si="18"/>
        <v>0</v>
      </c>
      <c r="AH38" s="252">
        <f t="shared" ref="AH38:AH69" si="48">AE38</f>
        <v>750000</v>
      </c>
      <c r="AI38" s="253">
        <v>750000</v>
      </c>
      <c r="AJ38" s="223">
        <f t="shared" si="19"/>
        <v>0</v>
      </c>
      <c r="AK38" s="254">
        <f t="shared" ref="AK38:AK69" si="49">AH38</f>
        <v>750000</v>
      </c>
      <c r="AL38" s="230">
        <v>750000</v>
      </c>
      <c r="AM38" s="226">
        <f t="shared" si="20"/>
        <v>0</v>
      </c>
      <c r="AN38" s="252">
        <f t="shared" si="13"/>
        <v>750000</v>
      </c>
      <c r="AO38" s="253">
        <v>750000</v>
      </c>
      <c r="AP38" s="223">
        <f t="shared" si="21"/>
        <v>0</v>
      </c>
      <c r="AQ38" s="245">
        <f>AN38</f>
        <v>750000</v>
      </c>
      <c r="AR38" s="230"/>
      <c r="AS38" s="214">
        <f t="shared" si="22"/>
        <v>750000</v>
      </c>
      <c r="AT38" s="255">
        <f>AQ38</f>
        <v>750000</v>
      </c>
      <c r="AU38" s="253"/>
      <c r="AV38" s="263">
        <f t="shared" si="32"/>
        <v>750000</v>
      </c>
      <c r="AW38" s="245"/>
      <c r="AX38" s="230"/>
      <c r="AY38" s="246"/>
      <c r="AZ38" s="224">
        <f t="shared" ref="AZ38:AZ69" si="50">AX38+AU38+AR38+AO38+AL38+AI38+AF38+AC38+Z38+W38+T38+Q38+N38+K38</f>
        <v>8500000</v>
      </c>
      <c r="BA38" s="241">
        <f t="shared" ref="BA38:BA69" si="51">AY38+AV38+AS38+AP38+AM38+AJ38+AG38+AD38+AA38+X38+U38+R38+O38+L38</f>
        <v>1500000</v>
      </c>
      <c r="BB38" s="226">
        <f t="shared" ref="BB38:BB69" si="52">AW38+AT38+AQ38+AN38+AK38+AH38+AE38+AB38+Y38+V38+S38+P38+M38+J38</f>
        <v>10000000</v>
      </c>
      <c r="BC38" s="230">
        <f t="shared" ref="BC38:BC69" si="53">BB38-AZ38</f>
        <v>1500000</v>
      </c>
      <c r="BD38" s="242" t="s">
        <v>391</v>
      </c>
      <c r="BE38" s="232">
        <v>10000000</v>
      </c>
      <c r="BF38" s="232">
        <v>4750000</v>
      </c>
      <c r="BG38" s="232">
        <v>5250000</v>
      </c>
      <c r="BH38" s="232">
        <v>750000</v>
      </c>
      <c r="BI38" s="234">
        <f t="shared" si="24"/>
        <v>0</v>
      </c>
      <c r="BJ38" s="234">
        <f t="shared" si="25"/>
        <v>-3750000</v>
      </c>
      <c r="BK38" s="242" t="s">
        <v>391</v>
      </c>
      <c r="BL38" s="232">
        <v>4500000</v>
      </c>
      <c r="BM38" s="234">
        <f t="shared" si="26"/>
        <v>-3000000</v>
      </c>
    </row>
    <row r="39" spans="1:65" s="435" customFormat="1" ht="15" x14ac:dyDescent="0.2">
      <c r="A39" s="426">
        <v>34</v>
      </c>
      <c r="B39" s="403"/>
      <c r="C39" s="445" t="s">
        <v>65</v>
      </c>
      <c r="D39" s="428" t="s">
        <v>31</v>
      </c>
      <c r="E39" s="429">
        <v>9750000</v>
      </c>
      <c r="F39" s="264"/>
      <c r="G39" s="400"/>
      <c r="H39" s="430">
        <f t="shared" si="33"/>
        <v>9750000</v>
      </c>
      <c r="I39" s="432">
        <v>3000000</v>
      </c>
      <c r="J39" s="264">
        <v>3000000</v>
      </c>
      <c r="K39" s="261">
        <v>3000000</v>
      </c>
      <c r="L39" s="400">
        <f t="shared" si="34"/>
        <v>0</v>
      </c>
      <c r="M39" s="260">
        <f>(H39-I39)/10</f>
        <v>675000</v>
      </c>
      <c r="N39" s="261">
        <v>675000</v>
      </c>
      <c r="O39" s="262">
        <f t="shared" si="40"/>
        <v>0</v>
      </c>
      <c r="P39" s="264">
        <f t="shared" si="38"/>
        <v>675000</v>
      </c>
      <c r="Q39" s="261">
        <v>675000</v>
      </c>
      <c r="R39" s="265">
        <f t="shared" si="1"/>
        <v>0</v>
      </c>
      <c r="S39" s="260">
        <f t="shared" si="35"/>
        <v>675000</v>
      </c>
      <c r="T39" s="261">
        <v>675000</v>
      </c>
      <c r="U39" s="262">
        <f t="shared" si="41"/>
        <v>0</v>
      </c>
      <c r="V39" s="264">
        <f t="shared" si="42"/>
        <v>675000</v>
      </c>
      <c r="W39" s="261">
        <f>V39</f>
        <v>675000</v>
      </c>
      <c r="X39" s="265">
        <f t="shared" si="39"/>
        <v>0</v>
      </c>
      <c r="Y39" s="260">
        <f t="shared" si="43"/>
        <v>675000</v>
      </c>
      <c r="Z39" s="261">
        <f>Y39</f>
        <v>675000</v>
      </c>
      <c r="AA39" s="262">
        <f t="shared" si="44"/>
        <v>0</v>
      </c>
      <c r="AB39" s="264">
        <f t="shared" si="45"/>
        <v>675000</v>
      </c>
      <c r="AC39" s="261">
        <f>AB39</f>
        <v>675000</v>
      </c>
      <c r="AD39" s="265">
        <f t="shared" si="46"/>
        <v>0</v>
      </c>
      <c r="AE39" s="260">
        <f t="shared" si="47"/>
        <v>675000</v>
      </c>
      <c r="AF39" s="261">
        <f>AE39</f>
        <v>675000</v>
      </c>
      <c r="AG39" s="262">
        <f t="shared" si="18"/>
        <v>0</v>
      </c>
      <c r="AH39" s="264">
        <f t="shared" si="48"/>
        <v>675000</v>
      </c>
      <c r="AI39" s="261">
        <v>675000</v>
      </c>
      <c r="AJ39" s="265">
        <f t="shared" si="19"/>
        <v>0</v>
      </c>
      <c r="AK39" s="260">
        <f t="shared" si="49"/>
        <v>675000</v>
      </c>
      <c r="AL39" s="261">
        <v>675000</v>
      </c>
      <c r="AM39" s="262">
        <f t="shared" si="20"/>
        <v>0</v>
      </c>
      <c r="AN39" s="264">
        <v>675000</v>
      </c>
      <c r="AO39" s="261">
        <v>675000</v>
      </c>
      <c r="AP39" s="265">
        <f t="shared" si="21"/>
        <v>0</v>
      </c>
      <c r="AQ39" s="264"/>
      <c r="AR39" s="261"/>
      <c r="AS39" s="265">
        <f t="shared" si="22"/>
        <v>0</v>
      </c>
      <c r="AT39" s="260">
        <f>AQ39</f>
        <v>0</v>
      </c>
      <c r="AU39" s="261"/>
      <c r="AV39" s="432">
        <f t="shared" si="32"/>
        <v>0</v>
      </c>
      <c r="AW39" s="264"/>
      <c r="AX39" s="261"/>
      <c r="AY39" s="400"/>
      <c r="AZ39" s="334">
        <f t="shared" si="50"/>
        <v>9750000</v>
      </c>
      <c r="BA39" s="449">
        <f t="shared" si="51"/>
        <v>0</v>
      </c>
      <c r="BB39" s="262">
        <f t="shared" si="52"/>
        <v>9750000</v>
      </c>
      <c r="BC39" s="261">
        <f t="shared" si="53"/>
        <v>0</v>
      </c>
      <c r="BD39" s="446" t="s">
        <v>392</v>
      </c>
      <c r="BE39" s="434">
        <v>9750000</v>
      </c>
      <c r="BF39" s="434">
        <v>7100000</v>
      </c>
      <c r="BG39" s="434">
        <v>2650000</v>
      </c>
      <c r="BH39" s="447">
        <v>0</v>
      </c>
      <c r="BI39" s="435">
        <f t="shared" si="24"/>
        <v>0</v>
      </c>
      <c r="BJ39" s="435">
        <f t="shared" si="25"/>
        <v>-2650000</v>
      </c>
      <c r="BK39" s="446" t="s">
        <v>392</v>
      </c>
      <c r="BL39" s="434">
        <v>1950000</v>
      </c>
      <c r="BM39" s="435">
        <f t="shared" si="26"/>
        <v>-1950000</v>
      </c>
    </row>
    <row r="40" spans="1:65" s="435" customFormat="1" ht="15" x14ac:dyDescent="0.2">
      <c r="A40" s="426">
        <v>35</v>
      </c>
      <c r="B40" s="403"/>
      <c r="C40" s="445" t="s">
        <v>62</v>
      </c>
      <c r="D40" s="428" t="s">
        <v>31</v>
      </c>
      <c r="E40" s="429">
        <v>9750000</v>
      </c>
      <c r="F40" s="264"/>
      <c r="G40" s="400"/>
      <c r="H40" s="430">
        <f t="shared" si="33"/>
        <v>9750000</v>
      </c>
      <c r="I40" s="432">
        <v>1000000</v>
      </c>
      <c r="J40" s="264">
        <v>1000000</v>
      </c>
      <c r="K40" s="261">
        <v>1000000</v>
      </c>
      <c r="L40" s="400">
        <f t="shared" si="34"/>
        <v>0</v>
      </c>
      <c r="M40" s="260">
        <f>(H40-I40)/10</f>
        <v>875000</v>
      </c>
      <c r="N40" s="261">
        <f>M40</f>
        <v>875000</v>
      </c>
      <c r="O40" s="262">
        <f t="shared" si="40"/>
        <v>0</v>
      </c>
      <c r="P40" s="264">
        <f t="shared" si="38"/>
        <v>875000</v>
      </c>
      <c r="Q40" s="261">
        <f>P40</f>
        <v>875000</v>
      </c>
      <c r="R40" s="265">
        <f t="shared" si="1"/>
        <v>0</v>
      </c>
      <c r="S40" s="260">
        <f t="shared" si="35"/>
        <v>875000</v>
      </c>
      <c r="T40" s="261">
        <f>S40</f>
        <v>875000</v>
      </c>
      <c r="U40" s="262">
        <f t="shared" si="41"/>
        <v>0</v>
      </c>
      <c r="V40" s="264">
        <f t="shared" si="42"/>
        <v>875000</v>
      </c>
      <c r="W40" s="261">
        <f>V40</f>
        <v>875000</v>
      </c>
      <c r="X40" s="265">
        <f t="shared" si="39"/>
        <v>0</v>
      </c>
      <c r="Y40" s="260">
        <f t="shared" si="43"/>
        <v>875000</v>
      </c>
      <c r="Z40" s="261">
        <f>Y40</f>
        <v>875000</v>
      </c>
      <c r="AA40" s="262">
        <f t="shared" si="44"/>
        <v>0</v>
      </c>
      <c r="AB40" s="264">
        <f t="shared" si="45"/>
        <v>875000</v>
      </c>
      <c r="AC40" s="261">
        <f>AB40</f>
        <v>875000</v>
      </c>
      <c r="AD40" s="265">
        <f t="shared" si="46"/>
        <v>0</v>
      </c>
      <c r="AE40" s="260">
        <f t="shared" si="47"/>
        <v>875000</v>
      </c>
      <c r="AF40" s="261">
        <f>AE40</f>
        <v>875000</v>
      </c>
      <c r="AG40" s="262">
        <f t="shared" si="18"/>
        <v>0</v>
      </c>
      <c r="AH40" s="264">
        <f t="shared" si="48"/>
        <v>875000</v>
      </c>
      <c r="AI40" s="261">
        <v>875000</v>
      </c>
      <c r="AJ40" s="265">
        <f t="shared" si="19"/>
        <v>0</v>
      </c>
      <c r="AK40" s="260">
        <f t="shared" si="49"/>
        <v>875000</v>
      </c>
      <c r="AL40" s="261">
        <v>875000</v>
      </c>
      <c r="AM40" s="262">
        <f t="shared" si="20"/>
        <v>0</v>
      </c>
      <c r="AN40" s="264">
        <f t="shared" ref="AN40:AN71" si="54">AK40</f>
        <v>875000</v>
      </c>
      <c r="AO40" s="261">
        <v>875000</v>
      </c>
      <c r="AP40" s="265">
        <f t="shared" si="21"/>
        <v>0</v>
      </c>
      <c r="AQ40" s="264"/>
      <c r="AR40" s="261"/>
      <c r="AS40" s="265">
        <f t="shared" si="22"/>
        <v>0</v>
      </c>
      <c r="AT40" s="260"/>
      <c r="AU40" s="261"/>
      <c r="AV40" s="432">
        <f t="shared" si="32"/>
        <v>0</v>
      </c>
      <c r="AW40" s="264"/>
      <c r="AX40" s="261"/>
      <c r="AY40" s="400"/>
      <c r="AZ40" s="334">
        <f t="shared" si="50"/>
        <v>9750000</v>
      </c>
      <c r="BA40" s="241">
        <f t="shared" si="51"/>
        <v>0</v>
      </c>
      <c r="BB40" s="262">
        <f t="shared" si="52"/>
        <v>9750000</v>
      </c>
      <c r="BC40" s="261">
        <f t="shared" si="53"/>
        <v>0</v>
      </c>
      <c r="BD40" s="446" t="s">
        <v>62</v>
      </c>
      <c r="BE40" s="434">
        <v>9750000</v>
      </c>
      <c r="BF40" s="434">
        <v>6750000</v>
      </c>
      <c r="BG40" s="434">
        <v>3000000</v>
      </c>
      <c r="BH40" s="447">
        <v>0</v>
      </c>
      <c r="BI40" s="435">
        <f t="shared" si="24"/>
        <v>0</v>
      </c>
      <c r="BJ40" s="435">
        <f t="shared" si="25"/>
        <v>-3000000</v>
      </c>
      <c r="BK40" s="446" t="s">
        <v>62</v>
      </c>
      <c r="BL40" s="434">
        <v>2000000</v>
      </c>
      <c r="BM40" s="435">
        <f t="shared" si="26"/>
        <v>-2000000</v>
      </c>
    </row>
    <row r="41" spans="1:65" ht="15" x14ac:dyDescent="0.2">
      <c r="A41" s="212">
        <v>36</v>
      </c>
      <c r="B41" s="243"/>
      <c r="C41" s="244" t="s">
        <v>97</v>
      </c>
      <c r="D41" s="259" t="s">
        <v>31</v>
      </c>
      <c r="E41" s="244">
        <v>10000000</v>
      </c>
      <c r="F41" s="245"/>
      <c r="G41" s="246"/>
      <c r="H41" s="102">
        <f t="shared" si="33"/>
        <v>10000000</v>
      </c>
      <c r="I41" s="247">
        <v>1000000</v>
      </c>
      <c r="J41" s="248">
        <v>1000000</v>
      </c>
      <c r="K41" s="249">
        <v>1000000</v>
      </c>
      <c r="L41" s="250">
        <f t="shared" si="34"/>
        <v>0</v>
      </c>
      <c r="M41" s="251">
        <f>(H41-I41)/12</f>
        <v>750000</v>
      </c>
      <c r="N41" s="249">
        <v>750000</v>
      </c>
      <c r="O41" s="219">
        <f t="shared" si="40"/>
        <v>0</v>
      </c>
      <c r="P41" s="248">
        <f t="shared" si="38"/>
        <v>750000</v>
      </c>
      <c r="Q41" s="249">
        <v>750000</v>
      </c>
      <c r="R41" s="220">
        <f t="shared" si="1"/>
        <v>0</v>
      </c>
      <c r="S41" s="251">
        <f t="shared" si="35"/>
        <v>750000</v>
      </c>
      <c r="T41" s="249">
        <v>750000</v>
      </c>
      <c r="U41" s="219">
        <f t="shared" si="41"/>
        <v>0</v>
      </c>
      <c r="V41" s="256">
        <f t="shared" si="42"/>
        <v>750000</v>
      </c>
      <c r="W41" s="257">
        <f>V41</f>
        <v>750000</v>
      </c>
      <c r="X41" s="239">
        <f t="shared" si="39"/>
        <v>0</v>
      </c>
      <c r="Y41" s="258">
        <f t="shared" si="43"/>
        <v>750000</v>
      </c>
      <c r="Z41" s="257">
        <f>Y41</f>
        <v>750000</v>
      </c>
      <c r="AA41" s="219">
        <f t="shared" si="44"/>
        <v>0</v>
      </c>
      <c r="AB41" s="252">
        <f t="shared" si="45"/>
        <v>750000</v>
      </c>
      <c r="AC41" s="253"/>
      <c r="AD41" s="223">
        <f t="shared" si="46"/>
        <v>750000</v>
      </c>
      <c r="AE41" s="254">
        <f t="shared" si="47"/>
        <v>750000</v>
      </c>
      <c r="AF41" s="230"/>
      <c r="AG41" s="226">
        <f t="shared" si="18"/>
        <v>750000</v>
      </c>
      <c r="AH41" s="252">
        <f t="shared" si="48"/>
        <v>750000</v>
      </c>
      <c r="AI41" s="253"/>
      <c r="AJ41" s="223">
        <f t="shared" si="19"/>
        <v>750000</v>
      </c>
      <c r="AK41" s="254">
        <f t="shared" si="49"/>
        <v>750000</v>
      </c>
      <c r="AL41" s="230"/>
      <c r="AM41" s="226">
        <f t="shared" si="20"/>
        <v>750000</v>
      </c>
      <c r="AN41" s="252">
        <f t="shared" si="54"/>
        <v>750000</v>
      </c>
      <c r="AO41" s="253"/>
      <c r="AP41" s="223">
        <f t="shared" si="21"/>
        <v>750000</v>
      </c>
      <c r="AQ41" s="245">
        <f>AN41</f>
        <v>750000</v>
      </c>
      <c r="AR41" s="230"/>
      <c r="AS41" s="214">
        <f t="shared" si="22"/>
        <v>750000</v>
      </c>
      <c r="AT41" s="255">
        <f>AQ41</f>
        <v>750000</v>
      </c>
      <c r="AU41" s="253"/>
      <c r="AV41" s="263">
        <f t="shared" si="32"/>
        <v>750000</v>
      </c>
      <c r="AW41" s="245"/>
      <c r="AX41" s="230"/>
      <c r="AY41" s="246"/>
      <c r="AZ41" s="224">
        <f t="shared" si="50"/>
        <v>4750000</v>
      </c>
      <c r="BA41" s="241">
        <f t="shared" si="51"/>
        <v>5250000</v>
      </c>
      <c r="BB41" s="226">
        <f t="shared" si="52"/>
        <v>10000000</v>
      </c>
      <c r="BC41" s="230">
        <f t="shared" si="53"/>
        <v>5250000</v>
      </c>
      <c r="BD41" s="242" t="s">
        <v>97</v>
      </c>
      <c r="BE41" s="232">
        <v>10000000</v>
      </c>
      <c r="BF41" s="232">
        <v>4750000</v>
      </c>
      <c r="BG41" s="232">
        <v>5250000</v>
      </c>
      <c r="BH41" s="232">
        <v>750000</v>
      </c>
      <c r="BI41" s="234">
        <f t="shared" si="24"/>
        <v>0</v>
      </c>
      <c r="BJ41" s="234">
        <f t="shared" si="25"/>
        <v>0</v>
      </c>
      <c r="BK41" s="242" t="s">
        <v>97</v>
      </c>
      <c r="BL41" s="232">
        <v>5250000</v>
      </c>
      <c r="BM41" s="234">
        <f t="shared" si="26"/>
        <v>0</v>
      </c>
    </row>
    <row r="42" spans="1:65" ht="15" x14ac:dyDescent="0.2">
      <c r="A42" s="212">
        <v>37</v>
      </c>
      <c r="B42" s="243"/>
      <c r="C42" s="244" t="s">
        <v>90</v>
      </c>
      <c r="D42" s="259" t="s">
        <v>31</v>
      </c>
      <c r="E42" s="244">
        <v>10000000</v>
      </c>
      <c r="F42" s="245"/>
      <c r="G42" s="246"/>
      <c r="H42" s="102">
        <f t="shared" si="33"/>
        <v>10000000</v>
      </c>
      <c r="I42" s="247">
        <v>1000000</v>
      </c>
      <c r="J42" s="248">
        <v>1000000</v>
      </c>
      <c r="K42" s="249">
        <v>1000000</v>
      </c>
      <c r="L42" s="250">
        <f t="shared" si="34"/>
        <v>0</v>
      </c>
      <c r="M42" s="251">
        <f>(H42-I42)/10</f>
        <v>900000</v>
      </c>
      <c r="N42" s="249">
        <f>M42</f>
        <v>900000</v>
      </c>
      <c r="O42" s="219">
        <f t="shared" si="40"/>
        <v>0</v>
      </c>
      <c r="P42" s="248">
        <f t="shared" si="38"/>
        <v>900000</v>
      </c>
      <c r="Q42" s="249">
        <f>P42</f>
        <v>900000</v>
      </c>
      <c r="R42" s="220">
        <f t="shared" si="1"/>
        <v>0</v>
      </c>
      <c r="S42" s="251">
        <f t="shared" si="35"/>
        <v>900000</v>
      </c>
      <c r="T42" s="249">
        <f>S42</f>
        <v>900000</v>
      </c>
      <c r="U42" s="219">
        <f t="shared" si="41"/>
        <v>0</v>
      </c>
      <c r="V42" s="266">
        <f t="shared" si="42"/>
        <v>900000</v>
      </c>
      <c r="W42" s="267">
        <v>900000</v>
      </c>
      <c r="X42" s="268">
        <f t="shared" si="39"/>
        <v>0</v>
      </c>
      <c r="Y42" s="269">
        <f t="shared" si="43"/>
        <v>900000</v>
      </c>
      <c r="Z42" s="267">
        <v>900000</v>
      </c>
      <c r="AA42" s="262">
        <f t="shared" si="44"/>
        <v>0</v>
      </c>
      <c r="AB42" s="252">
        <f t="shared" si="45"/>
        <v>900000</v>
      </c>
      <c r="AC42" s="253">
        <v>900000</v>
      </c>
      <c r="AD42" s="223">
        <f t="shared" si="46"/>
        <v>0</v>
      </c>
      <c r="AE42" s="254">
        <f t="shared" si="47"/>
        <v>900000</v>
      </c>
      <c r="AF42" s="230">
        <v>900000</v>
      </c>
      <c r="AG42" s="226">
        <f t="shared" si="18"/>
        <v>0</v>
      </c>
      <c r="AH42" s="252">
        <f t="shared" si="48"/>
        <v>900000</v>
      </c>
      <c r="AI42" s="253">
        <v>900000</v>
      </c>
      <c r="AJ42" s="223">
        <f t="shared" si="19"/>
        <v>0</v>
      </c>
      <c r="AK42" s="254">
        <f t="shared" si="49"/>
        <v>900000</v>
      </c>
      <c r="AL42" s="230">
        <v>300000</v>
      </c>
      <c r="AM42" s="226">
        <f t="shared" si="20"/>
        <v>600000</v>
      </c>
      <c r="AN42" s="252">
        <f t="shared" si="54"/>
        <v>900000</v>
      </c>
      <c r="AO42" s="253"/>
      <c r="AP42" s="223">
        <f t="shared" si="21"/>
        <v>900000</v>
      </c>
      <c r="AQ42" s="245"/>
      <c r="AR42" s="230"/>
      <c r="AS42" s="214">
        <f t="shared" si="22"/>
        <v>0</v>
      </c>
      <c r="AT42" s="255"/>
      <c r="AU42" s="253"/>
      <c r="AV42" s="263">
        <f t="shared" si="32"/>
        <v>0</v>
      </c>
      <c r="AW42" s="245"/>
      <c r="AX42" s="230"/>
      <c r="AY42" s="246"/>
      <c r="AZ42" s="224">
        <f t="shared" si="50"/>
        <v>8500000</v>
      </c>
      <c r="BA42" s="241">
        <f t="shared" si="51"/>
        <v>1500000</v>
      </c>
      <c r="BB42" s="226">
        <f t="shared" si="52"/>
        <v>10000000</v>
      </c>
      <c r="BC42" s="230">
        <f t="shared" si="53"/>
        <v>1500000</v>
      </c>
      <c r="BD42" s="242" t="s">
        <v>90</v>
      </c>
      <c r="BE42" s="232">
        <v>10000000</v>
      </c>
      <c r="BF42" s="232">
        <v>3700000</v>
      </c>
      <c r="BG42" s="232">
        <v>6300000</v>
      </c>
      <c r="BH42" s="232">
        <v>2700000</v>
      </c>
      <c r="BI42" s="234">
        <f t="shared" si="24"/>
        <v>0</v>
      </c>
      <c r="BJ42" s="234">
        <f t="shared" si="25"/>
        <v>-4800000</v>
      </c>
      <c r="BK42" s="242" t="s">
        <v>90</v>
      </c>
      <c r="BL42" s="232">
        <v>6300000</v>
      </c>
      <c r="BM42" s="234">
        <f t="shared" si="26"/>
        <v>-4800000</v>
      </c>
    </row>
    <row r="43" spans="1:65" ht="15" x14ac:dyDescent="0.2">
      <c r="A43" s="212">
        <v>38</v>
      </c>
      <c r="B43" s="243"/>
      <c r="C43" s="244" t="s">
        <v>322</v>
      </c>
      <c r="D43" s="103" t="s">
        <v>31</v>
      </c>
      <c r="E43" s="104">
        <v>10000000</v>
      </c>
      <c r="F43" s="245"/>
      <c r="G43" s="246"/>
      <c r="H43" s="102">
        <v>10000000</v>
      </c>
      <c r="I43" s="247">
        <v>1000000</v>
      </c>
      <c r="J43" s="248"/>
      <c r="K43" s="249"/>
      <c r="L43" s="250"/>
      <c r="M43" s="251"/>
      <c r="N43" s="249"/>
      <c r="O43" s="219">
        <f t="shared" si="40"/>
        <v>0</v>
      </c>
      <c r="P43" s="248">
        <v>1000000</v>
      </c>
      <c r="Q43" s="249">
        <v>1000000</v>
      </c>
      <c r="R43" s="220">
        <f t="shared" si="1"/>
        <v>0</v>
      </c>
      <c r="S43" s="251">
        <v>900000</v>
      </c>
      <c r="T43" s="249">
        <v>900000</v>
      </c>
      <c r="U43" s="219">
        <f t="shared" si="41"/>
        <v>0</v>
      </c>
      <c r="V43" s="256">
        <f t="shared" si="42"/>
        <v>900000</v>
      </c>
      <c r="W43" s="257">
        <f>V43</f>
        <v>900000</v>
      </c>
      <c r="X43" s="239">
        <f t="shared" si="39"/>
        <v>0</v>
      </c>
      <c r="Y43" s="258">
        <f t="shared" si="43"/>
        <v>900000</v>
      </c>
      <c r="Z43" s="257">
        <f>Y43</f>
        <v>900000</v>
      </c>
      <c r="AA43" s="219">
        <f t="shared" si="44"/>
        <v>0</v>
      </c>
      <c r="AB43" s="252">
        <f t="shared" si="45"/>
        <v>900000</v>
      </c>
      <c r="AC43" s="253">
        <f>AB43</f>
        <v>900000</v>
      </c>
      <c r="AD43" s="223">
        <f t="shared" si="46"/>
        <v>0</v>
      </c>
      <c r="AE43" s="254">
        <f t="shared" si="47"/>
        <v>900000</v>
      </c>
      <c r="AF43" s="230">
        <f>AE43</f>
        <v>900000</v>
      </c>
      <c r="AG43" s="226">
        <f t="shared" si="18"/>
        <v>0</v>
      </c>
      <c r="AH43" s="252">
        <f t="shared" si="48"/>
        <v>900000</v>
      </c>
      <c r="AI43" s="253">
        <v>900000</v>
      </c>
      <c r="AJ43" s="223">
        <f t="shared" si="19"/>
        <v>0</v>
      </c>
      <c r="AK43" s="254">
        <f t="shared" si="49"/>
        <v>900000</v>
      </c>
      <c r="AL43" s="230">
        <v>900000</v>
      </c>
      <c r="AM43" s="226">
        <f t="shared" si="20"/>
        <v>0</v>
      </c>
      <c r="AN43" s="252">
        <f t="shared" si="54"/>
        <v>900000</v>
      </c>
      <c r="AO43" s="253"/>
      <c r="AP43" s="223">
        <f t="shared" si="21"/>
        <v>900000</v>
      </c>
      <c r="AQ43" s="245">
        <v>900000</v>
      </c>
      <c r="AR43" s="230"/>
      <c r="AS43" s="214">
        <f t="shared" si="22"/>
        <v>900000</v>
      </c>
      <c r="AT43" s="255">
        <v>900000</v>
      </c>
      <c r="AU43" s="253"/>
      <c r="AV43" s="263">
        <f t="shared" si="32"/>
        <v>900000</v>
      </c>
      <c r="AW43" s="245"/>
      <c r="AX43" s="230"/>
      <c r="AY43" s="246"/>
      <c r="AZ43" s="224">
        <f t="shared" si="50"/>
        <v>7300000</v>
      </c>
      <c r="BA43" s="241">
        <f t="shared" si="51"/>
        <v>2700000</v>
      </c>
      <c r="BB43" s="226">
        <f t="shared" si="52"/>
        <v>10000000</v>
      </c>
      <c r="BC43" s="230">
        <f t="shared" si="53"/>
        <v>2700000</v>
      </c>
      <c r="BD43" s="242" t="s">
        <v>410</v>
      </c>
      <c r="BE43" s="232">
        <v>10000000</v>
      </c>
      <c r="BF43" s="232">
        <v>3700000</v>
      </c>
      <c r="BG43" s="232">
        <v>6300000</v>
      </c>
      <c r="BH43" s="232">
        <v>900000</v>
      </c>
      <c r="BI43" s="234">
        <f t="shared" si="24"/>
        <v>0</v>
      </c>
      <c r="BJ43" s="234">
        <f t="shared" si="25"/>
        <v>-3600000</v>
      </c>
      <c r="BK43" s="231" t="s">
        <v>373</v>
      </c>
      <c r="BL43" s="232">
        <v>4500000</v>
      </c>
      <c r="BM43" s="234">
        <f t="shared" si="26"/>
        <v>-1800000</v>
      </c>
    </row>
    <row r="44" spans="1:65" ht="15" x14ac:dyDescent="0.2">
      <c r="A44" s="212">
        <v>39</v>
      </c>
      <c r="B44" s="243"/>
      <c r="C44" s="244" t="s">
        <v>362</v>
      </c>
      <c r="D44" s="259" t="s">
        <v>31</v>
      </c>
      <c r="E44" s="244">
        <v>10000000</v>
      </c>
      <c r="F44" s="245"/>
      <c r="G44" s="246">
        <v>5000000</v>
      </c>
      <c r="H44" s="102">
        <f t="shared" ref="H44:H54" si="55">E44-F44-G44</f>
        <v>5000000</v>
      </c>
      <c r="I44" s="247"/>
      <c r="J44" s="248"/>
      <c r="K44" s="249"/>
      <c r="L44" s="250"/>
      <c r="M44" s="251"/>
      <c r="N44" s="249"/>
      <c r="O44" s="219">
        <f t="shared" si="40"/>
        <v>0</v>
      </c>
      <c r="P44" s="248"/>
      <c r="Q44" s="249"/>
      <c r="R44" s="220"/>
      <c r="S44" s="251">
        <v>500000</v>
      </c>
      <c r="T44" s="249">
        <v>300000</v>
      </c>
      <c r="U44" s="219">
        <f t="shared" si="41"/>
        <v>200000</v>
      </c>
      <c r="V44" s="266">
        <f t="shared" si="42"/>
        <v>500000</v>
      </c>
      <c r="W44" s="267"/>
      <c r="X44" s="268">
        <f t="shared" si="39"/>
        <v>500000</v>
      </c>
      <c r="Y44" s="269">
        <f t="shared" si="43"/>
        <v>500000</v>
      </c>
      <c r="Z44" s="267"/>
      <c r="AA44" s="262">
        <f t="shared" si="44"/>
        <v>500000</v>
      </c>
      <c r="AB44" s="252">
        <f t="shared" si="45"/>
        <v>500000</v>
      </c>
      <c r="AC44" s="253"/>
      <c r="AD44" s="223">
        <f t="shared" si="46"/>
        <v>500000</v>
      </c>
      <c r="AE44" s="254">
        <f t="shared" si="47"/>
        <v>500000</v>
      </c>
      <c r="AF44" s="230"/>
      <c r="AG44" s="226">
        <f t="shared" si="18"/>
        <v>500000</v>
      </c>
      <c r="AH44" s="252">
        <f t="shared" si="48"/>
        <v>500000</v>
      </c>
      <c r="AI44" s="253"/>
      <c r="AJ44" s="223">
        <f t="shared" si="19"/>
        <v>500000</v>
      </c>
      <c r="AK44" s="254">
        <f t="shared" si="49"/>
        <v>500000</v>
      </c>
      <c r="AL44" s="230"/>
      <c r="AM44" s="226">
        <f t="shared" si="20"/>
        <v>500000</v>
      </c>
      <c r="AN44" s="252">
        <f t="shared" si="54"/>
        <v>500000</v>
      </c>
      <c r="AO44" s="253"/>
      <c r="AP44" s="223">
        <f t="shared" si="21"/>
        <v>500000</v>
      </c>
      <c r="AQ44" s="245">
        <f>AN44</f>
        <v>500000</v>
      </c>
      <c r="AR44" s="230"/>
      <c r="AS44" s="214">
        <f t="shared" si="22"/>
        <v>500000</v>
      </c>
      <c r="AT44" s="255">
        <f>AQ44</f>
        <v>500000</v>
      </c>
      <c r="AU44" s="253"/>
      <c r="AV44" s="263">
        <f t="shared" si="32"/>
        <v>500000</v>
      </c>
      <c r="AW44" s="245"/>
      <c r="AX44" s="230"/>
      <c r="AY44" s="246"/>
      <c r="AZ44" s="224">
        <f t="shared" si="50"/>
        <v>300000</v>
      </c>
      <c r="BA44" s="241">
        <f t="shared" si="51"/>
        <v>4700000</v>
      </c>
      <c r="BB44" s="226">
        <f t="shared" si="52"/>
        <v>5000000</v>
      </c>
      <c r="BC44" s="230">
        <f t="shared" si="53"/>
        <v>4700000</v>
      </c>
      <c r="BD44" s="242" t="s">
        <v>362</v>
      </c>
      <c r="BE44" s="232">
        <v>5000000</v>
      </c>
      <c r="BF44" s="232">
        <v>300000</v>
      </c>
      <c r="BG44" s="232">
        <v>4700000</v>
      </c>
      <c r="BH44" s="232">
        <v>1700000</v>
      </c>
      <c r="BI44" s="234">
        <f t="shared" si="24"/>
        <v>0</v>
      </c>
      <c r="BJ44" s="234">
        <f t="shared" si="25"/>
        <v>0</v>
      </c>
      <c r="BK44" s="242" t="s">
        <v>362</v>
      </c>
      <c r="BL44" s="232">
        <v>4700000</v>
      </c>
      <c r="BM44" s="234">
        <f t="shared" si="26"/>
        <v>0</v>
      </c>
    </row>
    <row r="45" spans="1:65" ht="15" x14ac:dyDescent="0.2">
      <c r="A45" s="212">
        <v>40</v>
      </c>
      <c r="B45" s="243"/>
      <c r="C45" s="244" t="s">
        <v>61</v>
      </c>
      <c r="D45" s="103" t="s">
        <v>31</v>
      </c>
      <c r="E45" s="104">
        <v>9750000</v>
      </c>
      <c r="F45" s="245"/>
      <c r="G45" s="246">
        <v>500000</v>
      </c>
      <c r="H45" s="102">
        <f t="shared" si="55"/>
        <v>9250000</v>
      </c>
      <c r="I45" s="247">
        <v>1000000</v>
      </c>
      <c r="J45" s="248">
        <v>1000000</v>
      </c>
      <c r="K45" s="249">
        <v>1000000</v>
      </c>
      <c r="L45" s="250">
        <f t="shared" ref="L45:L89" si="56">J45-K45</f>
        <v>0</v>
      </c>
      <c r="M45" s="251">
        <f>(H45-I45)/10</f>
        <v>825000</v>
      </c>
      <c r="N45" s="249">
        <v>825000</v>
      </c>
      <c r="O45" s="219">
        <f t="shared" si="40"/>
        <v>0</v>
      </c>
      <c r="P45" s="248">
        <f>M45</f>
        <v>825000</v>
      </c>
      <c r="Q45" s="249">
        <v>825000</v>
      </c>
      <c r="R45" s="220">
        <f t="shared" ref="R45:R89" si="57">P45-Q45</f>
        <v>0</v>
      </c>
      <c r="S45" s="251">
        <f t="shared" ref="S45:S60" si="58">P45</f>
        <v>825000</v>
      </c>
      <c r="T45" s="249">
        <v>825000</v>
      </c>
      <c r="U45" s="219">
        <f t="shared" si="41"/>
        <v>0</v>
      </c>
      <c r="V45" s="248">
        <f t="shared" si="42"/>
        <v>825000</v>
      </c>
      <c r="W45" s="249">
        <f>V45</f>
        <v>825000</v>
      </c>
      <c r="X45" s="220">
        <f t="shared" si="39"/>
        <v>0</v>
      </c>
      <c r="Y45" s="251">
        <f t="shared" si="43"/>
        <v>825000</v>
      </c>
      <c r="Z45" s="249">
        <f>Y45</f>
        <v>825000</v>
      </c>
      <c r="AA45" s="219">
        <f t="shared" si="44"/>
        <v>0</v>
      </c>
      <c r="AB45" s="252">
        <f t="shared" si="45"/>
        <v>825000</v>
      </c>
      <c r="AC45" s="253">
        <f>AB45</f>
        <v>825000</v>
      </c>
      <c r="AD45" s="223">
        <f t="shared" si="46"/>
        <v>0</v>
      </c>
      <c r="AE45" s="254">
        <f t="shared" si="47"/>
        <v>825000</v>
      </c>
      <c r="AF45" s="230">
        <v>825000</v>
      </c>
      <c r="AG45" s="226">
        <f t="shared" si="18"/>
        <v>0</v>
      </c>
      <c r="AH45" s="252">
        <f t="shared" si="48"/>
        <v>825000</v>
      </c>
      <c r="AI45" s="253">
        <v>825000</v>
      </c>
      <c r="AJ45" s="223">
        <f t="shared" si="19"/>
        <v>0</v>
      </c>
      <c r="AK45" s="254">
        <f t="shared" si="49"/>
        <v>825000</v>
      </c>
      <c r="AL45" s="230">
        <v>650000</v>
      </c>
      <c r="AM45" s="226">
        <f t="shared" si="20"/>
        <v>175000</v>
      </c>
      <c r="AN45" s="252">
        <f t="shared" si="54"/>
        <v>825000</v>
      </c>
      <c r="AO45" s="253"/>
      <c r="AP45" s="223">
        <f t="shared" si="21"/>
        <v>825000</v>
      </c>
      <c r="AQ45" s="245"/>
      <c r="AR45" s="230"/>
      <c r="AS45" s="214">
        <f t="shared" si="22"/>
        <v>0</v>
      </c>
      <c r="AT45" s="255"/>
      <c r="AU45" s="253"/>
      <c r="AV45" s="263">
        <f t="shared" si="32"/>
        <v>0</v>
      </c>
      <c r="AW45" s="245"/>
      <c r="AX45" s="230"/>
      <c r="AY45" s="246"/>
      <c r="AZ45" s="224">
        <f t="shared" si="50"/>
        <v>8250000</v>
      </c>
      <c r="BA45" s="241">
        <f t="shared" si="51"/>
        <v>1000000</v>
      </c>
      <c r="BB45" s="226">
        <f t="shared" si="52"/>
        <v>9250000</v>
      </c>
      <c r="BC45" s="230">
        <f t="shared" si="53"/>
        <v>1000000</v>
      </c>
      <c r="BD45" s="242" t="s">
        <v>393</v>
      </c>
      <c r="BE45" s="232">
        <v>9250000</v>
      </c>
      <c r="BF45" s="232">
        <v>5125000</v>
      </c>
      <c r="BG45" s="232">
        <v>4125000</v>
      </c>
      <c r="BH45" s="232">
        <v>825000</v>
      </c>
      <c r="BI45" s="234">
        <f t="shared" si="24"/>
        <v>0</v>
      </c>
      <c r="BJ45" s="234">
        <f t="shared" si="25"/>
        <v>-3125000</v>
      </c>
      <c r="BK45" s="242" t="s">
        <v>393</v>
      </c>
      <c r="BL45" s="232">
        <v>3300000</v>
      </c>
      <c r="BM45" s="234">
        <f t="shared" si="26"/>
        <v>-2300000</v>
      </c>
    </row>
    <row r="46" spans="1:65" ht="15" x14ac:dyDescent="0.2">
      <c r="A46" s="212">
        <v>41</v>
      </c>
      <c r="B46" s="243"/>
      <c r="C46" s="244" t="s">
        <v>93</v>
      </c>
      <c r="D46" s="259" t="s">
        <v>31</v>
      </c>
      <c r="E46" s="244">
        <v>10000000</v>
      </c>
      <c r="F46" s="245"/>
      <c r="G46" s="246"/>
      <c r="H46" s="102">
        <f t="shared" si="55"/>
        <v>10000000</v>
      </c>
      <c r="I46" s="247">
        <v>1000000</v>
      </c>
      <c r="J46" s="248">
        <v>1000000</v>
      </c>
      <c r="K46" s="249">
        <v>1000000</v>
      </c>
      <c r="L46" s="250">
        <f t="shared" si="56"/>
        <v>0</v>
      </c>
      <c r="M46" s="251">
        <f>(H46-I46)/12</f>
        <v>750000</v>
      </c>
      <c r="N46" s="249">
        <v>750000</v>
      </c>
      <c r="O46" s="219">
        <f t="shared" si="40"/>
        <v>0</v>
      </c>
      <c r="P46" s="248">
        <f>M46</f>
        <v>750000</v>
      </c>
      <c r="Q46" s="249">
        <v>750000</v>
      </c>
      <c r="R46" s="220">
        <f t="shared" si="57"/>
        <v>0</v>
      </c>
      <c r="S46" s="251">
        <f t="shared" si="58"/>
        <v>750000</v>
      </c>
      <c r="T46" s="249">
        <v>750000</v>
      </c>
      <c r="U46" s="219">
        <f t="shared" si="41"/>
        <v>0</v>
      </c>
      <c r="V46" s="248">
        <f t="shared" si="42"/>
        <v>750000</v>
      </c>
      <c r="W46" s="249">
        <f>V46</f>
        <v>750000</v>
      </c>
      <c r="X46" s="220">
        <f t="shared" si="39"/>
        <v>0</v>
      </c>
      <c r="Y46" s="251">
        <f t="shared" si="43"/>
        <v>750000</v>
      </c>
      <c r="Z46" s="249">
        <f>Y46</f>
        <v>750000</v>
      </c>
      <c r="AA46" s="219">
        <f t="shared" si="44"/>
        <v>0</v>
      </c>
      <c r="AB46" s="252">
        <f t="shared" si="45"/>
        <v>750000</v>
      </c>
      <c r="AC46" s="253">
        <f>AB46</f>
        <v>750000</v>
      </c>
      <c r="AD46" s="223">
        <f t="shared" si="46"/>
        <v>0</v>
      </c>
      <c r="AE46" s="254">
        <f t="shared" si="47"/>
        <v>750000</v>
      </c>
      <c r="AF46" s="230">
        <f>AE46</f>
        <v>750000</v>
      </c>
      <c r="AG46" s="226">
        <f t="shared" si="18"/>
        <v>0</v>
      </c>
      <c r="AH46" s="252">
        <f t="shared" si="48"/>
        <v>750000</v>
      </c>
      <c r="AI46" s="253">
        <v>750000</v>
      </c>
      <c r="AJ46" s="223">
        <f t="shared" si="19"/>
        <v>0</v>
      </c>
      <c r="AK46" s="254">
        <f t="shared" si="49"/>
        <v>750000</v>
      </c>
      <c r="AL46" s="230">
        <v>750000</v>
      </c>
      <c r="AM46" s="226">
        <f t="shared" si="20"/>
        <v>0</v>
      </c>
      <c r="AN46" s="252">
        <f t="shared" si="54"/>
        <v>750000</v>
      </c>
      <c r="AO46" s="253"/>
      <c r="AP46" s="223">
        <f t="shared" si="21"/>
        <v>750000</v>
      </c>
      <c r="AQ46" s="245">
        <f t="shared" ref="AQ46:AQ51" si="59">AN46</f>
        <v>750000</v>
      </c>
      <c r="AR46" s="230"/>
      <c r="AS46" s="214">
        <f t="shared" si="22"/>
        <v>750000</v>
      </c>
      <c r="AT46" s="255">
        <f>AQ46</f>
        <v>750000</v>
      </c>
      <c r="AU46" s="253"/>
      <c r="AV46" s="263">
        <f t="shared" si="32"/>
        <v>750000</v>
      </c>
      <c r="AW46" s="245"/>
      <c r="AX46" s="230"/>
      <c r="AY46" s="246"/>
      <c r="AZ46" s="224">
        <f t="shared" si="50"/>
        <v>7750000</v>
      </c>
      <c r="BA46" s="229">
        <f t="shared" si="51"/>
        <v>2250000</v>
      </c>
      <c r="BB46" s="226">
        <f t="shared" si="52"/>
        <v>10000000</v>
      </c>
      <c r="BC46" s="230">
        <f t="shared" si="53"/>
        <v>2250000</v>
      </c>
      <c r="BD46" s="242" t="s">
        <v>93</v>
      </c>
      <c r="BE46" s="232">
        <v>10000000</v>
      </c>
      <c r="BF46" s="232">
        <v>4750000</v>
      </c>
      <c r="BG46" s="232">
        <v>5250000</v>
      </c>
      <c r="BH46" s="232">
        <v>750000</v>
      </c>
      <c r="BI46" s="234">
        <f t="shared" si="24"/>
        <v>0</v>
      </c>
      <c r="BJ46" s="234">
        <f t="shared" si="25"/>
        <v>-3000000</v>
      </c>
      <c r="BK46" s="231" t="s">
        <v>93</v>
      </c>
      <c r="BL46" s="232">
        <v>3750000</v>
      </c>
      <c r="BM46" s="234">
        <f t="shared" si="26"/>
        <v>-1500000</v>
      </c>
    </row>
    <row r="47" spans="1:65" s="435" customFormat="1" ht="15" x14ac:dyDescent="0.2">
      <c r="A47" s="426">
        <v>42</v>
      </c>
      <c r="B47" s="403"/>
      <c r="C47" s="429" t="s">
        <v>49</v>
      </c>
      <c r="D47" s="428" t="s">
        <v>31</v>
      </c>
      <c r="E47" s="429">
        <v>9500000</v>
      </c>
      <c r="F47" s="264"/>
      <c r="G47" s="400"/>
      <c r="H47" s="430">
        <f t="shared" si="55"/>
        <v>9500000</v>
      </c>
      <c r="I47" s="432">
        <v>1000000</v>
      </c>
      <c r="J47" s="264">
        <v>1000000</v>
      </c>
      <c r="K47" s="261">
        <v>1000000</v>
      </c>
      <c r="L47" s="400">
        <f t="shared" si="56"/>
        <v>0</v>
      </c>
      <c r="M47" s="260">
        <v>708000</v>
      </c>
      <c r="N47" s="261">
        <v>708000</v>
      </c>
      <c r="O47" s="262">
        <f t="shared" si="40"/>
        <v>0</v>
      </c>
      <c r="P47" s="264">
        <f>M47</f>
        <v>708000</v>
      </c>
      <c r="Q47" s="261">
        <v>708000</v>
      </c>
      <c r="R47" s="265">
        <f t="shared" si="57"/>
        <v>0</v>
      </c>
      <c r="S47" s="260">
        <f t="shared" si="58"/>
        <v>708000</v>
      </c>
      <c r="T47" s="261">
        <v>708000</v>
      </c>
      <c r="U47" s="262">
        <f t="shared" si="41"/>
        <v>0</v>
      </c>
      <c r="V47" s="264">
        <f t="shared" si="42"/>
        <v>708000</v>
      </c>
      <c r="W47" s="261">
        <v>708000</v>
      </c>
      <c r="X47" s="265">
        <f t="shared" si="39"/>
        <v>0</v>
      </c>
      <c r="Y47" s="260">
        <f t="shared" si="43"/>
        <v>708000</v>
      </c>
      <c r="Z47" s="261">
        <f>Y47</f>
        <v>708000</v>
      </c>
      <c r="AA47" s="262">
        <f t="shared" si="44"/>
        <v>0</v>
      </c>
      <c r="AB47" s="264">
        <f t="shared" si="45"/>
        <v>708000</v>
      </c>
      <c r="AC47" s="261">
        <f>AB47</f>
        <v>708000</v>
      </c>
      <c r="AD47" s="265">
        <f t="shared" si="46"/>
        <v>0</v>
      </c>
      <c r="AE47" s="260">
        <f t="shared" si="47"/>
        <v>708000</v>
      </c>
      <c r="AF47" s="261">
        <f>AE47</f>
        <v>708000</v>
      </c>
      <c r="AG47" s="262">
        <f t="shared" si="18"/>
        <v>0</v>
      </c>
      <c r="AH47" s="264">
        <f t="shared" si="48"/>
        <v>708000</v>
      </c>
      <c r="AI47" s="261">
        <f>AH47</f>
        <v>708000</v>
      </c>
      <c r="AJ47" s="265">
        <f t="shared" si="19"/>
        <v>0</v>
      </c>
      <c r="AK47" s="260">
        <f t="shared" si="49"/>
        <v>708000</v>
      </c>
      <c r="AL47" s="261">
        <v>708000</v>
      </c>
      <c r="AM47" s="262">
        <f>AK47-AL47</f>
        <v>0</v>
      </c>
      <c r="AN47" s="264">
        <f t="shared" si="54"/>
        <v>708000</v>
      </c>
      <c r="AO47" s="261">
        <v>708000</v>
      </c>
      <c r="AP47" s="265">
        <f t="shared" si="21"/>
        <v>0</v>
      </c>
      <c r="AQ47" s="264">
        <f t="shared" si="59"/>
        <v>708000</v>
      </c>
      <c r="AR47" s="261">
        <v>708000</v>
      </c>
      <c r="AS47" s="265">
        <f t="shared" si="22"/>
        <v>0</v>
      </c>
      <c r="AT47" s="260">
        <v>712000</v>
      </c>
      <c r="AU47" s="261">
        <v>712000</v>
      </c>
      <c r="AV47" s="432">
        <f t="shared" si="32"/>
        <v>0</v>
      </c>
      <c r="AW47" s="264"/>
      <c r="AX47" s="261"/>
      <c r="AY47" s="400"/>
      <c r="AZ47" s="334">
        <f t="shared" si="50"/>
        <v>9500000</v>
      </c>
      <c r="BA47" s="449">
        <f t="shared" si="51"/>
        <v>0</v>
      </c>
      <c r="BB47" s="262">
        <f t="shared" si="52"/>
        <v>9500000</v>
      </c>
      <c r="BC47" s="261">
        <f t="shared" si="53"/>
        <v>0</v>
      </c>
      <c r="BD47" s="446" t="s">
        <v>49</v>
      </c>
      <c r="BE47" s="434">
        <v>9500000</v>
      </c>
      <c r="BF47" s="434">
        <v>5300000</v>
      </c>
      <c r="BG47" s="434">
        <v>4200000</v>
      </c>
      <c r="BH47" s="447">
        <v>0</v>
      </c>
      <c r="BI47" s="435">
        <f t="shared" si="24"/>
        <v>0</v>
      </c>
      <c r="BJ47" s="435">
        <f t="shared" si="25"/>
        <v>-4200000</v>
      </c>
      <c r="BK47" s="446" t="s">
        <v>49</v>
      </c>
      <c r="BL47" s="434">
        <v>2800000</v>
      </c>
      <c r="BM47" s="435">
        <f t="shared" si="26"/>
        <v>-2800000</v>
      </c>
    </row>
    <row r="48" spans="1:65" s="435" customFormat="1" ht="15" x14ac:dyDescent="0.2">
      <c r="A48" s="426">
        <v>43</v>
      </c>
      <c r="B48" s="403"/>
      <c r="C48" s="445" t="s">
        <v>45</v>
      </c>
      <c r="D48" s="428" t="s">
        <v>31</v>
      </c>
      <c r="E48" s="429">
        <v>9500000</v>
      </c>
      <c r="F48" s="264">
        <v>475000</v>
      </c>
      <c r="G48" s="400"/>
      <c r="H48" s="430">
        <f t="shared" si="55"/>
        <v>9025000</v>
      </c>
      <c r="I48" s="432">
        <v>9025000</v>
      </c>
      <c r="J48" s="432">
        <v>9025000</v>
      </c>
      <c r="K48" s="432">
        <v>9025000</v>
      </c>
      <c r="L48" s="400">
        <f t="shared" si="56"/>
        <v>0</v>
      </c>
      <c r="M48" s="260">
        <f>(H48-I48)/12</f>
        <v>0</v>
      </c>
      <c r="N48" s="261"/>
      <c r="O48" s="262">
        <f t="shared" si="40"/>
        <v>0</v>
      </c>
      <c r="P48" s="264">
        <f>M48</f>
        <v>0</v>
      </c>
      <c r="Q48" s="261"/>
      <c r="R48" s="265">
        <f t="shared" si="57"/>
        <v>0</v>
      </c>
      <c r="S48" s="260">
        <f t="shared" si="58"/>
        <v>0</v>
      </c>
      <c r="T48" s="261"/>
      <c r="U48" s="262">
        <f t="shared" si="41"/>
        <v>0</v>
      </c>
      <c r="V48" s="264">
        <f t="shared" si="42"/>
        <v>0</v>
      </c>
      <c r="W48" s="261"/>
      <c r="X48" s="265">
        <f t="shared" si="39"/>
        <v>0</v>
      </c>
      <c r="Y48" s="260">
        <f t="shared" si="43"/>
        <v>0</v>
      </c>
      <c r="Z48" s="261"/>
      <c r="AA48" s="262">
        <f t="shared" si="44"/>
        <v>0</v>
      </c>
      <c r="AB48" s="264">
        <f t="shared" si="45"/>
        <v>0</v>
      </c>
      <c r="AC48" s="261"/>
      <c r="AD48" s="265">
        <f t="shared" si="46"/>
        <v>0</v>
      </c>
      <c r="AE48" s="260">
        <f t="shared" si="47"/>
        <v>0</v>
      </c>
      <c r="AF48" s="261"/>
      <c r="AG48" s="262">
        <f t="shared" si="18"/>
        <v>0</v>
      </c>
      <c r="AH48" s="264">
        <f t="shared" si="48"/>
        <v>0</v>
      </c>
      <c r="AI48" s="261"/>
      <c r="AJ48" s="265">
        <f t="shared" si="19"/>
        <v>0</v>
      </c>
      <c r="AK48" s="260">
        <f t="shared" si="49"/>
        <v>0</v>
      </c>
      <c r="AL48" s="261"/>
      <c r="AM48" s="262">
        <f t="shared" si="20"/>
        <v>0</v>
      </c>
      <c r="AN48" s="264">
        <f t="shared" si="54"/>
        <v>0</v>
      </c>
      <c r="AO48" s="261"/>
      <c r="AP48" s="265">
        <f t="shared" si="21"/>
        <v>0</v>
      </c>
      <c r="AQ48" s="264">
        <f t="shared" si="59"/>
        <v>0</v>
      </c>
      <c r="AR48" s="261"/>
      <c r="AS48" s="265">
        <f t="shared" si="22"/>
        <v>0</v>
      </c>
      <c r="AT48" s="260">
        <f>AQ48</f>
        <v>0</v>
      </c>
      <c r="AU48" s="261"/>
      <c r="AV48" s="432">
        <f t="shared" si="32"/>
        <v>0</v>
      </c>
      <c r="AW48" s="264"/>
      <c r="AX48" s="261"/>
      <c r="AY48" s="400"/>
      <c r="AZ48" s="334">
        <f t="shared" si="50"/>
        <v>9025000</v>
      </c>
      <c r="BA48" s="449">
        <f t="shared" si="51"/>
        <v>0</v>
      </c>
      <c r="BB48" s="262">
        <f t="shared" si="52"/>
        <v>9025000</v>
      </c>
      <c r="BC48" s="261">
        <f t="shared" si="53"/>
        <v>0</v>
      </c>
      <c r="BD48" s="446" t="s">
        <v>45</v>
      </c>
      <c r="BE48" s="434">
        <v>9025000</v>
      </c>
      <c r="BF48" s="434">
        <v>9025000</v>
      </c>
      <c r="BG48" s="447">
        <v>0</v>
      </c>
      <c r="BH48" s="447">
        <v>0</v>
      </c>
      <c r="BI48" s="435">
        <f t="shared" si="24"/>
        <v>0</v>
      </c>
      <c r="BJ48" s="435">
        <f t="shared" si="25"/>
        <v>0</v>
      </c>
      <c r="BK48" s="446" t="s">
        <v>45</v>
      </c>
      <c r="BL48" s="447">
        <v>0</v>
      </c>
      <c r="BM48" s="435">
        <f t="shared" si="26"/>
        <v>0</v>
      </c>
    </row>
    <row r="49" spans="1:65" ht="15" x14ac:dyDescent="0.2">
      <c r="A49" s="212">
        <v>44</v>
      </c>
      <c r="B49" s="243"/>
      <c r="C49" s="244" t="s">
        <v>101</v>
      </c>
      <c r="D49" s="259" t="s">
        <v>31</v>
      </c>
      <c r="E49" s="244">
        <v>10000000</v>
      </c>
      <c r="F49" s="245"/>
      <c r="G49" s="246">
        <v>500000</v>
      </c>
      <c r="H49" s="102">
        <f t="shared" si="55"/>
        <v>9500000</v>
      </c>
      <c r="I49" s="247">
        <v>1000000</v>
      </c>
      <c r="J49" s="248">
        <v>1000000</v>
      </c>
      <c r="K49" s="249">
        <v>1000000</v>
      </c>
      <c r="L49" s="250">
        <f t="shared" si="56"/>
        <v>0</v>
      </c>
      <c r="M49" s="251"/>
      <c r="N49" s="249"/>
      <c r="O49" s="219">
        <f t="shared" si="40"/>
        <v>0</v>
      </c>
      <c r="P49" s="251">
        <v>800000</v>
      </c>
      <c r="Q49" s="249">
        <f>P49</f>
        <v>800000</v>
      </c>
      <c r="R49" s="220">
        <f t="shared" si="57"/>
        <v>0</v>
      </c>
      <c r="S49" s="251">
        <f t="shared" si="58"/>
        <v>800000</v>
      </c>
      <c r="T49" s="249">
        <f>S49</f>
        <v>800000</v>
      </c>
      <c r="U49" s="219">
        <f t="shared" si="41"/>
        <v>0</v>
      </c>
      <c r="V49" s="266">
        <f t="shared" si="42"/>
        <v>800000</v>
      </c>
      <c r="W49" s="267">
        <v>800000</v>
      </c>
      <c r="X49" s="268">
        <f t="shared" si="39"/>
        <v>0</v>
      </c>
      <c r="Y49" s="269">
        <f t="shared" si="43"/>
        <v>800000</v>
      </c>
      <c r="Z49" s="267">
        <v>800000</v>
      </c>
      <c r="AA49" s="262">
        <f t="shared" si="44"/>
        <v>0</v>
      </c>
      <c r="AB49" s="252">
        <f t="shared" si="45"/>
        <v>800000</v>
      </c>
      <c r="AC49" s="253">
        <v>800000</v>
      </c>
      <c r="AD49" s="223">
        <f t="shared" si="46"/>
        <v>0</v>
      </c>
      <c r="AE49" s="254">
        <f t="shared" si="47"/>
        <v>800000</v>
      </c>
      <c r="AF49" s="230">
        <v>600000</v>
      </c>
      <c r="AG49" s="226">
        <f t="shared" si="18"/>
        <v>200000</v>
      </c>
      <c r="AH49" s="252">
        <f t="shared" si="48"/>
        <v>800000</v>
      </c>
      <c r="AI49" s="253"/>
      <c r="AJ49" s="223">
        <f t="shared" si="19"/>
        <v>800000</v>
      </c>
      <c r="AK49" s="254">
        <f t="shared" si="49"/>
        <v>800000</v>
      </c>
      <c r="AL49" s="230"/>
      <c r="AM49" s="226">
        <f t="shared" si="20"/>
        <v>800000</v>
      </c>
      <c r="AN49" s="252">
        <f t="shared" si="54"/>
        <v>800000</v>
      </c>
      <c r="AO49" s="253"/>
      <c r="AP49" s="223">
        <f t="shared" si="21"/>
        <v>800000</v>
      </c>
      <c r="AQ49" s="245">
        <f t="shared" si="59"/>
        <v>800000</v>
      </c>
      <c r="AR49" s="230"/>
      <c r="AS49" s="214">
        <f t="shared" si="22"/>
        <v>800000</v>
      </c>
      <c r="AT49" s="255">
        <v>500000</v>
      </c>
      <c r="AU49" s="253"/>
      <c r="AV49" s="263">
        <f t="shared" si="32"/>
        <v>500000</v>
      </c>
      <c r="AW49" s="245"/>
      <c r="AX49" s="230"/>
      <c r="AY49" s="246"/>
      <c r="AZ49" s="224">
        <f t="shared" si="50"/>
        <v>5600000</v>
      </c>
      <c r="BA49" s="241">
        <f t="shared" si="51"/>
        <v>3900000</v>
      </c>
      <c r="BB49" s="226">
        <f t="shared" si="52"/>
        <v>9500000</v>
      </c>
      <c r="BC49" s="230">
        <f t="shared" si="53"/>
        <v>3900000</v>
      </c>
      <c r="BD49" s="242" t="s">
        <v>394</v>
      </c>
      <c r="BE49" s="232">
        <v>9500000</v>
      </c>
      <c r="BF49" s="232">
        <v>2000000</v>
      </c>
      <c r="BG49" s="232">
        <v>7500000</v>
      </c>
      <c r="BH49" s="232">
        <v>3000000</v>
      </c>
      <c r="BI49" s="234">
        <f t="shared" si="24"/>
        <v>0</v>
      </c>
      <c r="BJ49" s="234">
        <f t="shared" si="25"/>
        <v>-3600000</v>
      </c>
      <c r="BK49" s="242" t="s">
        <v>394</v>
      </c>
      <c r="BL49" s="232">
        <v>6500000</v>
      </c>
      <c r="BM49" s="234">
        <f t="shared" si="26"/>
        <v>-2600000</v>
      </c>
    </row>
    <row r="50" spans="1:65" ht="15" x14ac:dyDescent="0.2">
      <c r="A50" s="212">
        <v>45</v>
      </c>
      <c r="B50" s="243"/>
      <c r="C50" s="244" t="s">
        <v>47</v>
      </c>
      <c r="D50" s="103" t="s">
        <v>31</v>
      </c>
      <c r="E50" s="104">
        <v>9500000</v>
      </c>
      <c r="F50" s="245"/>
      <c r="G50" s="246"/>
      <c r="H50" s="102">
        <f t="shared" si="55"/>
        <v>9500000</v>
      </c>
      <c r="I50" s="247">
        <v>1000000</v>
      </c>
      <c r="J50" s="248">
        <v>1000000</v>
      </c>
      <c r="K50" s="249">
        <v>1000000</v>
      </c>
      <c r="L50" s="250">
        <f t="shared" si="56"/>
        <v>0</v>
      </c>
      <c r="M50" s="251">
        <v>708000</v>
      </c>
      <c r="N50" s="249">
        <v>708000</v>
      </c>
      <c r="O50" s="219">
        <f t="shared" si="40"/>
        <v>0</v>
      </c>
      <c r="P50" s="248">
        <f t="shared" ref="P50:P68" si="60">M50</f>
        <v>708000</v>
      </c>
      <c r="Q50" s="249">
        <v>708000</v>
      </c>
      <c r="R50" s="220">
        <f t="shared" si="57"/>
        <v>0</v>
      </c>
      <c r="S50" s="251">
        <f t="shared" si="58"/>
        <v>708000</v>
      </c>
      <c r="T50" s="249">
        <f>S50</f>
        <v>708000</v>
      </c>
      <c r="U50" s="219">
        <f t="shared" si="41"/>
        <v>0</v>
      </c>
      <c r="V50" s="256">
        <f t="shared" si="42"/>
        <v>708000</v>
      </c>
      <c r="W50" s="257">
        <f>V50</f>
        <v>708000</v>
      </c>
      <c r="X50" s="239">
        <f t="shared" si="39"/>
        <v>0</v>
      </c>
      <c r="Y50" s="258">
        <f t="shared" si="43"/>
        <v>708000</v>
      </c>
      <c r="Z50" s="257">
        <f>Y50</f>
        <v>708000</v>
      </c>
      <c r="AA50" s="219">
        <f t="shared" si="44"/>
        <v>0</v>
      </c>
      <c r="AB50" s="252">
        <f t="shared" si="45"/>
        <v>708000</v>
      </c>
      <c r="AC50" s="253">
        <v>708000</v>
      </c>
      <c r="AD50" s="223">
        <f t="shared" si="46"/>
        <v>0</v>
      </c>
      <c r="AE50" s="254">
        <f t="shared" si="47"/>
        <v>708000</v>
      </c>
      <c r="AF50" s="230">
        <v>708000</v>
      </c>
      <c r="AG50" s="226">
        <f t="shared" si="18"/>
        <v>0</v>
      </c>
      <c r="AH50" s="252">
        <f t="shared" si="48"/>
        <v>708000</v>
      </c>
      <c r="AI50" s="253">
        <v>708000</v>
      </c>
      <c r="AJ50" s="223">
        <f t="shared" si="19"/>
        <v>0</v>
      </c>
      <c r="AK50" s="254">
        <f t="shared" si="49"/>
        <v>708000</v>
      </c>
      <c r="AL50" s="230">
        <v>708000</v>
      </c>
      <c r="AM50" s="226">
        <f t="shared" si="20"/>
        <v>0</v>
      </c>
      <c r="AN50" s="252">
        <f t="shared" si="54"/>
        <v>708000</v>
      </c>
      <c r="AO50" s="253">
        <v>292000</v>
      </c>
      <c r="AP50" s="223">
        <f t="shared" si="21"/>
        <v>416000</v>
      </c>
      <c r="AQ50" s="245">
        <f t="shared" si="59"/>
        <v>708000</v>
      </c>
      <c r="AR50" s="230"/>
      <c r="AS50" s="214">
        <f t="shared" si="22"/>
        <v>708000</v>
      </c>
      <c r="AT50" s="255">
        <v>712000</v>
      </c>
      <c r="AU50" s="253"/>
      <c r="AV50" s="263">
        <f t="shared" si="32"/>
        <v>712000</v>
      </c>
      <c r="AW50" s="245"/>
      <c r="AX50" s="230"/>
      <c r="AY50" s="246"/>
      <c r="AZ50" s="224">
        <f t="shared" si="50"/>
        <v>7664000</v>
      </c>
      <c r="BA50" s="241">
        <f t="shared" si="51"/>
        <v>1836000</v>
      </c>
      <c r="BB50" s="226">
        <f t="shared" si="52"/>
        <v>9500000</v>
      </c>
      <c r="BC50" s="230">
        <f t="shared" si="53"/>
        <v>1836000</v>
      </c>
      <c r="BD50" s="242" t="s">
        <v>395</v>
      </c>
      <c r="BE50" s="232">
        <v>9750000</v>
      </c>
      <c r="BF50" s="232">
        <v>6375000</v>
      </c>
      <c r="BG50" s="232">
        <v>3375000</v>
      </c>
      <c r="BH50" s="232">
        <v>675000</v>
      </c>
      <c r="BI50" s="234">
        <f t="shared" si="24"/>
        <v>-250000</v>
      </c>
      <c r="BJ50" s="234">
        <f t="shared" si="25"/>
        <v>-1539000</v>
      </c>
      <c r="BK50" s="242" t="s">
        <v>395</v>
      </c>
      <c r="BL50" s="232">
        <v>3375000</v>
      </c>
      <c r="BM50" s="234">
        <f t="shared" si="26"/>
        <v>-1539000</v>
      </c>
    </row>
    <row r="51" spans="1:65" s="435" customFormat="1" ht="15" x14ac:dyDescent="0.2">
      <c r="A51" s="426">
        <v>46</v>
      </c>
      <c r="B51" s="403"/>
      <c r="C51" s="427" t="s">
        <v>30</v>
      </c>
      <c r="D51" s="428" t="s">
        <v>31</v>
      </c>
      <c r="E51" s="429">
        <v>9500000</v>
      </c>
      <c r="F51" s="264"/>
      <c r="G51" s="400"/>
      <c r="H51" s="430">
        <f t="shared" si="55"/>
        <v>9500000</v>
      </c>
      <c r="I51" s="431">
        <v>3500000</v>
      </c>
      <c r="J51" s="264">
        <v>3500000</v>
      </c>
      <c r="K51" s="261">
        <v>3500000</v>
      </c>
      <c r="L51" s="400">
        <f t="shared" si="56"/>
        <v>0</v>
      </c>
      <c r="M51" s="260">
        <v>500000</v>
      </c>
      <c r="N51" s="261">
        <v>500000</v>
      </c>
      <c r="O51" s="262">
        <f t="shared" si="40"/>
        <v>0</v>
      </c>
      <c r="P51" s="264">
        <f t="shared" si="60"/>
        <v>500000</v>
      </c>
      <c r="Q51" s="261">
        <v>500000</v>
      </c>
      <c r="R51" s="265">
        <f t="shared" si="57"/>
        <v>0</v>
      </c>
      <c r="S51" s="260">
        <f t="shared" si="58"/>
        <v>500000</v>
      </c>
      <c r="T51" s="261">
        <f>S51</f>
        <v>500000</v>
      </c>
      <c r="U51" s="262">
        <f t="shared" si="41"/>
        <v>0</v>
      </c>
      <c r="V51" s="266">
        <f t="shared" si="42"/>
        <v>500000</v>
      </c>
      <c r="W51" s="267">
        <f>V51</f>
        <v>500000</v>
      </c>
      <c r="X51" s="268">
        <f t="shared" si="39"/>
        <v>0</v>
      </c>
      <c r="Y51" s="269">
        <f t="shared" si="43"/>
        <v>500000</v>
      </c>
      <c r="Z51" s="267">
        <f>Y51</f>
        <v>500000</v>
      </c>
      <c r="AA51" s="262">
        <f t="shared" si="44"/>
        <v>0</v>
      </c>
      <c r="AB51" s="264">
        <f t="shared" si="45"/>
        <v>500000</v>
      </c>
      <c r="AC51" s="261">
        <f>AB51</f>
        <v>500000</v>
      </c>
      <c r="AD51" s="265">
        <f t="shared" si="46"/>
        <v>0</v>
      </c>
      <c r="AE51" s="260">
        <f t="shared" si="47"/>
        <v>500000</v>
      </c>
      <c r="AF51" s="261">
        <v>500000</v>
      </c>
      <c r="AG51" s="262">
        <f t="shared" si="18"/>
        <v>0</v>
      </c>
      <c r="AH51" s="264">
        <f t="shared" si="48"/>
        <v>500000</v>
      </c>
      <c r="AI51" s="261">
        <v>500000</v>
      </c>
      <c r="AJ51" s="265">
        <f t="shared" si="19"/>
        <v>0</v>
      </c>
      <c r="AK51" s="260">
        <f t="shared" si="49"/>
        <v>500000</v>
      </c>
      <c r="AL51" s="261">
        <v>500000</v>
      </c>
      <c r="AM51" s="262">
        <f t="shared" si="20"/>
        <v>0</v>
      </c>
      <c r="AN51" s="264">
        <f t="shared" si="54"/>
        <v>500000</v>
      </c>
      <c r="AO51" s="261">
        <v>500000</v>
      </c>
      <c r="AP51" s="265">
        <f t="shared" si="21"/>
        <v>0</v>
      </c>
      <c r="AQ51" s="264">
        <f t="shared" si="59"/>
        <v>500000</v>
      </c>
      <c r="AR51" s="261">
        <v>500000</v>
      </c>
      <c r="AS51" s="265">
        <f t="shared" si="22"/>
        <v>0</v>
      </c>
      <c r="AT51" s="260">
        <v>500000</v>
      </c>
      <c r="AU51" s="261">
        <v>500000</v>
      </c>
      <c r="AV51" s="432">
        <f t="shared" si="32"/>
        <v>0</v>
      </c>
      <c r="AW51" s="264"/>
      <c r="AX51" s="261"/>
      <c r="AY51" s="400"/>
      <c r="AZ51" s="334">
        <f t="shared" si="50"/>
        <v>9500000</v>
      </c>
      <c r="BA51" s="241">
        <f t="shared" si="51"/>
        <v>0</v>
      </c>
      <c r="BB51" s="262">
        <f t="shared" si="52"/>
        <v>9500000</v>
      </c>
      <c r="BC51" s="261">
        <f t="shared" si="53"/>
        <v>0</v>
      </c>
      <c r="BD51" s="433" t="s">
        <v>396</v>
      </c>
      <c r="BE51" s="434">
        <v>9500000</v>
      </c>
      <c r="BF51" s="434">
        <v>5000000</v>
      </c>
      <c r="BG51" s="434">
        <v>4500000</v>
      </c>
      <c r="BH51" s="434">
        <v>1500000</v>
      </c>
      <c r="BI51" s="435">
        <f t="shared" si="24"/>
        <v>0</v>
      </c>
      <c r="BJ51" s="435">
        <f t="shared" si="25"/>
        <v>-4500000</v>
      </c>
      <c r="BK51" s="433" t="s">
        <v>396</v>
      </c>
      <c r="BL51" s="434">
        <v>3000000</v>
      </c>
      <c r="BM51" s="435">
        <f t="shared" si="26"/>
        <v>-3000000</v>
      </c>
    </row>
    <row r="52" spans="1:65" s="435" customFormat="1" ht="15" x14ac:dyDescent="0.2">
      <c r="A52" s="426">
        <v>47</v>
      </c>
      <c r="B52" s="403"/>
      <c r="C52" s="429" t="s">
        <v>74</v>
      </c>
      <c r="D52" s="428" t="s">
        <v>73</v>
      </c>
      <c r="E52" s="441">
        <v>9750000</v>
      </c>
      <c r="F52" s="264"/>
      <c r="G52" s="400"/>
      <c r="H52" s="430">
        <f t="shared" si="55"/>
        <v>9750000</v>
      </c>
      <c r="I52" s="431">
        <v>3000000</v>
      </c>
      <c r="J52" s="264">
        <v>3000000</v>
      </c>
      <c r="K52" s="261">
        <v>3000000</v>
      </c>
      <c r="L52" s="400">
        <f t="shared" si="56"/>
        <v>0</v>
      </c>
      <c r="M52" s="260">
        <f>(H52-I52)/10</f>
        <v>675000</v>
      </c>
      <c r="N52" s="261">
        <v>675000</v>
      </c>
      <c r="O52" s="262">
        <f t="shared" si="40"/>
        <v>0</v>
      </c>
      <c r="P52" s="264">
        <f t="shared" si="60"/>
        <v>675000</v>
      </c>
      <c r="Q52" s="261">
        <v>675000</v>
      </c>
      <c r="R52" s="265">
        <f t="shared" si="57"/>
        <v>0</v>
      </c>
      <c r="S52" s="260">
        <f t="shared" si="58"/>
        <v>675000</v>
      </c>
      <c r="T52" s="261">
        <v>675000</v>
      </c>
      <c r="U52" s="262">
        <f t="shared" si="41"/>
        <v>0</v>
      </c>
      <c r="V52" s="266">
        <f t="shared" si="42"/>
        <v>675000</v>
      </c>
      <c r="W52" s="267">
        <f>V52</f>
        <v>675000</v>
      </c>
      <c r="X52" s="268">
        <f t="shared" si="39"/>
        <v>0</v>
      </c>
      <c r="Y52" s="269">
        <f t="shared" si="43"/>
        <v>675000</v>
      </c>
      <c r="Z52" s="267">
        <f>Y52</f>
        <v>675000</v>
      </c>
      <c r="AA52" s="262">
        <f t="shared" si="44"/>
        <v>0</v>
      </c>
      <c r="AB52" s="264">
        <f t="shared" si="45"/>
        <v>675000</v>
      </c>
      <c r="AC52" s="261">
        <v>675000</v>
      </c>
      <c r="AD52" s="265">
        <f t="shared" si="46"/>
        <v>0</v>
      </c>
      <c r="AE52" s="260">
        <f t="shared" si="47"/>
        <v>675000</v>
      </c>
      <c r="AF52" s="261">
        <v>675000</v>
      </c>
      <c r="AG52" s="262">
        <f t="shared" si="18"/>
        <v>0</v>
      </c>
      <c r="AH52" s="264">
        <f t="shared" si="48"/>
        <v>675000</v>
      </c>
      <c r="AI52" s="261">
        <v>675000</v>
      </c>
      <c r="AJ52" s="265">
        <f t="shared" si="19"/>
        <v>0</v>
      </c>
      <c r="AK52" s="260">
        <f t="shared" si="49"/>
        <v>675000</v>
      </c>
      <c r="AL52" s="261">
        <v>675000</v>
      </c>
      <c r="AM52" s="262">
        <f t="shared" si="20"/>
        <v>0</v>
      </c>
      <c r="AN52" s="264">
        <f t="shared" si="54"/>
        <v>675000</v>
      </c>
      <c r="AO52" s="261">
        <v>675000</v>
      </c>
      <c r="AP52" s="265">
        <f t="shared" si="21"/>
        <v>0</v>
      </c>
      <c r="AQ52" s="264"/>
      <c r="AR52" s="261"/>
      <c r="AS52" s="265">
        <f t="shared" si="22"/>
        <v>0</v>
      </c>
      <c r="AT52" s="260"/>
      <c r="AU52" s="261"/>
      <c r="AV52" s="432">
        <f t="shared" si="32"/>
        <v>0</v>
      </c>
      <c r="AW52" s="264"/>
      <c r="AX52" s="261"/>
      <c r="AY52" s="400"/>
      <c r="AZ52" s="334">
        <f t="shared" si="50"/>
        <v>9750000</v>
      </c>
      <c r="BA52" s="241">
        <f t="shared" si="51"/>
        <v>0</v>
      </c>
      <c r="BB52" s="262">
        <f t="shared" si="52"/>
        <v>9750000</v>
      </c>
      <c r="BC52" s="261">
        <f t="shared" si="53"/>
        <v>0</v>
      </c>
      <c r="BD52" s="433" t="s">
        <v>397</v>
      </c>
      <c r="BE52" s="434">
        <v>9500000</v>
      </c>
      <c r="BF52" s="434">
        <v>4540000</v>
      </c>
      <c r="BG52" s="434">
        <v>4960000</v>
      </c>
      <c r="BH52" s="434">
        <v>708000</v>
      </c>
      <c r="BI52" s="435">
        <f t="shared" si="24"/>
        <v>250000</v>
      </c>
      <c r="BJ52" s="435">
        <f t="shared" si="25"/>
        <v>-4960000</v>
      </c>
      <c r="BK52" s="433" t="s">
        <v>397</v>
      </c>
      <c r="BL52" s="434">
        <v>4960000</v>
      </c>
      <c r="BM52" s="435">
        <f t="shared" si="26"/>
        <v>-4960000</v>
      </c>
    </row>
    <row r="53" spans="1:65" ht="15" x14ac:dyDescent="0.2">
      <c r="A53" s="212">
        <v>48</v>
      </c>
      <c r="B53" s="111"/>
      <c r="C53" s="108" t="s">
        <v>38</v>
      </c>
      <c r="D53" s="103" t="s">
        <v>31</v>
      </c>
      <c r="E53" s="104">
        <v>9500000</v>
      </c>
      <c r="F53" s="245"/>
      <c r="G53" s="246"/>
      <c r="H53" s="102">
        <f t="shared" si="55"/>
        <v>9500000</v>
      </c>
      <c r="I53" s="247">
        <v>3000000</v>
      </c>
      <c r="J53" s="248">
        <v>3000000</v>
      </c>
      <c r="K53" s="249">
        <v>3000000</v>
      </c>
      <c r="L53" s="250">
        <f t="shared" si="56"/>
        <v>0</v>
      </c>
      <c r="M53" s="251">
        <v>540000</v>
      </c>
      <c r="N53" s="249">
        <v>540000</v>
      </c>
      <c r="O53" s="219">
        <f t="shared" si="40"/>
        <v>0</v>
      </c>
      <c r="P53" s="248">
        <f t="shared" si="60"/>
        <v>540000</v>
      </c>
      <c r="Q53" s="249">
        <f>P53</f>
        <v>540000</v>
      </c>
      <c r="R53" s="220">
        <f t="shared" si="57"/>
        <v>0</v>
      </c>
      <c r="S53" s="260">
        <f t="shared" si="58"/>
        <v>540000</v>
      </c>
      <c r="T53" s="261">
        <f>S53</f>
        <v>540000</v>
      </c>
      <c r="U53" s="262">
        <f t="shared" si="41"/>
        <v>0</v>
      </c>
      <c r="V53" s="266">
        <f t="shared" si="42"/>
        <v>540000</v>
      </c>
      <c r="W53" s="267">
        <v>540000</v>
      </c>
      <c r="X53" s="268">
        <f t="shared" si="39"/>
        <v>0</v>
      </c>
      <c r="Y53" s="269">
        <f t="shared" si="43"/>
        <v>540000</v>
      </c>
      <c r="Z53" s="267">
        <v>540000</v>
      </c>
      <c r="AA53" s="262">
        <f t="shared" si="44"/>
        <v>0</v>
      </c>
      <c r="AB53" s="252">
        <f t="shared" si="45"/>
        <v>540000</v>
      </c>
      <c r="AC53" s="253">
        <v>540000</v>
      </c>
      <c r="AD53" s="223">
        <f t="shared" si="46"/>
        <v>0</v>
      </c>
      <c r="AE53" s="254">
        <f t="shared" si="47"/>
        <v>540000</v>
      </c>
      <c r="AF53" s="230">
        <v>540000</v>
      </c>
      <c r="AG53" s="226">
        <f t="shared" si="18"/>
        <v>0</v>
      </c>
      <c r="AH53" s="252">
        <f t="shared" si="48"/>
        <v>540000</v>
      </c>
      <c r="AI53" s="253">
        <v>540000</v>
      </c>
      <c r="AJ53" s="223">
        <f t="shared" si="19"/>
        <v>0</v>
      </c>
      <c r="AK53" s="254">
        <f t="shared" si="49"/>
        <v>540000</v>
      </c>
      <c r="AL53" s="230">
        <v>460000</v>
      </c>
      <c r="AM53" s="226">
        <f t="shared" si="20"/>
        <v>80000</v>
      </c>
      <c r="AN53" s="252">
        <f t="shared" si="54"/>
        <v>540000</v>
      </c>
      <c r="AO53" s="253"/>
      <c r="AP53" s="223">
        <f t="shared" si="21"/>
        <v>540000</v>
      </c>
      <c r="AQ53" s="245">
        <f>AN53</f>
        <v>540000</v>
      </c>
      <c r="AR53" s="230"/>
      <c r="AS53" s="214">
        <f t="shared" si="22"/>
        <v>540000</v>
      </c>
      <c r="AT53" s="255">
        <v>560000</v>
      </c>
      <c r="AU53" s="253"/>
      <c r="AV53" s="263">
        <f t="shared" si="32"/>
        <v>560000</v>
      </c>
      <c r="AW53" s="245"/>
      <c r="AX53" s="230"/>
      <c r="AY53" s="246"/>
      <c r="AZ53" s="224">
        <f t="shared" si="50"/>
        <v>7780000</v>
      </c>
      <c r="BA53" s="241">
        <f t="shared" si="51"/>
        <v>1720000</v>
      </c>
      <c r="BB53" s="226">
        <f t="shared" si="52"/>
        <v>9500000</v>
      </c>
      <c r="BC53" s="230">
        <f t="shared" si="53"/>
        <v>1720000</v>
      </c>
      <c r="BD53" s="242" t="s">
        <v>38</v>
      </c>
      <c r="BE53" s="232">
        <v>9500000</v>
      </c>
      <c r="BF53" s="232">
        <v>5080000</v>
      </c>
      <c r="BG53" s="232">
        <v>4420000</v>
      </c>
      <c r="BH53" s="232">
        <v>1160000</v>
      </c>
      <c r="BI53" s="234">
        <f t="shared" si="24"/>
        <v>0</v>
      </c>
      <c r="BJ53" s="234">
        <f t="shared" si="25"/>
        <v>-2700000</v>
      </c>
      <c r="BK53" s="242" t="s">
        <v>38</v>
      </c>
      <c r="BL53" s="232">
        <v>4420000</v>
      </c>
      <c r="BM53" s="234">
        <f t="shared" si="26"/>
        <v>-2700000</v>
      </c>
    </row>
    <row r="54" spans="1:65" s="435" customFormat="1" ht="15" x14ac:dyDescent="0.2">
      <c r="A54" s="426">
        <v>49</v>
      </c>
      <c r="B54" s="440"/>
      <c r="C54" s="445" t="s">
        <v>105</v>
      </c>
      <c r="D54" s="428" t="s">
        <v>31</v>
      </c>
      <c r="E54" s="429">
        <v>9500000</v>
      </c>
      <c r="F54" s="264"/>
      <c r="G54" s="400">
        <v>500000</v>
      </c>
      <c r="H54" s="430">
        <f t="shared" si="55"/>
        <v>9000000</v>
      </c>
      <c r="I54" s="432">
        <v>1000000</v>
      </c>
      <c r="J54" s="264">
        <v>1000000</v>
      </c>
      <c r="K54" s="261">
        <v>1000000</v>
      </c>
      <c r="L54" s="400">
        <f t="shared" si="56"/>
        <v>0</v>
      </c>
      <c r="M54" s="260">
        <v>660000</v>
      </c>
      <c r="N54" s="261">
        <f>M54</f>
        <v>660000</v>
      </c>
      <c r="O54" s="262">
        <f t="shared" si="40"/>
        <v>0</v>
      </c>
      <c r="P54" s="264">
        <f t="shared" si="60"/>
        <v>660000</v>
      </c>
      <c r="Q54" s="261">
        <v>660000</v>
      </c>
      <c r="R54" s="265">
        <f t="shared" si="57"/>
        <v>0</v>
      </c>
      <c r="S54" s="260">
        <f t="shared" si="58"/>
        <v>660000</v>
      </c>
      <c r="T54" s="261">
        <v>660000</v>
      </c>
      <c r="U54" s="262">
        <f t="shared" si="41"/>
        <v>0</v>
      </c>
      <c r="V54" s="266">
        <f t="shared" si="42"/>
        <v>660000</v>
      </c>
      <c r="W54" s="267">
        <f>V54</f>
        <v>660000</v>
      </c>
      <c r="X54" s="268">
        <f t="shared" si="39"/>
        <v>0</v>
      </c>
      <c r="Y54" s="269">
        <f t="shared" si="43"/>
        <v>660000</v>
      </c>
      <c r="Z54" s="267">
        <f>950000-290000</f>
        <v>660000</v>
      </c>
      <c r="AA54" s="262">
        <f t="shared" si="44"/>
        <v>0</v>
      </c>
      <c r="AB54" s="264">
        <f t="shared" si="45"/>
        <v>660000</v>
      </c>
      <c r="AC54" s="261">
        <f>AB54</f>
        <v>660000</v>
      </c>
      <c r="AD54" s="265">
        <f t="shared" si="46"/>
        <v>0</v>
      </c>
      <c r="AE54" s="260">
        <f t="shared" si="47"/>
        <v>660000</v>
      </c>
      <c r="AF54" s="261">
        <v>660000</v>
      </c>
      <c r="AG54" s="262">
        <f t="shared" si="18"/>
        <v>0</v>
      </c>
      <c r="AH54" s="264">
        <f t="shared" si="48"/>
        <v>660000</v>
      </c>
      <c r="AI54" s="261">
        <v>660000</v>
      </c>
      <c r="AJ54" s="265">
        <f t="shared" si="19"/>
        <v>0</v>
      </c>
      <c r="AK54" s="260">
        <f t="shared" si="49"/>
        <v>660000</v>
      </c>
      <c r="AL54" s="261">
        <v>660000</v>
      </c>
      <c r="AM54" s="262">
        <f t="shared" si="20"/>
        <v>0</v>
      </c>
      <c r="AN54" s="264">
        <f t="shared" si="54"/>
        <v>660000</v>
      </c>
      <c r="AO54" s="261">
        <v>660000</v>
      </c>
      <c r="AP54" s="265">
        <f t="shared" si="21"/>
        <v>0</v>
      </c>
      <c r="AQ54" s="264">
        <f>AN54</f>
        <v>660000</v>
      </c>
      <c r="AR54" s="261">
        <v>660000</v>
      </c>
      <c r="AS54" s="265">
        <f t="shared" si="22"/>
        <v>0</v>
      </c>
      <c r="AT54" s="260">
        <v>740000</v>
      </c>
      <c r="AU54" s="261">
        <v>740000</v>
      </c>
      <c r="AV54" s="432">
        <f t="shared" si="32"/>
        <v>0</v>
      </c>
      <c r="AW54" s="264"/>
      <c r="AX54" s="261"/>
      <c r="AY54" s="400"/>
      <c r="AZ54" s="334">
        <f t="shared" si="50"/>
        <v>9000000</v>
      </c>
      <c r="BA54" s="241">
        <f t="shared" si="51"/>
        <v>0</v>
      </c>
      <c r="BB54" s="262">
        <f t="shared" si="52"/>
        <v>9000000</v>
      </c>
      <c r="BC54" s="261">
        <f t="shared" si="53"/>
        <v>0</v>
      </c>
      <c r="BD54" s="433" t="s">
        <v>398</v>
      </c>
      <c r="BE54" s="434">
        <v>9000000</v>
      </c>
      <c r="BF54" s="434">
        <v>4300000</v>
      </c>
      <c r="BG54" s="434">
        <v>4700000</v>
      </c>
      <c r="BH54" s="434">
        <v>660000</v>
      </c>
      <c r="BI54" s="435">
        <f t="shared" si="24"/>
        <v>0</v>
      </c>
      <c r="BJ54" s="435">
        <f t="shared" si="25"/>
        <v>-4700000</v>
      </c>
      <c r="BK54" s="433" t="s">
        <v>398</v>
      </c>
      <c r="BL54" s="434">
        <v>4000000</v>
      </c>
      <c r="BM54" s="435">
        <f t="shared" si="26"/>
        <v>-4000000</v>
      </c>
    </row>
    <row r="55" spans="1:65" ht="15" x14ac:dyDescent="0.2">
      <c r="A55" s="212">
        <v>50</v>
      </c>
      <c r="B55" s="111"/>
      <c r="C55" s="108" t="s">
        <v>72</v>
      </c>
      <c r="D55" s="105" t="s">
        <v>73</v>
      </c>
      <c r="E55" s="106">
        <v>9750000</v>
      </c>
      <c r="F55" s="245"/>
      <c r="G55" s="246"/>
      <c r="H55" s="102">
        <v>9250000</v>
      </c>
      <c r="I55" s="107">
        <v>3000000</v>
      </c>
      <c r="J55" s="248">
        <v>3000000</v>
      </c>
      <c r="K55" s="249">
        <v>3000000</v>
      </c>
      <c r="L55" s="250">
        <f t="shared" si="56"/>
        <v>0</v>
      </c>
      <c r="M55" s="251">
        <f>(H55-I55)/10</f>
        <v>625000</v>
      </c>
      <c r="N55" s="249">
        <v>625000</v>
      </c>
      <c r="O55" s="219">
        <f t="shared" si="40"/>
        <v>0</v>
      </c>
      <c r="P55" s="248">
        <f t="shared" si="60"/>
        <v>625000</v>
      </c>
      <c r="Q55" s="249">
        <f>P55</f>
        <v>625000</v>
      </c>
      <c r="R55" s="220">
        <f t="shared" si="57"/>
        <v>0</v>
      </c>
      <c r="S55" s="251">
        <f t="shared" si="58"/>
        <v>625000</v>
      </c>
      <c r="T55" s="249">
        <f>S55</f>
        <v>625000</v>
      </c>
      <c r="U55" s="219">
        <f t="shared" si="41"/>
        <v>0</v>
      </c>
      <c r="V55" s="256">
        <f t="shared" si="42"/>
        <v>625000</v>
      </c>
      <c r="W55" s="257">
        <f>V55</f>
        <v>625000</v>
      </c>
      <c r="X55" s="239">
        <f t="shared" si="39"/>
        <v>0</v>
      </c>
      <c r="Y55" s="258">
        <f t="shared" si="43"/>
        <v>625000</v>
      </c>
      <c r="Z55" s="257">
        <f>Y55</f>
        <v>625000</v>
      </c>
      <c r="AA55" s="219">
        <f t="shared" si="44"/>
        <v>0</v>
      </c>
      <c r="AB55" s="252">
        <f t="shared" si="45"/>
        <v>625000</v>
      </c>
      <c r="AC55" s="253">
        <f>AB55</f>
        <v>625000</v>
      </c>
      <c r="AD55" s="223">
        <f t="shared" si="46"/>
        <v>0</v>
      </c>
      <c r="AE55" s="254">
        <f t="shared" si="47"/>
        <v>625000</v>
      </c>
      <c r="AF55" s="230">
        <v>625000</v>
      </c>
      <c r="AG55" s="226">
        <f t="shared" si="18"/>
        <v>0</v>
      </c>
      <c r="AH55" s="252">
        <f t="shared" si="48"/>
        <v>625000</v>
      </c>
      <c r="AI55" s="253">
        <v>525000</v>
      </c>
      <c r="AJ55" s="223">
        <f t="shared" si="19"/>
        <v>100000</v>
      </c>
      <c r="AK55" s="254">
        <f t="shared" si="49"/>
        <v>625000</v>
      </c>
      <c r="AL55" s="230"/>
      <c r="AM55" s="226">
        <f t="shared" si="20"/>
        <v>625000</v>
      </c>
      <c r="AN55" s="252">
        <f t="shared" si="54"/>
        <v>625000</v>
      </c>
      <c r="AO55" s="253"/>
      <c r="AP55" s="223">
        <f t="shared" si="21"/>
        <v>625000</v>
      </c>
      <c r="AQ55" s="245"/>
      <c r="AR55" s="230"/>
      <c r="AS55" s="214">
        <f t="shared" si="22"/>
        <v>0</v>
      </c>
      <c r="AT55" s="255"/>
      <c r="AU55" s="253"/>
      <c r="AV55" s="263">
        <f t="shared" si="32"/>
        <v>0</v>
      </c>
      <c r="AW55" s="245"/>
      <c r="AX55" s="230"/>
      <c r="AY55" s="246"/>
      <c r="AZ55" s="224">
        <f t="shared" si="50"/>
        <v>7900000</v>
      </c>
      <c r="BA55" s="241">
        <f t="shared" si="51"/>
        <v>1350000</v>
      </c>
      <c r="BB55" s="226">
        <f t="shared" si="52"/>
        <v>9250000</v>
      </c>
      <c r="BC55" s="230">
        <f t="shared" si="53"/>
        <v>1350000</v>
      </c>
      <c r="BD55" s="242" t="s">
        <v>399</v>
      </c>
      <c r="BE55" s="232">
        <v>9250000</v>
      </c>
      <c r="BF55" s="232">
        <v>6125000</v>
      </c>
      <c r="BG55" s="232">
        <v>3125000</v>
      </c>
      <c r="BH55" s="232">
        <v>625000</v>
      </c>
      <c r="BI55" s="234">
        <f t="shared" si="24"/>
        <v>0</v>
      </c>
      <c r="BJ55" s="234">
        <f t="shared" si="25"/>
        <v>-1775000</v>
      </c>
      <c r="BK55" s="242" t="s">
        <v>399</v>
      </c>
      <c r="BL55" s="232">
        <v>2500000</v>
      </c>
      <c r="BM55" s="234">
        <f t="shared" si="26"/>
        <v>-1150000</v>
      </c>
    </row>
    <row r="56" spans="1:65" s="435" customFormat="1" ht="15" x14ac:dyDescent="0.2">
      <c r="A56" s="426">
        <v>51</v>
      </c>
      <c r="B56" s="440"/>
      <c r="C56" s="445" t="s">
        <v>81</v>
      </c>
      <c r="D56" s="428" t="s">
        <v>31</v>
      </c>
      <c r="E56" s="441">
        <v>10000000</v>
      </c>
      <c r="F56" s="264"/>
      <c r="G56" s="400"/>
      <c r="H56" s="430">
        <f>E56-F56-G56</f>
        <v>10000000</v>
      </c>
      <c r="I56" s="431">
        <v>3000000</v>
      </c>
      <c r="J56" s="264">
        <v>3000000</v>
      </c>
      <c r="K56" s="261">
        <v>3000000</v>
      </c>
      <c r="L56" s="400">
        <f t="shared" si="56"/>
        <v>0</v>
      </c>
      <c r="M56" s="260">
        <f>(H56-I56)/10</f>
        <v>700000</v>
      </c>
      <c r="N56" s="261">
        <v>700000</v>
      </c>
      <c r="O56" s="262">
        <f t="shared" si="40"/>
        <v>0</v>
      </c>
      <c r="P56" s="264">
        <f t="shared" si="60"/>
        <v>700000</v>
      </c>
      <c r="Q56" s="261">
        <v>700000</v>
      </c>
      <c r="R56" s="265">
        <f t="shared" si="57"/>
        <v>0</v>
      </c>
      <c r="S56" s="260">
        <f t="shared" si="58"/>
        <v>700000</v>
      </c>
      <c r="T56" s="261">
        <v>700000</v>
      </c>
      <c r="U56" s="262">
        <f t="shared" si="41"/>
        <v>0</v>
      </c>
      <c r="V56" s="266">
        <f t="shared" si="42"/>
        <v>700000</v>
      </c>
      <c r="W56" s="267">
        <f>V56</f>
        <v>700000</v>
      </c>
      <c r="X56" s="268">
        <f t="shared" si="39"/>
        <v>0</v>
      </c>
      <c r="Y56" s="269">
        <f t="shared" si="43"/>
        <v>700000</v>
      </c>
      <c r="Z56" s="267">
        <f>Y56</f>
        <v>700000</v>
      </c>
      <c r="AA56" s="262">
        <f t="shared" si="44"/>
        <v>0</v>
      </c>
      <c r="AB56" s="264">
        <f t="shared" si="45"/>
        <v>700000</v>
      </c>
      <c r="AC56" s="261">
        <f>AB56</f>
        <v>700000</v>
      </c>
      <c r="AD56" s="265">
        <f t="shared" si="46"/>
        <v>0</v>
      </c>
      <c r="AE56" s="260">
        <f t="shared" si="47"/>
        <v>700000</v>
      </c>
      <c r="AF56" s="261">
        <f>AE56</f>
        <v>700000</v>
      </c>
      <c r="AG56" s="262">
        <f t="shared" si="18"/>
        <v>0</v>
      </c>
      <c r="AH56" s="264">
        <f t="shared" si="48"/>
        <v>700000</v>
      </c>
      <c r="AI56" s="261">
        <f>AH56</f>
        <v>700000</v>
      </c>
      <c r="AJ56" s="265">
        <f t="shared" si="19"/>
        <v>0</v>
      </c>
      <c r="AK56" s="260">
        <f t="shared" si="49"/>
        <v>700000</v>
      </c>
      <c r="AL56" s="261">
        <f>AK56</f>
        <v>700000</v>
      </c>
      <c r="AM56" s="262">
        <f t="shared" si="20"/>
        <v>0</v>
      </c>
      <c r="AN56" s="264">
        <f t="shared" si="54"/>
        <v>700000</v>
      </c>
      <c r="AO56" s="261">
        <f>AN56</f>
        <v>700000</v>
      </c>
      <c r="AP56" s="265">
        <f t="shared" si="21"/>
        <v>0</v>
      </c>
      <c r="AQ56" s="264"/>
      <c r="AR56" s="261"/>
      <c r="AS56" s="265">
        <f t="shared" si="22"/>
        <v>0</v>
      </c>
      <c r="AT56" s="260"/>
      <c r="AU56" s="261"/>
      <c r="AV56" s="432">
        <f t="shared" si="32"/>
        <v>0</v>
      </c>
      <c r="AW56" s="264"/>
      <c r="AX56" s="261"/>
      <c r="AY56" s="400"/>
      <c r="AZ56" s="334">
        <f t="shared" si="50"/>
        <v>10000000</v>
      </c>
      <c r="BA56" s="241">
        <f t="shared" si="51"/>
        <v>0</v>
      </c>
      <c r="BB56" s="262">
        <f t="shared" si="52"/>
        <v>10000000</v>
      </c>
      <c r="BC56" s="261">
        <f t="shared" si="53"/>
        <v>0</v>
      </c>
      <c r="BD56" s="446" t="s">
        <v>400</v>
      </c>
      <c r="BE56" s="434">
        <v>10000000</v>
      </c>
      <c r="BF56" s="434">
        <v>10000000</v>
      </c>
      <c r="BG56" s="447">
        <v>0</v>
      </c>
      <c r="BH56" s="447">
        <v>0</v>
      </c>
      <c r="BI56" s="435">
        <f t="shared" si="24"/>
        <v>0</v>
      </c>
      <c r="BJ56" s="435">
        <f t="shared" si="25"/>
        <v>0</v>
      </c>
      <c r="BK56" s="446" t="s">
        <v>400</v>
      </c>
      <c r="BL56" s="447">
        <v>0</v>
      </c>
      <c r="BM56" s="435">
        <f t="shared" si="26"/>
        <v>0</v>
      </c>
    </row>
    <row r="57" spans="1:65" s="435" customFormat="1" ht="15" x14ac:dyDescent="0.2">
      <c r="A57" s="426">
        <v>52</v>
      </c>
      <c r="B57" s="440"/>
      <c r="C57" s="445" t="s">
        <v>57</v>
      </c>
      <c r="D57" s="428" t="s">
        <v>31</v>
      </c>
      <c r="E57" s="429">
        <v>9750000</v>
      </c>
      <c r="F57" s="264"/>
      <c r="G57" s="400"/>
      <c r="H57" s="430">
        <f>E57-F57-G57</f>
        <v>9750000</v>
      </c>
      <c r="I57" s="432">
        <v>1000000</v>
      </c>
      <c r="J57" s="264">
        <v>1000000</v>
      </c>
      <c r="K57" s="261">
        <v>1000000</v>
      </c>
      <c r="L57" s="400">
        <f t="shared" si="56"/>
        <v>0</v>
      </c>
      <c r="M57" s="260">
        <v>729000</v>
      </c>
      <c r="N57" s="261">
        <f>M57</f>
        <v>729000</v>
      </c>
      <c r="O57" s="262">
        <f t="shared" si="40"/>
        <v>0</v>
      </c>
      <c r="P57" s="264">
        <f t="shared" si="60"/>
        <v>729000</v>
      </c>
      <c r="Q57" s="261">
        <v>729000</v>
      </c>
      <c r="R57" s="265">
        <f t="shared" si="57"/>
        <v>0</v>
      </c>
      <c r="S57" s="260">
        <f t="shared" si="58"/>
        <v>729000</v>
      </c>
      <c r="T57" s="261">
        <f>S57</f>
        <v>729000</v>
      </c>
      <c r="U57" s="262">
        <f t="shared" si="41"/>
        <v>0</v>
      </c>
      <c r="V57" s="266">
        <f t="shared" si="42"/>
        <v>729000</v>
      </c>
      <c r="W57" s="267">
        <f>V57</f>
        <v>729000</v>
      </c>
      <c r="X57" s="268">
        <f t="shared" si="39"/>
        <v>0</v>
      </c>
      <c r="Y57" s="269">
        <f t="shared" si="43"/>
        <v>729000</v>
      </c>
      <c r="Z57" s="267">
        <f>Y57</f>
        <v>729000</v>
      </c>
      <c r="AA57" s="262">
        <f t="shared" si="44"/>
        <v>0</v>
      </c>
      <c r="AB57" s="264">
        <f t="shared" si="45"/>
        <v>729000</v>
      </c>
      <c r="AC57" s="261">
        <f>AB57</f>
        <v>729000</v>
      </c>
      <c r="AD57" s="265">
        <f t="shared" si="46"/>
        <v>0</v>
      </c>
      <c r="AE57" s="260">
        <f t="shared" si="47"/>
        <v>729000</v>
      </c>
      <c r="AF57" s="261">
        <v>729000</v>
      </c>
      <c r="AG57" s="262">
        <f t="shared" si="18"/>
        <v>0</v>
      </c>
      <c r="AH57" s="264">
        <f t="shared" si="48"/>
        <v>729000</v>
      </c>
      <c r="AI57" s="261">
        <v>729000</v>
      </c>
      <c r="AJ57" s="265">
        <f t="shared" si="19"/>
        <v>0</v>
      </c>
      <c r="AK57" s="260">
        <f t="shared" si="49"/>
        <v>729000</v>
      </c>
      <c r="AL57" s="261">
        <v>729000</v>
      </c>
      <c r="AM57" s="262">
        <f t="shared" si="20"/>
        <v>0</v>
      </c>
      <c r="AN57" s="264">
        <f t="shared" si="54"/>
        <v>729000</v>
      </c>
      <c r="AO57" s="261">
        <v>729000</v>
      </c>
      <c r="AP57" s="265">
        <f t="shared" si="21"/>
        <v>0</v>
      </c>
      <c r="AQ57" s="264">
        <f t="shared" ref="AQ57:AQ63" si="61">AN57</f>
        <v>729000</v>
      </c>
      <c r="AR57" s="261">
        <v>729000</v>
      </c>
      <c r="AS57" s="265">
        <f t="shared" si="22"/>
        <v>0</v>
      </c>
      <c r="AT57" s="260">
        <v>731000</v>
      </c>
      <c r="AU57" s="261">
        <v>731000</v>
      </c>
      <c r="AV57" s="432">
        <f t="shared" si="32"/>
        <v>0</v>
      </c>
      <c r="AW57" s="264"/>
      <c r="AX57" s="261"/>
      <c r="AY57" s="400"/>
      <c r="AZ57" s="334">
        <f t="shared" si="50"/>
        <v>9750000</v>
      </c>
      <c r="BA57" s="241">
        <f t="shared" si="51"/>
        <v>0</v>
      </c>
      <c r="BB57" s="262">
        <f t="shared" si="52"/>
        <v>9750000</v>
      </c>
      <c r="BC57" s="261">
        <f t="shared" si="53"/>
        <v>0</v>
      </c>
      <c r="BD57" s="433" t="s">
        <v>401</v>
      </c>
      <c r="BE57" s="434">
        <v>9750000</v>
      </c>
      <c r="BF57" s="434">
        <v>3850000</v>
      </c>
      <c r="BG57" s="434">
        <v>5900000</v>
      </c>
      <c r="BH57" s="434">
        <v>1524000</v>
      </c>
      <c r="BI57" s="435">
        <f t="shared" si="24"/>
        <v>0</v>
      </c>
      <c r="BJ57" s="435">
        <f t="shared" si="25"/>
        <v>-5900000</v>
      </c>
      <c r="BK57" s="433" t="s">
        <v>401</v>
      </c>
      <c r="BL57" s="434">
        <v>4376000</v>
      </c>
      <c r="BM57" s="435">
        <f t="shared" si="26"/>
        <v>-4376000</v>
      </c>
    </row>
    <row r="58" spans="1:65" s="435" customFormat="1" ht="15" x14ac:dyDescent="0.2">
      <c r="A58" s="426">
        <v>53</v>
      </c>
      <c r="B58" s="440"/>
      <c r="C58" s="445" t="s">
        <v>40</v>
      </c>
      <c r="D58" s="428" t="s">
        <v>31</v>
      </c>
      <c r="E58" s="429">
        <v>9500000</v>
      </c>
      <c r="F58" s="264">
        <v>450000</v>
      </c>
      <c r="G58" s="400">
        <v>500000</v>
      </c>
      <c r="H58" s="430">
        <f>E58-F58-G58</f>
        <v>8550000</v>
      </c>
      <c r="I58" s="432">
        <v>8550000</v>
      </c>
      <c r="J58" s="264">
        <v>8550000</v>
      </c>
      <c r="K58" s="261">
        <v>8550000</v>
      </c>
      <c r="L58" s="400">
        <f t="shared" si="56"/>
        <v>0</v>
      </c>
      <c r="M58" s="260">
        <f>(H58-I58)/12</f>
        <v>0</v>
      </c>
      <c r="N58" s="261"/>
      <c r="O58" s="262">
        <f t="shared" si="40"/>
        <v>0</v>
      </c>
      <c r="P58" s="264">
        <f t="shared" si="60"/>
        <v>0</v>
      </c>
      <c r="Q58" s="261"/>
      <c r="R58" s="265">
        <f t="shared" si="57"/>
        <v>0</v>
      </c>
      <c r="S58" s="260">
        <f t="shared" si="58"/>
        <v>0</v>
      </c>
      <c r="T58" s="261"/>
      <c r="U58" s="262">
        <f t="shared" si="41"/>
        <v>0</v>
      </c>
      <c r="V58" s="264">
        <f t="shared" si="42"/>
        <v>0</v>
      </c>
      <c r="W58" s="261"/>
      <c r="X58" s="265">
        <f t="shared" si="39"/>
        <v>0</v>
      </c>
      <c r="Y58" s="260">
        <f t="shared" si="43"/>
        <v>0</v>
      </c>
      <c r="Z58" s="261"/>
      <c r="AA58" s="262">
        <f t="shared" si="44"/>
        <v>0</v>
      </c>
      <c r="AB58" s="264">
        <f t="shared" si="45"/>
        <v>0</v>
      </c>
      <c r="AC58" s="261"/>
      <c r="AD58" s="265">
        <f t="shared" si="46"/>
        <v>0</v>
      </c>
      <c r="AE58" s="260">
        <f t="shared" si="47"/>
        <v>0</v>
      </c>
      <c r="AF58" s="261"/>
      <c r="AG58" s="262">
        <f t="shared" si="18"/>
        <v>0</v>
      </c>
      <c r="AH58" s="264">
        <f t="shared" si="48"/>
        <v>0</v>
      </c>
      <c r="AI58" s="261"/>
      <c r="AJ58" s="265">
        <f t="shared" si="19"/>
        <v>0</v>
      </c>
      <c r="AK58" s="260">
        <f t="shared" si="49"/>
        <v>0</v>
      </c>
      <c r="AL58" s="261"/>
      <c r="AM58" s="262">
        <f t="shared" si="20"/>
        <v>0</v>
      </c>
      <c r="AN58" s="264">
        <f t="shared" si="54"/>
        <v>0</v>
      </c>
      <c r="AO58" s="261"/>
      <c r="AP58" s="265">
        <f t="shared" si="21"/>
        <v>0</v>
      </c>
      <c r="AQ58" s="264">
        <f t="shared" si="61"/>
        <v>0</v>
      </c>
      <c r="AR58" s="261"/>
      <c r="AS58" s="265">
        <f t="shared" si="22"/>
        <v>0</v>
      </c>
      <c r="AT58" s="260">
        <f>AQ58</f>
        <v>0</v>
      </c>
      <c r="AU58" s="261"/>
      <c r="AV58" s="432">
        <f t="shared" si="32"/>
        <v>0</v>
      </c>
      <c r="AW58" s="264"/>
      <c r="AX58" s="261"/>
      <c r="AY58" s="400"/>
      <c r="AZ58" s="334">
        <f t="shared" si="50"/>
        <v>8550000</v>
      </c>
      <c r="BA58" s="449">
        <f t="shared" si="51"/>
        <v>0</v>
      </c>
      <c r="BB58" s="262">
        <f t="shared" si="52"/>
        <v>8550000</v>
      </c>
      <c r="BC58" s="261">
        <f t="shared" si="53"/>
        <v>0</v>
      </c>
      <c r="BD58" s="446" t="s">
        <v>402</v>
      </c>
      <c r="BE58" s="434">
        <v>8550000</v>
      </c>
      <c r="BF58" s="434">
        <v>8550000</v>
      </c>
      <c r="BG58" s="447">
        <v>0</v>
      </c>
      <c r="BH58" s="447">
        <v>0</v>
      </c>
      <c r="BI58" s="435">
        <f t="shared" si="24"/>
        <v>0</v>
      </c>
      <c r="BJ58" s="435">
        <f t="shared" si="25"/>
        <v>0</v>
      </c>
      <c r="BK58" s="446" t="s">
        <v>402</v>
      </c>
      <c r="BL58" s="447">
        <v>0</v>
      </c>
      <c r="BM58" s="435">
        <f t="shared" si="26"/>
        <v>0</v>
      </c>
    </row>
    <row r="59" spans="1:65" ht="15" x14ac:dyDescent="0.2">
      <c r="A59" s="212">
        <v>54</v>
      </c>
      <c r="B59" s="111"/>
      <c r="C59" s="244" t="s">
        <v>84</v>
      </c>
      <c r="D59" s="105" t="s">
        <v>31</v>
      </c>
      <c r="E59" s="106">
        <v>10000000</v>
      </c>
      <c r="F59" s="245"/>
      <c r="G59" s="246"/>
      <c r="H59" s="102">
        <f>E59-F59-G59</f>
        <v>10000000</v>
      </c>
      <c r="I59" s="107">
        <v>3000000</v>
      </c>
      <c r="J59" s="248">
        <v>3000000</v>
      </c>
      <c r="K59" s="249">
        <v>3000000</v>
      </c>
      <c r="L59" s="250">
        <f t="shared" si="56"/>
        <v>0</v>
      </c>
      <c r="M59" s="251">
        <v>600000</v>
      </c>
      <c r="N59" s="249">
        <v>600000</v>
      </c>
      <c r="O59" s="219">
        <f t="shared" si="40"/>
        <v>0</v>
      </c>
      <c r="P59" s="248">
        <f t="shared" si="60"/>
        <v>600000</v>
      </c>
      <c r="Q59" s="249">
        <v>600000</v>
      </c>
      <c r="R59" s="220">
        <f t="shared" si="57"/>
        <v>0</v>
      </c>
      <c r="S59" s="251">
        <f t="shared" si="58"/>
        <v>600000</v>
      </c>
      <c r="T59" s="249">
        <v>600000</v>
      </c>
      <c r="U59" s="219">
        <f t="shared" si="41"/>
        <v>0</v>
      </c>
      <c r="V59" s="248">
        <f t="shared" si="42"/>
        <v>600000</v>
      </c>
      <c r="W59" s="249">
        <f>V59</f>
        <v>600000</v>
      </c>
      <c r="X59" s="220">
        <f t="shared" si="39"/>
        <v>0</v>
      </c>
      <c r="Y59" s="251">
        <f t="shared" si="43"/>
        <v>600000</v>
      </c>
      <c r="Z59" s="249">
        <f>Y59</f>
        <v>600000</v>
      </c>
      <c r="AA59" s="219">
        <f t="shared" si="44"/>
        <v>0</v>
      </c>
      <c r="AB59" s="252">
        <f t="shared" si="45"/>
        <v>600000</v>
      </c>
      <c r="AC59" s="253">
        <f>AB59</f>
        <v>600000</v>
      </c>
      <c r="AD59" s="223">
        <f t="shared" si="46"/>
        <v>0</v>
      </c>
      <c r="AE59" s="254">
        <f t="shared" si="47"/>
        <v>600000</v>
      </c>
      <c r="AF59" s="230">
        <f>AE59</f>
        <v>600000</v>
      </c>
      <c r="AG59" s="226">
        <f t="shared" si="18"/>
        <v>0</v>
      </c>
      <c r="AH59" s="252">
        <f t="shared" si="48"/>
        <v>600000</v>
      </c>
      <c r="AI59" s="253">
        <v>600000</v>
      </c>
      <c r="AJ59" s="223">
        <f t="shared" si="19"/>
        <v>0</v>
      </c>
      <c r="AK59" s="254">
        <f t="shared" si="49"/>
        <v>600000</v>
      </c>
      <c r="AL59" s="230">
        <v>600000</v>
      </c>
      <c r="AM59" s="226">
        <f t="shared" si="20"/>
        <v>0</v>
      </c>
      <c r="AN59" s="252">
        <f t="shared" si="54"/>
        <v>600000</v>
      </c>
      <c r="AO59" s="253"/>
      <c r="AP59" s="223">
        <f t="shared" si="21"/>
        <v>600000</v>
      </c>
      <c r="AQ59" s="245">
        <f t="shared" si="61"/>
        <v>600000</v>
      </c>
      <c r="AR59" s="230"/>
      <c r="AS59" s="214">
        <f t="shared" si="22"/>
        <v>600000</v>
      </c>
      <c r="AT59" s="255">
        <v>400000</v>
      </c>
      <c r="AU59" s="253"/>
      <c r="AV59" s="263">
        <f t="shared" si="32"/>
        <v>400000</v>
      </c>
      <c r="AW59" s="245"/>
      <c r="AX59" s="230"/>
      <c r="AY59" s="246"/>
      <c r="AZ59" s="224">
        <f t="shared" si="50"/>
        <v>8400000</v>
      </c>
      <c r="BA59" s="241">
        <f t="shared" si="51"/>
        <v>1600000</v>
      </c>
      <c r="BB59" s="226">
        <f t="shared" si="52"/>
        <v>10000000</v>
      </c>
      <c r="BC59" s="230">
        <f t="shared" si="53"/>
        <v>1600000</v>
      </c>
      <c r="BD59" s="242" t="s">
        <v>84</v>
      </c>
      <c r="BE59" s="232">
        <v>10000000</v>
      </c>
      <c r="BF59" s="232">
        <v>6000000</v>
      </c>
      <c r="BG59" s="232">
        <v>4000000</v>
      </c>
      <c r="BH59" s="232">
        <v>600000</v>
      </c>
      <c r="BI59" s="234">
        <f t="shared" si="24"/>
        <v>0</v>
      </c>
      <c r="BJ59" s="234">
        <f t="shared" si="25"/>
        <v>-2400000</v>
      </c>
      <c r="BK59" s="231" t="s">
        <v>84</v>
      </c>
      <c r="BL59" s="232">
        <v>2800000</v>
      </c>
      <c r="BM59" s="234">
        <f t="shared" si="26"/>
        <v>-1200000</v>
      </c>
    </row>
    <row r="60" spans="1:65" ht="15" x14ac:dyDescent="0.2">
      <c r="A60" s="212">
        <v>55</v>
      </c>
      <c r="B60" s="111"/>
      <c r="C60" s="108" t="s">
        <v>87</v>
      </c>
      <c r="D60" s="105" t="s">
        <v>31</v>
      </c>
      <c r="E60" s="244">
        <v>10000000</v>
      </c>
      <c r="F60" s="245"/>
      <c r="G60" s="246"/>
      <c r="H60" s="102">
        <f>E60-F60-G60</f>
        <v>10000000</v>
      </c>
      <c r="I60" s="247">
        <v>3000000</v>
      </c>
      <c r="J60" s="248">
        <v>3000000</v>
      </c>
      <c r="K60" s="249">
        <v>3000000</v>
      </c>
      <c r="L60" s="250">
        <f t="shared" si="56"/>
        <v>0</v>
      </c>
      <c r="M60" s="251">
        <v>600000</v>
      </c>
      <c r="N60" s="249">
        <v>600000</v>
      </c>
      <c r="O60" s="219">
        <f t="shared" si="40"/>
        <v>0</v>
      </c>
      <c r="P60" s="248">
        <f t="shared" si="60"/>
        <v>600000</v>
      </c>
      <c r="Q60" s="249">
        <v>600000</v>
      </c>
      <c r="R60" s="220">
        <f t="shared" si="57"/>
        <v>0</v>
      </c>
      <c r="S60" s="251">
        <f t="shared" si="58"/>
        <v>600000</v>
      </c>
      <c r="T60" s="249">
        <v>600000</v>
      </c>
      <c r="U60" s="219">
        <f t="shared" si="41"/>
        <v>0</v>
      </c>
      <c r="V60" s="248">
        <f t="shared" si="42"/>
        <v>600000</v>
      </c>
      <c r="W60" s="249">
        <f>V60</f>
        <v>600000</v>
      </c>
      <c r="X60" s="220">
        <f t="shared" si="39"/>
        <v>0</v>
      </c>
      <c r="Y60" s="251">
        <f t="shared" si="43"/>
        <v>600000</v>
      </c>
      <c r="Z60" s="249">
        <f>Y60</f>
        <v>600000</v>
      </c>
      <c r="AA60" s="219">
        <f t="shared" si="44"/>
        <v>0</v>
      </c>
      <c r="AB60" s="252">
        <f t="shared" si="45"/>
        <v>600000</v>
      </c>
      <c r="AC60" s="253">
        <f>AB60</f>
        <v>600000</v>
      </c>
      <c r="AD60" s="223">
        <f t="shared" si="46"/>
        <v>0</v>
      </c>
      <c r="AE60" s="254">
        <f t="shared" si="47"/>
        <v>600000</v>
      </c>
      <c r="AF60" s="230">
        <v>600000</v>
      </c>
      <c r="AG60" s="226">
        <f t="shared" si="18"/>
        <v>0</v>
      </c>
      <c r="AH60" s="252">
        <f t="shared" si="48"/>
        <v>600000</v>
      </c>
      <c r="AI60" s="253">
        <v>600000</v>
      </c>
      <c r="AJ60" s="223">
        <f t="shared" si="19"/>
        <v>0</v>
      </c>
      <c r="AK60" s="254">
        <f t="shared" si="49"/>
        <v>600000</v>
      </c>
      <c r="AL60" s="230">
        <v>600000</v>
      </c>
      <c r="AM60" s="226">
        <f t="shared" si="20"/>
        <v>0</v>
      </c>
      <c r="AN60" s="252">
        <f t="shared" si="54"/>
        <v>600000</v>
      </c>
      <c r="AO60" s="253"/>
      <c r="AP60" s="223">
        <f t="shared" si="21"/>
        <v>600000</v>
      </c>
      <c r="AQ60" s="245">
        <f t="shared" si="61"/>
        <v>600000</v>
      </c>
      <c r="AR60" s="230"/>
      <c r="AS60" s="214">
        <f t="shared" si="22"/>
        <v>600000</v>
      </c>
      <c r="AT60" s="255">
        <v>400000</v>
      </c>
      <c r="AU60" s="253"/>
      <c r="AV60" s="263">
        <f t="shared" si="32"/>
        <v>400000</v>
      </c>
      <c r="AW60" s="245"/>
      <c r="AX60" s="230"/>
      <c r="AY60" s="246"/>
      <c r="AZ60" s="224">
        <f t="shared" si="50"/>
        <v>8400000</v>
      </c>
      <c r="BA60" s="241">
        <f t="shared" si="51"/>
        <v>1600000</v>
      </c>
      <c r="BB60" s="226">
        <f t="shared" si="52"/>
        <v>10000000</v>
      </c>
      <c r="BC60" s="230">
        <f t="shared" si="53"/>
        <v>1600000</v>
      </c>
      <c r="BD60" s="242" t="s">
        <v>403</v>
      </c>
      <c r="BE60" s="232">
        <v>10000000</v>
      </c>
      <c r="BF60" s="232">
        <v>6000000</v>
      </c>
      <c r="BG60" s="232">
        <v>4000000</v>
      </c>
      <c r="BH60" s="232">
        <v>600000</v>
      </c>
      <c r="BI60" s="234">
        <f t="shared" si="24"/>
        <v>0</v>
      </c>
      <c r="BJ60" s="234">
        <f t="shared" si="25"/>
        <v>-2400000</v>
      </c>
      <c r="BK60" s="242" t="s">
        <v>403</v>
      </c>
      <c r="BL60" s="232">
        <v>3400000</v>
      </c>
      <c r="BM60" s="234">
        <f t="shared" si="26"/>
        <v>-1800000</v>
      </c>
    </row>
    <row r="61" spans="1:65" ht="15" x14ac:dyDescent="0.2">
      <c r="A61" s="212">
        <v>56</v>
      </c>
      <c r="B61" s="111"/>
      <c r="C61" s="108" t="s">
        <v>320</v>
      </c>
      <c r="D61" s="105" t="s">
        <v>31</v>
      </c>
      <c r="E61" s="244">
        <v>10000000</v>
      </c>
      <c r="F61" s="245">
        <v>0</v>
      </c>
      <c r="G61" s="246">
        <v>0</v>
      </c>
      <c r="H61" s="102">
        <v>10000000</v>
      </c>
      <c r="I61" s="247">
        <v>1500000</v>
      </c>
      <c r="J61" s="248">
        <v>1500000</v>
      </c>
      <c r="K61" s="249">
        <v>1500000</v>
      </c>
      <c r="L61" s="250">
        <f t="shared" si="56"/>
        <v>0</v>
      </c>
      <c r="M61" s="251">
        <v>0</v>
      </c>
      <c r="N61" s="249"/>
      <c r="O61" s="219">
        <f t="shared" si="40"/>
        <v>0</v>
      </c>
      <c r="P61" s="248">
        <f t="shared" si="60"/>
        <v>0</v>
      </c>
      <c r="Q61" s="249"/>
      <c r="R61" s="220">
        <f t="shared" si="57"/>
        <v>0</v>
      </c>
      <c r="S61" s="251">
        <v>850000</v>
      </c>
      <c r="T61" s="249">
        <v>850000</v>
      </c>
      <c r="U61" s="219">
        <f t="shared" si="41"/>
        <v>0</v>
      </c>
      <c r="V61" s="266">
        <f t="shared" si="42"/>
        <v>850000</v>
      </c>
      <c r="W61" s="267"/>
      <c r="X61" s="268">
        <f t="shared" si="39"/>
        <v>850000</v>
      </c>
      <c r="Y61" s="269">
        <f t="shared" si="43"/>
        <v>850000</v>
      </c>
      <c r="Z61" s="267"/>
      <c r="AA61" s="262">
        <f t="shared" si="44"/>
        <v>850000</v>
      </c>
      <c r="AB61" s="252">
        <f t="shared" si="45"/>
        <v>850000</v>
      </c>
      <c r="AC61" s="253"/>
      <c r="AD61" s="223">
        <f t="shared" si="46"/>
        <v>850000</v>
      </c>
      <c r="AE61" s="254">
        <f t="shared" si="47"/>
        <v>850000</v>
      </c>
      <c r="AF61" s="230"/>
      <c r="AG61" s="226">
        <f t="shared" si="18"/>
        <v>850000</v>
      </c>
      <c r="AH61" s="252">
        <f t="shared" si="48"/>
        <v>850000</v>
      </c>
      <c r="AI61" s="253"/>
      <c r="AJ61" s="223">
        <f t="shared" si="19"/>
        <v>850000</v>
      </c>
      <c r="AK61" s="254">
        <f t="shared" si="49"/>
        <v>850000</v>
      </c>
      <c r="AL61" s="230"/>
      <c r="AM61" s="226">
        <f t="shared" si="20"/>
        <v>850000</v>
      </c>
      <c r="AN61" s="252">
        <f t="shared" si="54"/>
        <v>850000</v>
      </c>
      <c r="AO61" s="253"/>
      <c r="AP61" s="223">
        <f t="shared" si="21"/>
        <v>850000</v>
      </c>
      <c r="AQ61" s="245">
        <f t="shared" si="61"/>
        <v>850000</v>
      </c>
      <c r="AR61" s="230"/>
      <c r="AS61" s="214">
        <f t="shared" si="22"/>
        <v>850000</v>
      </c>
      <c r="AT61" s="255">
        <v>850000</v>
      </c>
      <c r="AU61" s="253"/>
      <c r="AV61" s="263">
        <f t="shared" si="32"/>
        <v>850000</v>
      </c>
      <c r="AW61" s="245"/>
      <c r="AX61" s="230"/>
      <c r="AY61" s="246"/>
      <c r="AZ61" s="224">
        <f t="shared" si="50"/>
        <v>2350000</v>
      </c>
      <c r="BA61" s="241">
        <f t="shared" si="51"/>
        <v>7650000</v>
      </c>
      <c r="BB61" s="226">
        <f t="shared" si="52"/>
        <v>10000000</v>
      </c>
      <c r="BC61" s="230">
        <f t="shared" si="53"/>
        <v>7650000</v>
      </c>
      <c r="BD61" s="242" t="s">
        <v>320</v>
      </c>
      <c r="BE61" s="232">
        <v>10000000</v>
      </c>
      <c r="BF61" s="232">
        <v>2350000</v>
      </c>
      <c r="BG61" s="232">
        <v>7650000</v>
      </c>
      <c r="BH61" s="232">
        <v>2550000</v>
      </c>
      <c r="BI61" s="234">
        <f t="shared" si="24"/>
        <v>0</v>
      </c>
      <c r="BJ61" s="234">
        <f t="shared" si="25"/>
        <v>0</v>
      </c>
      <c r="BK61" s="242" t="s">
        <v>320</v>
      </c>
      <c r="BL61" s="232">
        <v>7650000</v>
      </c>
      <c r="BM61" s="234">
        <f t="shared" si="26"/>
        <v>0</v>
      </c>
    </row>
    <row r="62" spans="1:65" ht="15" x14ac:dyDescent="0.2">
      <c r="A62" s="212">
        <v>57</v>
      </c>
      <c r="B62" s="111"/>
      <c r="C62" s="244" t="s">
        <v>319</v>
      </c>
      <c r="D62" s="103" t="s">
        <v>31</v>
      </c>
      <c r="E62" s="104">
        <v>9500000</v>
      </c>
      <c r="F62" s="245"/>
      <c r="G62" s="246"/>
      <c r="H62" s="102">
        <f t="shared" ref="H62:H72" si="62">E62-F62-G62</f>
        <v>9500000</v>
      </c>
      <c r="I62" s="109">
        <v>3000000</v>
      </c>
      <c r="J62" s="248">
        <v>3000000</v>
      </c>
      <c r="K62" s="249">
        <v>3000000</v>
      </c>
      <c r="L62" s="250">
        <f t="shared" si="56"/>
        <v>0</v>
      </c>
      <c r="M62" s="251">
        <v>541000</v>
      </c>
      <c r="N62" s="249">
        <v>541000</v>
      </c>
      <c r="O62" s="219">
        <f t="shared" si="40"/>
        <v>0</v>
      </c>
      <c r="P62" s="248">
        <f t="shared" si="60"/>
        <v>541000</v>
      </c>
      <c r="Q62" s="249">
        <v>541000</v>
      </c>
      <c r="R62" s="220">
        <f t="shared" si="57"/>
        <v>0</v>
      </c>
      <c r="S62" s="251">
        <f t="shared" ref="S62:S89" si="63">P62</f>
        <v>541000</v>
      </c>
      <c r="T62" s="249">
        <v>541000</v>
      </c>
      <c r="U62" s="219">
        <f t="shared" si="41"/>
        <v>0</v>
      </c>
      <c r="V62" s="248">
        <f t="shared" si="42"/>
        <v>541000</v>
      </c>
      <c r="W62" s="249">
        <f>V62</f>
        <v>541000</v>
      </c>
      <c r="X62" s="220">
        <f t="shared" si="39"/>
        <v>0</v>
      </c>
      <c r="Y62" s="260">
        <f t="shared" si="43"/>
        <v>541000</v>
      </c>
      <c r="Z62" s="261">
        <f>Y62</f>
        <v>541000</v>
      </c>
      <c r="AA62" s="262">
        <f t="shared" si="44"/>
        <v>0</v>
      </c>
      <c r="AB62" s="252">
        <f t="shared" si="45"/>
        <v>541000</v>
      </c>
      <c r="AC62" s="253">
        <f>AB62</f>
        <v>541000</v>
      </c>
      <c r="AD62" s="223">
        <f t="shared" si="46"/>
        <v>0</v>
      </c>
      <c r="AE62" s="254">
        <f t="shared" si="47"/>
        <v>541000</v>
      </c>
      <c r="AF62" s="230">
        <f>AE62</f>
        <v>541000</v>
      </c>
      <c r="AG62" s="226">
        <f t="shared" si="18"/>
        <v>0</v>
      </c>
      <c r="AH62" s="252">
        <f t="shared" si="48"/>
        <v>541000</v>
      </c>
      <c r="AI62" s="253">
        <v>541000</v>
      </c>
      <c r="AJ62" s="223">
        <f t="shared" si="19"/>
        <v>0</v>
      </c>
      <c r="AK62" s="254">
        <f t="shared" si="49"/>
        <v>541000</v>
      </c>
      <c r="AL62" s="230">
        <v>541000</v>
      </c>
      <c r="AM62" s="226">
        <f t="shared" si="20"/>
        <v>0</v>
      </c>
      <c r="AN62" s="252">
        <f t="shared" si="54"/>
        <v>541000</v>
      </c>
      <c r="AO62" s="253">
        <f>600000-69000</f>
        <v>531000</v>
      </c>
      <c r="AP62" s="223">
        <f t="shared" si="21"/>
        <v>10000</v>
      </c>
      <c r="AQ62" s="245">
        <f t="shared" si="61"/>
        <v>541000</v>
      </c>
      <c r="AR62" s="230"/>
      <c r="AS62" s="214">
        <f t="shared" si="22"/>
        <v>541000</v>
      </c>
      <c r="AT62" s="255">
        <v>549000</v>
      </c>
      <c r="AU62" s="253"/>
      <c r="AV62" s="263">
        <f t="shared" si="32"/>
        <v>549000</v>
      </c>
      <c r="AW62" s="245"/>
      <c r="AX62" s="230"/>
      <c r="AY62" s="246"/>
      <c r="AZ62" s="224">
        <f t="shared" si="50"/>
        <v>8400000</v>
      </c>
      <c r="BA62" s="241">
        <f t="shared" si="51"/>
        <v>1100000</v>
      </c>
      <c r="BB62" s="226">
        <f t="shared" si="52"/>
        <v>9500000</v>
      </c>
      <c r="BC62" s="230">
        <f t="shared" si="53"/>
        <v>1100000</v>
      </c>
      <c r="BD62" s="242" t="s">
        <v>319</v>
      </c>
      <c r="BE62" s="232">
        <v>9500000</v>
      </c>
      <c r="BF62" s="232">
        <v>5700000</v>
      </c>
      <c r="BG62" s="232">
        <v>3800000</v>
      </c>
      <c r="BH62" s="232">
        <v>546000</v>
      </c>
      <c r="BI62" s="234">
        <f t="shared" si="24"/>
        <v>0</v>
      </c>
      <c r="BJ62" s="234">
        <f t="shared" si="25"/>
        <v>-2700000</v>
      </c>
      <c r="BK62" s="231" t="s">
        <v>319</v>
      </c>
      <c r="BL62" s="232">
        <v>2700000</v>
      </c>
      <c r="BM62" s="234">
        <f t="shared" si="26"/>
        <v>-1600000</v>
      </c>
    </row>
    <row r="63" spans="1:65" s="435" customFormat="1" ht="15" x14ac:dyDescent="0.2">
      <c r="A63" s="426">
        <v>58</v>
      </c>
      <c r="B63" s="440"/>
      <c r="C63" s="445" t="s">
        <v>60</v>
      </c>
      <c r="D63" s="428" t="s">
        <v>31</v>
      </c>
      <c r="E63" s="429">
        <v>9750000</v>
      </c>
      <c r="F63" s="264">
        <v>487500</v>
      </c>
      <c r="G63" s="400"/>
      <c r="H63" s="430">
        <f t="shared" si="62"/>
        <v>9262500</v>
      </c>
      <c r="I63" s="432">
        <v>9262500</v>
      </c>
      <c r="J63" s="432">
        <v>9262500</v>
      </c>
      <c r="K63" s="432">
        <v>9262500</v>
      </c>
      <c r="L63" s="400">
        <f t="shared" si="56"/>
        <v>0</v>
      </c>
      <c r="M63" s="260">
        <f>(H63-I63)/12</f>
        <v>0</v>
      </c>
      <c r="N63" s="261"/>
      <c r="O63" s="262">
        <f t="shared" si="40"/>
        <v>0</v>
      </c>
      <c r="P63" s="264">
        <f t="shared" si="60"/>
        <v>0</v>
      </c>
      <c r="Q63" s="261"/>
      <c r="R63" s="265">
        <f t="shared" si="57"/>
        <v>0</v>
      </c>
      <c r="S63" s="260">
        <f t="shared" si="63"/>
        <v>0</v>
      </c>
      <c r="T63" s="261"/>
      <c r="U63" s="262">
        <f t="shared" si="41"/>
        <v>0</v>
      </c>
      <c r="V63" s="264">
        <f t="shared" si="42"/>
        <v>0</v>
      </c>
      <c r="W63" s="261"/>
      <c r="X63" s="265">
        <f t="shared" si="39"/>
        <v>0</v>
      </c>
      <c r="Y63" s="260">
        <f t="shared" si="43"/>
        <v>0</v>
      </c>
      <c r="Z63" s="261"/>
      <c r="AA63" s="262">
        <f t="shared" si="44"/>
        <v>0</v>
      </c>
      <c r="AB63" s="264">
        <f t="shared" si="45"/>
        <v>0</v>
      </c>
      <c r="AC63" s="261"/>
      <c r="AD63" s="265">
        <f t="shared" si="46"/>
        <v>0</v>
      </c>
      <c r="AE63" s="260">
        <f t="shared" si="47"/>
        <v>0</v>
      </c>
      <c r="AF63" s="261"/>
      <c r="AG63" s="262">
        <f t="shared" si="18"/>
        <v>0</v>
      </c>
      <c r="AH63" s="264">
        <f t="shared" si="48"/>
        <v>0</v>
      </c>
      <c r="AI63" s="261"/>
      <c r="AJ63" s="265">
        <f t="shared" si="19"/>
        <v>0</v>
      </c>
      <c r="AK63" s="260">
        <f t="shared" si="49"/>
        <v>0</v>
      </c>
      <c r="AL63" s="261"/>
      <c r="AM63" s="262">
        <f t="shared" si="20"/>
        <v>0</v>
      </c>
      <c r="AN63" s="264">
        <f t="shared" si="54"/>
        <v>0</v>
      </c>
      <c r="AO63" s="261"/>
      <c r="AP63" s="265">
        <f t="shared" si="21"/>
        <v>0</v>
      </c>
      <c r="AQ63" s="264">
        <f t="shared" si="61"/>
        <v>0</v>
      </c>
      <c r="AR63" s="261"/>
      <c r="AS63" s="265">
        <f t="shared" si="22"/>
        <v>0</v>
      </c>
      <c r="AT63" s="260">
        <f>AQ63</f>
        <v>0</v>
      </c>
      <c r="AU63" s="261"/>
      <c r="AV63" s="432">
        <f t="shared" si="32"/>
        <v>0</v>
      </c>
      <c r="AW63" s="264"/>
      <c r="AX63" s="261"/>
      <c r="AY63" s="400"/>
      <c r="AZ63" s="334">
        <f t="shared" si="50"/>
        <v>9262500</v>
      </c>
      <c r="BA63" s="449">
        <f t="shared" si="51"/>
        <v>0</v>
      </c>
      <c r="BB63" s="262">
        <f t="shared" si="52"/>
        <v>9262500</v>
      </c>
      <c r="BC63" s="261">
        <f t="shared" si="53"/>
        <v>0</v>
      </c>
      <c r="BD63" s="446" t="s">
        <v>60</v>
      </c>
      <c r="BE63" s="434">
        <v>9262500</v>
      </c>
      <c r="BF63" s="434">
        <v>9262500</v>
      </c>
      <c r="BG63" s="447">
        <v>0</v>
      </c>
      <c r="BH63" s="447">
        <v>0</v>
      </c>
      <c r="BI63" s="435">
        <f t="shared" si="24"/>
        <v>0</v>
      </c>
      <c r="BJ63" s="435">
        <f t="shared" si="25"/>
        <v>0</v>
      </c>
      <c r="BK63" s="446" t="s">
        <v>60</v>
      </c>
      <c r="BL63" s="447">
        <v>0</v>
      </c>
      <c r="BM63" s="435">
        <f t="shared" si="26"/>
        <v>0</v>
      </c>
    </row>
    <row r="64" spans="1:65" s="435" customFormat="1" ht="15" x14ac:dyDescent="0.2">
      <c r="A64" s="426">
        <v>59</v>
      </c>
      <c r="B64" s="440"/>
      <c r="C64" s="445" t="s">
        <v>92</v>
      </c>
      <c r="D64" s="452" t="s">
        <v>31</v>
      </c>
      <c r="E64" s="445">
        <v>10000000</v>
      </c>
      <c r="F64" s="264"/>
      <c r="G64" s="400">
        <v>5000000</v>
      </c>
      <c r="H64" s="430">
        <f t="shared" si="62"/>
        <v>5000000</v>
      </c>
      <c r="I64" s="432">
        <v>1000000</v>
      </c>
      <c r="J64" s="264">
        <v>1000000</v>
      </c>
      <c r="K64" s="261">
        <v>1000000</v>
      </c>
      <c r="L64" s="400">
        <f t="shared" si="56"/>
        <v>0</v>
      </c>
      <c r="M64" s="260">
        <v>400000</v>
      </c>
      <c r="N64" s="261">
        <v>400000</v>
      </c>
      <c r="O64" s="262">
        <f t="shared" si="40"/>
        <v>0</v>
      </c>
      <c r="P64" s="264">
        <f t="shared" si="60"/>
        <v>400000</v>
      </c>
      <c r="Q64" s="261">
        <v>400000</v>
      </c>
      <c r="R64" s="265">
        <f t="shared" si="57"/>
        <v>0</v>
      </c>
      <c r="S64" s="260">
        <f t="shared" si="63"/>
        <v>400000</v>
      </c>
      <c r="T64" s="261">
        <v>400000</v>
      </c>
      <c r="U64" s="262">
        <f t="shared" si="41"/>
        <v>0</v>
      </c>
      <c r="V64" s="264">
        <f t="shared" si="42"/>
        <v>400000</v>
      </c>
      <c r="W64" s="261">
        <f>V64</f>
        <v>400000</v>
      </c>
      <c r="X64" s="265">
        <f t="shared" si="39"/>
        <v>0</v>
      </c>
      <c r="Y64" s="260">
        <f t="shared" si="43"/>
        <v>400000</v>
      </c>
      <c r="Z64" s="261">
        <f>Y64</f>
        <v>400000</v>
      </c>
      <c r="AA64" s="262">
        <f t="shared" si="44"/>
        <v>0</v>
      </c>
      <c r="AB64" s="264">
        <f t="shared" si="45"/>
        <v>400000</v>
      </c>
      <c r="AC64" s="261">
        <f>AB64</f>
        <v>400000</v>
      </c>
      <c r="AD64" s="265">
        <f t="shared" si="46"/>
        <v>0</v>
      </c>
      <c r="AE64" s="260">
        <f t="shared" si="47"/>
        <v>400000</v>
      </c>
      <c r="AF64" s="261">
        <f>AE64</f>
        <v>400000</v>
      </c>
      <c r="AG64" s="262">
        <f t="shared" si="18"/>
        <v>0</v>
      </c>
      <c r="AH64" s="264">
        <f t="shared" si="48"/>
        <v>400000</v>
      </c>
      <c r="AI64" s="261">
        <f>AH64</f>
        <v>400000</v>
      </c>
      <c r="AJ64" s="265">
        <f t="shared" si="19"/>
        <v>0</v>
      </c>
      <c r="AK64" s="260">
        <f t="shared" si="49"/>
        <v>400000</v>
      </c>
      <c r="AL64" s="261">
        <f>AK64</f>
        <v>400000</v>
      </c>
      <c r="AM64" s="262">
        <f t="shared" si="20"/>
        <v>0</v>
      </c>
      <c r="AN64" s="264">
        <f t="shared" si="54"/>
        <v>400000</v>
      </c>
      <c r="AO64" s="261">
        <f>AN64</f>
        <v>400000</v>
      </c>
      <c r="AP64" s="265">
        <f t="shared" si="21"/>
        <v>0</v>
      </c>
      <c r="AQ64" s="264"/>
      <c r="AR64" s="261"/>
      <c r="AS64" s="265">
        <f t="shared" si="22"/>
        <v>0</v>
      </c>
      <c r="AT64" s="260"/>
      <c r="AU64" s="261"/>
      <c r="AV64" s="432">
        <f t="shared" si="32"/>
        <v>0</v>
      </c>
      <c r="AW64" s="264"/>
      <c r="AX64" s="261"/>
      <c r="AY64" s="400"/>
      <c r="AZ64" s="334">
        <f t="shared" si="50"/>
        <v>5000000</v>
      </c>
      <c r="BA64" s="449">
        <f t="shared" si="51"/>
        <v>0</v>
      </c>
      <c r="BB64" s="262">
        <f t="shared" si="52"/>
        <v>5000000</v>
      </c>
      <c r="BC64" s="261">
        <f t="shared" si="53"/>
        <v>0</v>
      </c>
      <c r="BD64" s="446" t="s">
        <v>92</v>
      </c>
      <c r="BE64" s="434">
        <v>5000000</v>
      </c>
      <c r="BF64" s="434">
        <v>3800000</v>
      </c>
      <c r="BG64" s="434">
        <v>1200000</v>
      </c>
      <c r="BH64" s="447">
        <v>0</v>
      </c>
      <c r="BI64" s="435">
        <f t="shared" si="24"/>
        <v>0</v>
      </c>
      <c r="BJ64" s="435">
        <f t="shared" si="25"/>
        <v>-1200000</v>
      </c>
      <c r="BK64" s="446" t="s">
        <v>92</v>
      </c>
      <c r="BL64" s="447">
        <v>0</v>
      </c>
      <c r="BM64" s="435">
        <f t="shared" si="26"/>
        <v>0</v>
      </c>
    </row>
    <row r="65" spans="1:65" s="435" customFormat="1" ht="15" x14ac:dyDescent="0.2">
      <c r="A65" s="426">
        <v>60</v>
      </c>
      <c r="B65" s="440"/>
      <c r="C65" s="429" t="s">
        <v>353</v>
      </c>
      <c r="D65" s="428" t="s">
        <v>31</v>
      </c>
      <c r="E65" s="429">
        <v>9500000</v>
      </c>
      <c r="F65" s="264"/>
      <c r="G65" s="400"/>
      <c r="H65" s="430">
        <f t="shared" si="62"/>
        <v>9500000</v>
      </c>
      <c r="I65" s="432">
        <v>3000000</v>
      </c>
      <c r="J65" s="264">
        <v>3000000</v>
      </c>
      <c r="K65" s="261">
        <v>3000000</v>
      </c>
      <c r="L65" s="400">
        <f t="shared" si="56"/>
        <v>0</v>
      </c>
      <c r="M65" s="260">
        <v>650000</v>
      </c>
      <c r="N65" s="261">
        <v>650000</v>
      </c>
      <c r="O65" s="262">
        <f t="shared" si="40"/>
        <v>0</v>
      </c>
      <c r="P65" s="264">
        <f t="shared" si="60"/>
        <v>650000</v>
      </c>
      <c r="Q65" s="261">
        <v>650000</v>
      </c>
      <c r="R65" s="265">
        <f t="shared" si="57"/>
        <v>0</v>
      </c>
      <c r="S65" s="260">
        <f t="shared" si="63"/>
        <v>650000</v>
      </c>
      <c r="T65" s="261">
        <v>650000</v>
      </c>
      <c r="U65" s="262">
        <f t="shared" si="41"/>
        <v>0</v>
      </c>
      <c r="V65" s="264">
        <f t="shared" si="42"/>
        <v>650000</v>
      </c>
      <c r="W65" s="261">
        <f>V65</f>
        <v>650000</v>
      </c>
      <c r="X65" s="265">
        <f t="shared" si="39"/>
        <v>0</v>
      </c>
      <c r="Y65" s="260">
        <f t="shared" si="43"/>
        <v>650000</v>
      </c>
      <c r="Z65" s="261">
        <f>Y65</f>
        <v>650000</v>
      </c>
      <c r="AA65" s="262">
        <f t="shared" si="44"/>
        <v>0</v>
      </c>
      <c r="AB65" s="264">
        <f t="shared" si="45"/>
        <v>650000</v>
      </c>
      <c r="AC65" s="261">
        <f>AB65</f>
        <v>650000</v>
      </c>
      <c r="AD65" s="265">
        <f t="shared" si="46"/>
        <v>0</v>
      </c>
      <c r="AE65" s="260">
        <f t="shared" si="47"/>
        <v>650000</v>
      </c>
      <c r="AF65" s="261">
        <v>650000</v>
      </c>
      <c r="AG65" s="262">
        <f t="shared" si="18"/>
        <v>0</v>
      </c>
      <c r="AH65" s="264">
        <f t="shared" si="48"/>
        <v>650000</v>
      </c>
      <c r="AI65" s="261">
        <v>650000</v>
      </c>
      <c r="AJ65" s="265">
        <f t="shared" si="19"/>
        <v>0</v>
      </c>
      <c r="AK65" s="260">
        <f t="shared" si="49"/>
        <v>650000</v>
      </c>
      <c r="AL65" s="261">
        <v>650000</v>
      </c>
      <c r="AM65" s="262">
        <f t="shared" si="20"/>
        <v>0</v>
      </c>
      <c r="AN65" s="264">
        <f t="shared" si="54"/>
        <v>650000</v>
      </c>
      <c r="AO65" s="261">
        <v>650000</v>
      </c>
      <c r="AP65" s="265">
        <f t="shared" si="21"/>
        <v>0</v>
      </c>
      <c r="AQ65" s="264"/>
      <c r="AR65" s="261"/>
      <c r="AS65" s="265">
        <f t="shared" si="22"/>
        <v>0</v>
      </c>
      <c r="AT65" s="260"/>
      <c r="AU65" s="261"/>
      <c r="AV65" s="432">
        <f t="shared" si="32"/>
        <v>0</v>
      </c>
      <c r="AW65" s="264"/>
      <c r="AX65" s="261"/>
      <c r="AY65" s="400"/>
      <c r="AZ65" s="334">
        <f t="shared" si="50"/>
        <v>9500000</v>
      </c>
      <c r="BA65" s="449">
        <f t="shared" si="51"/>
        <v>0</v>
      </c>
      <c r="BB65" s="262">
        <f t="shared" si="52"/>
        <v>9500000</v>
      </c>
      <c r="BC65" s="261">
        <f t="shared" si="53"/>
        <v>0</v>
      </c>
      <c r="BD65" s="446" t="s">
        <v>353</v>
      </c>
      <c r="BE65" s="434">
        <v>9500000</v>
      </c>
      <c r="BF65" s="434">
        <v>6900000</v>
      </c>
      <c r="BG65" s="434">
        <v>2600000</v>
      </c>
      <c r="BH65" s="447">
        <v>0</v>
      </c>
      <c r="BI65" s="435">
        <f t="shared" si="24"/>
        <v>0</v>
      </c>
      <c r="BJ65" s="435">
        <f t="shared" si="25"/>
        <v>-2600000</v>
      </c>
      <c r="BK65" s="433" t="s">
        <v>353</v>
      </c>
      <c r="BL65" s="434">
        <v>2600000</v>
      </c>
      <c r="BM65" s="435">
        <f t="shared" si="26"/>
        <v>-2600000</v>
      </c>
    </row>
    <row r="66" spans="1:65" s="435" customFormat="1" ht="15" x14ac:dyDescent="0.2">
      <c r="A66" s="426">
        <v>61</v>
      </c>
      <c r="B66" s="440"/>
      <c r="C66" s="445" t="s">
        <v>35</v>
      </c>
      <c r="D66" s="428" t="s">
        <v>31</v>
      </c>
      <c r="E66" s="429">
        <v>9500000</v>
      </c>
      <c r="F66" s="264">
        <f>E66*5%</f>
        <v>475000</v>
      </c>
      <c r="G66" s="400"/>
      <c r="H66" s="430">
        <f t="shared" si="62"/>
        <v>9025000</v>
      </c>
      <c r="I66" s="431">
        <v>9025000</v>
      </c>
      <c r="J66" s="431">
        <v>9025000</v>
      </c>
      <c r="K66" s="431">
        <v>9025000</v>
      </c>
      <c r="L66" s="400">
        <f t="shared" si="56"/>
        <v>0</v>
      </c>
      <c r="M66" s="260">
        <f>(H66-I66)/12</f>
        <v>0</v>
      </c>
      <c r="N66" s="261"/>
      <c r="O66" s="262">
        <f t="shared" si="40"/>
        <v>0</v>
      </c>
      <c r="P66" s="264">
        <f t="shared" si="60"/>
        <v>0</v>
      </c>
      <c r="Q66" s="261"/>
      <c r="R66" s="265">
        <f t="shared" si="57"/>
        <v>0</v>
      </c>
      <c r="S66" s="260">
        <f t="shared" si="63"/>
        <v>0</v>
      </c>
      <c r="T66" s="261"/>
      <c r="U66" s="262">
        <f t="shared" si="41"/>
        <v>0</v>
      </c>
      <c r="V66" s="264">
        <f t="shared" si="42"/>
        <v>0</v>
      </c>
      <c r="W66" s="261"/>
      <c r="X66" s="265">
        <f t="shared" ref="X66:X89" si="64">V66-W66</f>
        <v>0</v>
      </c>
      <c r="Y66" s="260">
        <f t="shared" si="43"/>
        <v>0</v>
      </c>
      <c r="Z66" s="261"/>
      <c r="AA66" s="262">
        <f t="shared" si="44"/>
        <v>0</v>
      </c>
      <c r="AB66" s="264">
        <f t="shared" si="45"/>
        <v>0</v>
      </c>
      <c r="AC66" s="261"/>
      <c r="AD66" s="265">
        <f t="shared" si="46"/>
        <v>0</v>
      </c>
      <c r="AE66" s="260">
        <f t="shared" si="47"/>
        <v>0</v>
      </c>
      <c r="AF66" s="261"/>
      <c r="AG66" s="262">
        <f t="shared" si="18"/>
        <v>0</v>
      </c>
      <c r="AH66" s="264">
        <f t="shared" si="48"/>
        <v>0</v>
      </c>
      <c r="AI66" s="261"/>
      <c r="AJ66" s="265">
        <f t="shared" si="19"/>
        <v>0</v>
      </c>
      <c r="AK66" s="260">
        <f t="shared" si="49"/>
        <v>0</v>
      </c>
      <c r="AL66" s="261"/>
      <c r="AM66" s="262">
        <f t="shared" si="20"/>
        <v>0</v>
      </c>
      <c r="AN66" s="264">
        <f t="shared" si="54"/>
        <v>0</v>
      </c>
      <c r="AO66" s="261"/>
      <c r="AP66" s="265">
        <f t="shared" si="21"/>
        <v>0</v>
      </c>
      <c r="AQ66" s="264">
        <f>AN66</f>
        <v>0</v>
      </c>
      <c r="AR66" s="261"/>
      <c r="AS66" s="265">
        <f t="shared" si="22"/>
        <v>0</v>
      </c>
      <c r="AT66" s="260">
        <f>AQ66</f>
        <v>0</v>
      </c>
      <c r="AU66" s="261"/>
      <c r="AV66" s="432">
        <f t="shared" si="32"/>
        <v>0</v>
      </c>
      <c r="AW66" s="264"/>
      <c r="AX66" s="261"/>
      <c r="AY66" s="400"/>
      <c r="AZ66" s="334">
        <f t="shared" si="50"/>
        <v>9025000</v>
      </c>
      <c r="BA66" s="449">
        <f t="shared" si="51"/>
        <v>0</v>
      </c>
      <c r="BB66" s="262">
        <f t="shared" si="52"/>
        <v>9025000</v>
      </c>
      <c r="BC66" s="261">
        <f t="shared" si="53"/>
        <v>0</v>
      </c>
      <c r="BD66" s="446" t="s">
        <v>404</v>
      </c>
      <c r="BE66" s="434">
        <v>9025000</v>
      </c>
      <c r="BF66" s="434">
        <v>9025000</v>
      </c>
      <c r="BG66" s="447">
        <v>0</v>
      </c>
      <c r="BH66" s="447">
        <v>0</v>
      </c>
      <c r="BI66" s="435">
        <f t="shared" si="24"/>
        <v>0</v>
      </c>
      <c r="BJ66" s="435">
        <f t="shared" si="25"/>
        <v>0</v>
      </c>
      <c r="BK66" s="446" t="s">
        <v>404</v>
      </c>
      <c r="BL66" s="447">
        <v>0</v>
      </c>
      <c r="BM66" s="435">
        <f t="shared" si="26"/>
        <v>0</v>
      </c>
    </row>
    <row r="67" spans="1:65" ht="15" x14ac:dyDescent="0.2">
      <c r="A67" s="212">
        <v>62</v>
      </c>
      <c r="B67" s="111"/>
      <c r="C67" s="244" t="s">
        <v>41</v>
      </c>
      <c r="D67" s="103" t="s">
        <v>31</v>
      </c>
      <c r="E67" s="104">
        <v>9500000</v>
      </c>
      <c r="F67" s="245"/>
      <c r="G67" s="246"/>
      <c r="H67" s="102">
        <f t="shared" si="62"/>
        <v>9500000</v>
      </c>
      <c r="I67" s="247">
        <v>1000000</v>
      </c>
      <c r="J67" s="248">
        <v>1000000</v>
      </c>
      <c r="K67" s="249">
        <v>1000000</v>
      </c>
      <c r="L67" s="250">
        <f t="shared" si="56"/>
        <v>0</v>
      </c>
      <c r="M67" s="251">
        <v>708000</v>
      </c>
      <c r="N67" s="249">
        <f>M67</f>
        <v>708000</v>
      </c>
      <c r="O67" s="219">
        <f t="shared" si="40"/>
        <v>0</v>
      </c>
      <c r="P67" s="248">
        <f t="shared" si="60"/>
        <v>708000</v>
      </c>
      <c r="Q67" s="249">
        <f>P67</f>
        <v>708000</v>
      </c>
      <c r="R67" s="220">
        <f t="shared" si="57"/>
        <v>0</v>
      </c>
      <c r="S67" s="251">
        <f t="shared" si="63"/>
        <v>708000</v>
      </c>
      <c r="T67" s="249">
        <f>S67</f>
        <v>708000</v>
      </c>
      <c r="U67" s="219">
        <f t="shared" si="41"/>
        <v>0</v>
      </c>
      <c r="V67" s="248">
        <f t="shared" si="42"/>
        <v>708000</v>
      </c>
      <c r="W67" s="249">
        <f>V67</f>
        <v>708000</v>
      </c>
      <c r="X67" s="220">
        <f t="shared" si="64"/>
        <v>0</v>
      </c>
      <c r="Y67" s="260">
        <f t="shared" si="43"/>
        <v>708000</v>
      </c>
      <c r="Z67" s="261">
        <v>708000</v>
      </c>
      <c r="AA67" s="262">
        <f t="shared" si="44"/>
        <v>0</v>
      </c>
      <c r="AB67" s="252">
        <f t="shared" si="45"/>
        <v>708000</v>
      </c>
      <c r="AC67" s="253">
        <v>708000</v>
      </c>
      <c r="AD67" s="223">
        <f t="shared" si="46"/>
        <v>0</v>
      </c>
      <c r="AE67" s="254">
        <f t="shared" si="47"/>
        <v>708000</v>
      </c>
      <c r="AF67" s="230">
        <v>708000</v>
      </c>
      <c r="AG67" s="226">
        <f t="shared" si="18"/>
        <v>0</v>
      </c>
      <c r="AH67" s="252">
        <f t="shared" si="48"/>
        <v>708000</v>
      </c>
      <c r="AI67" s="253">
        <v>44000</v>
      </c>
      <c r="AJ67" s="223">
        <f t="shared" si="19"/>
        <v>664000</v>
      </c>
      <c r="AK67" s="254">
        <f t="shared" si="49"/>
        <v>708000</v>
      </c>
      <c r="AL67" s="230"/>
      <c r="AM67" s="226">
        <f t="shared" si="20"/>
        <v>708000</v>
      </c>
      <c r="AN67" s="252">
        <f t="shared" si="54"/>
        <v>708000</v>
      </c>
      <c r="AO67" s="253"/>
      <c r="AP67" s="223">
        <f t="shared" si="21"/>
        <v>708000</v>
      </c>
      <c r="AQ67" s="245">
        <f>AN67</f>
        <v>708000</v>
      </c>
      <c r="AR67" s="230"/>
      <c r="AS67" s="214">
        <f t="shared" si="22"/>
        <v>708000</v>
      </c>
      <c r="AT67" s="255">
        <v>712000</v>
      </c>
      <c r="AU67" s="253"/>
      <c r="AV67" s="263">
        <f t="shared" si="32"/>
        <v>712000</v>
      </c>
      <c r="AW67" s="245"/>
      <c r="AX67" s="230"/>
      <c r="AY67" s="246"/>
      <c r="AZ67" s="224">
        <f t="shared" si="50"/>
        <v>6000000</v>
      </c>
      <c r="BA67" s="241">
        <f t="shared" si="51"/>
        <v>3500000</v>
      </c>
      <c r="BB67" s="226">
        <f t="shared" si="52"/>
        <v>9500000</v>
      </c>
      <c r="BC67" s="230">
        <f t="shared" si="53"/>
        <v>3500000</v>
      </c>
      <c r="BD67" s="242" t="s">
        <v>41</v>
      </c>
      <c r="BE67" s="232">
        <v>9500000</v>
      </c>
      <c r="BF67" s="232">
        <v>4500000</v>
      </c>
      <c r="BG67" s="232">
        <v>5000000</v>
      </c>
      <c r="BH67" s="232">
        <v>748000</v>
      </c>
      <c r="BI67" s="234">
        <f t="shared" si="24"/>
        <v>0</v>
      </c>
      <c r="BJ67" s="234">
        <f t="shared" si="25"/>
        <v>-1500000</v>
      </c>
      <c r="BK67" s="242" t="s">
        <v>41</v>
      </c>
      <c r="BL67" s="232">
        <v>5000000</v>
      </c>
      <c r="BM67" s="234">
        <f t="shared" si="26"/>
        <v>-1500000</v>
      </c>
    </row>
    <row r="68" spans="1:65" s="435" customFormat="1" ht="15" x14ac:dyDescent="0.2">
      <c r="A68" s="426">
        <v>63</v>
      </c>
      <c r="B68" s="440"/>
      <c r="C68" s="445" t="s">
        <v>42</v>
      </c>
      <c r="D68" s="428" t="s">
        <v>31</v>
      </c>
      <c r="E68" s="429">
        <v>9500000</v>
      </c>
      <c r="F68" s="264"/>
      <c r="G68" s="400">
        <v>500000</v>
      </c>
      <c r="H68" s="430">
        <f t="shared" si="62"/>
        <v>9000000</v>
      </c>
      <c r="I68" s="432">
        <v>1000000</v>
      </c>
      <c r="J68" s="264">
        <v>1000000</v>
      </c>
      <c r="K68" s="261">
        <v>1000000</v>
      </c>
      <c r="L68" s="400">
        <f t="shared" si="56"/>
        <v>0</v>
      </c>
      <c r="M68" s="260">
        <v>660000</v>
      </c>
      <c r="N68" s="261">
        <v>660000</v>
      </c>
      <c r="O68" s="262">
        <f t="shared" si="40"/>
        <v>0</v>
      </c>
      <c r="P68" s="264">
        <f t="shared" si="60"/>
        <v>660000</v>
      </c>
      <c r="Q68" s="261">
        <v>660000</v>
      </c>
      <c r="R68" s="265">
        <f t="shared" si="57"/>
        <v>0</v>
      </c>
      <c r="S68" s="260">
        <f t="shared" si="63"/>
        <v>660000</v>
      </c>
      <c r="T68" s="261">
        <v>660000</v>
      </c>
      <c r="U68" s="262">
        <f t="shared" si="41"/>
        <v>0</v>
      </c>
      <c r="V68" s="264">
        <f t="shared" si="42"/>
        <v>660000</v>
      </c>
      <c r="W68" s="261">
        <f>V68</f>
        <v>660000</v>
      </c>
      <c r="X68" s="265">
        <f t="shared" si="64"/>
        <v>0</v>
      </c>
      <c r="Y68" s="260">
        <f t="shared" si="43"/>
        <v>660000</v>
      </c>
      <c r="Z68" s="261">
        <f>Y68</f>
        <v>660000</v>
      </c>
      <c r="AA68" s="262">
        <f t="shared" si="44"/>
        <v>0</v>
      </c>
      <c r="AB68" s="264">
        <f t="shared" si="45"/>
        <v>660000</v>
      </c>
      <c r="AC68" s="261">
        <f>AB68</f>
        <v>660000</v>
      </c>
      <c r="AD68" s="265">
        <f t="shared" si="46"/>
        <v>0</v>
      </c>
      <c r="AE68" s="260">
        <f t="shared" si="47"/>
        <v>660000</v>
      </c>
      <c r="AF68" s="261">
        <v>660000</v>
      </c>
      <c r="AG68" s="262">
        <f t="shared" si="18"/>
        <v>0</v>
      </c>
      <c r="AH68" s="264">
        <f t="shared" si="48"/>
        <v>660000</v>
      </c>
      <c r="AI68" s="261">
        <v>660000</v>
      </c>
      <c r="AJ68" s="265">
        <f t="shared" si="19"/>
        <v>0</v>
      </c>
      <c r="AK68" s="260">
        <f t="shared" si="49"/>
        <v>660000</v>
      </c>
      <c r="AL68" s="261">
        <v>660000</v>
      </c>
      <c r="AM68" s="262">
        <f t="shared" si="20"/>
        <v>0</v>
      </c>
      <c r="AN68" s="264">
        <f t="shared" si="54"/>
        <v>660000</v>
      </c>
      <c r="AO68" s="261">
        <v>660000</v>
      </c>
      <c r="AP68" s="265">
        <f t="shared" si="21"/>
        <v>0</v>
      </c>
      <c r="AQ68" s="264">
        <f>AN68</f>
        <v>660000</v>
      </c>
      <c r="AR68" s="261">
        <v>660000</v>
      </c>
      <c r="AS68" s="265">
        <f t="shared" si="22"/>
        <v>0</v>
      </c>
      <c r="AT68" s="260">
        <v>740000</v>
      </c>
      <c r="AU68" s="261">
        <v>740000</v>
      </c>
      <c r="AV68" s="432">
        <f t="shared" si="32"/>
        <v>0</v>
      </c>
      <c r="AW68" s="264"/>
      <c r="AX68" s="261"/>
      <c r="AY68" s="400"/>
      <c r="AZ68" s="334">
        <f t="shared" si="50"/>
        <v>9000000</v>
      </c>
      <c r="BA68" s="241">
        <f t="shared" si="51"/>
        <v>0</v>
      </c>
      <c r="BB68" s="262">
        <f t="shared" si="52"/>
        <v>9000000</v>
      </c>
      <c r="BC68" s="261">
        <f t="shared" si="53"/>
        <v>0</v>
      </c>
      <c r="BD68" s="433" t="s">
        <v>42</v>
      </c>
      <c r="BE68" s="434">
        <v>9000000</v>
      </c>
      <c r="BF68" s="434">
        <v>4300000</v>
      </c>
      <c r="BG68" s="434">
        <v>4700000</v>
      </c>
      <c r="BH68" s="434">
        <v>660000</v>
      </c>
      <c r="BI68" s="435">
        <f t="shared" si="24"/>
        <v>0</v>
      </c>
      <c r="BJ68" s="435">
        <f t="shared" si="25"/>
        <v>-4700000</v>
      </c>
      <c r="BK68" s="433" t="s">
        <v>42</v>
      </c>
      <c r="BL68" s="434">
        <v>4040000</v>
      </c>
      <c r="BM68" s="435">
        <f t="shared" si="26"/>
        <v>-4040000</v>
      </c>
    </row>
    <row r="69" spans="1:65" s="435" customFormat="1" ht="15" x14ac:dyDescent="0.2">
      <c r="A69" s="426">
        <v>64</v>
      </c>
      <c r="B69" s="403"/>
      <c r="C69" s="445" t="s">
        <v>68</v>
      </c>
      <c r="D69" s="428" t="s">
        <v>31</v>
      </c>
      <c r="E69" s="429">
        <v>9750000</v>
      </c>
      <c r="F69" s="264"/>
      <c r="G69" s="400">
        <v>500000</v>
      </c>
      <c r="H69" s="430">
        <f t="shared" si="62"/>
        <v>9250000</v>
      </c>
      <c r="I69" s="432">
        <v>1000000</v>
      </c>
      <c r="J69" s="264">
        <v>1000000</v>
      </c>
      <c r="K69" s="261">
        <v>1000000</v>
      </c>
      <c r="L69" s="400">
        <f t="shared" si="56"/>
        <v>0</v>
      </c>
      <c r="M69" s="260"/>
      <c r="N69" s="261"/>
      <c r="O69" s="262">
        <f t="shared" si="40"/>
        <v>0</v>
      </c>
      <c r="P69" s="264">
        <v>825000</v>
      </c>
      <c r="Q69" s="261">
        <v>825000</v>
      </c>
      <c r="R69" s="265">
        <f t="shared" si="57"/>
        <v>0</v>
      </c>
      <c r="S69" s="260">
        <f t="shared" si="63"/>
        <v>825000</v>
      </c>
      <c r="T69" s="261">
        <v>825000</v>
      </c>
      <c r="U69" s="262">
        <f t="shared" si="41"/>
        <v>0</v>
      </c>
      <c r="V69" s="266">
        <f t="shared" si="42"/>
        <v>825000</v>
      </c>
      <c r="W69" s="267">
        <f>V69</f>
        <v>825000</v>
      </c>
      <c r="X69" s="268">
        <f t="shared" si="64"/>
        <v>0</v>
      </c>
      <c r="Y69" s="269">
        <f t="shared" si="43"/>
        <v>825000</v>
      </c>
      <c r="Z69" s="267">
        <f>Y69</f>
        <v>825000</v>
      </c>
      <c r="AA69" s="262">
        <f t="shared" si="44"/>
        <v>0</v>
      </c>
      <c r="AB69" s="264">
        <f t="shared" si="45"/>
        <v>825000</v>
      </c>
      <c r="AC69" s="261">
        <f>AB69</f>
        <v>825000</v>
      </c>
      <c r="AD69" s="265">
        <f t="shared" si="46"/>
        <v>0</v>
      </c>
      <c r="AE69" s="260">
        <f t="shared" si="47"/>
        <v>825000</v>
      </c>
      <c r="AF69" s="261">
        <v>825000</v>
      </c>
      <c r="AG69" s="262">
        <f t="shared" si="18"/>
        <v>0</v>
      </c>
      <c r="AH69" s="264">
        <f t="shared" si="48"/>
        <v>825000</v>
      </c>
      <c r="AI69" s="261">
        <v>825000</v>
      </c>
      <c r="AJ69" s="265">
        <f t="shared" si="19"/>
        <v>0</v>
      </c>
      <c r="AK69" s="260">
        <f t="shared" si="49"/>
        <v>825000</v>
      </c>
      <c r="AL69" s="261">
        <v>375000</v>
      </c>
      <c r="AM69" s="262">
        <f t="shared" si="20"/>
        <v>450000</v>
      </c>
      <c r="AN69" s="264">
        <f t="shared" si="54"/>
        <v>825000</v>
      </c>
      <c r="AO69" s="261"/>
      <c r="AP69" s="265">
        <f t="shared" si="21"/>
        <v>825000</v>
      </c>
      <c r="AQ69" s="264">
        <v>825000</v>
      </c>
      <c r="AR69" s="261"/>
      <c r="AS69" s="265">
        <f t="shared" si="22"/>
        <v>825000</v>
      </c>
      <c r="AT69" s="260"/>
      <c r="AU69" s="261"/>
      <c r="AV69" s="432">
        <f t="shared" si="32"/>
        <v>0</v>
      </c>
      <c r="AW69" s="264"/>
      <c r="AX69" s="261"/>
      <c r="AY69" s="400"/>
      <c r="AZ69" s="334">
        <f t="shared" si="50"/>
        <v>7150000</v>
      </c>
      <c r="BA69" s="241">
        <f t="shared" si="51"/>
        <v>2100000</v>
      </c>
      <c r="BB69" s="262">
        <f t="shared" si="52"/>
        <v>9250000</v>
      </c>
      <c r="BC69" s="261">
        <f t="shared" si="53"/>
        <v>2100000</v>
      </c>
      <c r="BD69" s="446" t="s">
        <v>68</v>
      </c>
      <c r="BE69" s="434">
        <v>9250000</v>
      </c>
      <c r="BF69" s="434">
        <v>5125000</v>
      </c>
      <c r="BG69" s="434">
        <v>4125000</v>
      </c>
      <c r="BH69" s="447">
        <v>0</v>
      </c>
      <c r="BI69" s="435">
        <f t="shared" si="24"/>
        <v>0</v>
      </c>
      <c r="BJ69" s="435">
        <f t="shared" si="25"/>
        <v>-2025000</v>
      </c>
      <c r="BK69" s="433" t="s">
        <v>68</v>
      </c>
      <c r="BL69" s="434">
        <v>4125000</v>
      </c>
      <c r="BM69" s="435">
        <f t="shared" si="26"/>
        <v>-2025000</v>
      </c>
    </row>
    <row r="70" spans="1:65" ht="15" x14ac:dyDescent="0.2">
      <c r="A70" s="212">
        <v>65</v>
      </c>
      <c r="B70" s="243"/>
      <c r="C70" s="244" t="s">
        <v>100</v>
      </c>
      <c r="D70" s="259" t="s">
        <v>31</v>
      </c>
      <c r="E70" s="244">
        <v>10000000</v>
      </c>
      <c r="F70" s="245"/>
      <c r="G70" s="246"/>
      <c r="H70" s="102">
        <f t="shared" si="62"/>
        <v>10000000</v>
      </c>
      <c r="I70" s="247">
        <v>1000000</v>
      </c>
      <c r="J70" s="248">
        <v>1000000</v>
      </c>
      <c r="K70" s="249">
        <v>1000000</v>
      </c>
      <c r="L70" s="250">
        <f t="shared" si="56"/>
        <v>0</v>
      </c>
      <c r="M70" s="251">
        <f>(H70-I70)/12</f>
        <v>750000</v>
      </c>
      <c r="N70" s="249">
        <v>750000</v>
      </c>
      <c r="O70" s="219">
        <f t="shared" ref="O70:O89" si="65">M70-N70</f>
        <v>0</v>
      </c>
      <c r="P70" s="248">
        <f>M70</f>
        <v>750000</v>
      </c>
      <c r="Q70" s="249">
        <v>750000</v>
      </c>
      <c r="R70" s="220">
        <f t="shared" si="57"/>
        <v>0</v>
      </c>
      <c r="S70" s="251">
        <f t="shared" si="63"/>
        <v>750000</v>
      </c>
      <c r="T70" s="249">
        <f>S70</f>
        <v>750000</v>
      </c>
      <c r="U70" s="219">
        <f t="shared" ref="U70:U89" si="66">S70-T70</f>
        <v>0</v>
      </c>
      <c r="V70" s="256">
        <f t="shared" ref="V70:V89" si="67">S70</f>
        <v>750000</v>
      </c>
      <c r="W70" s="257">
        <f>V70</f>
        <v>750000</v>
      </c>
      <c r="X70" s="239">
        <f t="shared" si="64"/>
        <v>0</v>
      </c>
      <c r="Y70" s="258">
        <f t="shared" ref="Y70:Y89" si="68">V70</f>
        <v>750000</v>
      </c>
      <c r="Z70" s="257">
        <f>Y70</f>
        <v>750000</v>
      </c>
      <c r="AA70" s="219">
        <f t="shared" ref="AA70:AA89" si="69">Y70-Z70</f>
        <v>0</v>
      </c>
      <c r="AB70" s="252">
        <f t="shared" ref="AB70:AB89" si="70">Y70</f>
        <v>750000</v>
      </c>
      <c r="AC70" s="253">
        <f>AB70</f>
        <v>750000</v>
      </c>
      <c r="AD70" s="223">
        <f t="shared" ref="AD70:AD89" si="71">AB70-AC70</f>
        <v>0</v>
      </c>
      <c r="AE70" s="254">
        <f t="shared" ref="AE70:AE89" si="72">AB70</f>
        <v>750000</v>
      </c>
      <c r="AF70" s="230">
        <v>750000</v>
      </c>
      <c r="AG70" s="226">
        <f t="shared" si="18"/>
        <v>0</v>
      </c>
      <c r="AH70" s="252">
        <f t="shared" ref="AH70:AH89" si="73">AE70</f>
        <v>750000</v>
      </c>
      <c r="AI70" s="253">
        <v>750000</v>
      </c>
      <c r="AJ70" s="223">
        <f t="shared" si="19"/>
        <v>0</v>
      </c>
      <c r="AK70" s="254">
        <f t="shared" ref="AK70:AK89" si="74">AH70</f>
        <v>750000</v>
      </c>
      <c r="AL70" s="230">
        <v>750000</v>
      </c>
      <c r="AM70" s="226">
        <f t="shared" si="20"/>
        <v>0</v>
      </c>
      <c r="AN70" s="252">
        <f t="shared" si="54"/>
        <v>750000</v>
      </c>
      <c r="AO70" s="253">
        <v>200000</v>
      </c>
      <c r="AP70" s="223">
        <f t="shared" si="21"/>
        <v>550000</v>
      </c>
      <c r="AQ70" s="245">
        <f t="shared" ref="AQ70:AQ76" si="75">AN70</f>
        <v>750000</v>
      </c>
      <c r="AR70" s="230"/>
      <c r="AS70" s="214">
        <f t="shared" si="22"/>
        <v>750000</v>
      </c>
      <c r="AT70" s="255">
        <f>AQ70</f>
        <v>750000</v>
      </c>
      <c r="AU70" s="253"/>
      <c r="AV70" s="263">
        <f t="shared" si="32"/>
        <v>750000</v>
      </c>
      <c r="AW70" s="245"/>
      <c r="AX70" s="230"/>
      <c r="AY70" s="246"/>
      <c r="AZ70" s="224">
        <f t="shared" ref="AZ70:AZ89" si="76">AX70+AU70+AR70+AO70+AL70+AI70+AF70+AC70+Z70+W70+T70+Q70+N70+K70</f>
        <v>7950000</v>
      </c>
      <c r="BA70" s="241">
        <f t="shared" ref="BA70:BA89" si="77">AY70+AV70+AS70+AP70+AM70+AJ70+AG70+AD70+AA70+X70+U70+R70+O70+L70</f>
        <v>2050000</v>
      </c>
      <c r="BB70" s="226">
        <f t="shared" ref="BB70:BB89" si="78">AW70+AT70+AQ70+AN70+AK70+AH70+AE70+AB70+Y70+V70+S70+P70+M70+J70</f>
        <v>10000000</v>
      </c>
      <c r="BC70" s="230">
        <f t="shared" ref="BC70:BC89" si="79">BB70-AZ70</f>
        <v>2050000</v>
      </c>
      <c r="BD70" s="242" t="s">
        <v>100</v>
      </c>
      <c r="BE70" s="232">
        <v>10000000</v>
      </c>
      <c r="BF70" s="232">
        <v>4750000</v>
      </c>
      <c r="BG70" s="232">
        <v>5250000</v>
      </c>
      <c r="BH70" s="232">
        <v>750000</v>
      </c>
      <c r="BI70" s="234">
        <f t="shared" si="24"/>
        <v>0</v>
      </c>
      <c r="BJ70" s="234">
        <f t="shared" si="25"/>
        <v>-3200000</v>
      </c>
      <c r="BK70" s="242" t="s">
        <v>100</v>
      </c>
      <c r="BL70" s="232">
        <v>4500000</v>
      </c>
      <c r="BM70" s="234">
        <f t="shared" si="26"/>
        <v>-2450000</v>
      </c>
    </row>
    <row r="71" spans="1:65" ht="15" x14ac:dyDescent="0.2">
      <c r="A71" s="212">
        <v>66</v>
      </c>
      <c r="B71" s="243"/>
      <c r="C71" s="244" t="s">
        <v>67</v>
      </c>
      <c r="D71" s="103" t="s">
        <v>31</v>
      </c>
      <c r="E71" s="104">
        <v>9750000</v>
      </c>
      <c r="F71" s="245"/>
      <c r="G71" s="246"/>
      <c r="H71" s="102">
        <f t="shared" si="62"/>
        <v>9750000</v>
      </c>
      <c r="I71" s="247">
        <v>2000000</v>
      </c>
      <c r="J71" s="248">
        <v>2000000</v>
      </c>
      <c r="K71" s="249">
        <v>2000000</v>
      </c>
      <c r="L71" s="250">
        <f t="shared" si="56"/>
        <v>0</v>
      </c>
      <c r="M71" s="251">
        <v>650000</v>
      </c>
      <c r="N71" s="249">
        <f>M71</f>
        <v>650000</v>
      </c>
      <c r="O71" s="219">
        <f t="shared" si="65"/>
        <v>0</v>
      </c>
      <c r="P71" s="248">
        <f>M71</f>
        <v>650000</v>
      </c>
      <c r="Q71" s="249">
        <v>650000</v>
      </c>
      <c r="R71" s="220">
        <f t="shared" si="57"/>
        <v>0</v>
      </c>
      <c r="S71" s="251">
        <f t="shared" si="63"/>
        <v>650000</v>
      </c>
      <c r="T71" s="249">
        <v>650000</v>
      </c>
      <c r="U71" s="219">
        <f t="shared" si="66"/>
        <v>0</v>
      </c>
      <c r="V71" s="248">
        <f t="shared" si="67"/>
        <v>650000</v>
      </c>
      <c r="W71" s="249">
        <f>V71</f>
        <v>650000</v>
      </c>
      <c r="X71" s="220">
        <f t="shared" si="64"/>
        <v>0</v>
      </c>
      <c r="Y71" s="251">
        <f t="shared" si="68"/>
        <v>650000</v>
      </c>
      <c r="Z71" s="249">
        <f>Y71</f>
        <v>650000</v>
      </c>
      <c r="AA71" s="219">
        <f t="shared" si="69"/>
        <v>0</v>
      </c>
      <c r="AB71" s="248">
        <f t="shared" si="70"/>
        <v>650000</v>
      </c>
      <c r="AC71" s="249">
        <f>AB71</f>
        <v>650000</v>
      </c>
      <c r="AD71" s="223">
        <f t="shared" si="71"/>
        <v>0</v>
      </c>
      <c r="AE71" s="251">
        <f t="shared" si="72"/>
        <v>650000</v>
      </c>
      <c r="AF71" s="249">
        <f>AE71</f>
        <v>650000</v>
      </c>
      <c r="AG71" s="226">
        <f t="shared" ref="AG71:AG89" si="80">+AE71-AF71</f>
        <v>0</v>
      </c>
      <c r="AH71" s="248">
        <f t="shared" si="73"/>
        <v>650000</v>
      </c>
      <c r="AI71" s="249">
        <f>AH71</f>
        <v>650000</v>
      </c>
      <c r="AJ71" s="223">
        <f t="shared" ref="AJ71:AJ89" si="81">+AH71-AI71</f>
        <v>0</v>
      </c>
      <c r="AK71" s="254">
        <f t="shared" si="74"/>
        <v>650000</v>
      </c>
      <c r="AL71" s="230">
        <f>AK71</f>
        <v>650000</v>
      </c>
      <c r="AM71" s="226">
        <f t="shared" ref="AM71:AM90" si="82">AK71-AL71</f>
        <v>0</v>
      </c>
      <c r="AN71" s="252">
        <f t="shared" si="54"/>
        <v>650000</v>
      </c>
      <c r="AO71" s="253">
        <v>650000</v>
      </c>
      <c r="AP71" s="223">
        <f t="shared" ref="AP71:AP88" si="83">+AN71-AO71</f>
        <v>0</v>
      </c>
      <c r="AQ71" s="245">
        <f t="shared" si="75"/>
        <v>650000</v>
      </c>
      <c r="AR71" s="230">
        <v>650000</v>
      </c>
      <c r="AS71" s="214">
        <f t="shared" ref="AS71:AS89" si="84">+AQ71-AR71</f>
        <v>0</v>
      </c>
      <c r="AT71" s="255">
        <v>600000</v>
      </c>
      <c r="AU71" s="253">
        <v>150000</v>
      </c>
      <c r="AV71" s="263">
        <f t="shared" si="32"/>
        <v>450000</v>
      </c>
      <c r="AW71" s="245"/>
      <c r="AX71" s="230"/>
      <c r="AY71" s="246"/>
      <c r="AZ71" s="224">
        <f t="shared" si="76"/>
        <v>9300000</v>
      </c>
      <c r="BA71" s="229">
        <f t="shared" si="77"/>
        <v>450000</v>
      </c>
      <c r="BB71" s="226">
        <f t="shared" si="78"/>
        <v>9750000</v>
      </c>
      <c r="BC71" s="230">
        <f t="shared" si="79"/>
        <v>450000</v>
      </c>
      <c r="BD71" s="231" t="s">
        <v>405</v>
      </c>
      <c r="BE71" s="232">
        <v>9750000</v>
      </c>
      <c r="BF71" s="232">
        <v>7300000</v>
      </c>
      <c r="BG71" s="232">
        <v>2450000</v>
      </c>
      <c r="BH71" s="233">
        <v>0</v>
      </c>
      <c r="BI71" s="234">
        <f t="shared" ref="BI71:BI89" si="85">BB71-BE71</f>
        <v>0</v>
      </c>
      <c r="BJ71" s="234">
        <f t="shared" ref="BJ71:BJ89" si="86">BC71-BG71</f>
        <v>-2000000</v>
      </c>
      <c r="BK71" s="231" t="s">
        <v>405</v>
      </c>
      <c r="BL71" s="232">
        <v>1450000</v>
      </c>
      <c r="BM71" s="234">
        <f t="shared" ref="BM71:BM95" si="87">BC71-BL71</f>
        <v>-1000000</v>
      </c>
    </row>
    <row r="72" spans="1:65" ht="15" x14ac:dyDescent="0.2">
      <c r="A72" s="212">
        <v>67</v>
      </c>
      <c r="B72" s="243"/>
      <c r="C72" s="244" t="s">
        <v>78</v>
      </c>
      <c r="D72" s="105" t="s">
        <v>31</v>
      </c>
      <c r="E72" s="106">
        <v>10000000</v>
      </c>
      <c r="F72" s="245"/>
      <c r="G72" s="246"/>
      <c r="H72" s="102">
        <f t="shared" si="62"/>
        <v>10000000</v>
      </c>
      <c r="I72" s="107">
        <v>2200000</v>
      </c>
      <c r="J72" s="248">
        <v>2200000</v>
      </c>
      <c r="K72" s="249">
        <v>2200000</v>
      </c>
      <c r="L72" s="250">
        <f t="shared" si="56"/>
        <v>0</v>
      </c>
      <c r="M72" s="251">
        <f>(H72-I72)/12</f>
        <v>650000</v>
      </c>
      <c r="N72" s="249">
        <v>650000</v>
      </c>
      <c r="O72" s="219">
        <f t="shared" si="65"/>
        <v>0</v>
      </c>
      <c r="P72" s="248">
        <f>M72</f>
        <v>650000</v>
      </c>
      <c r="Q72" s="249">
        <v>650000</v>
      </c>
      <c r="R72" s="220">
        <f t="shared" si="57"/>
        <v>0</v>
      </c>
      <c r="S72" s="251">
        <f t="shared" si="63"/>
        <v>650000</v>
      </c>
      <c r="T72" s="249">
        <v>650000</v>
      </c>
      <c r="U72" s="219">
        <f t="shared" si="66"/>
        <v>0</v>
      </c>
      <c r="V72" s="248">
        <f t="shared" si="67"/>
        <v>650000</v>
      </c>
      <c r="W72" s="249">
        <v>650000</v>
      </c>
      <c r="X72" s="220">
        <f t="shared" si="64"/>
        <v>0</v>
      </c>
      <c r="Y72" s="251">
        <f t="shared" si="68"/>
        <v>650000</v>
      </c>
      <c r="Z72" s="249">
        <v>650000</v>
      </c>
      <c r="AA72" s="219">
        <f t="shared" si="69"/>
        <v>0</v>
      </c>
      <c r="AB72" s="252">
        <f t="shared" si="70"/>
        <v>650000</v>
      </c>
      <c r="AC72" s="253">
        <f>AB72</f>
        <v>650000</v>
      </c>
      <c r="AD72" s="223">
        <f t="shared" si="71"/>
        <v>0</v>
      </c>
      <c r="AE72" s="254">
        <f t="shared" si="72"/>
        <v>650000</v>
      </c>
      <c r="AF72" s="230">
        <f>AE72</f>
        <v>650000</v>
      </c>
      <c r="AG72" s="226">
        <f t="shared" si="80"/>
        <v>0</v>
      </c>
      <c r="AH72" s="252">
        <f t="shared" si="73"/>
        <v>650000</v>
      </c>
      <c r="AI72" s="253">
        <f>AH72</f>
        <v>650000</v>
      </c>
      <c r="AJ72" s="223">
        <f t="shared" si="81"/>
        <v>0</v>
      </c>
      <c r="AK72" s="254">
        <f t="shared" si="74"/>
        <v>650000</v>
      </c>
      <c r="AL72" s="230">
        <v>650000</v>
      </c>
      <c r="AM72" s="226">
        <f t="shared" si="82"/>
        <v>0</v>
      </c>
      <c r="AN72" s="252">
        <f t="shared" ref="AN72:AN89" si="88">AK72</f>
        <v>650000</v>
      </c>
      <c r="AO72" s="253">
        <v>650000</v>
      </c>
      <c r="AP72" s="223">
        <f t="shared" si="83"/>
        <v>0</v>
      </c>
      <c r="AQ72" s="245">
        <f t="shared" si="75"/>
        <v>650000</v>
      </c>
      <c r="AR72" s="230">
        <v>300000</v>
      </c>
      <c r="AS72" s="214">
        <f t="shared" si="84"/>
        <v>350000</v>
      </c>
      <c r="AT72" s="255">
        <f>AQ72</f>
        <v>650000</v>
      </c>
      <c r="AU72" s="253"/>
      <c r="AV72" s="263">
        <f t="shared" si="32"/>
        <v>650000</v>
      </c>
      <c r="AW72" s="245"/>
      <c r="AX72" s="230"/>
      <c r="AY72" s="246"/>
      <c r="AZ72" s="224">
        <f t="shared" si="76"/>
        <v>9000000</v>
      </c>
      <c r="BA72" s="229">
        <f t="shared" si="77"/>
        <v>1000000</v>
      </c>
      <c r="BB72" s="226">
        <f t="shared" si="78"/>
        <v>10000000</v>
      </c>
      <c r="BC72" s="230">
        <f t="shared" si="79"/>
        <v>1000000</v>
      </c>
      <c r="BD72" s="242" t="s">
        <v>78</v>
      </c>
      <c r="BE72" s="232">
        <v>10000000</v>
      </c>
      <c r="BF72" s="232">
        <v>6750000</v>
      </c>
      <c r="BG72" s="232">
        <v>3250000</v>
      </c>
      <c r="BH72" s="232">
        <v>650000</v>
      </c>
      <c r="BI72" s="234">
        <f t="shared" si="85"/>
        <v>0</v>
      </c>
      <c r="BJ72" s="234">
        <f t="shared" si="86"/>
        <v>-2250000</v>
      </c>
      <c r="BK72" s="242" t="s">
        <v>78</v>
      </c>
      <c r="BL72" s="232">
        <v>2600000</v>
      </c>
      <c r="BM72" s="234">
        <f t="shared" si="87"/>
        <v>-1600000</v>
      </c>
    </row>
    <row r="73" spans="1:65" ht="15" x14ac:dyDescent="0.2">
      <c r="A73" s="212">
        <v>68</v>
      </c>
      <c r="B73" s="243"/>
      <c r="C73" s="108" t="s">
        <v>308</v>
      </c>
      <c r="D73" s="105" t="s">
        <v>31</v>
      </c>
      <c r="E73" s="110">
        <v>10000000</v>
      </c>
      <c r="F73" s="245"/>
      <c r="G73" s="246"/>
      <c r="H73" s="102">
        <v>10000000</v>
      </c>
      <c r="I73" s="107">
        <v>3000000</v>
      </c>
      <c r="J73" s="248">
        <v>3000000</v>
      </c>
      <c r="K73" s="249">
        <v>3000000</v>
      </c>
      <c r="L73" s="250">
        <f t="shared" si="56"/>
        <v>0</v>
      </c>
      <c r="M73" s="251"/>
      <c r="N73" s="249"/>
      <c r="O73" s="219">
        <f t="shared" si="65"/>
        <v>0</v>
      </c>
      <c r="P73" s="248">
        <v>700000</v>
      </c>
      <c r="Q73" s="249">
        <f>P73</f>
        <v>700000</v>
      </c>
      <c r="R73" s="220">
        <f t="shared" si="57"/>
        <v>0</v>
      </c>
      <c r="S73" s="251">
        <f t="shared" si="63"/>
        <v>700000</v>
      </c>
      <c r="T73" s="249">
        <f>S73</f>
        <v>700000</v>
      </c>
      <c r="U73" s="219">
        <f t="shared" si="66"/>
        <v>0</v>
      </c>
      <c r="V73" s="248">
        <f t="shared" si="67"/>
        <v>700000</v>
      </c>
      <c r="W73" s="249">
        <f>V73</f>
        <v>700000</v>
      </c>
      <c r="X73" s="220">
        <f t="shared" si="64"/>
        <v>0</v>
      </c>
      <c r="Y73" s="260">
        <f t="shared" si="68"/>
        <v>700000</v>
      </c>
      <c r="Z73" s="261">
        <v>700000</v>
      </c>
      <c r="AA73" s="262">
        <f t="shared" si="69"/>
        <v>0</v>
      </c>
      <c r="AB73" s="252">
        <f t="shared" si="70"/>
        <v>700000</v>
      </c>
      <c r="AC73" s="253">
        <v>700000</v>
      </c>
      <c r="AD73" s="223">
        <f t="shared" si="71"/>
        <v>0</v>
      </c>
      <c r="AE73" s="254">
        <f t="shared" si="72"/>
        <v>700000</v>
      </c>
      <c r="AF73" s="230">
        <v>600000</v>
      </c>
      <c r="AG73" s="226">
        <f t="shared" si="80"/>
        <v>100000</v>
      </c>
      <c r="AH73" s="252">
        <f t="shared" si="73"/>
        <v>700000</v>
      </c>
      <c r="AI73" s="253"/>
      <c r="AJ73" s="223">
        <f t="shared" si="81"/>
        <v>700000</v>
      </c>
      <c r="AK73" s="254">
        <f t="shared" si="74"/>
        <v>700000</v>
      </c>
      <c r="AL73" s="230"/>
      <c r="AM73" s="226">
        <f t="shared" si="82"/>
        <v>700000</v>
      </c>
      <c r="AN73" s="252">
        <f t="shared" si="88"/>
        <v>700000</v>
      </c>
      <c r="AO73" s="253"/>
      <c r="AP73" s="223">
        <f t="shared" si="83"/>
        <v>700000</v>
      </c>
      <c r="AQ73" s="245">
        <f t="shared" si="75"/>
        <v>700000</v>
      </c>
      <c r="AR73" s="230"/>
      <c r="AS73" s="214">
        <f t="shared" si="84"/>
        <v>700000</v>
      </c>
      <c r="AT73" s="255"/>
      <c r="AU73" s="253"/>
      <c r="AV73" s="263">
        <f t="shared" si="32"/>
        <v>0</v>
      </c>
      <c r="AW73" s="245"/>
      <c r="AX73" s="230"/>
      <c r="AY73" s="246"/>
      <c r="AZ73" s="224">
        <f t="shared" si="76"/>
        <v>7100000</v>
      </c>
      <c r="BA73" s="241">
        <f t="shared" si="77"/>
        <v>2900000</v>
      </c>
      <c r="BB73" s="226">
        <f t="shared" si="78"/>
        <v>10000000</v>
      </c>
      <c r="BC73" s="230">
        <f t="shared" si="79"/>
        <v>2900000</v>
      </c>
      <c r="BD73" s="242" t="s">
        <v>374</v>
      </c>
      <c r="BE73" s="232">
        <v>10000000</v>
      </c>
      <c r="BF73" s="232">
        <v>5100000</v>
      </c>
      <c r="BG73" s="232">
        <v>4900000</v>
      </c>
      <c r="BH73" s="232">
        <v>1400000</v>
      </c>
      <c r="BI73" s="234">
        <f t="shared" si="85"/>
        <v>0</v>
      </c>
      <c r="BJ73" s="234">
        <f t="shared" si="86"/>
        <v>-2000000</v>
      </c>
      <c r="BK73" s="242" t="s">
        <v>374</v>
      </c>
      <c r="BL73" s="232">
        <v>4900000</v>
      </c>
      <c r="BM73" s="234">
        <f t="shared" si="87"/>
        <v>-2000000</v>
      </c>
    </row>
    <row r="74" spans="1:65" ht="15" x14ac:dyDescent="0.2">
      <c r="A74" s="212">
        <v>69</v>
      </c>
      <c r="B74" s="243"/>
      <c r="C74" s="244" t="s">
        <v>95</v>
      </c>
      <c r="D74" s="259" t="s">
        <v>31</v>
      </c>
      <c r="E74" s="244">
        <v>10000000</v>
      </c>
      <c r="F74" s="245"/>
      <c r="G74" s="246"/>
      <c r="H74" s="102">
        <f t="shared" ref="H74:H89" si="89">E74-F74-G74</f>
        <v>10000000</v>
      </c>
      <c r="I74" s="247">
        <v>1000000</v>
      </c>
      <c r="J74" s="248">
        <v>1000000</v>
      </c>
      <c r="K74" s="248">
        <v>1000000</v>
      </c>
      <c r="L74" s="250">
        <f t="shared" si="56"/>
        <v>0</v>
      </c>
      <c r="M74" s="251">
        <f>(H74-I74)/12</f>
        <v>750000</v>
      </c>
      <c r="N74" s="249">
        <v>750000</v>
      </c>
      <c r="O74" s="219">
        <f t="shared" si="65"/>
        <v>0</v>
      </c>
      <c r="P74" s="248">
        <f t="shared" ref="P74:P89" si="90">M74</f>
        <v>750000</v>
      </c>
      <c r="Q74" s="249">
        <f>P74</f>
        <v>750000</v>
      </c>
      <c r="R74" s="220">
        <f t="shared" si="57"/>
        <v>0</v>
      </c>
      <c r="S74" s="260">
        <f t="shared" si="63"/>
        <v>750000</v>
      </c>
      <c r="T74" s="261">
        <v>750000</v>
      </c>
      <c r="U74" s="262">
        <f t="shared" si="66"/>
        <v>0</v>
      </c>
      <c r="V74" s="266">
        <f t="shared" si="67"/>
        <v>750000</v>
      </c>
      <c r="W74" s="267">
        <v>750000</v>
      </c>
      <c r="X74" s="268">
        <f t="shared" si="64"/>
        <v>0</v>
      </c>
      <c r="Y74" s="269">
        <f t="shared" si="68"/>
        <v>750000</v>
      </c>
      <c r="Z74" s="267">
        <v>750000</v>
      </c>
      <c r="AA74" s="262">
        <f t="shared" si="69"/>
        <v>0</v>
      </c>
      <c r="AB74" s="252">
        <f t="shared" si="70"/>
        <v>750000</v>
      </c>
      <c r="AC74" s="253">
        <v>750000</v>
      </c>
      <c r="AD74" s="223">
        <f t="shared" si="71"/>
        <v>0</v>
      </c>
      <c r="AE74" s="254">
        <f t="shared" si="72"/>
        <v>750000</v>
      </c>
      <c r="AF74" s="230">
        <v>250000</v>
      </c>
      <c r="AG74" s="226">
        <f t="shared" si="80"/>
        <v>500000</v>
      </c>
      <c r="AH74" s="252">
        <f t="shared" si="73"/>
        <v>750000</v>
      </c>
      <c r="AI74" s="253"/>
      <c r="AJ74" s="223">
        <f t="shared" si="81"/>
        <v>750000</v>
      </c>
      <c r="AK74" s="254">
        <f t="shared" si="74"/>
        <v>750000</v>
      </c>
      <c r="AL74" s="230"/>
      <c r="AM74" s="226">
        <f t="shared" si="82"/>
        <v>750000</v>
      </c>
      <c r="AN74" s="252">
        <f t="shared" si="88"/>
        <v>750000</v>
      </c>
      <c r="AO74" s="253"/>
      <c r="AP74" s="223">
        <f t="shared" si="83"/>
        <v>750000</v>
      </c>
      <c r="AQ74" s="245">
        <f t="shared" si="75"/>
        <v>750000</v>
      </c>
      <c r="AR74" s="230"/>
      <c r="AS74" s="214">
        <f t="shared" si="84"/>
        <v>750000</v>
      </c>
      <c r="AT74" s="255">
        <f>AQ74</f>
        <v>750000</v>
      </c>
      <c r="AU74" s="253"/>
      <c r="AV74" s="263">
        <f t="shared" si="32"/>
        <v>750000</v>
      </c>
      <c r="AW74" s="245"/>
      <c r="AX74" s="230"/>
      <c r="AY74" s="246"/>
      <c r="AZ74" s="224">
        <f t="shared" si="76"/>
        <v>5750000</v>
      </c>
      <c r="BA74" s="241">
        <f t="shared" si="77"/>
        <v>4250000</v>
      </c>
      <c r="BB74" s="226">
        <f t="shared" si="78"/>
        <v>10000000</v>
      </c>
      <c r="BC74" s="230">
        <f t="shared" si="79"/>
        <v>4250000</v>
      </c>
      <c r="BD74" s="242" t="s">
        <v>95</v>
      </c>
      <c r="BE74" s="232">
        <v>10000000</v>
      </c>
      <c r="BF74" s="232">
        <v>2750000</v>
      </c>
      <c r="BG74" s="232">
        <v>7250000</v>
      </c>
      <c r="BH74" s="232">
        <v>2750000</v>
      </c>
      <c r="BI74" s="234">
        <f t="shared" si="85"/>
        <v>0</v>
      </c>
      <c r="BJ74" s="234">
        <f t="shared" si="86"/>
        <v>-3000000</v>
      </c>
      <c r="BK74" s="242" t="s">
        <v>95</v>
      </c>
      <c r="BL74" s="232">
        <v>7250000</v>
      </c>
      <c r="BM74" s="234">
        <f t="shared" si="87"/>
        <v>-3000000</v>
      </c>
    </row>
    <row r="75" spans="1:65" s="435" customFormat="1" ht="15" x14ac:dyDescent="0.2">
      <c r="A75" s="426">
        <v>70</v>
      </c>
      <c r="B75" s="403"/>
      <c r="C75" s="445" t="s">
        <v>48</v>
      </c>
      <c r="D75" s="428" t="s">
        <v>31</v>
      </c>
      <c r="E75" s="429">
        <v>9500000</v>
      </c>
      <c r="F75" s="264">
        <v>475000</v>
      </c>
      <c r="G75" s="400"/>
      <c r="H75" s="430">
        <f t="shared" si="89"/>
        <v>9025000</v>
      </c>
      <c r="I75" s="432">
        <v>9025000</v>
      </c>
      <c r="J75" s="264">
        <v>9025000</v>
      </c>
      <c r="K75" s="261">
        <v>9025000</v>
      </c>
      <c r="L75" s="400">
        <f t="shared" si="56"/>
        <v>0</v>
      </c>
      <c r="M75" s="260">
        <f>(H75-I75)/12</f>
        <v>0</v>
      </c>
      <c r="N75" s="261"/>
      <c r="O75" s="262">
        <f t="shared" si="65"/>
        <v>0</v>
      </c>
      <c r="P75" s="264">
        <f t="shared" si="90"/>
        <v>0</v>
      </c>
      <c r="Q75" s="261"/>
      <c r="R75" s="265">
        <f t="shared" si="57"/>
        <v>0</v>
      </c>
      <c r="S75" s="260">
        <f t="shared" si="63"/>
        <v>0</v>
      </c>
      <c r="T75" s="261"/>
      <c r="U75" s="262">
        <f t="shared" si="66"/>
        <v>0</v>
      </c>
      <c r="V75" s="264">
        <f t="shared" si="67"/>
        <v>0</v>
      </c>
      <c r="W75" s="261"/>
      <c r="X75" s="265">
        <f t="shared" si="64"/>
        <v>0</v>
      </c>
      <c r="Y75" s="260">
        <f t="shared" si="68"/>
        <v>0</v>
      </c>
      <c r="Z75" s="261"/>
      <c r="AA75" s="262">
        <f t="shared" si="69"/>
        <v>0</v>
      </c>
      <c r="AB75" s="264">
        <f t="shared" si="70"/>
        <v>0</v>
      </c>
      <c r="AC75" s="261"/>
      <c r="AD75" s="265">
        <f t="shared" si="71"/>
        <v>0</v>
      </c>
      <c r="AE75" s="260">
        <f t="shared" si="72"/>
        <v>0</v>
      </c>
      <c r="AF75" s="261"/>
      <c r="AG75" s="262">
        <f t="shared" si="80"/>
        <v>0</v>
      </c>
      <c r="AH75" s="264">
        <f t="shared" si="73"/>
        <v>0</v>
      </c>
      <c r="AI75" s="261"/>
      <c r="AJ75" s="265">
        <f t="shared" si="81"/>
        <v>0</v>
      </c>
      <c r="AK75" s="260">
        <f t="shared" si="74"/>
        <v>0</v>
      </c>
      <c r="AL75" s="261"/>
      <c r="AM75" s="262">
        <f t="shared" si="82"/>
        <v>0</v>
      </c>
      <c r="AN75" s="264">
        <f t="shared" si="88"/>
        <v>0</v>
      </c>
      <c r="AO75" s="261"/>
      <c r="AP75" s="265">
        <f t="shared" si="83"/>
        <v>0</v>
      </c>
      <c r="AQ75" s="264">
        <f t="shared" si="75"/>
        <v>0</v>
      </c>
      <c r="AR75" s="261"/>
      <c r="AS75" s="265">
        <f t="shared" si="84"/>
        <v>0</v>
      </c>
      <c r="AT75" s="260">
        <f>AQ75</f>
        <v>0</v>
      </c>
      <c r="AU75" s="261"/>
      <c r="AV75" s="432">
        <f t="shared" si="32"/>
        <v>0</v>
      </c>
      <c r="AW75" s="264"/>
      <c r="AX75" s="261"/>
      <c r="AY75" s="400"/>
      <c r="AZ75" s="334">
        <f t="shared" si="76"/>
        <v>9025000</v>
      </c>
      <c r="BA75" s="449">
        <f t="shared" si="77"/>
        <v>0</v>
      </c>
      <c r="BB75" s="262">
        <f t="shared" si="78"/>
        <v>9025000</v>
      </c>
      <c r="BC75" s="261">
        <f t="shared" si="79"/>
        <v>0</v>
      </c>
      <c r="BD75" s="446" t="s">
        <v>48</v>
      </c>
      <c r="BE75" s="434">
        <v>9025000</v>
      </c>
      <c r="BF75" s="434">
        <v>9025000</v>
      </c>
      <c r="BG75" s="447">
        <v>0</v>
      </c>
      <c r="BH75" s="447">
        <v>0</v>
      </c>
      <c r="BI75" s="435">
        <f t="shared" si="85"/>
        <v>0</v>
      </c>
      <c r="BJ75" s="435">
        <f t="shared" si="86"/>
        <v>0</v>
      </c>
      <c r="BK75" s="446" t="s">
        <v>48</v>
      </c>
      <c r="BL75" s="447">
        <v>0</v>
      </c>
      <c r="BM75" s="435">
        <f t="shared" si="87"/>
        <v>0</v>
      </c>
    </row>
    <row r="76" spans="1:65" ht="15" x14ac:dyDescent="0.2">
      <c r="A76" s="212">
        <v>71</v>
      </c>
      <c r="B76" s="243"/>
      <c r="C76" s="244" t="s">
        <v>91</v>
      </c>
      <c r="D76" s="259" t="s">
        <v>31</v>
      </c>
      <c r="E76" s="244">
        <v>10000000</v>
      </c>
      <c r="F76" s="245"/>
      <c r="G76" s="246"/>
      <c r="H76" s="102">
        <f t="shared" si="89"/>
        <v>10000000</v>
      </c>
      <c r="I76" s="247">
        <v>1000000</v>
      </c>
      <c r="J76" s="248">
        <v>1000000</v>
      </c>
      <c r="K76" s="249">
        <v>1000000</v>
      </c>
      <c r="L76" s="250">
        <f t="shared" si="56"/>
        <v>0</v>
      </c>
      <c r="M76" s="251">
        <f>(H76-I76)/12</f>
        <v>750000</v>
      </c>
      <c r="N76" s="249">
        <v>750000</v>
      </c>
      <c r="O76" s="219">
        <f t="shared" si="65"/>
        <v>0</v>
      </c>
      <c r="P76" s="264">
        <f t="shared" si="90"/>
        <v>750000</v>
      </c>
      <c r="Q76" s="261"/>
      <c r="R76" s="265">
        <f t="shared" si="57"/>
        <v>750000</v>
      </c>
      <c r="S76" s="260">
        <f t="shared" si="63"/>
        <v>750000</v>
      </c>
      <c r="T76" s="261"/>
      <c r="U76" s="262">
        <f t="shared" si="66"/>
        <v>750000</v>
      </c>
      <c r="V76" s="266">
        <f t="shared" si="67"/>
        <v>750000</v>
      </c>
      <c r="W76" s="267"/>
      <c r="X76" s="268">
        <f t="shared" si="64"/>
        <v>750000</v>
      </c>
      <c r="Y76" s="269">
        <f t="shared" si="68"/>
        <v>750000</v>
      </c>
      <c r="Z76" s="267"/>
      <c r="AA76" s="262">
        <f t="shared" si="69"/>
        <v>750000</v>
      </c>
      <c r="AB76" s="252">
        <f t="shared" si="70"/>
        <v>750000</v>
      </c>
      <c r="AC76" s="253"/>
      <c r="AD76" s="223">
        <f t="shared" si="71"/>
        <v>750000</v>
      </c>
      <c r="AE76" s="254">
        <f t="shared" si="72"/>
        <v>750000</v>
      </c>
      <c r="AF76" s="230"/>
      <c r="AG76" s="226">
        <f t="shared" si="80"/>
        <v>750000</v>
      </c>
      <c r="AH76" s="252">
        <f t="shared" si="73"/>
        <v>750000</v>
      </c>
      <c r="AI76" s="253"/>
      <c r="AJ76" s="223">
        <f t="shared" si="81"/>
        <v>750000</v>
      </c>
      <c r="AK76" s="254">
        <f t="shared" si="74"/>
        <v>750000</v>
      </c>
      <c r="AL76" s="230"/>
      <c r="AM76" s="226">
        <f t="shared" si="82"/>
        <v>750000</v>
      </c>
      <c r="AN76" s="252">
        <f t="shared" si="88"/>
        <v>750000</v>
      </c>
      <c r="AO76" s="253"/>
      <c r="AP76" s="223">
        <f t="shared" si="83"/>
        <v>750000</v>
      </c>
      <c r="AQ76" s="245">
        <f t="shared" si="75"/>
        <v>750000</v>
      </c>
      <c r="AR76" s="230"/>
      <c r="AS76" s="214">
        <f t="shared" si="84"/>
        <v>750000</v>
      </c>
      <c r="AT76" s="255">
        <f>AQ76</f>
        <v>750000</v>
      </c>
      <c r="AU76" s="253"/>
      <c r="AV76" s="263">
        <f t="shared" si="32"/>
        <v>750000</v>
      </c>
      <c r="AW76" s="245"/>
      <c r="AX76" s="230"/>
      <c r="AY76" s="246"/>
      <c r="AZ76" s="224">
        <f t="shared" si="76"/>
        <v>1750000</v>
      </c>
      <c r="BA76" s="241">
        <f t="shared" si="77"/>
        <v>8250000</v>
      </c>
      <c r="BB76" s="226">
        <f t="shared" si="78"/>
        <v>10000000</v>
      </c>
      <c r="BC76" s="230">
        <f t="shared" si="79"/>
        <v>8250000</v>
      </c>
      <c r="BD76" s="242" t="s">
        <v>91</v>
      </c>
      <c r="BE76" s="232">
        <v>10000000</v>
      </c>
      <c r="BF76" s="232">
        <v>1750000</v>
      </c>
      <c r="BG76" s="232">
        <v>8250000</v>
      </c>
      <c r="BH76" s="232">
        <v>3750000</v>
      </c>
      <c r="BI76" s="234">
        <f t="shared" si="85"/>
        <v>0</v>
      </c>
      <c r="BJ76" s="234">
        <f t="shared" si="86"/>
        <v>0</v>
      </c>
      <c r="BK76" s="242" t="s">
        <v>91</v>
      </c>
      <c r="BL76" s="232">
        <v>8250000</v>
      </c>
      <c r="BM76" s="234">
        <f t="shared" si="87"/>
        <v>0</v>
      </c>
    </row>
    <row r="77" spans="1:65" s="435" customFormat="1" ht="15" x14ac:dyDescent="0.2">
      <c r="A77" s="426">
        <v>72</v>
      </c>
      <c r="B77" s="403"/>
      <c r="C77" s="445" t="s">
        <v>58</v>
      </c>
      <c r="D77" s="428" t="s">
        <v>31</v>
      </c>
      <c r="E77" s="429">
        <v>9750000</v>
      </c>
      <c r="F77" s="264"/>
      <c r="G77" s="400">
        <v>500000</v>
      </c>
      <c r="H77" s="430">
        <f t="shared" si="89"/>
        <v>9250000</v>
      </c>
      <c r="I77" s="432">
        <v>1000000</v>
      </c>
      <c r="J77" s="264">
        <v>1000000</v>
      </c>
      <c r="K77" s="261">
        <v>1000000</v>
      </c>
      <c r="L77" s="400">
        <f t="shared" si="56"/>
        <v>0</v>
      </c>
      <c r="M77" s="260">
        <f>(H77-I77)/10</f>
        <v>825000</v>
      </c>
      <c r="N77" s="261">
        <f>M77</f>
        <v>825000</v>
      </c>
      <c r="O77" s="262">
        <f t="shared" si="65"/>
        <v>0</v>
      </c>
      <c r="P77" s="264">
        <f t="shared" si="90"/>
        <v>825000</v>
      </c>
      <c r="Q77" s="261">
        <f>P77</f>
        <v>825000</v>
      </c>
      <c r="R77" s="265">
        <f t="shared" si="57"/>
        <v>0</v>
      </c>
      <c r="S77" s="260">
        <f t="shared" si="63"/>
        <v>825000</v>
      </c>
      <c r="T77" s="261">
        <f>S77</f>
        <v>825000</v>
      </c>
      <c r="U77" s="262">
        <f t="shared" si="66"/>
        <v>0</v>
      </c>
      <c r="V77" s="264">
        <f t="shared" si="67"/>
        <v>825000</v>
      </c>
      <c r="W77" s="261">
        <f>V77</f>
        <v>825000</v>
      </c>
      <c r="X77" s="265">
        <f t="shared" si="64"/>
        <v>0</v>
      </c>
      <c r="Y77" s="260">
        <f t="shared" si="68"/>
        <v>825000</v>
      </c>
      <c r="Z77" s="261">
        <f t="shared" ref="Z77:Z83" si="91">Y77</f>
        <v>825000</v>
      </c>
      <c r="AA77" s="262">
        <f t="shared" si="69"/>
        <v>0</v>
      </c>
      <c r="AB77" s="264">
        <f t="shared" si="70"/>
        <v>825000</v>
      </c>
      <c r="AC77" s="261">
        <f>AB77</f>
        <v>825000</v>
      </c>
      <c r="AD77" s="265">
        <f t="shared" si="71"/>
        <v>0</v>
      </c>
      <c r="AE77" s="260">
        <f t="shared" si="72"/>
        <v>825000</v>
      </c>
      <c r="AF77" s="261">
        <f>AE77</f>
        <v>825000</v>
      </c>
      <c r="AG77" s="262">
        <f t="shared" si="80"/>
        <v>0</v>
      </c>
      <c r="AH77" s="264">
        <f t="shared" si="73"/>
        <v>825000</v>
      </c>
      <c r="AI77" s="261">
        <f>AH77</f>
        <v>825000</v>
      </c>
      <c r="AJ77" s="265">
        <f t="shared" si="81"/>
        <v>0</v>
      </c>
      <c r="AK77" s="260">
        <f t="shared" si="74"/>
        <v>825000</v>
      </c>
      <c r="AL77" s="261">
        <v>825000</v>
      </c>
      <c r="AM77" s="262">
        <f t="shared" si="82"/>
        <v>0</v>
      </c>
      <c r="AN77" s="264">
        <f t="shared" si="88"/>
        <v>825000</v>
      </c>
      <c r="AO77" s="261">
        <v>825000</v>
      </c>
      <c r="AP77" s="265">
        <f t="shared" si="83"/>
        <v>0</v>
      </c>
      <c r="AQ77" s="264"/>
      <c r="AR77" s="261"/>
      <c r="AS77" s="265">
        <f t="shared" si="84"/>
        <v>0</v>
      </c>
      <c r="AT77" s="260"/>
      <c r="AU77" s="261"/>
      <c r="AV77" s="432">
        <f t="shared" si="32"/>
        <v>0</v>
      </c>
      <c r="AW77" s="264"/>
      <c r="AX77" s="261"/>
      <c r="AY77" s="400"/>
      <c r="AZ77" s="334">
        <f t="shared" si="76"/>
        <v>9250000</v>
      </c>
      <c r="BA77" s="449">
        <f t="shared" si="77"/>
        <v>0</v>
      </c>
      <c r="BB77" s="262">
        <f t="shared" si="78"/>
        <v>9250000</v>
      </c>
      <c r="BC77" s="261">
        <f t="shared" si="79"/>
        <v>0</v>
      </c>
      <c r="BD77" s="446" t="s">
        <v>58</v>
      </c>
      <c r="BE77" s="434">
        <v>9250000</v>
      </c>
      <c r="BF77" s="434">
        <v>6000000</v>
      </c>
      <c r="BG77" s="434">
        <v>3250000</v>
      </c>
      <c r="BH77" s="447">
        <v>0</v>
      </c>
      <c r="BI77" s="435">
        <f t="shared" si="85"/>
        <v>0</v>
      </c>
      <c r="BJ77" s="435">
        <f t="shared" si="86"/>
        <v>-3250000</v>
      </c>
      <c r="BK77" s="446" t="s">
        <v>58</v>
      </c>
      <c r="BL77" s="434">
        <v>1500000</v>
      </c>
      <c r="BM77" s="435">
        <f t="shared" si="87"/>
        <v>-1500000</v>
      </c>
    </row>
    <row r="78" spans="1:65" ht="15" x14ac:dyDescent="0.2">
      <c r="A78" s="212">
        <v>73</v>
      </c>
      <c r="B78" s="243"/>
      <c r="C78" s="244" t="s">
        <v>53</v>
      </c>
      <c r="D78" s="103" t="s">
        <v>31</v>
      </c>
      <c r="E78" s="104">
        <v>9500000</v>
      </c>
      <c r="F78" s="245"/>
      <c r="G78" s="246"/>
      <c r="H78" s="102">
        <f t="shared" si="89"/>
        <v>9500000</v>
      </c>
      <c r="I78" s="247">
        <v>3000000</v>
      </c>
      <c r="J78" s="248">
        <v>3000000</v>
      </c>
      <c r="K78" s="249">
        <v>3000000</v>
      </c>
      <c r="L78" s="250">
        <f t="shared" si="56"/>
        <v>0</v>
      </c>
      <c r="M78" s="251">
        <f>(H78-I78)/10</f>
        <v>650000</v>
      </c>
      <c r="N78" s="249">
        <v>650000</v>
      </c>
      <c r="O78" s="219">
        <f t="shared" si="65"/>
        <v>0</v>
      </c>
      <c r="P78" s="248">
        <f t="shared" si="90"/>
        <v>650000</v>
      </c>
      <c r="Q78" s="249">
        <v>650000</v>
      </c>
      <c r="R78" s="220">
        <f t="shared" si="57"/>
        <v>0</v>
      </c>
      <c r="S78" s="251">
        <f t="shared" si="63"/>
        <v>650000</v>
      </c>
      <c r="T78" s="249">
        <v>650000</v>
      </c>
      <c r="U78" s="219">
        <f t="shared" si="66"/>
        <v>0</v>
      </c>
      <c r="V78" s="256">
        <f t="shared" si="67"/>
        <v>650000</v>
      </c>
      <c r="W78" s="257">
        <f>V78</f>
        <v>650000</v>
      </c>
      <c r="X78" s="239">
        <f t="shared" si="64"/>
        <v>0</v>
      </c>
      <c r="Y78" s="258">
        <f t="shared" si="68"/>
        <v>650000</v>
      </c>
      <c r="Z78" s="257">
        <f t="shared" si="91"/>
        <v>650000</v>
      </c>
      <c r="AA78" s="219">
        <f t="shared" si="69"/>
        <v>0</v>
      </c>
      <c r="AB78" s="252">
        <f t="shared" si="70"/>
        <v>650000</v>
      </c>
      <c r="AC78" s="253"/>
      <c r="AD78" s="223">
        <f t="shared" si="71"/>
        <v>650000</v>
      </c>
      <c r="AE78" s="254">
        <f t="shared" si="72"/>
        <v>650000</v>
      </c>
      <c r="AF78" s="230"/>
      <c r="AG78" s="226">
        <f t="shared" si="80"/>
        <v>650000</v>
      </c>
      <c r="AH78" s="252">
        <f t="shared" si="73"/>
        <v>650000</v>
      </c>
      <c r="AI78" s="253"/>
      <c r="AJ78" s="223">
        <f t="shared" si="81"/>
        <v>650000</v>
      </c>
      <c r="AK78" s="254">
        <f t="shared" si="74"/>
        <v>650000</v>
      </c>
      <c r="AL78" s="230"/>
      <c r="AM78" s="226">
        <f t="shared" si="82"/>
        <v>650000</v>
      </c>
      <c r="AN78" s="252">
        <f t="shared" si="88"/>
        <v>650000</v>
      </c>
      <c r="AO78" s="253"/>
      <c r="AP78" s="223">
        <f t="shared" si="83"/>
        <v>650000</v>
      </c>
      <c r="AQ78" s="245"/>
      <c r="AR78" s="230"/>
      <c r="AS78" s="214">
        <f t="shared" si="84"/>
        <v>0</v>
      </c>
      <c r="AT78" s="255"/>
      <c r="AU78" s="253"/>
      <c r="AV78" s="263">
        <f t="shared" si="32"/>
        <v>0</v>
      </c>
      <c r="AW78" s="245"/>
      <c r="AX78" s="230"/>
      <c r="AY78" s="246"/>
      <c r="AZ78" s="224">
        <f t="shared" si="76"/>
        <v>6250000</v>
      </c>
      <c r="BA78" s="241">
        <f t="shared" si="77"/>
        <v>3250000</v>
      </c>
      <c r="BB78" s="226">
        <f t="shared" si="78"/>
        <v>9500000</v>
      </c>
      <c r="BC78" s="230">
        <f t="shared" si="79"/>
        <v>3250000</v>
      </c>
      <c r="BD78" s="242" t="s">
        <v>406</v>
      </c>
      <c r="BE78" s="232">
        <v>9500000</v>
      </c>
      <c r="BF78" s="232">
        <v>6250000</v>
      </c>
      <c r="BG78" s="232">
        <v>3250000</v>
      </c>
      <c r="BH78" s="232">
        <v>650000</v>
      </c>
      <c r="BI78" s="234">
        <f t="shared" si="85"/>
        <v>0</v>
      </c>
      <c r="BJ78" s="234">
        <f t="shared" si="86"/>
        <v>0</v>
      </c>
      <c r="BK78" s="242" t="s">
        <v>406</v>
      </c>
      <c r="BL78" s="232">
        <v>3250000</v>
      </c>
      <c r="BM78" s="234">
        <f t="shared" si="87"/>
        <v>0</v>
      </c>
    </row>
    <row r="79" spans="1:65" s="435" customFormat="1" ht="15" x14ac:dyDescent="0.2">
      <c r="A79" s="426">
        <v>74</v>
      </c>
      <c r="B79" s="403"/>
      <c r="C79" s="445" t="s">
        <v>36</v>
      </c>
      <c r="D79" s="428" t="s">
        <v>31</v>
      </c>
      <c r="E79" s="429">
        <v>9500000</v>
      </c>
      <c r="F79" s="264"/>
      <c r="G79" s="400">
        <v>500000</v>
      </c>
      <c r="H79" s="430">
        <f t="shared" si="89"/>
        <v>9000000</v>
      </c>
      <c r="I79" s="431">
        <v>1500000</v>
      </c>
      <c r="J79" s="264">
        <v>1500000</v>
      </c>
      <c r="K79" s="261">
        <v>1500000</v>
      </c>
      <c r="L79" s="400">
        <f t="shared" si="56"/>
        <v>0</v>
      </c>
      <c r="M79" s="260">
        <v>750000</v>
      </c>
      <c r="N79" s="261">
        <f>M79</f>
        <v>750000</v>
      </c>
      <c r="O79" s="262">
        <f t="shared" si="65"/>
        <v>0</v>
      </c>
      <c r="P79" s="264">
        <f t="shared" si="90"/>
        <v>750000</v>
      </c>
      <c r="Q79" s="261">
        <v>750000</v>
      </c>
      <c r="R79" s="265">
        <f t="shared" si="57"/>
        <v>0</v>
      </c>
      <c r="S79" s="260">
        <f t="shared" si="63"/>
        <v>750000</v>
      </c>
      <c r="T79" s="261">
        <f>S79</f>
        <v>750000</v>
      </c>
      <c r="U79" s="262">
        <f t="shared" si="66"/>
        <v>0</v>
      </c>
      <c r="V79" s="264">
        <f t="shared" si="67"/>
        <v>750000</v>
      </c>
      <c r="W79" s="261">
        <f>V79</f>
        <v>750000</v>
      </c>
      <c r="X79" s="265">
        <f t="shared" si="64"/>
        <v>0</v>
      </c>
      <c r="Y79" s="260">
        <f t="shared" si="68"/>
        <v>750000</v>
      </c>
      <c r="Z79" s="261">
        <f t="shared" si="91"/>
        <v>750000</v>
      </c>
      <c r="AA79" s="262">
        <f t="shared" si="69"/>
        <v>0</v>
      </c>
      <c r="AB79" s="264">
        <f t="shared" si="70"/>
        <v>750000</v>
      </c>
      <c r="AC79" s="261">
        <f>AB79</f>
        <v>750000</v>
      </c>
      <c r="AD79" s="265">
        <f t="shared" si="71"/>
        <v>0</v>
      </c>
      <c r="AE79" s="260">
        <f t="shared" si="72"/>
        <v>750000</v>
      </c>
      <c r="AF79" s="261">
        <f>AE79</f>
        <v>750000</v>
      </c>
      <c r="AG79" s="262">
        <f t="shared" si="80"/>
        <v>0</v>
      </c>
      <c r="AH79" s="264">
        <f t="shared" si="73"/>
        <v>750000</v>
      </c>
      <c r="AI79" s="261">
        <v>750000</v>
      </c>
      <c r="AJ79" s="265">
        <f t="shared" si="81"/>
        <v>0</v>
      </c>
      <c r="AK79" s="260">
        <f t="shared" si="74"/>
        <v>750000</v>
      </c>
      <c r="AL79" s="261">
        <v>750000</v>
      </c>
      <c r="AM79" s="262">
        <f t="shared" si="82"/>
        <v>0</v>
      </c>
      <c r="AN79" s="264">
        <f t="shared" si="88"/>
        <v>750000</v>
      </c>
      <c r="AO79" s="261">
        <v>750000</v>
      </c>
      <c r="AP79" s="265">
        <f t="shared" si="83"/>
        <v>0</v>
      </c>
      <c r="AQ79" s="264"/>
      <c r="AR79" s="261"/>
      <c r="AS79" s="265">
        <f t="shared" si="84"/>
        <v>0</v>
      </c>
      <c r="AT79" s="260"/>
      <c r="AU79" s="261"/>
      <c r="AV79" s="432">
        <f t="shared" si="32"/>
        <v>0</v>
      </c>
      <c r="AW79" s="264"/>
      <c r="AX79" s="261"/>
      <c r="AY79" s="400"/>
      <c r="AZ79" s="334">
        <f t="shared" si="76"/>
        <v>9000000</v>
      </c>
      <c r="BA79" s="449">
        <f t="shared" si="77"/>
        <v>0</v>
      </c>
      <c r="BB79" s="262">
        <f t="shared" si="78"/>
        <v>9000000</v>
      </c>
      <c r="BC79" s="261">
        <f t="shared" si="79"/>
        <v>0</v>
      </c>
      <c r="BD79" s="446" t="s">
        <v>36</v>
      </c>
      <c r="BE79" s="434">
        <v>9000000</v>
      </c>
      <c r="BF79" s="434">
        <v>6000000</v>
      </c>
      <c r="BG79" s="434">
        <v>3000000</v>
      </c>
      <c r="BH79" s="447">
        <v>0</v>
      </c>
      <c r="BI79" s="435">
        <f t="shared" si="85"/>
        <v>0</v>
      </c>
      <c r="BJ79" s="435">
        <f t="shared" si="86"/>
        <v>-3000000</v>
      </c>
      <c r="BK79" s="446" t="s">
        <v>36</v>
      </c>
      <c r="BL79" s="434">
        <v>2250000</v>
      </c>
      <c r="BM79" s="435">
        <f t="shared" si="87"/>
        <v>-2250000</v>
      </c>
    </row>
    <row r="80" spans="1:65" s="435" customFormat="1" ht="15" x14ac:dyDescent="0.2">
      <c r="A80" s="426">
        <v>75</v>
      </c>
      <c r="B80" s="403"/>
      <c r="C80" s="445" t="s">
        <v>56</v>
      </c>
      <c r="D80" s="428" t="s">
        <v>31</v>
      </c>
      <c r="E80" s="429">
        <v>9750000</v>
      </c>
      <c r="F80" s="264"/>
      <c r="G80" s="400"/>
      <c r="H80" s="430">
        <f t="shared" si="89"/>
        <v>9750000</v>
      </c>
      <c r="I80" s="432">
        <v>3000000</v>
      </c>
      <c r="J80" s="264">
        <v>3000000</v>
      </c>
      <c r="K80" s="261">
        <v>3000000</v>
      </c>
      <c r="L80" s="400">
        <f t="shared" si="56"/>
        <v>0</v>
      </c>
      <c r="M80" s="260">
        <f>(H80-I80)/12</f>
        <v>562500</v>
      </c>
      <c r="N80" s="261">
        <v>562500</v>
      </c>
      <c r="O80" s="262">
        <f t="shared" si="65"/>
        <v>0</v>
      </c>
      <c r="P80" s="264">
        <f t="shared" si="90"/>
        <v>562500</v>
      </c>
      <c r="Q80" s="261">
        <v>562500</v>
      </c>
      <c r="R80" s="265">
        <f t="shared" si="57"/>
        <v>0</v>
      </c>
      <c r="S80" s="260">
        <f t="shared" si="63"/>
        <v>562500</v>
      </c>
      <c r="T80" s="261">
        <v>562500</v>
      </c>
      <c r="U80" s="262">
        <f t="shared" si="66"/>
        <v>0</v>
      </c>
      <c r="V80" s="264">
        <f t="shared" si="67"/>
        <v>562500</v>
      </c>
      <c r="W80" s="261">
        <v>562500</v>
      </c>
      <c r="X80" s="265">
        <f t="shared" si="64"/>
        <v>0</v>
      </c>
      <c r="Y80" s="260">
        <f t="shared" si="68"/>
        <v>562500</v>
      </c>
      <c r="Z80" s="261">
        <f t="shared" si="91"/>
        <v>562500</v>
      </c>
      <c r="AA80" s="262">
        <f t="shared" si="69"/>
        <v>0</v>
      </c>
      <c r="AB80" s="264">
        <f t="shared" si="70"/>
        <v>562500</v>
      </c>
      <c r="AC80" s="261">
        <f>AB80</f>
        <v>562500</v>
      </c>
      <c r="AD80" s="265">
        <f t="shared" si="71"/>
        <v>0</v>
      </c>
      <c r="AE80" s="260">
        <f t="shared" si="72"/>
        <v>562500</v>
      </c>
      <c r="AF80" s="261">
        <f>AE80</f>
        <v>562500</v>
      </c>
      <c r="AG80" s="262">
        <f t="shared" si="80"/>
        <v>0</v>
      </c>
      <c r="AH80" s="264">
        <f t="shared" si="73"/>
        <v>562500</v>
      </c>
      <c r="AI80" s="261">
        <v>562500</v>
      </c>
      <c r="AJ80" s="265">
        <f t="shared" si="81"/>
        <v>0</v>
      </c>
      <c r="AK80" s="260">
        <f t="shared" si="74"/>
        <v>562500</v>
      </c>
      <c r="AL80" s="261">
        <v>562500</v>
      </c>
      <c r="AM80" s="262">
        <f t="shared" si="82"/>
        <v>0</v>
      </c>
      <c r="AN80" s="264">
        <f t="shared" si="88"/>
        <v>562500</v>
      </c>
      <c r="AO80" s="261">
        <v>562500</v>
      </c>
      <c r="AP80" s="265">
        <f t="shared" si="83"/>
        <v>0</v>
      </c>
      <c r="AQ80" s="264">
        <f>AN80</f>
        <v>562500</v>
      </c>
      <c r="AR80" s="261">
        <v>562500</v>
      </c>
      <c r="AS80" s="265">
        <f t="shared" si="84"/>
        <v>0</v>
      </c>
      <c r="AT80" s="260">
        <f>AQ80</f>
        <v>562500</v>
      </c>
      <c r="AU80" s="261">
        <v>562500</v>
      </c>
      <c r="AV80" s="432">
        <f t="shared" si="32"/>
        <v>0</v>
      </c>
      <c r="AW80" s="264"/>
      <c r="AX80" s="261"/>
      <c r="AY80" s="400"/>
      <c r="AZ80" s="334">
        <f t="shared" si="76"/>
        <v>9750000</v>
      </c>
      <c r="BA80" s="241">
        <f t="shared" si="77"/>
        <v>0</v>
      </c>
      <c r="BB80" s="262">
        <f t="shared" si="78"/>
        <v>9750000</v>
      </c>
      <c r="BC80" s="261">
        <f t="shared" si="79"/>
        <v>0</v>
      </c>
      <c r="BD80" s="433" t="s">
        <v>56</v>
      </c>
      <c r="BE80" s="434">
        <v>9750000</v>
      </c>
      <c r="BF80" s="434">
        <v>6000000</v>
      </c>
      <c r="BG80" s="434">
        <v>3750000</v>
      </c>
      <c r="BH80" s="434">
        <v>375000</v>
      </c>
      <c r="BI80" s="435">
        <f t="shared" si="85"/>
        <v>0</v>
      </c>
      <c r="BJ80" s="435">
        <f t="shared" si="86"/>
        <v>-3750000</v>
      </c>
      <c r="BK80" s="446" t="s">
        <v>56</v>
      </c>
      <c r="BL80" s="434">
        <v>2550000</v>
      </c>
      <c r="BM80" s="435">
        <f t="shared" si="87"/>
        <v>-2550000</v>
      </c>
    </row>
    <row r="81" spans="1:65" ht="15" x14ac:dyDescent="0.2">
      <c r="A81" s="212">
        <v>76</v>
      </c>
      <c r="B81" s="243"/>
      <c r="C81" s="244" t="s">
        <v>94</v>
      </c>
      <c r="D81" s="259" t="s">
        <v>31</v>
      </c>
      <c r="E81" s="244">
        <v>10000000</v>
      </c>
      <c r="F81" s="245"/>
      <c r="G81" s="246"/>
      <c r="H81" s="102">
        <f t="shared" si="89"/>
        <v>10000000</v>
      </c>
      <c r="I81" s="247">
        <v>5000000</v>
      </c>
      <c r="J81" s="248">
        <v>5000000</v>
      </c>
      <c r="K81" s="249">
        <v>5000000</v>
      </c>
      <c r="L81" s="250">
        <f t="shared" si="56"/>
        <v>0</v>
      </c>
      <c r="M81" s="251">
        <f>(H81-I81)/10</f>
        <v>500000</v>
      </c>
      <c r="N81" s="249">
        <v>500000</v>
      </c>
      <c r="O81" s="219">
        <f t="shared" si="65"/>
        <v>0</v>
      </c>
      <c r="P81" s="248">
        <f t="shared" si="90"/>
        <v>500000</v>
      </c>
      <c r="Q81" s="249">
        <v>500000</v>
      </c>
      <c r="R81" s="220">
        <f t="shared" si="57"/>
        <v>0</v>
      </c>
      <c r="S81" s="251">
        <f t="shared" si="63"/>
        <v>500000</v>
      </c>
      <c r="T81" s="249">
        <f>S81</f>
        <v>500000</v>
      </c>
      <c r="U81" s="219">
        <f t="shared" si="66"/>
        <v>0</v>
      </c>
      <c r="V81" s="256">
        <f t="shared" si="67"/>
        <v>500000</v>
      </c>
      <c r="W81" s="257">
        <f>V81</f>
        <v>500000</v>
      </c>
      <c r="X81" s="239">
        <f t="shared" si="64"/>
        <v>0</v>
      </c>
      <c r="Y81" s="258">
        <f t="shared" si="68"/>
        <v>500000</v>
      </c>
      <c r="Z81" s="257">
        <f t="shared" si="91"/>
        <v>500000</v>
      </c>
      <c r="AA81" s="219">
        <f t="shared" si="69"/>
        <v>0</v>
      </c>
      <c r="AB81" s="252">
        <f t="shared" si="70"/>
        <v>500000</v>
      </c>
      <c r="AC81" s="253">
        <v>500000</v>
      </c>
      <c r="AD81" s="223">
        <f t="shared" si="71"/>
        <v>0</v>
      </c>
      <c r="AE81" s="254">
        <f t="shared" si="72"/>
        <v>500000</v>
      </c>
      <c r="AF81" s="230">
        <v>500000</v>
      </c>
      <c r="AG81" s="226">
        <f t="shared" si="80"/>
        <v>0</v>
      </c>
      <c r="AH81" s="252">
        <f t="shared" si="73"/>
        <v>500000</v>
      </c>
      <c r="AI81" s="253">
        <v>500000</v>
      </c>
      <c r="AJ81" s="223">
        <f t="shared" si="81"/>
        <v>0</v>
      </c>
      <c r="AK81" s="254">
        <f t="shared" si="74"/>
        <v>500000</v>
      </c>
      <c r="AL81" s="230">
        <v>500000</v>
      </c>
      <c r="AM81" s="226">
        <f t="shared" si="82"/>
        <v>0</v>
      </c>
      <c r="AN81" s="252">
        <f t="shared" si="88"/>
        <v>500000</v>
      </c>
      <c r="AO81" s="253"/>
      <c r="AP81" s="223">
        <f t="shared" si="83"/>
        <v>500000</v>
      </c>
      <c r="AQ81" s="245"/>
      <c r="AR81" s="230"/>
      <c r="AS81" s="214">
        <f t="shared" si="84"/>
        <v>0</v>
      </c>
      <c r="AT81" s="255"/>
      <c r="AU81" s="253"/>
      <c r="AV81" s="263">
        <f t="shared" si="32"/>
        <v>0</v>
      </c>
      <c r="AW81" s="245"/>
      <c r="AX81" s="230"/>
      <c r="AY81" s="246"/>
      <c r="AZ81" s="224">
        <f t="shared" si="76"/>
        <v>9500000</v>
      </c>
      <c r="BA81" s="241">
        <f t="shared" si="77"/>
        <v>500000</v>
      </c>
      <c r="BB81" s="226">
        <f t="shared" si="78"/>
        <v>10000000</v>
      </c>
      <c r="BC81" s="230">
        <f t="shared" si="79"/>
        <v>500000</v>
      </c>
      <c r="BD81" s="242" t="s">
        <v>407</v>
      </c>
      <c r="BE81" s="232">
        <v>10000000</v>
      </c>
      <c r="BF81" s="232">
        <v>7500000</v>
      </c>
      <c r="BG81" s="232">
        <v>2500000</v>
      </c>
      <c r="BH81" s="232">
        <v>500000</v>
      </c>
      <c r="BI81" s="234">
        <f t="shared" si="85"/>
        <v>0</v>
      </c>
      <c r="BJ81" s="234">
        <f t="shared" si="86"/>
        <v>-2000000</v>
      </c>
      <c r="BK81" s="242" t="s">
        <v>407</v>
      </c>
      <c r="BL81" s="232">
        <v>2500000</v>
      </c>
      <c r="BM81" s="234">
        <f t="shared" si="87"/>
        <v>-2000000</v>
      </c>
    </row>
    <row r="82" spans="1:65" s="435" customFormat="1" ht="15" x14ac:dyDescent="0.2">
      <c r="A82" s="426">
        <v>77</v>
      </c>
      <c r="B82" s="403"/>
      <c r="C82" s="429" t="s">
        <v>352</v>
      </c>
      <c r="D82" s="428" t="s">
        <v>31</v>
      </c>
      <c r="E82" s="445">
        <v>10000000</v>
      </c>
      <c r="F82" s="264"/>
      <c r="G82" s="400">
        <v>500000</v>
      </c>
      <c r="H82" s="430">
        <f t="shared" si="89"/>
        <v>9500000</v>
      </c>
      <c r="I82" s="432">
        <v>1000000</v>
      </c>
      <c r="J82" s="264">
        <v>1000000</v>
      </c>
      <c r="K82" s="261">
        <v>1000000</v>
      </c>
      <c r="L82" s="400">
        <f t="shared" si="56"/>
        <v>0</v>
      </c>
      <c r="M82" s="260">
        <f>(H82-I82)/10</f>
        <v>850000</v>
      </c>
      <c r="N82" s="261">
        <v>850000</v>
      </c>
      <c r="O82" s="262">
        <f t="shared" si="65"/>
        <v>0</v>
      </c>
      <c r="P82" s="264">
        <f t="shared" si="90"/>
        <v>850000</v>
      </c>
      <c r="Q82" s="261">
        <v>850000</v>
      </c>
      <c r="R82" s="265">
        <f t="shared" si="57"/>
        <v>0</v>
      </c>
      <c r="S82" s="260">
        <f t="shared" si="63"/>
        <v>850000</v>
      </c>
      <c r="T82" s="261">
        <v>850000</v>
      </c>
      <c r="U82" s="262">
        <f t="shared" si="66"/>
        <v>0</v>
      </c>
      <c r="V82" s="264">
        <f t="shared" si="67"/>
        <v>850000</v>
      </c>
      <c r="W82" s="261">
        <v>850000</v>
      </c>
      <c r="X82" s="265">
        <f t="shared" si="64"/>
        <v>0</v>
      </c>
      <c r="Y82" s="260">
        <f t="shared" si="68"/>
        <v>850000</v>
      </c>
      <c r="Z82" s="261">
        <f t="shared" si="91"/>
        <v>850000</v>
      </c>
      <c r="AA82" s="262">
        <f t="shared" si="69"/>
        <v>0</v>
      </c>
      <c r="AB82" s="264">
        <f t="shared" si="70"/>
        <v>850000</v>
      </c>
      <c r="AC82" s="261">
        <f>AB82</f>
        <v>850000</v>
      </c>
      <c r="AD82" s="265">
        <f t="shared" si="71"/>
        <v>0</v>
      </c>
      <c r="AE82" s="260">
        <f t="shared" si="72"/>
        <v>850000</v>
      </c>
      <c r="AF82" s="261">
        <f>AE82</f>
        <v>850000</v>
      </c>
      <c r="AG82" s="262">
        <f t="shared" si="80"/>
        <v>0</v>
      </c>
      <c r="AH82" s="264">
        <f t="shared" si="73"/>
        <v>850000</v>
      </c>
      <c r="AI82" s="261">
        <v>850000</v>
      </c>
      <c r="AJ82" s="265">
        <f t="shared" si="81"/>
        <v>0</v>
      </c>
      <c r="AK82" s="260">
        <f t="shared" si="74"/>
        <v>850000</v>
      </c>
      <c r="AL82" s="261">
        <v>850000</v>
      </c>
      <c r="AM82" s="262">
        <f t="shared" si="82"/>
        <v>0</v>
      </c>
      <c r="AN82" s="264">
        <f t="shared" si="88"/>
        <v>850000</v>
      </c>
      <c r="AO82" s="261">
        <v>850000</v>
      </c>
      <c r="AP82" s="265">
        <f t="shared" si="83"/>
        <v>0</v>
      </c>
      <c r="AQ82" s="264"/>
      <c r="AR82" s="261"/>
      <c r="AS82" s="265">
        <f t="shared" si="84"/>
        <v>0</v>
      </c>
      <c r="AT82" s="260"/>
      <c r="AU82" s="261"/>
      <c r="AV82" s="432">
        <f t="shared" si="32"/>
        <v>0</v>
      </c>
      <c r="AW82" s="264"/>
      <c r="AX82" s="261"/>
      <c r="AY82" s="400"/>
      <c r="AZ82" s="334">
        <f t="shared" si="76"/>
        <v>9500000</v>
      </c>
      <c r="BA82" s="241">
        <f t="shared" si="77"/>
        <v>0</v>
      </c>
      <c r="BB82" s="262">
        <f t="shared" si="78"/>
        <v>9500000</v>
      </c>
      <c r="BC82" s="261">
        <f t="shared" si="79"/>
        <v>0</v>
      </c>
      <c r="BD82" s="446" t="s">
        <v>352</v>
      </c>
      <c r="BE82" s="434">
        <v>9500000</v>
      </c>
      <c r="BF82" s="434">
        <v>6100000</v>
      </c>
      <c r="BG82" s="434">
        <v>3400000</v>
      </c>
      <c r="BH82" s="447">
        <v>0</v>
      </c>
      <c r="BI82" s="435">
        <f t="shared" si="85"/>
        <v>0</v>
      </c>
      <c r="BJ82" s="435">
        <f t="shared" si="86"/>
        <v>-3400000</v>
      </c>
      <c r="BK82" s="446" t="s">
        <v>352</v>
      </c>
      <c r="BL82" s="434">
        <v>2550000</v>
      </c>
      <c r="BM82" s="435">
        <f t="shared" si="87"/>
        <v>-2550000</v>
      </c>
    </row>
    <row r="83" spans="1:65" s="435" customFormat="1" ht="15" x14ac:dyDescent="0.2">
      <c r="A83" s="426">
        <v>78</v>
      </c>
      <c r="B83" s="403"/>
      <c r="C83" s="445" t="s">
        <v>39</v>
      </c>
      <c r="D83" s="428" t="s">
        <v>31</v>
      </c>
      <c r="E83" s="429">
        <v>9500000</v>
      </c>
      <c r="F83" s="264"/>
      <c r="G83" s="400"/>
      <c r="H83" s="430">
        <f t="shared" si="89"/>
        <v>9500000</v>
      </c>
      <c r="I83" s="432">
        <v>3000000</v>
      </c>
      <c r="J83" s="264">
        <v>3000000</v>
      </c>
      <c r="K83" s="261">
        <v>3000000</v>
      </c>
      <c r="L83" s="400">
        <f t="shared" si="56"/>
        <v>0</v>
      </c>
      <c r="M83" s="260">
        <v>541000</v>
      </c>
      <c r="N83" s="261">
        <v>541000</v>
      </c>
      <c r="O83" s="262">
        <f t="shared" si="65"/>
        <v>0</v>
      </c>
      <c r="P83" s="264">
        <f t="shared" si="90"/>
        <v>541000</v>
      </c>
      <c r="Q83" s="261">
        <v>541000</v>
      </c>
      <c r="R83" s="265">
        <f t="shared" si="57"/>
        <v>0</v>
      </c>
      <c r="S83" s="260">
        <f t="shared" si="63"/>
        <v>541000</v>
      </c>
      <c r="T83" s="261">
        <v>541000</v>
      </c>
      <c r="U83" s="262">
        <f t="shared" si="66"/>
        <v>0</v>
      </c>
      <c r="V83" s="264">
        <f t="shared" si="67"/>
        <v>541000</v>
      </c>
      <c r="W83" s="261">
        <f>V83</f>
        <v>541000</v>
      </c>
      <c r="X83" s="265">
        <f t="shared" si="64"/>
        <v>0</v>
      </c>
      <c r="Y83" s="260">
        <f t="shared" si="68"/>
        <v>541000</v>
      </c>
      <c r="Z83" s="261">
        <f t="shared" si="91"/>
        <v>541000</v>
      </c>
      <c r="AA83" s="262">
        <f t="shared" si="69"/>
        <v>0</v>
      </c>
      <c r="AB83" s="264">
        <f t="shared" si="70"/>
        <v>541000</v>
      </c>
      <c r="AC83" s="261">
        <f>AB83</f>
        <v>541000</v>
      </c>
      <c r="AD83" s="265">
        <f t="shared" si="71"/>
        <v>0</v>
      </c>
      <c r="AE83" s="260">
        <f t="shared" si="72"/>
        <v>541000</v>
      </c>
      <c r="AF83" s="261">
        <f>AE83</f>
        <v>541000</v>
      </c>
      <c r="AG83" s="262">
        <f t="shared" si="80"/>
        <v>0</v>
      </c>
      <c r="AH83" s="264">
        <f t="shared" si="73"/>
        <v>541000</v>
      </c>
      <c r="AI83" s="261">
        <v>541000</v>
      </c>
      <c r="AJ83" s="265">
        <f t="shared" si="81"/>
        <v>0</v>
      </c>
      <c r="AK83" s="260">
        <f t="shared" si="74"/>
        <v>541000</v>
      </c>
      <c r="AL83" s="261">
        <v>541000</v>
      </c>
      <c r="AM83" s="262">
        <f t="shared" si="82"/>
        <v>0</v>
      </c>
      <c r="AN83" s="264">
        <f t="shared" si="88"/>
        <v>541000</v>
      </c>
      <c r="AO83" s="261">
        <v>541000</v>
      </c>
      <c r="AP83" s="265">
        <f t="shared" si="83"/>
        <v>0</v>
      </c>
      <c r="AQ83" s="264">
        <f>AN83</f>
        <v>541000</v>
      </c>
      <c r="AR83" s="261">
        <v>541000</v>
      </c>
      <c r="AS83" s="265">
        <f t="shared" si="84"/>
        <v>0</v>
      </c>
      <c r="AT83" s="260">
        <v>549000</v>
      </c>
      <c r="AU83" s="261">
        <v>549000</v>
      </c>
      <c r="AV83" s="432">
        <f t="shared" si="32"/>
        <v>0</v>
      </c>
      <c r="AW83" s="264"/>
      <c r="AX83" s="261"/>
      <c r="AY83" s="400"/>
      <c r="AZ83" s="334">
        <f t="shared" si="76"/>
        <v>9500000</v>
      </c>
      <c r="BA83" s="241">
        <f t="shared" si="77"/>
        <v>0</v>
      </c>
      <c r="BB83" s="262">
        <f t="shared" si="78"/>
        <v>9500000</v>
      </c>
      <c r="BC83" s="261">
        <f t="shared" si="79"/>
        <v>0</v>
      </c>
      <c r="BD83" s="433" t="s">
        <v>408</v>
      </c>
      <c r="BE83" s="434">
        <v>9500000</v>
      </c>
      <c r="BF83" s="434">
        <v>5732000</v>
      </c>
      <c r="BG83" s="434">
        <v>3768000</v>
      </c>
      <c r="BH83" s="434">
        <v>514000</v>
      </c>
      <c r="BI83" s="435">
        <f t="shared" si="85"/>
        <v>0</v>
      </c>
      <c r="BJ83" s="435">
        <f t="shared" si="86"/>
        <v>-3768000</v>
      </c>
      <c r="BK83" s="446" t="s">
        <v>408</v>
      </c>
      <c r="BL83" s="434">
        <v>2668000</v>
      </c>
      <c r="BM83" s="435">
        <f t="shared" si="87"/>
        <v>-2668000</v>
      </c>
    </row>
    <row r="84" spans="1:65" s="435" customFormat="1" ht="15" x14ac:dyDescent="0.2">
      <c r="A84" s="426">
        <v>79</v>
      </c>
      <c r="B84" s="403"/>
      <c r="C84" s="445" t="s">
        <v>44</v>
      </c>
      <c r="D84" s="428" t="s">
        <v>31</v>
      </c>
      <c r="E84" s="429">
        <v>9500000</v>
      </c>
      <c r="F84" s="264">
        <v>475000</v>
      </c>
      <c r="G84" s="400"/>
      <c r="H84" s="430">
        <f t="shared" si="89"/>
        <v>9025000</v>
      </c>
      <c r="I84" s="432">
        <v>9025000</v>
      </c>
      <c r="J84" s="264">
        <v>9025000</v>
      </c>
      <c r="K84" s="261">
        <v>9025000</v>
      </c>
      <c r="L84" s="400">
        <f t="shared" si="56"/>
        <v>0</v>
      </c>
      <c r="M84" s="260">
        <f>(H84-I84)/12</f>
        <v>0</v>
      </c>
      <c r="N84" s="261"/>
      <c r="O84" s="262">
        <f t="shared" si="65"/>
        <v>0</v>
      </c>
      <c r="P84" s="264">
        <f t="shared" si="90"/>
        <v>0</v>
      </c>
      <c r="Q84" s="261"/>
      <c r="R84" s="265">
        <f t="shared" si="57"/>
        <v>0</v>
      </c>
      <c r="S84" s="260">
        <f t="shared" si="63"/>
        <v>0</v>
      </c>
      <c r="T84" s="261"/>
      <c r="U84" s="262">
        <f t="shared" si="66"/>
        <v>0</v>
      </c>
      <c r="V84" s="264">
        <f t="shared" si="67"/>
        <v>0</v>
      </c>
      <c r="W84" s="261"/>
      <c r="X84" s="265">
        <f t="shared" si="64"/>
        <v>0</v>
      </c>
      <c r="Y84" s="260">
        <f t="shared" si="68"/>
        <v>0</v>
      </c>
      <c r="Z84" s="261"/>
      <c r="AA84" s="262">
        <f t="shared" si="69"/>
        <v>0</v>
      </c>
      <c r="AB84" s="264">
        <f t="shared" si="70"/>
        <v>0</v>
      </c>
      <c r="AC84" s="261"/>
      <c r="AD84" s="265">
        <f t="shared" si="71"/>
        <v>0</v>
      </c>
      <c r="AE84" s="260">
        <f t="shared" si="72"/>
        <v>0</v>
      </c>
      <c r="AF84" s="261"/>
      <c r="AG84" s="262">
        <f t="shared" si="80"/>
        <v>0</v>
      </c>
      <c r="AH84" s="264">
        <f t="shared" si="73"/>
        <v>0</v>
      </c>
      <c r="AI84" s="261"/>
      <c r="AJ84" s="265">
        <f t="shared" si="81"/>
        <v>0</v>
      </c>
      <c r="AK84" s="260">
        <f t="shared" si="74"/>
        <v>0</v>
      </c>
      <c r="AL84" s="261"/>
      <c r="AM84" s="262">
        <f t="shared" si="82"/>
        <v>0</v>
      </c>
      <c r="AN84" s="264">
        <f t="shared" si="88"/>
        <v>0</v>
      </c>
      <c r="AO84" s="261"/>
      <c r="AP84" s="265">
        <f t="shared" si="83"/>
        <v>0</v>
      </c>
      <c r="AQ84" s="264">
        <f>AN84</f>
        <v>0</v>
      </c>
      <c r="AR84" s="261"/>
      <c r="AS84" s="265">
        <f t="shared" si="84"/>
        <v>0</v>
      </c>
      <c r="AT84" s="260">
        <f>AQ84</f>
        <v>0</v>
      </c>
      <c r="AU84" s="261"/>
      <c r="AV84" s="432">
        <f t="shared" ref="AV84:AV89" si="92">+AT84-AU84</f>
        <v>0</v>
      </c>
      <c r="AW84" s="264"/>
      <c r="AX84" s="261"/>
      <c r="AY84" s="400"/>
      <c r="AZ84" s="334">
        <f t="shared" si="76"/>
        <v>9025000</v>
      </c>
      <c r="BA84" s="449">
        <f t="shared" si="77"/>
        <v>0</v>
      </c>
      <c r="BB84" s="262">
        <f t="shared" si="78"/>
        <v>9025000</v>
      </c>
      <c r="BC84" s="261">
        <f t="shared" si="79"/>
        <v>0</v>
      </c>
      <c r="BD84" s="446" t="s">
        <v>409</v>
      </c>
      <c r="BE84" s="434">
        <v>9025000</v>
      </c>
      <c r="BF84" s="434">
        <v>9025000</v>
      </c>
      <c r="BG84" s="447">
        <v>0</v>
      </c>
      <c r="BH84" s="447">
        <v>0</v>
      </c>
      <c r="BI84" s="435">
        <f t="shared" si="85"/>
        <v>0</v>
      </c>
      <c r="BJ84" s="435">
        <f t="shared" si="86"/>
        <v>0</v>
      </c>
      <c r="BK84" s="446" t="s">
        <v>409</v>
      </c>
      <c r="BL84" s="447">
        <v>0</v>
      </c>
      <c r="BM84" s="435">
        <f t="shared" si="87"/>
        <v>0</v>
      </c>
    </row>
    <row r="85" spans="1:65" ht="15" x14ac:dyDescent="0.2">
      <c r="A85" s="212">
        <v>80</v>
      </c>
      <c r="B85" s="243"/>
      <c r="C85" s="244" t="s">
        <v>99</v>
      </c>
      <c r="D85" s="259" t="s">
        <v>31</v>
      </c>
      <c r="E85" s="244">
        <v>10000000</v>
      </c>
      <c r="F85" s="245"/>
      <c r="G85" s="246"/>
      <c r="H85" s="102">
        <f t="shared" si="89"/>
        <v>10000000</v>
      </c>
      <c r="I85" s="247">
        <v>3000000</v>
      </c>
      <c r="J85" s="248">
        <v>3000000</v>
      </c>
      <c r="K85" s="249">
        <v>3000000</v>
      </c>
      <c r="L85" s="250">
        <f t="shared" si="56"/>
        <v>0</v>
      </c>
      <c r="M85" s="251">
        <f>(H85-I85)/10</f>
        <v>700000</v>
      </c>
      <c r="N85" s="249">
        <v>700000</v>
      </c>
      <c r="O85" s="219">
        <f t="shared" si="65"/>
        <v>0</v>
      </c>
      <c r="P85" s="248">
        <f t="shared" si="90"/>
        <v>700000</v>
      </c>
      <c r="Q85" s="249">
        <v>700000</v>
      </c>
      <c r="R85" s="220">
        <f t="shared" si="57"/>
        <v>0</v>
      </c>
      <c r="S85" s="251">
        <f t="shared" si="63"/>
        <v>700000</v>
      </c>
      <c r="T85" s="249">
        <f>S85</f>
        <v>700000</v>
      </c>
      <c r="U85" s="219">
        <f t="shared" si="66"/>
        <v>0</v>
      </c>
      <c r="V85" s="256">
        <f t="shared" si="67"/>
        <v>700000</v>
      </c>
      <c r="W85" s="257">
        <f>V85</f>
        <v>700000</v>
      </c>
      <c r="X85" s="239">
        <f t="shared" si="64"/>
        <v>0</v>
      </c>
      <c r="Y85" s="258">
        <f t="shared" si="68"/>
        <v>700000</v>
      </c>
      <c r="Z85" s="257">
        <f>Y85</f>
        <v>700000</v>
      </c>
      <c r="AA85" s="219">
        <f t="shared" si="69"/>
        <v>0</v>
      </c>
      <c r="AB85" s="252">
        <f t="shared" si="70"/>
        <v>700000</v>
      </c>
      <c r="AC85" s="253"/>
      <c r="AD85" s="223">
        <f t="shared" si="71"/>
        <v>700000</v>
      </c>
      <c r="AE85" s="254">
        <f t="shared" si="72"/>
        <v>700000</v>
      </c>
      <c r="AF85" s="230"/>
      <c r="AG85" s="226">
        <f t="shared" si="80"/>
        <v>700000</v>
      </c>
      <c r="AH85" s="252">
        <f t="shared" si="73"/>
        <v>700000</v>
      </c>
      <c r="AI85" s="253"/>
      <c r="AJ85" s="223">
        <f t="shared" si="81"/>
        <v>700000</v>
      </c>
      <c r="AK85" s="254">
        <f t="shared" si="74"/>
        <v>700000</v>
      </c>
      <c r="AL85" s="230"/>
      <c r="AM85" s="226">
        <f t="shared" si="82"/>
        <v>700000</v>
      </c>
      <c r="AN85" s="252">
        <f t="shared" si="88"/>
        <v>700000</v>
      </c>
      <c r="AO85" s="253"/>
      <c r="AP85" s="223">
        <f t="shared" si="83"/>
        <v>700000</v>
      </c>
      <c r="AQ85" s="245"/>
      <c r="AR85" s="230"/>
      <c r="AS85" s="214">
        <f t="shared" si="84"/>
        <v>0</v>
      </c>
      <c r="AT85" s="255"/>
      <c r="AU85" s="253"/>
      <c r="AV85" s="263">
        <f t="shared" si="92"/>
        <v>0</v>
      </c>
      <c r="AW85" s="245"/>
      <c r="AX85" s="230"/>
      <c r="AY85" s="246"/>
      <c r="AZ85" s="224">
        <f t="shared" si="76"/>
        <v>6500000</v>
      </c>
      <c r="BA85" s="241">
        <f t="shared" si="77"/>
        <v>3500000</v>
      </c>
      <c r="BB85" s="226">
        <f t="shared" si="78"/>
        <v>10000000</v>
      </c>
      <c r="BC85" s="230">
        <f t="shared" si="79"/>
        <v>3500000</v>
      </c>
      <c r="BD85" s="242" t="s">
        <v>99</v>
      </c>
      <c r="BE85" s="232">
        <v>10000000</v>
      </c>
      <c r="BF85" s="232">
        <v>4400000</v>
      </c>
      <c r="BG85" s="232">
        <v>5600000</v>
      </c>
      <c r="BH85" s="232">
        <v>2100000</v>
      </c>
      <c r="BI85" s="234">
        <f t="shared" si="85"/>
        <v>0</v>
      </c>
      <c r="BJ85" s="234">
        <f t="shared" si="86"/>
        <v>-2100000</v>
      </c>
      <c r="BK85" s="242" t="s">
        <v>99</v>
      </c>
      <c r="BL85" s="232">
        <v>3500000</v>
      </c>
      <c r="BM85" s="234">
        <f t="shared" si="87"/>
        <v>0</v>
      </c>
    </row>
    <row r="86" spans="1:65" ht="15" x14ac:dyDescent="0.2">
      <c r="A86" s="212">
        <v>81</v>
      </c>
      <c r="B86" s="243"/>
      <c r="C86" s="108" t="s">
        <v>69</v>
      </c>
      <c r="D86" s="105" t="s">
        <v>31</v>
      </c>
      <c r="E86" s="110">
        <v>9750000</v>
      </c>
      <c r="F86" s="245"/>
      <c r="G86" s="246"/>
      <c r="H86" s="102">
        <f t="shared" si="89"/>
        <v>9750000</v>
      </c>
      <c r="I86" s="107">
        <v>1000000</v>
      </c>
      <c r="J86" s="248">
        <v>1000000</v>
      </c>
      <c r="K86" s="249">
        <v>1000000</v>
      </c>
      <c r="L86" s="250">
        <f t="shared" si="56"/>
        <v>0</v>
      </c>
      <c r="M86" s="251">
        <v>750000</v>
      </c>
      <c r="N86" s="249">
        <v>750000</v>
      </c>
      <c r="O86" s="219">
        <f t="shared" si="65"/>
        <v>0</v>
      </c>
      <c r="P86" s="248">
        <f t="shared" si="90"/>
        <v>750000</v>
      </c>
      <c r="Q86" s="249">
        <v>750000</v>
      </c>
      <c r="R86" s="220">
        <f t="shared" si="57"/>
        <v>0</v>
      </c>
      <c r="S86" s="251">
        <f t="shared" si="63"/>
        <v>750000</v>
      </c>
      <c r="T86" s="249">
        <v>750000</v>
      </c>
      <c r="U86" s="219">
        <f t="shared" si="66"/>
        <v>0</v>
      </c>
      <c r="V86" s="256">
        <f t="shared" si="67"/>
        <v>750000</v>
      </c>
      <c r="W86" s="257">
        <f>V86</f>
        <v>750000</v>
      </c>
      <c r="X86" s="239">
        <f t="shared" si="64"/>
        <v>0</v>
      </c>
      <c r="Y86" s="258">
        <f t="shared" si="68"/>
        <v>750000</v>
      </c>
      <c r="Z86" s="257">
        <f>Y86</f>
        <v>750000</v>
      </c>
      <c r="AA86" s="219">
        <f t="shared" si="69"/>
        <v>0</v>
      </c>
      <c r="AB86" s="252">
        <f t="shared" si="70"/>
        <v>750000</v>
      </c>
      <c r="AC86" s="253">
        <f>AB86</f>
        <v>750000</v>
      </c>
      <c r="AD86" s="223">
        <f t="shared" si="71"/>
        <v>0</v>
      </c>
      <c r="AE86" s="254">
        <f t="shared" si="72"/>
        <v>750000</v>
      </c>
      <c r="AF86" s="230">
        <v>750000</v>
      </c>
      <c r="AG86" s="226">
        <f t="shared" si="80"/>
        <v>0</v>
      </c>
      <c r="AH86" s="252">
        <f t="shared" si="73"/>
        <v>750000</v>
      </c>
      <c r="AI86" s="253">
        <v>750000</v>
      </c>
      <c r="AJ86" s="223">
        <f t="shared" si="81"/>
        <v>0</v>
      </c>
      <c r="AK86" s="254">
        <f t="shared" si="74"/>
        <v>750000</v>
      </c>
      <c r="AL86" s="230"/>
      <c r="AM86" s="226">
        <f t="shared" si="82"/>
        <v>750000</v>
      </c>
      <c r="AN86" s="252">
        <f t="shared" si="88"/>
        <v>750000</v>
      </c>
      <c r="AO86" s="253"/>
      <c r="AP86" s="223">
        <f t="shared" si="83"/>
        <v>750000</v>
      </c>
      <c r="AQ86" s="245">
        <f>AN86</f>
        <v>750000</v>
      </c>
      <c r="AR86" s="230"/>
      <c r="AS86" s="214">
        <f t="shared" si="84"/>
        <v>750000</v>
      </c>
      <c r="AT86" s="255">
        <v>500000</v>
      </c>
      <c r="AU86" s="253"/>
      <c r="AV86" s="263">
        <f t="shared" si="92"/>
        <v>500000</v>
      </c>
      <c r="AW86" s="245"/>
      <c r="AX86" s="230"/>
      <c r="AY86" s="246"/>
      <c r="AZ86" s="224">
        <f t="shared" si="76"/>
        <v>7000000</v>
      </c>
      <c r="BA86" s="241">
        <f t="shared" si="77"/>
        <v>2750000</v>
      </c>
      <c r="BB86" s="226">
        <f t="shared" si="78"/>
        <v>9750000</v>
      </c>
      <c r="BC86" s="230">
        <f t="shared" si="79"/>
        <v>2750000</v>
      </c>
      <c r="BD86" s="231" t="s">
        <v>69</v>
      </c>
      <c r="BE86" s="232">
        <v>9750000</v>
      </c>
      <c r="BF86" s="232">
        <v>5500000</v>
      </c>
      <c r="BG86" s="232">
        <v>4250000</v>
      </c>
      <c r="BH86" s="233">
        <v>0</v>
      </c>
      <c r="BI86" s="234">
        <f t="shared" si="85"/>
        <v>0</v>
      </c>
      <c r="BJ86" s="234">
        <f t="shared" si="86"/>
        <v>-1500000</v>
      </c>
      <c r="BK86" s="242" t="s">
        <v>69</v>
      </c>
      <c r="BL86" s="232">
        <v>4250000</v>
      </c>
      <c r="BM86" s="234">
        <f t="shared" si="87"/>
        <v>-1500000</v>
      </c>
    </row>
    <row r="87" spans="1:65" s="435" customFormat="1" ht="15" x14ac:dyDescent="0.2">
      <c r="A87" s="426">
        <v>82</v>
      </c>
      <c r="B87" s="403"/>
      <c r="C87" s="445" t="s">
        <v>66</v>
      </c>
      <c r="D87" s="428" t="s">
        <v>31</v>
      </c>
      <c r="E87" s="429">
        <v>9750000</v>
      </c>
      <c r="F87" s="264">
        <v>487500</v>
      </c>
      <c r="G87" s="400"/>
      <c r="H87" s="430">
        <f t="shared" si="89"/>
        <v>9262500</v>
      </c>
      <c r="I87" s="432">
        <v>9262500</v>
      </c>
      <c r="J87" s="264">
        <v>9262500</v>
      </c>
      <c r="K87" s="261">
        <v>9262500</v>
      </c>
      <c r="L87" s="400">
        <f t="shared" si="56"/>
        <v>0</v>
      </c>
      <c r="M87" s="260">
        <f>(H87-I87)/12</f>
        <v>0</v>
      </c>
      <c r="N87" s="261"/>
      <c r="O87" s="262">
        <f t="shared" si="65"/>
        <v>0</v>
      </c>
      <c r="P87" s="264">
        <f t="shared" si="90"/>
        <v>0</v>
      </c>
      <c r="Q87" s="261"/>
      <c r="R87" s="265">
        <f t="shared" si="57"/>
        <v>0</v>
      </c>
      <c r="S87" s="260">
        <f t="shared" si="63"/>
        <v>0</v>
      </c>
      <c r="T87" s="261"/>
      <c r="U87" s="262">
        <f t="shared" si="66"/>
        <v>0</v>
      </c>
      <c r="V87" s="264">
        <f t="shared" si="67"/>
        <v>0</v>
      </c>
      <c r="W87" s="261"/>
      <c r="X87" s="265">
        <f t="shared" si="64"/>
        <v>0</v>
      </c>
      <c r="Y87" s="260">
        <f t="shared" si="68"/>
        <v>0</v>
      </c>
      <c r="Z87" s="261"/>
      <c r="AA87" s="262">
        <f t="shared" si="69"/>
        <v>0</v>
      </c>
      <c r="AB87" s="264">
        <f t="shared" si="70"/>
        <v>0</v>
      </c>
      <c r="AC87" s="261"/>
      <c r="AD87" s="265">
        <f t="shared" si="71"/>
        <v>0</v>
      </c>
      <c r="AE87" s="260">
        <f t="shared" si="72"/>
        <v>0</v>
      </c>
      <c r="AF87" s="261"/>
      <c r="AG87" s="262">
        <f t="shared" si="80"/>
        <v>0</v>
      </c>
      <c r="AH87" s="264">
        <f t="shared" si="73"/>
        <v>0</v>
      </c>
      <c r="AI87" s="261"/>
      <c r="AJ87" s="265">
        <f t="shared" si="81"/>
        <v>0</v>
      </c>
      <c r="AK87" s="260">
        <f t="shared" si="74"/>
        <v>0</v>
      </c>
      <c r="AL87" s="261"/>
      <c r="AM87" s="262">
        <f t="shared" si="82"/>
        <v>0</v>
      </c>
      <c r="AN87" s="264">
        <f t="shared" si="88"/>
        <v>0</v>
      </c>
      <c r="AO87" s="261"/>
      <c r="AP87" s="265">
        <f t="shared" si="83"/>
        <v>0</v>
      </c>
      <c r="AQ87" s="264">
        <f>AN87</f>
        <v>0</v>
      </c>
      <c r="AR87" s="261"/>
      <c r="AS87" s="265">
        <f t="shared" si="84"/>
        <v>0</v>
      </c>
      <c r="AT87" s="260">
        <f>AQ87</f>
        <v>0</v>
      </c>
      <c r="AU87" s="261"/>
      <c r="AV87" s="432">
        <f t="shared" si="92"/>
        <v>0</v>
      </c>
      <c r="AW87" s="264"/>
      <c r="AX87" s="261"/>
      <c r="AY87" s="400"/>
      <c r="AZ87" s="334">
        <f t="shared" si="76"/>
        <v>9262500</v>
      </c>
      <c r="BA87" s="449">
        <f t="shared" si="77"/>
        <v>0</v>
      </c>
      <c r="BB87" s="262">
        <f t="shared" si="78"/>
        <v>9262500</v>
      </c>
      <c r="BC87" s="261">
        <f t="shared" si="79"/>
        <v>0</v>
      </c>
      <c r="BD87" s="446" t="s">
        <v>66</v>
      </c>
      <c r="BE87" s="434">
        <v>9262500</v>
      </c>
      <c r="BF87" s="434">
        <v>9262500</v>
      </c>
      <c r="BG87" s="447">
        <v>0</v>
      </c>
      <c r="BH87" s="447">
        <v>0</v>
      </c>
      <c r="BI87" s="435">
        <f t="shared" si="85"/>
        <v>0</v>
      </c>
      <c r="BJ87" s="435">
        <f t="shared" si="86"/>
        <v>0</v>
      </c>
      <c r="BK87" s="446" t="s">
        <v>66</v>
      </c>
      <c r="BL87" s="447">
        <v>0</v>
      </c>
      <c r="BM87" s="435">
        <f t="shared" si="87"/>
        <v>0</v>
      </c>
    </row>
    <row r="88" spans="1:65" ht="15" x14ac:dyDescent="0.2">
      <c r="A88" s="212">
        <v>83</v>
      </c>
      <c r="B88" s="272"/>
      <c r="C88" s="116" t="s">
        <v>71</v>
      </c>
      <c r="D88" s="117" t="s">
        <v>31</v>
      </c>
      <c r="E88" s="118">
        <v>9750000</v>
      </c>
      <c r="F88" s="273"/>
      <c r="G88" s="274"/>
      <c r="H88" s="114">
        <f t="shared" si="89"/>
        <v>9750000</v>
      </c>
      <c r="I88" s="119">
        <v>5000000</v>
      </c>
      <c r="J88" s="275">
        <v>5000000</v>
      </c>
      <c r="K88" s="276">
        <v>5000000</v>
      </c>
      <c r="L88" s="277">
        <f t="shared" si="56"/>
        <v>0</v>
      </c>
      <c r="M88" s="278">
        <v>400000</v>
      </c>
      <c r="N88" s="276">
        <v>400000</v>
      </c>
      <c r="O88" s="219">
        <f t="shared" si="65"/>
        <v>0</v>
      </c>
      <c r="P88" s="248">
        <f t="shared" si="90"/>
        <v>400000</v>
      </c>
      <c r="Q88" s="249">
        <v>400000</v>
      </c>
      <c r="R88" s="220">
        <f t="shared" si="57"/>
        <v>0</v>
      </c>
      <c r="S88" s="251">
        <f t="shared" si="63"/>
        <v>400000</v>
      </c>
      <c r="T88" s="249">
        <v>400000</v>
      </c>
      <c r="U88" s="219">
        <f t="shared" si="66"/>
        <v>0</v>
      </c>
      <c r="V88" s="248">
        <f t="shared" si="67"/>
        <v>400000</v>
      </c>
      <c r="W88" s="249">
        <v>400000</v>
      </c>
      <c r="X88" s="220">
        <f t="shared" si="64"/>
        <v>0</v>
      </c>
      <c r="Y88" s="251">
        <f t="shared" si="68"/>
        <v>400000</v>
      </c>
      <c r="Z88" s="249">
        <f>Y88</f>
        <v>400000</v>
      </c>
      <c r="AA88" s="219">
        <f t="shared" si="69"/>
        <v>0</v>
      </c>
      <c r="AB88" s="252">
        <f t="shared" si="70"/>
        <v>400000</v>
      </c>
      <c r="AC88" s="253">
        <f>AB88</f>
        <v>400000</v>
      </c>
      <c r="AD88" s="223">
        <f t="shared" si="71"/>
        <v>0</v>
      </c>
      <c r="AE88" s="254">
        <f t="shared" si="72"/>
        <v>400000</v>
      </c>
      <c r="AF88" s="230">
        <v>400000</v>
      </c>
      <c r="AG88" s="226">
        <f t="shared" si="80"/>
        <v>0</v>
      </c>
      <c r="AH88" s="252">
        <f t="shared" si="73"/>
        <v>400000</v>
      </c>
      <c r="AI88" s="253">
        <v>400000</v>
      </c>
      <c r="AJ88" s="223">
        <f t="shared" si="81"/>
        <v>0</v>
      </c>
      <c r="AK88" s="254">
        <f t="shared" si="74"/>
        <v>400000</v>
      </c>
      <c r="AL88" s="230">
        <v>400000</v>
      </c>
      <c r="AM88" s="226">
        <f t="shared" si="82"/>
        <v>0</v>
      </c>
      <c r="AN88" s="252">
        <f t="shared" si="88"/>
        <v>400000</v>
      </c>
      <c r="AO88" s="253"/>
      <c r="AP88" s="223">
        <f t="shared" si="83"/>
        <v>400000</v>
      </c>
      <c r="AQ88" s="245">
        <f>AN88</f>
        <v>400000</v>
      </c>
      <c r="AR88" s="230"/>
      <c r="AS88" s="214">
        <f t="shared" si="84"/>
        <v>400000</v>
      </c>
      <c r="AT88" s="255">
        <v>350000</v>
      </c>
      <c r="AU88" s="253"/>
      <c r="AV88" s="263">
        <f t="shared" si="92"/>
        <v>350000</v>
      </c>
      <c r="AW88" s="245"/>
      <c r="AX88" s="230"/>
      <c r="AY88" s="246"/>
      <c r="AZ88" s="224">
        <f t="shared" si="76"/>
        <v>8600000</v>
      </c>
      <c r="BA88" s="241">
        <f t="shared" si="77"/>
        <v>1150000</v>
      </c>
      <c r="BB88" s="226">
        <f t="shared" si="78"/>
        <v>9750000</v>
      </c>
      <c r="BC88" s="230">
        <f t="shared" si="79"/>
        <v>1150000</v>
      </c>
      <c r="BD88" s="242" t="s">
        <v>71</v>
      </c>
      <c r="BE88" s="232">
        <v>9750000</v>
      </c>
      <c r="BF88" s="232">
        <v>7000000</v>
      </c>
      <c r="BG88" s="232">
        <v>2750000</v>
      </c>
      <c r="BH88" s="232">
        <v>400000</v>
      </c>
      <c r="BI88" s="234">
        <f t="shared" si="85"/>
        <v>0</v>
      </c>
      <c r="BJ88" s="234">
        <f t="shared" si="86"/>
        <v>-1600000</v>
      </c>
      <c r="BK88" s="242" t="s">
        <v>71</v>
      </c>
      <c r="BL88" s="232">
        <v>2350000</v>
      </c>
      <c r="BM88" s="234">
        <f t="shared" si="87"/>
        <v>-1200000</v>
      </c>
    </row>
    <row r="89" spans="1:65" ht="15.75" thickBot="1" x14ac:dyDescent="0.25">
      <c r="A89" s="212">
        <v>84</v>
      </c>
      <c r="B89" s="272"/>
      <c r="C89" s="279" t="s">
        <v>52</v>
      </c>
      <c r="D89" s="112" t="s">
        <v>31</v>
      </c>
      <c r="E89" s="113">
        <v>9500000</v>
      </c>
      <c r="F89" s="273"/>
      <c r="G89" s="274"/>
      <c r="H89" s="114">
        <f t="shared" si="89"/>
        <v>9500000</v>
      </c>
      <c r="I89" s="280">
        <v>1000000</v>
      </c>
      <c r="J89" s="275">
        <v>1000000</v>
      </c>
      <c r="K89" s="276">
        <v>1000000</v>
      </c>
      <c r="L89" s="277">
        <f t="shared" si="56"/>
        <v>0</v>
      </c>
      <c r="M89" s="278">
        <v>708000</v>
      </c>
      <c r="N89" s="276">
        <v>708000</v>
      </c>
      <c r="O89" s="219">
        <f t="shared" si="65"/>
        <v>0</v>
      </c>
      <c r="P89" s="275">
        <f t="shared" si="90"/>
        <v>708000</v>
      </c>
      <c r="Q89" s="276">
        <v>708000</v>
      </c>
      <c r="R89" s="220">
        <f t="shared" si="57"/>
        <v>0</v>
      </c>
      <c r="S89" s="278">
        <f t="shared" si="63"/>
        <v>708000</v>
      </c>
      <c r="T89" s="276">
        <v>708000</v>
      </c>
      <c r="U89" s="219">
        <f t="shared" si="66"/>
        <v>0</v>
      </c>
      <c r="V89" s="281">
        <f t="shared" si="67"/>
        <v>708000</v>
      </c>
      <c r="W89" s="282">
        <f>V89</f>
        <v>708000</v>
      </c>
      <c r="X89" s="239">
        <f t="shared" si="64"/>
        <v>0</v>
      </c>
      <c r="Y89" s="283">
        <f t="shared" si="68"/>
        <v>708000</v>
      </c>
      <c r="Z89" s="282">
        <f>Y89</f>
        <v>708000</v>
      </c>
      <c r="AA89" s="219">
        <f t="shared" si="69"/>
        <v>0</v>
      </c>
      <c r="AB89" s="284">
        <f t="shared" si="70"/>
        <v>708000</v>
      </c>
      <c r="AC89" s="285">
        <f>AB89</f>
        <v>708000</v>
      </c>
      <c r="AD89" s="223">
        <f t="shared" si="71"/>
        <v>0</v>
      </c>
      <c r="AE89" s="286">
        <f t="shared" si="72"/>
        <v>708000</v>
      </c>
      <c r="AF89" s="287">
        <f>AE89</f>
        <v>708000</v>
      </c>
      <c r="AG89" s="226">
        <f t="shared" si="80"/>
        <v>0</v>
      </c>
      <c r="AH89" s="284">
        <f t="shared" si="73"/>
        <v>708000</v>
      </c>
      <c r="AI89" s="285">
        <v>708000</v>
      </c>
      <c r="AJ89" s="223">
        <f t="shared" si="81"/>
        <v>0</v>
      </c>
      <c r="AK89" s="286">
        <f t="shared" si="74"/>
        <v>708000</v>
      </c>
      <c r="AL89" s="287">
        <v>708000</v>
      </c>
      <c r="AM89" s="226">
        <f t="shared" si="82"/>
        <v>0</v>
      </c>
      <c r="AN89" s="284">
        <f t="shared" si="88"/>
        <v>708000</v>
      </c>
      <c r="AO89" s="285">
        <v>708000</v>
      </c>
      <c r="AP89" s="288"/>
      <c r="AQ89" s="273">
        <f>AN89</f>
        <v>708000</v>
      </c>
      <c r="AR89" s="287"/>
      <c r="AS89" s="214">
        <f t="shared" si="84"/>
        <v>708000</v>
      </c>
      <c r="AT89" s="289">
        <v>712000</v>
      </c>
      <c r="AU89" s="285"/>
      <c r="AV89" s="263">
        <f t="shared" si="92"/>
        <v>712000</v>
      </c>
      <c r="AW89" s="273"/>
      <c r="AX89" s="287"/>
      <c r="AY89" s="274"/>
      <c r="AZ89" s="224">
        <f t="shared" si="76"/>
        <v>8080000</v>
      </c>
      <c r="BA89" s="241">
        <f t="shared" si="77"/>
        <v>1420000</v>
      </c>
      <c r="BB89" s="290">
        <f t="shared" si="78"/>
        <v>9500000</v>
      </c>
      <c r="BC89" s="230">
        <f t="shared" si="79"/>
        <v>1420000</v>
      </c>
      <c r="BD89" s="242" t="s">
        <v>52</v>
      </c>
      <c r="BE89" s="232">
        <v>9500000</v>
      </c>
      <c r="BF89" s="232">
        <v>4538000</v>
      </c>
      <c r="BG89" s="232">
        <v>4962000</v>
      </c>
      <c r="BH89" s="232">
        <v>710000</v>
      </c>
      <c r="BI89" s="234">
        <f t="shared" si="85"/>
        <v>0</v>
      </c>
      <c r="BJ89" s="234">
        <f t="shared" si="86"/>
        <v>-3542000</v>
      </c>
      <c r="BK89" s="231" t="s">
        <v>52</v>
      </c>
      <c r="BL89" s="232">
        <v>3542000</v>
      </c>
      <c r="BM89" s="234">
        <f t="shared" si="87"/>
        <v>-2122000</v>
      </c>
    </row>
    <row r="90" spans="1:65" ht="18" thickBot="1" x14ac:dyDescent="0.45">
      <c r="A90" s="484" t="s">
        <v>23</v>
      </c>
      <c r="B90" s="485"/>
      <c r="C90" s="485"/>
      <c r="D90" s="485"/>
      <c r="E90" s="485"/>
      <c r="F90" s="485"/>
      <c r="G90" s="485"/>
      <c r="H90" s="485"/>
      <c r="I90" s="485"/>
      <c r="J90" s="291">
        <f>SUM(J6:J89)</f>
        <v>221450000</v>
      </c>
      <c r="K90" s="291">
        <f t="shared" ref="K90:AZ90" si="93">SUM(K6:K89)</f>
        <v>221450000</v>
      </c>
      <c r="L90" s="291">
        <f t="shared" si="93"/>
        <v>0</v>
      </c>
      <c r="M90" s="291">
        <f t="shared" si="93"/>
        <v>43066500</v>
      </c>
      <c r="N90" s="291">
        <f t="shared" si="93"/>
        <v>43066500</v>
      </c>
      <c r="O90" s="291">
        <f t="shared" si="93"/>
        <v>0</v>
      </c>
      <c r="P90" s="291">
        <f t="shared" si="93"/>
        <v>54441500</v>
      </c>
      <c r="Q90" s="291">
        <f t="shared" si="93"/>
        <v>52891500</v>
      </c>
      <c r="R90" s="291">
        <f t="shared" si="93"/>
        <v>1550000</v>
      </c>
      <c r="S90" s="291">
        <f t="shared" si="93"/>
        <v>52191500</v>
      </c>
      <c r="T90" s="291">
        <f t="shared" si="93"/>
        <v>50441500</v>
      </c>
      <c r="U90" s="291">
        <f t="shared" si="93"/>
        <v>1750000</v>
      </c>
      <c r="V90" s="292">
        <f t="shared" si="93"/>
        <v>52191500</v>
      </c>
      <c r="W90" s="292">
        <f t="shared" si="93"/>
        <v>49291500</v>
      </c>
      <c r="X90" s="292">
        <f t="shared" si="93"/>
        <v>2900000</v>
      </c>
      <c r="Y90" s="292">
        <f t="shared" si="93"/>
        <v>52191500</v>
      </c>
      <c r="Z90" s="292">
        <f t="shared" si="93"/>
        <v>48591500</v>
      </c>
      <c r="AA90" s="292">
        <f t="shared" si="93"/>
        <v>3600000</v>
      </c>
      <c r="AB90" s="292">
        <f t="shared" si="93"/>
        <v>52191500</v>
      </c>
      <c r="AC90" s="292">
        <f t="shared" si="93"/>
        <v>46091500</v>
      </c>
      <c r="AD90" s="292">
        <f t="shared" si="93"/>
        <v>6100000</v>
      </c>
      <c r="AE90" s="292">
        <f t="shared" si="93"/>
        <v>52191500</v>
      </c>
      <c r="AF90" s="292">
        <f t="shared" si="93"/>
        <v>44191500</v>
      </c>
      <c r="AG90" s="292">
        <f t="shared" si="93"/>
        <v>8000000</v>
      </c>
      <c r="AH90" s="292">
        <f t="shared" si="93"/>
        <v>52191500</v>
      </c>
      <c r="AI90" s="292">
        <f t="shared" si="93"/>
        <v>38032550</v>
      </c>
      <c r="AJ90" s="292">
        <f t="shared" si="93"/>
        <v>14158950</v>
      </c>
      <c r="AK90" s="292">
        <f t="shared" si="93"/>
        <v>52191500</v>
      </c>
      <c r="AL90" s="292">
        <f t="shared" si="93"/>
        <v>32779500</v>
      </c>
      <c r="AM90" s="226">
        <f t="shared" si="82"/>
        <v>19412000</v>
      </c>
      <c r="AN90" s="292">
        <f t="shared" si="93"/>
        <v>52191500</v>
      </c>
      <c r="AO90" s="292">
        <f t="shared" si="93"/>
        <v>23068500</v>
      </c>
      <c r="AP90" s="292">
        <f t="shared" si="93"/>
        <v>29123000</v>
      </c>
      <c r="AQ90" s="292">
        <f t="shared" si="93"/>
        <v>34916500</v>
      </c>
      <c r="AR90" s="292">
        <f t="shared" si="93"/>
        <v>10037500</v>
      </c>
      <c r="AS90" s="292">
        <f t="shared" si="93"/>
        <v>24879000</v>
      </c>
      <c r="AT90" s="292">
        <f t="shared" si="93"/>
        <v>29793500</v>
      </c>
      <c r="AU90" s="292">
        <f t="shared" si="93"/>
        <v>8037500</v>
      </c>
      <c r="AV90" s="292">
        <f t="shared" si="93"/>
        <v>21756000</v>
      </c>
      <c r="AW90" s="292">
        <f t="shared" si="93"/>
        <v>0</v>
      </c>
      <c r="AX90" s="292">
        <f t="shared" si="93"/>
        <v>0</v>
      </c>
      <c r="AY90" s="292">
        <f t="shared" si="93"/>
        <v>0</v>
      </c>
      <c r="AZ90" s="292">
        <f t="shared" si="93"/>
        <v>667971050</v>
      </c>
      <c r="BA90" s="293">
        <f>SUM(BA6:BA89)</f>
        <v>133228950</v>
      </c>
      <c r="BB90" s="293">
        <f>SUM(BB6:BB89)</f>
        <v>801200000</v>
      </c>
      <c r="BC90" s="230">
        <f>SUM(BC6:BC89)</f>
        <v>133228950</v>
      </c>
      <c r="BE90" s="234">
        <f>SUM(BE6:BE89)</f>
        <v>801200000</v>
      </c>
      <c r="BF90" s="234">
        <f t="shared" ref="BF90:BH90" si="94">SUM(BF6:BF89)</f>
        <v>479516050</v>
      </c>
      <c r="BG90" s="234">
        <f>SUM(BG6:BG89)</f>
        <v>321683950</v>
      </c>
      <c r="BH90" s="234">
        <f t="shared" si="94"/>
        <v>60846950</v>
      </c>
      <c r="BL90" s="234">
        <f>SUM(BL6:BL89)</f>
        <v>266329950</v>
      </c>
      <c r="BM90" s="234">
        <f>SUM(BM6:BM89)</f>
        <v>-133101000</v>
      </c>
    </row>
    <row r="91" spans="1:65" x14ac:dyDescent="0.2">
      <c r="BC91" s="234">
        <f>REKAP!R26</f>
        <v>133228950</v>
      </c>
      <c r="BM91" s="234">
        <f t="shared" si="87"/>
        <v>133228950</v>
      </c>
    </row>
    <row r="92" spans="1:65" x14ac:dyDescent="0.2">
      <c r="A92" s="295" t="s">
        <v>365</v>
      </c>
      <c r="B92" s="295"/>
      <c r="C92" s="295"/>
      <c r="D92" s="295"/>
      <c r="BC92" s="234">
        <f>BC90-BC91</f>
        <v>0</v>
      </c>
      <c r="BM92" s="234">
        <f t="shared" si="87"/>
        <v>0</v>
      </c>
    </row>
    <row r="93" spans="1:65" x14ac:dyDescent="0.2">
      <c r="A93" s="296"/>
      <c r="B93" s="481" t="s">
        <v>367</v>
      </c>
      <c r="C93" s="481"/>
      <c r="D93" s="297"/>
      <c r="BM93" s="234">
        <f t="shared" si="87"/>
        <v>0</v>
      </c>
    </row>
    <row r="94" spans="1:65" x14ac:dyDescent="0.2">
      <c r="A94" s="298"/>
      <c r="B94" s="481" t="s">
        <v>368</v>
      </c>
      <c r="C94" s="481"/>
      <c r="D94" s="297"/>
      <c r="BM94" s="234">
        <f t="shared" si="87"/>
        <v>0</v>
      </c>
    </row>
    <row r="95" spans="1:65" x14ac:dyDescent="0.2">
      <c r="A95" s="299"/>
      <c r="B95" s="481" t="s">
        <v>366</v>
      </c>
      <c r="C95" s="481"/>
      <c r="D95" s="297"/>
      <c r="BM95" s="234">
        <f t="shared" si="87"/>
        <v>0</v>
      </c>
    </row>
  </sheetData>
  <sortState ref="C6:BC89">
    <sortCondition ref="C6:C89"/>
  </sortState>
  <mergeCells count="29">
    <mergeCell ref="B93:C93"/>
    <mergeCell ref="B94:C94"/>
    <mergeCell ref="B95:C95"/>
    <mergeCell ref="BA4:BA5"/>
    <mergeCell ref="A90:I90"/>
    <mergeCell ref="A4:A5"/>
    <mergeCell ref="B4:B5"/>
    <mergeCell ref="C4:C5"/>
    <mergeCell ref="D4:D5"/>
    <mergeCell ref="E4:E5"/>
    <mergeCell ref="F4:G4"/>
    <mergeCell ref="AE4:AG4"/>
    <mergeCell ref="AH4:AJ4"/>
    <mergeCell ref="H4:H5"/>
    <mergeCell ref="I4:I5"/>
    <mergeCell ref="J4:L4"/>
    <mergeCell ref="M4:O4"/>
    <mergeCell ref="P4:R4"/>
    <mergeCell ref="S4:U4"/>
    <mergeCell ref="AQ4:AS4"/>
    <mergeCell ref="BK4:BL5"/>
    <mergeCell ref="AT4:AV4"/>
    <mergeCell ref="AW4:AY4"/>
    <mergeCell ref="V4:X4"/>
    <mergeCell ref="Y4:AA4"/>
    <mergeCell ref="AB4:AD4"/>
    <mergeCell ref="AK4:AM4"/>
    <mergeCell ref="AN4:AP4"/>
    <mergeCell ref="BC4:BC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3"/>
  <sheetViews>
    <sheetView tabSelected="1" topLeftCell="AI1" zoomScale="140" zoomScaleNormal="140" workbookViewId="0">
      <pane ySplit="5" topLeftCell="A6" activePane="bottomLeft" state="frozen"/>
      <selection pane="bottomLeft" activeCell="AR10" sqref="AR10"/>
    </sheetView>
  </sheetViews>
  <sheetFormatPr defaultRowHeight="14.25" x14ac:dyDescent="0.2"/>
  <cols>
    <col min="1" max="1" width="6.42578125" style="295" customWidth="1"/>
    <col min="2" max="2" width="10.7109375" style="295" bestFit="1" customWidth="1"/>
    <col min="3" max="3" width="21.42578125" style="295" bestFit="1" customWidth="1"/>
    <col min="4" max="4" width="8.42578125" style="295" bestFit="1" customWidth="1"/>
    <col min="5" max="5" width="14.28515625" style="295" bestFit="1" customWidth="1"/>
    <col min="6" max="6" width="14" style="371" bestFit="1" customWidth="1"/>
    <col min="7" max="7" width="13.140625" style="371" bestFit="1" customWidth="1"/>
    <col min="8" max="9" width="14.28515625" style="295" bestFit="1" customWidth="1"/>
    <col min="10" max="10" width="14.42578125" style="371" bestFit="1" customWidth="1"/>
    <col min="11" max="11" width="15.28515625" style="371" bestFit="1" customWidth="1"/>
    <col min="12" max="12" width="15" style="371" bestFit="1" customWidth="1"/>
    <col min="13" max="14" width="14.28515625" style="295" bestFit="1" customWidth="1"/>
    <col min="15" max="15" width="13.140625" style="295" bestFit="1" customWidth="1"/>
    <col min="16" max="17" width="14.28515625" style="295" bestFit="1" customWidth="1"/>
    <col min="18" max="18" width="13.140625" style="295" bestFit="1" customWidth="1"/>
    <col min="19" max="20" width="14.28515625" style="295" bestFit="1" customWidth="1"/>
    <col min="21" max="21" width="15" style="295" bestFit="1" customWidth="1"/>
    <col min="22" max="25" width="14.28515625" style="295" bestFit="1" customWidth="1"/>
    <col min="26" max="26" width="13.140625" style="295" bestFit="1" customWidth="1"/>
    <col min="27" max="27" width="14.28515625" style="295" bestFit="1" customWidth="1"/>
    <col min="28" max="28" width="14.42578125" style="295" bestFit="1" customWidth="1"/>
    <col min="29" max="30" width="14.28515625" style="295" bestFit="1" customWidth="1"/>
    <col min="31" max="31" width="14.42578125" style="295" bestFit="1" customWidth="1"/>
    <col min="32" max="32" width="11.5703125" style="295" bestFit="1" customWidth="1"/>
    <col min="33" max="33" width="14.28515625" style="295" bestFit="1" customWidth="1"/>
    <col min="34" max="34" width="14.42578125" style="295" bestFit="1" customWidth="1"/>
    <col min="35" max="35" width="13.140625" style="295" bestFit="1" customWidth="1"/>
    <col min="36" max="36" width="14.28515625" style="295" bestFit="1" customWidth="1"/>
    <col min="37" max="37" width="14.42578125" style="295" bestFit="1" customWidth="1"/>
    <col min="38" max="38" width="10.28515625" style="295" bestFit="1" customWidth="1"/>
    <col min="39" max="39" width="12.7109375" style="295" bestFit="1" customWidth="1"/>
    <col min="40" max="40" width="14.42578125" style="295" bestFit="1" customWidth="1"/>
    <col min="41" max="41" width="10.28515625" style="295" bestFit="1" customWidth="1"/>
    <col min="42" max="42" width="14.28515625" style="295" bestFit="1" customWidth="1"/>
    <col min="43" max="43" width="14.42578125" style="295" bestFit="1" customWidth="1"/>
    <col min="44" max="44" width="10.28515625" style="295" bestFit="1" customWidth="1"/>
    <col min="45" max="45" width="12.7109375" style="295" bestFit="1" customWidth="1"/>
    <col min="46" max="46" width="14.42578125" style="295" bestFit="1" customWidth="1"/>
    <col min="47" max="47" width="10.28515625" style="295" bestFit="1" customWidth="1"/>
    <col min="48" max="48" width="14.28515625" style="295" bestFit="1" customWidth="1"/>
    <col min="49" max="49" width="11.7109375" style="295" bestFit="1" customWidth="1"/>
    <col min="50" max="50" width="9.5703125" style="295" bestFit="1" customWidth="1"/>
    <col min="51" max="51" width="10.5703125" style="295" bestFit="1" customWidth="1"/>
    <col min="52" max="52" width="15.28515625" style="295" bestFit="1" customWidth="1"/>
    <col min="53" max="53" width="15.42578125" style="295" bestFit="1" customWidth="1"/>
    <col min="54" max="54" width="15.28515625" style="295" bestFit="1" customWidth="1"/>
    <col min="55" max="55" width="30.5703125" style="295" bestFit="1" customWidth="1"/>
    <col min="56" max="56" width="11.5703125" style="295" bestFit="1" customWidth="1"/>
    <col min="57" max="57" width="13.140625" style="295" bestFit="1" customWidth="1"/>
    <col min="58" max="16384" width="9.140625" style="295"/>
  </cols>
  <sheetData>
    <row r="1" spans="1:58" s="1" customFormat="1" ht="11.25" x14ac:dyDescent="0.2">
      <c r="B1" s="2" t="s">
        <v>103</v>
      </c>
      <c r="C1" s="2"/>
      <c r="D1" s="3"/>
      <c r="E1" s="2"/>
      <c r="F1" s="10"/>
      <c r="G1" s="10"/>
      <c r="J1" s="10"/>
      <c r="K1" s="10"/>
      <c r="L1" s="10"/>
      <c r="N1" s="4"/>
      <c r="R1" s="5"/>
      <c r="Z1" s="4"/>
      <c r="AC1" s="4"/>
      <c r="AI1" s="4"/>
      <c r="AL1" s="4"/>
      <c r="AO1" s="4"/>
      <c r="AZ1" s="6"/>
    </row>
    <row r="2" spans="1:58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R2" s="5"/>
      <c r="Z2" s="4"/>
      <c r="AC2" s="4"/>
      <c r="AI2" s="4"/>
      <c r="AL2" s="4"/>
      <c r="AO2" s="4"/>
      <c r="AZ2" s="6"/>
    </row>
    <row r="3" spans="1:58" s="1" customFormat="1" ht="12" thickBot="1" x14ac:dyDescent="0.25">
      <c r="B3" s="1" t="s">
        <v>224</v>
      </c>
      <c r="D3" s="7"/>
      <c r="F3" s="10"/>
      <c r="G3" s="10"/>
      <c r="J3" s="10"/>
      <c r="K3" s="10"/>
      <c r="L3" s="10"/>
      <c r="N3" s="4"/>
      <c r="R3" s="5"/>
      <c r="Z3" s="4"/>
      <c r="AC3" s="4"/>
      <c r="AI3" s="4"/>
      <c r="AL3" s="4"/>
      <c r="AO3" s="4"/>
      <c r="AZ3" s="6"/>
    </row>
    <row r="4" spans="1:58" s="175" customFormat="1" ht="15.75" customHeight="1" thickBot="1" x14ac:dyDescent="0.3">
      <c r="A4" s="521" t="s">
        <v>1</v>
      </c>
      <c r="B4" s="523" t="s">
        <v>2</v>
      </c>
      <c r="C4" s="523" t="s">
        <v>3</v>
      </c>
      <c r="D4" s="523" t="s">
        <v>4</v>
      </c>
      <c r="E4" s="530" t="s">
        <v>5</v>
      </c>
      <c r="F4" s="532" t="s">
        <v>6</v>
      </c>
      <c r="G4" s="532"/>
      <c r="H4" s="523" t="s">
        <v>7</v>
      </c>
      <c r="I4" s="533" t="s">
        <v>8</v>
      </c>
      <c r="J4" s="501" t="s">
        <v>9</v>
      </c>
      <c r="K4" s="502"/>
      <c r="L4" s="503"/>
      <c r="M4" s="525" t="s">
        <v>10</v>
      </c>
      <c r="N4" s="526"/>
      <c r="O4" s="527"/>
      <c r="P4" s="528" t="s">
        <v>11</v>
      </c>
      <c r="Q4" s="519"/>
      <c r="R4" s="529"/>
      <c r="S4" s="518" t="s">
        <v>12</v>
      </c>
      <c r="T4" s="519"/>
      <c r="U4" s="520"/>
      <c r="V4" s="513" t="s">
        <v>13</v>
      </c>
      <c r="W4" s="508"/>
      <c r="X4" s="514"/>
      <c r="Y4" s="515" t="s">
        <v>14</v>
      </c>
      <c r="Z4" s="511"/>
      <c r="AA4" s="516"/>
      <c r="AB4" s="513" t="s">
        <v>15</v>
      </c>
      <c r="AC4" s="508"/>
      <c r="AD4" s="514"/>
      <c r="AE4" s="515" t="s">
        <v>16</v>
      </c>
      <c r="AF4" s="511"/>
      <c r="AG4" s="516"/>
      <c r="AH4" s="513" t="s">
        <v>17</v>
      </c>
      <c r="AI4" s="508"/>
      <c r="AJ4" s="514"/>
      <c r="AK4" s="515" t="s">
        <v>18</v>
      </c>
      <c r="AL4" s="511"/>
      <c r="AM4" s="516"/>
      <c r="AN4" s="513" t="s">
        <v>19</v>
      </c>
      <c r="AO4" s="508"/>
      <c r="AP4" s="514"/>
      <c r="AQ4" s="504" t="s">
        <v>20</v>
      </c>
      <c r="AR4" s="505"/>
      <c r="AS4" s="506"/>
      <c r="AT4" s="507" t="s">
        <v>21</v>
      </c>
      <c r="AU4" s="508"/>
      <c r="AV4" s="509"/>
      <c r="AW4" s="510" t="s">
        <v>22</v>
      </c>
      <c r="AX4" s="511"/>
      <c r="AY4" s="512"/>
      <c r="AZ4" s="171" t="s">
        <v>23</v>
      </c>
      <c r="BA4" s="28" t="s">
        <v>23</v>
      </c>
    </row>
    <row r="5" spans="1:58" s="11" customFormat="1" ht="12" customHeight="1" thickBot="1" x14ac:dyDescent="0.25">
      <c r="A5" s="522"/>
      <c r="B5" s="524"/>
      <c r="C5" s="524"/>
      <c r="D5" s="524"/>
      <c r="E5" s="531"/>
      <c r="F5" s="19" t="s">
        <v>24</v>
      </c>
      <c r="G5" s="20" t="s">
        <v>104</v>
      </c>
      <c r="H5" s="524"/>
      <c r="I5" s="534"/>
      <c r="J5" s="124" t="s">
        <v>25</v>
      </c>
      <c r="K5" s="125" t="s">
        <v>26</v>
      </c>
      <c r="L5" s="126" t="s">
        <v>27</v>
      </c>
      <c r="M5" s="127" t="s">
        <v>25</v>
      </c>
      <c r="N5" s="128" t="s">
        <v>26</v>
      </c>
      <c r="O5" s="129" t="s">
        <v>27</v>
      </c>
      <c r="P5" s="130" t="s">
        <v>25</v>
      </c>
      <c r="Q5" s="128" t="s">
        <v>26</v>
      </c>
      <c r="R5" s="131" t="s">
        <v>27</v>
      </c>
      <c r="S5" s="127" t="s">
        <v>25</v>
      </c>
      <c r="T5" s="128" t="s">
        <v>26</v>
      </c>
      <c r="U5" s="132" t="s">
        <v>27</v>
      </c>
      <c r="V5" s="24" t="s">
        <v>25</v>
      </c>
      <c r="W5" s="22" t="s">
        <v>26</v>
      </c>
      <c r="X5" s="26" t="s">
        <v>27</v>
      </c>
      <c r="Y5" s="13" t="s">
        <v>25</v>
      </c>
      <c r="Z5" s="14" t="s">
        <v>26</v>
      </c>
      <c r="AA5" s="15" t="s">
        <v>27</v>
      </c>
      <c r="AB5" s="24" t="s">
        <v>25</v>
      </c>
      <c r="AC5" s="22" t="s">
        <v>26</v>
      </c>
      <c r="AD5" s="25" t="s">
        <v>27</v>
      </c>
      <c r="AE5" s="13" t="s">
        <v>25</v>
      </c>
      <c r="AF5" s="14" t="s">
        <v>26</v>
      </c>
      <c r="AG5" s="18" t="s">
        <v>27</v>
      </c>
      <c r="AH5" s="24" t="s">
        <v>25</v>
      </c>
      <c r="AI5" s="22" t="s">
        <v>26</v>
      </c>
      <c r="AJ5" s="25" t="s">
        <v>27</v>
      </c>
      <c r="AK5" s="13" t="s">
        <v>25</v>
      </c>
      <c r="AL5" s="14" t="s">
        <v>26</v>
      </c>
      <c r="AM5" s="15" t="s">
        <v>27</v>
      </c>
      <c r="AN5" s="24" t="s">
        <v>25</v>
      </c>
      <c r="AO5" s="22" t="s">
        <v>26</v>
      </c>
      <c r="AP5" s="25" t="s">
        <v>27</v>
      </c>
      <c r="AQ5" s="16" t="s">
        <v>25</v>
      </c>
      <c r="AR5" s="14" t="s">
        <v>26</v>
      </c>
      <c r="AS5" s="17" t="s">
        <v>27</v>
      </c>
      <c r="AT5" s="21" t="s">
        <v>25</v>
      </c>
      <c r="AU5" s="22" t="s">
        <v>26</v>
      </c>
      <c r="AV5" s="23" t="s">
        <v>27</v>
      </c>
      <c r="AW5" s="16" t="s">
        <v>25</v>
      </c>
      <c r="AX5" s="14" t="s">
        <v>26</v>
      </c>
      <c r="AY5" s="17" t="s">
        <v>27</v>
      </c>
      <c r="AZ5" s="21" t="s">
        <v>28</v>
      </c>
      <c r="BA5" s="29" t="s">
        <v>29</v>
      </c>
    </row>
    <row r="6" spans="1:58" s="299" customFormat="1" x14ac:dyDescent="0.2">
      <c r="A6" s="335">
        <v>1</v>
      </c>
      <c r="B6" s="466"/>
      <c r="C6" s="425" t="s">
        <v>230</v>
      </c>
      <c r="D6" s="451" t="s">
        <v>226</v>
      </c>
      <c r="E6" s="425">
        <v>9500000</v>
      </c>
      <c r="F6" s="261"/>
      <c r="G6" s="261"/>
      <c r="H6" s="425">
        <v>9500000</v>
      </c>
      <c r="I6" s="261">
        <v>3000000</v>
      </c>
      <c r="J6" s="335">
        <f>I6</f>
        <v>3000000</v>
      </c>
      <c r="K6" s="467">
        <v>3000000</v>
      </c>
      <c r="L6" s="265">
        <f>J6-K6</f>
        <v>0</v>
      </c>
      <c r="M6" s="334">
        <v>541000</v>
      </c>
      <c r="N6" s="467">
        <v>541000</v>
      </c>
      <c r="O6" s="262">
        <f>M6-N6</f>
        <v>0</v>
      </c>
      <c r="P6" s="335">
        <f>M6</f>
        <v>541000</v>
      </c>
      <c r="Q6" s="467">
        <v>541000</v>
      </c>
      <c r="R6" s="265">
        <f>P6-Q6</f>
        <v>0</v>
      </c>
      <c r="S6" s="334">
        <f>P6</f>
        <v>541000</v>
      </c>
      <c r="T6" s="467">
        <v>541000</v>
      </c>
      <c r="U6" s="262">
        <f>S6-T6</f>
        <v>0</v>
      </c>
      <c r="V6" s="335">
        <f>S6</f>
        <v>541000</v>
      </c>
      <c r="W6" s="467">
        <v>541000</v>
      </c>
      <c r="X6" s="265">
        <f t="shared" ref="X6:X46" si="0">V6-W6</f>
        <v>0</v>
      </c>
      <c r="Y6" s="334">
        <f>V6</f>
        <v>541000</v>
      </c>
      <c r="Z6" s="467">
        <f>Y6</f>
        <v>541000</v>
      </c>
      <c r="AA6" s="262">
        <f t="shared" ref="AA6:AA46" si="1">Y6-Z6</f>
        <v>0</v>
      </c>
      <c r="AB6" s="335">
        <f t="shared" ref="AB6:AB46" si="2">Y6</f>
        <v>541000</v>
      </c>
      <c r="AC6" s="467">
        <f>AB6</f>
        <v>541000</v>
      </c>
      <c r="AD6" s="265">
        <f t="shared" ref="AD6:AD46" si="3">AB6-AC6</f>
        <v>0</v>
      </c>
      <c r="AE6" s="334">
        <f t="shared" ref="AE6:AE46" si="4">AB6</f>
        <v>541000</v>
      </c>
      <c r="AF6" s="467">
        <f>AE6</f>
        <v>541000</v>
      </c>
      <c r="AG6" s="262">
        <f>+AE6-AF6</f>
        <v>0</v>
      </c>
      <c r="AH6" s="335">
        <f t="shared" ref="AH6:AH46" si="5">AE6</f>
        <v>541000</v>
      </c>
      <c r="AI6" s="467">
        <v>541000</v>
      </c>
      <c r="AJ6" s="265">
        <f>+AH6-AI6</f>
        <v>0</v>
      </c>
      <c r="AK6" s="334">
        <f t="shared" ref="AK6:AK46" si="6">AH6</f>
        <v>541000</v>
      </c>
      <c r="AL6" s="467">
        <v>541000</v>
      </c>
      <c r="AM6" s="262">
        <f>+AK6-AL6</f>
        <v>0</v>
      </c>
      <c r="AN6" s="335">
        <f t="shared" ref="AN6:AN46" si="7">AK6</f>
        <v>541000</v>
      </c>
      <c r="AO6" s="467">
        <v>541000</v>
      </c>
      <c r="AP6" s="265">
        <f>+AN6-AO6</f>
        <v>0</v>
      </c>
      <c r="AQ6" s="335">
        <f>AN6</f>
        <v>541000</v>
      </c>
      <c r="AR6" s="467">
        <v>541000</v>
      </c>
      <c r="AS6" s="265">
        <f>+AQ6-AR6</f>
        <v>0</v>
      </c>
      <c r="AT6" s="334">
        <v>549000</v>
      </c>
      <c r="AU6" s="467">
        <v>549000</v>
      </c>
      <c r="AV6" s="262">
        <f>+AT6-AU6</f>
        <v>0</v>
      </c>
      <c r="AW6" s="335"/>
      <c r="AX6" s="467"/>
      <c r="AY6" s="265"/>
      <c r="AZ6" s="334">
        <f t="shared" ref="AZ6:AZ46" si="8">AX6+AU6+AR6+AO6+AL6+AI6+AF6+AC6+Z6+W6+T6+Q6+N6+K6</f>
        <v>9500000</v>
      </c>
      <c r="BA6" s="265">
        <f t="shared" ref="BA6:BA46" si="9">J6+AW6+AT6+AQ6+AN6+AK6+AH6+AE6+AB6+Y6+V6+S6+P6+M6</f>
        <v>9500000</v>
      </c>
      <c r="BB6" s="435">
        <f>BA6-AZ6</f>
        <v>0</v>
      </c>
      <c r="BC6" s="435" t="s">
        <v>230</v>
      </c>
      <c r="BD6" s="435">
        <v>2713000</v>
      </c>
      <c r="BE6" s="435">
        <f>BB6-BD6</f>
        <v>-2713000</v>
      </c>
      <c r="BF6" s="435"/>
    </row>
    <row r="7" spans="1:58" x14ac:dyDescent="0.2">
      <c r="A7" s="213">
        <v>2</v>
      </c>
      <c r="B7" s="230"/>
      <c r="C7" s="333" t="s">
        <v>247</v>
      </c>
      <c r="D7" s="181" t="s">
        <v>226</v>
      </c>
      <c r="E7" s="183">
        <v>10000000</v>
      </c>
      <c r="F7" s="230"/>
      <c r="G7" s="230"/>
      <c r="H7" s="182">
        <v>10000000</v>
      </c>
      <c r="I7" s="230">
        <v>1000000</v>
      </c>
      <c r="J7" s="215">
        <v>1000000</v>
      </c>
      <c r="K7" s="249">
        <v>1000000</v>
      </c>
      <c r="L7" s="220">
        <f>J7-K7</f>
        <v>0</v>
      </c>
      <c r="M7" s="334">
        <f>(H7-I7)/10</f>
        <v>900000</v>
      </c>
      <c r="N7" s="261">
        <v>900000</v>
      </c>
      <c r="O7" s="262">
        <f>M7-N7</f>
        <v>0</v>
      </c>
      <c r="P7" s="335">
        <f>M7</f>
        <v>900000</v>
      </c>
      <c r="Q7" s="261">
        <v>900000</v>
      </c>
      <c r="R7" s="265">
        <f>P7-Q7</f>
        <v>0</v>
      </c>
      <c r="S7" s="260">
        <f>P7</f>
        <v>900000</v>
      </c>
      <c r="T7" s="261">
        <v>900000</v>
      </c>
      <c r="U7" s="262">
        <f>S7-T7</f>
        <v>0</v>
      </c>
      <c r="V7" s="252">
        <f>S7</f>
        <v>900000</v>
      </c>
      <c r="W7" s="253">
        <v>800000</v>
      </c>
      <c r="X7" s="223">
        <f t="shared" si="0"/>
        <v>100000</v>
      </c>
      <c r="Y7" s="254">
        <f>V7</f>
        <v>900000</v>
      </c>
      <c r="Z7" s="230"/>
      <c r="AA7" s="226">
        <f t="shared" si="1"/>
        <v>900000</v>
      </c>
      <c r="AB7" s="252">
        <f t="shared" si="2"/>
        <v>900000</v>
      </c>
      <c r="AC7" s="253"/>
      <c r="AD7" s="223">
        <f t="shared" si="3"/>
        <v>900000</v>
      </c>
      <c r="AE7" s="254">
        <f t="shared" si="4"/>
        <v>900000</v>
      </c>
      <c r="AF7" s="230"/>
      <c r="AG7" s="226">
        <f t="shared" ref="AG7:AG46" si="10">+AE7-AF7</f>
        <v>900000</v>
      </c>
      <c r="AH7" s="252">
        <f t="shared" si="5"/>
        <v>900000</v>
      </c>
      <c r="AI7" s="253"/>
      <c r="AJ7" s="223">
        <f t="shared" ref="AJ7:AJ46" si="11">+AH7-AI7</f>
        <v>900000</v>
      </c>
      <c r="AK7" s="254">
        <f t="shared" si="6"/>
        <v>900000</v>
      </c>
      <c r="AL7" s="230"/>
      <c r="AM7" s="226">
        <f t="shared" ref="AM7:AM46" si="12">+AK7-AL7</f>
        <v>900000</v>
      </c>
      <c r="AN7" s="221">
        <f t="shared" si="7"/>
        <v>900000</v>
      </c>
      <c r="AO7" s="253"/>
      <c r="AP7" s="223">
        <f t="shared" ref="AP7:AP46" si="13">+AN7-AO7</f>
        <v>900000</v>
      </c>
      <c r="AQ7" s="213"/>
      <c r="AR7" s="230"/>
      <c r="AS7" s="214">
        <f t="shared" ref="AS7:AS46" si="14">+AQ7-AR7</f>
        <v>0</v>
      </c>
      <c r="AT7" s="255"/>
      <c r="AU7" s="253"/>
      <c r="AV7" s="228">
        <f t="shared" ref="AV7:AV46" si="15">+AT7-AU7</f>
        <v>0</v>
      </c>
      <c r="AW7" s="245"/>
      <c r="AX7" s="230"/>
      <c r="AY7" s="246"/>
      <c r="AZ7" s="218">
        <f t="shared" si="8"/>
        <v>4500000</v>
      </c>
      <c r="BA7" s="223">
        <f t="shared" si="9"/>
        <v>10000000</v>
      </c>
      <c r="BB7" s="234">
        <f t="shared" ref="BB7:BB46" si="16">BA7-AZ7</f>
        <v>5500000</v>
      </c>
      <c r="BC7" s="234" t="s">
        <v>247</v>
      </c>
      <c r="BD7" s="234">
        <v>8500000</v>
      </c>
      <c r="BE7" s="234">
        <f t="shared" ref="BE7:BE46" si="17">BB7-BD7</f>
        <v>-3000000</v>
      </c>
      <c r="BF7" s="234"/>
    </row>
    <row r="8" spans="1:58" x14ac:dyDescent="0.2">
      <c r="A8" s="213">
        <v>3</v>
      </c>
      <c r="B8" s="336"/>
      <c r="C8" s="230" t="s">
        <v>314</v>
      </c>
      <c r="D8" s="181" t="s">
        <v>226</v>
      </c>
      <c r="E8" s="183">
        <v>10000000</v>
      </c>
      <c r="F8" s="230"/>
      <c r="G8" s="230"/>
      <c r="H8" s="182">
        <f>E8-F8-G8</f>
        <v>10000000</v>
      </c>
      <c r="I8" s="230">
        <v>1000000</v>
      </c>
      <c r="J8" s="215">
        <v>1000000</v>
      </c>
      <c r="K8" s="249">
        <v>1000000</v>
      </c>
      <c r="L8" s="220">
        <f>J8-K8</f>
        <v>0</v>
      </c>
      <c r="M8" s="218"/>
      <c r="N8" s="249"/>
      <c r="O8" s="219">
        <f>M8-N8</f>
        <v>0</v>
      </c>
      <c r="P8" s="215">
        <v>900000</v>
      </c>
      <c r="Q8" s="249">
        <v>900000</v>
      </c>
      <c r="R8" s="220">
        <f>P8-Q8</f>
        <v>0</v>
      </c>
      <c r="S8" s="251">
        <f>P8</f>
        <v>900000</v>
      </c>
      <c r="T8" s="249">
        <v>900000</v>
      </c>
      <c r="U8" s="219">
        <f>S8-T8</f>
        <v>0</v>
      </c>
      <c r="V8" s="252">
        <f>S8</f>
        <v>900000</v>
      </c>
      <c r="W8" s="253">
        <v>900000</v>
      </c>
      <c r="X8" s="223">
        <f t="shared" si="0"/>
        <v>0</v>
      </c>
      <c r="Y8" s="254">
        <f>V8</f>
        <v>900000</v>
      </c>
      <c r="Z8" s="230">
        <v>900000</v>
      </c>
      <c r="AA8" s="226">
        <f t="shared" si="1"/>
        <v>0</v>
      </c>
      <c r="AB8" s="252">
        <f t="shared" si="2"/>
        <v>900000</v>
      </c>
      <c r="AC8" s="253">
        <f>AB8</f>
        <v>900000</v>
      </c>
      <c r="AD8" s="223">
        <f t="shared" si="3"/>
        <v>0</v>
      </c>
      <c r="AE8" s="254">
        <f t="shared" si="4"/>
        <v>900000</v>
      </c>
      <c r="AF8" s="230">
        <f>AE8</f>
        <v>900000</v>
      </c>
      <c r="AG8" s="226">
        <f t="shared" si="10"/>
        <v>0</v>
      </c>
      <c r="AH8" s="252">
        <f t="shared" si="5"/>
        <v>900000</v>
      </c>
      <c r="AI8" s="253">
        <v>900000</v>
      </c>
      <c r="AJ8" s="223">
        <f t="shared" si="11"/>
        <v>0</v>
      </c>
      <c r="AK8" s="254">
        <f t="shared" si="6"/>
        <v>900000</v>
      </c>
      <c r="AL8" s="230">
        <v>900000</v>
      </c>
      <c r="AM8" s="226">
        <f t="shared" si="12"/>
        <v>0</v>
      </c>
      <c r="AN8" s="221">
        <f t="shared" si="7"/>
        <v>900000</v>
      </c>
      <c r="AO8" s="253"/>
      <c r="AP8" s="223">
        <f t="shared" si="13"/>
        <v>900000</v>
      </c>
      <c r="AQ8" s="213">
        <f>AN8</f>
        <v>900000</v>
      </c>
      <c r="AR8" s="230"/>
      <c r="AS8" s="214">
        <f t="shared" si="14"/>
        <v>900000</v>
      </c>
      <c r="AT8" s="255"/>
      <c r="AU8" s="253"/>
      <c r="AV8" s="228">
        <f t="shared" si="15"/>
        <v>0</v>
      </c>
      <c r="AW8" s="245"/>
      <c r="AX8" s="230"/>
      <c r="AY8" s="246"/>
      <c r="AZ8" s="218">
        <f t="shared" si="8"/>
        <v>8200000</v>
      </c>
      <c r="BA8" s="223">
        <f t="shared" si="9"/>
        <v>10000000</v>
      </c>
      <c r="BB8" s="234">
        <f t="shared" si="16"/>
        <v>1800000</v>
      </c>
      <c r="BC8" s="234" t="s">
        <v>314</v>
      </c>
      <c r="BD8" s="234">
        <v>3600000</v>
      </c>
      <c r="BE8" s="234">
        <f t="shared" si="17"/>
        <v>-1800000</v>
      </c>
      <c r="BF8" s="234"/>
    </row>
    <row r="9" spans="1:58" x14ac:dyDescent="0.2">
      <c r="A9" s="213">
        <v>4</v>
      </c>
      <c r="B9" s="336"/>
      <c r="C9" s="230" t="s">
        <v>364</v>
      </c>
      <c r="D9" s="181" t="s">
        <v>226</v>
      </c>
      <c r="E9" s="183">
        <v>10000000</v>
      </c>
      <c r="F9" s="230"/>
      <c r="G9" s="230"/>
      <c r="H9" s="182">
        <v>10000000</v>
      </c>
      <c r="I9" s="230">
        <v>1350000</v>
      </c>
      <c r="J9" s="215">
        <f>I9</f>
        <v>1350000</v>
      </c>
      <c r="K9" s="249">
        <f>J9</f>
        <v>1350000</v>
      </c>
      <c r="L9" s="220"/>
      <c r="M9" s="218"/>
      <c r="N9" s="249"/>
      <c r="O9" s="219"/>
      <c r="P9" s="215"/>
      <c r="Q9" s="249"/>
      <c r="R9" s="220"/>
      <c r="S9" s="251"/>
      <c r="T9" s="249"/>
      <c r="U9" s="219"/>
      <c r="V9" s="252"/>
      <c r="W9" s="253"/>
      <c r="X9" s="223">
        <f t="shared" si="0"/>
        <v>0</v>
      </c>
      <c r="Y9" s="254">
        <f>(H9-I9)/8</f>
        <v>1081250</v>
      </c>
      <c r="Z9" s="230"/>
      <c r="AA9" s="226">
        <f t="shared" si="1"/>
        <v>1081250</v>
      </c>
      <c r="AB9" s="252">
        <f t="shared" si="2"/>
        <v>1081250</v>
      </c>
      <c r="AC9" s="253"/>
      <c r="AD9" s="223">
        <f t="shared" si="3"/>
        <v>1081250</v>
      </c>
      <c r="AE9" s="254">
        <f t="shared" si="4"/>
        <v>1081250</v>
      </c>
      <c r="AF9" s="230"/>
      <c r="AG9" s="226">
        <f t="shared" si="10"/>
        <v>1081250</v>
      </c>
      <c r="AH9" s="252">
        <f t="shared" si="5"/>
        <v>1081250</v>
      </c>
      <c r="AI9" s="253"/>
      <c r="AJ9" s="223">
        <f t="shared" si="11"/>
        <v>1081250</v>
      </c>
      <c r="AK9" s="254">
        <f t="shared" si="6"/>
        <v>1081250</v>
      </c>
      <c r="AL9" s="230"/>
      <c r="AM9" s="226">
        <f t="shared" si="12"/>
        <v>1081250</v>
      </c>
      <c r="AN9" s="221">
        <f t="shared" si="7"/>
        <v>1081250</v>
      </c>
      <c r="AO9" s="253"/>
      <c r="AP9" s="223">
        <f t="shared" si="13"/>
        <v>1081250</v>
      </c>
      <c r="AQ9" s="213">
        <f>AN9</f>
        <v>1081250</v>
      </c>
      <c r="AR9" s="230"/>
      <c r="AS9" s="214">
        <f t="shared" si="14"/>
        <v>1081250</v>
      </c>
      <c r="AT9" s="255">
        <f>AQ9</f>
        <v>1081250</v>
      </c>
      <c r="AU9" s="253"/>
      <c r="AV9" s="228">
        <f t="shared" si="15"/>
        <v>1081250</v>
      </c>
      <c r="AW9" s="245"/>
      <c r="AX9" s="230"/>
      <c r="AY9" s="246"/>
      <c r="AZ9" s="218">
        <f t="shared" si="8"/>
        <v>1350000</v>
      </c>
      <c r="BA9" s="223">
        <f t="shared" si="9"/>
        <v>10000000</v>
      </c>
      <c r="BB9" s="234">
        <f t="shared" si="16"/>
        <v>8650000</v>
      </c>
      <c r="BC9" s="234" t="s">
        <v>364</v>
      </c>
      <c r="BD9" s="234">
        <v>8650000</v>
      </c>
      <c r="BE9" s="234">
        <f t="shared" si="17"/>
        <v>0</v>
      </c>
      <c r="BF9" s="234"/>
    </row>
    <row r="10" spans="1:58" s="299" customFormat="1" x14ac:dyDescent="0.2">
      <c r="A10" s="335"/>
      <c r="B10" s="314"/>
      <c r="C10" s="261" t="s">
        <v>318</v>
      </c>
      <c r="D10" s="451" t="s">
        <v>226</v>
      </c>
      <c r="E10" s="328">
        <v>10000000</v>
      </c>
      <c r="F10" s="261"/>
      <c r="G10" s="261"/>
      <c r="H10" s="425">
        <f>E10-F10-G10</f>
        <v>10000000</v>
      </c>
      <c r="I10" s="261">
        <v>1000000</v>
      </c>
      <c r="J10" s="335">
        <v>1000000</v>
      </c>
      <c r="K10" s="261">
        <v>1000000</v>
      </c>
      <c r="L10" s="265">
        <f>J10-K10</f>
        <v>0</v>
      </c>
      <c r="M10" s="334"/>
      <c r="N10" s="261"/>
      <c r="O10" s="262">
        <f t="shared" ref="O10:O26" si="18">M10-N10</f>
        <v>0</v>
      </c>
      <c r="P10" s="335">
        <v>900000</v>
      </c>
      <c r="Q10" s="261">
        <f>P10</f>
        <v>900000</v>
      </c>
      <c r="R10" s="265">
        <f t="shared" ref="R10:R26" si="19">P10-Q10</f>
        <v>0</v>
      </c>
      <c r="S10" s="260">
        <f>P10</f>
        <v>900000</v>
      </c>
      <c r="T10" s="261">
        <f>S10</f>
        <v>900000</v>
      </c>
      <c r="U10" s="262">
        <f t="shared" ref="U10:U26" si="20">S10-T10</f>
        <v>0</v>
      </c>
      <c r="V10" s="264">
        <f t="shared" ref="V10:V20" si="21">S10</f>
        <v>900000</v>
      </c>
      <c r="W10" s="261">
        <f>V10</f>
        <v>900000</v>
      </c>
      <c r="X10" s="265">
        <f t="shared" si="0"/>
        <v>0</v>
      </c>
      <c r="Y10" s="260">
        <f t="shared" ref="Y10:Y26" si="22">V10</f>
        <v>900000</v>
      </c>
      <c r="Z10" s="261">
        <f>Y10</f>
        <v>900000</v>
      </c>
      <c r="AA10" s="262">
        <f t="shared" si="1"/>
        <v>0</v>
      </c>
      <c r="AB10" s="264">
        <f t="shared" si="2"/>
        <v>900000</v>
      </c>
      <c r="AC10" s="261">
        <f>AB10</f>
        <v>900000</v>
      </c>
      <c r="AD10" s="265">
        <f t="shared" si="3"/>
        <v>0</v>
      </c>
      <c r="AE10" s="260">
        <f t="shared" si="4"/>
        <v>900000</v>
      </c>
      <c r="AF10" s="261">
        <v>900000</v>
      </c>
      <c r="AG10" s="262">
        <f t="shared" si="10"/>
        <v>0</v>
      </c>
      <c r="AH10" s="264">
        <f t="shared" si="5"/>
        <v>900000</v>
      </c>
      <c r="AI10" s="261">
        <v>900000</v>
      </c>
      <c r="AJ10" s="265">
        <f t="shared" si="11"/>
        <v>0</v>
      </c>
      <c r="AK10" s="260">
        <f t="shared" si="6"/>
        <v>900000</v>
      </c>
      <c r="AL10" s="261">
        <v>900000</v>
      </c>
      <c r="AM10" s="262">
        <f t="shared" si="12"/>
        <v>0</v>
      </c>
      <c r="AN10" s="335">
        <f t="shared" si="7"/>
        <v>900000</v>
      </c>
      <c r="AO10" s="261">
        <v>900000</v>
      </c>
      <c r="AP10" s="265">
        <f t="shared" si="13"/>
        <v>0</v>
      </c>
      <c r="AQ10" s="335">
        <f>AN10</f>
        <v>900000</v>
      </c>
      <c r="AR10" s="261"/>
      <c r="AS10" s="265">
        <f t="shared" si="14"/>
        <v>900000</v>
      </c>
      <c r="AT10" s="260"/>
      <c r="AU10" s="261"/>
      <c r="AV10" s="262">
        <f t="shared" si="15"/>
        <v>0</v>
      </c>
      <c r="AW10" s="264"/>
      <c r="AX10" s="261"/>
      <c r="AY10" s="400"/>
      <c r="AZ10" s="334">
        <f t="shared" si="8"/>
        <v>9100000</v>
      </c>
      <c r="BA10" s="265">
        <f t="shared" si="9"/>
        <v>10000000</v>
      </c>
      <c r="BB10" s="435">
        <f t="shared" si="16"/>
        <v>900000</v>
      </c>
      <c r="BC10" s="435" t="s">
        <v>506</v>
      </c>
      <c r="BD10" s="435">
        <v>4500000</v>
      </c>
      <c r="BE10" s="435">
        <f t="shared" si="17"/>
        <v>-3600000</v>
      </c>
      <c r="BF10" s="435"/>
    </row>
    <row r="11" spans="1:58" x14ac:dyDescent="0.2">
      <c r="A11" s="213">
        <v>5</v>
      </c>
      <c r="B11" s="336"/>
      <c r="C11" s="337" t="s">
        <v>337</v>
      </c>
      <c r="D11" s="181" t="s">
        <v>226</v>
      </c>
      <c r="E11" s="183">
        <v>10000000</v>
      </c>
      <c r="F11" s="336"/>
      <c r="G11" s="336"/>
      <c r="H11" s="182">
        <v>10000000</v>
      </c>
      <c r="I11" s="336">
        <v>1000000</v>
      </c>
      <c r="J11" s="338">
        <v>1000000</v>
      </c>
      <c r="K11" s="314">
        <v>500000</v>
      </c>
      <c r="L11" s="339">
        <f>J11-K11</f>
        <v>500000</v>
      </c>
      <c r="M11" s="340"/>
      <c r="N11" s="314"/>
      <c r="O11" s="262">
        <f t="shared" si="18"/>
        <v>0</v>
      </c>
      <c r="P11" s="338"/>
      <c r="Q11" s="314"/>
      <c r="R11" s="265">
        <f t="shared" si="19"/>
        <v>0</v>
      </c>
      <c r="S11" s="341">
        <v>900000</v>
      </c>
      <c r="T11" s="314"/>
      <c r="U11" s="262">
        <f t="shared" si="20"/>
        <v>900000</v>
      </c>
      <c r="V11" s="342">
        <f t="shared" si="21"/>
        <v>900000</v>
      </c>
      <c r="W11" s="343"/>
      <c r="X11" s="223">
        <f t="shared" si="0"/>
        <v>900000</v>
      </c>
      <c r="Y11" s="344">
        <f t="shared" si="22"/>
        <v>900000</v>
      </c>
      <c r="Z11" s="336"/>
      <c r="AA11" s="226">
        <f t="shared" si="1"/>
        <v>900000</v>
      </c>
      <c r="AB11" s="342">
        <f t="shared" si="2"/>
        <v>900000</v>
      </c>
      <c r="AC11" s="343"/>
      <c r="AD11" s="223">
        <f t="shared" si="3"/>
        <v>900000</v>
      </c>
      <c r="AE11" s="344">
        <f t="shared" si="4"/>
        <v>900000</v>
      </c>
      <c r="AF11" s="336"/>
      <c r="AG11" s="226">
        <f t="shared" si="10"/>
        <v>900000</v>
      </c>
      <c r="AH11" s="342">
        <f t="shared" si="5"/>
        <v>900000</v>
      </c>
      <c r="AI11" s="343"/>
      <c r="AJ11" s="223">
        <f t="shared" si="11"/>
        <v>900000</v>
      </c>
      <c r="AK11" s="344">
        <f t="shared" si="6"/>
        <v>900000</v>
      </c>
      <c r="AL11" s="336"/>
      <c r="AM11" s="226">
        <f t="shared" si="12"/>
        <v>900000</v>
      </c>
      <c r="AN11" s="345">
        <f t="shared" si="7"/>
        <v>900000</v>
      </c>
      <c r="AO11" s="343"/>
      <c r="AP11" s="223">
        <f t="shared" si="13"/>
        <v>900000</v>
      </c>
      <c r="AQ11" s="346">
        <v>900000</v>
      </c>
      <c r="AR11" s="336"/>
      <c r="AS11" s="214">
        <f t="shared" si="14"/>
        <v>900000</v>
      </c>
      <c r="AT11" s="347">
        <v>900000</v>
      </c>
      <c r="AU11" s="343"/>
      <c r="AV11" s="228">
        <f t="shared" si="15"/>
        <v>900000</v>
      </c>
      <c r="AW11" s="348"/>
      <c r="AX11" s="336"/>
      <c r="AY11" s="349"/>
      <c r="AZ11" s="218">
        <f t="shared" si="8"/>
        <v>500000</v>
      </c>
      <c r="BA11" s="223">
        <f t="shared" si="9"/>
        <v>10000000</v>
      </c>
      <c r="BB11" s="234">
        <f t="shared" si="16"/>
        <v>9500000</v>
      </c>
      <c r="BC11" s="234" t="s">
        <v>507</v>
      </c>
      <c r="BD11" s="234">
        <v>9500000</v>
      </c>
      <c r="BE11" s="234">
        <f t="shared" si="17"/>
        <v>0</v>
      </c>
      <c r="BF11" s="234"/>
    </row>
    <row r="12" spans="1:58" ht="15.75" customHeight="1" x14ac:dyDescent="0.2">
      <c r="A12" s="213">
        <v>6</v>
      </c>
      <c r="B12" s="230"/>
      <c r="C12" s="336" t="s">
        <v>361</v>
      </c>
      <c r="D12" s="181" t="s">
        <v>226</v>
      </c>
      <c r="E12" s="183">
        <v>10000000</v>
      </c>
      <c r="F12" s="336"/>
      <c r="G12" s="336"/>
      <c r="H12" s="182">
        <v>10000000</v>
      </c>
      <c r="I12" s="336">
        <v>1000000</v>
      </c>
      <c r="J12" s="350">
        <v>1000000</v>
      </c>
      <c r="K12" s="304">
        <v>1000000</v>
      </c>
      <c r="L12" s="351">
        <v>0</v>
      </c>
      <c r="M12" s="352"/>
      <c r="N12" s="304"/>
      <c r="O12" s="219">
        <f t="shared" si="18"/>
        <v>0</v>
      </c>
      <c r="P12" s="350">
        <v>900000</v>
      </c>
      <c r="Q12" s="304">
        <v>900000</v>
      </c>
      <c r="R12" s="220">
        <f t="shared" si="19"/>
        <v>0</v>
      </c>
      <c r="S12" s="353">
        <f>P12</f>
        <v>900000</v>
      </c>
      <c r="T12" s="304">
        <v>900000</v>
      </c>
      <c r="U12" s="219">
        <f t="shared" si="20"/>
        <v>0</v>
      </c>
      <c r="V12" s="342">
        <f t="shared" si="21"/>
        <v>900000</v>
      </c>
      <c r="W12" s="343">
        <f>V12</f>
        <v>900000</v>
      </c>
      <c r="X12" s="223">
        <f t="shared" si="0"/>
        <v>0</v>
      </c>
      <c r="Y12" s="344">
        <f t="shared" si="22"/>
        <v>900000</v>
      </c>
      <c r="Z12" s="336">
        <f>Y12</f>
        <v>900000</v>
      </c>
      <c r="AA12" s="226">
        <f t="shared" si="1"/>
        <v>0</v>
      </c>
      <c r="AB12" s="342">
        <f t="shared" si="2"/>
        <v>900000</v>
      </c>
      <c r="AC12" s="343">
        <f>AB12</f>
        <v>900000</v>
      </c>
      <c r="AD12" s="223">
        <f t="shared" si="3"/>
        <v>0</v>
      </c>
      <c r="AE12" s="344">
        <f t="shared" si="4"/>
        <v>900000</v>
      </c>
      <c r="AF12" s="336">
        <v>900000</v>
      </c>
      <c r="AG12" s="226">
        <f t="shared" si="10"/>
        <v>0</v>
      </c>
      <c r="AH12" s="342">
        <f t="shared" si="5"/>
        <v>900000</v>
      </c>
      <c r="AI12" s="343">
        <v>900000</v>
      </c>
      <c r="AJ12" s="223">
        <f t="shared" si="11"/>
        <v>0</v>
      </c>
      <c r="AK12" s="344">
        <f t="shared" si="6"/>
        <v>900000</v>
      </c>
      <c r="AL12" s="336">
        <v>900000</v>
      </c>
      <c r="AM12" s="226">
        <f t="shared" si="12"/>
        <v>0</v>
      </c>
      <c r="AN12" s="345">
        <f t="shared" si="7"/>
        <v>900000</v>
      </c>
      <c r="AO12" s="343"/>
      <c r="AP12" s="223">
        <f t="shared" si="13"/>
        <v>900000</v>
      </c>
      <c r="AQ12" s="346">
        <v>900000</v>
      </c>
      <c r="AR12" s="336"/>
      <c r="AS12" s="214">
        <f t="shared" si="14"/>
        <v>900000</v>
      </c>
      <c r="AT12" s="347"/>
      <c r="AU12" s="343"/>
      <c r="AV12" s="228">
        <f t="shared" si="15"/>
        <v>0</v>
      </c>
      <c r="AW12" s="348"/>
      <c r="AX12" s="336"/>
      <c r="AY12" s="349"/>
      <c r="AZ12" s="218">
        <f t="shared" si="8"/>
        <v>8200000</v>
      </c>
      <c r="BA12" s="223">
        <f t="shared" si="9"/>
        <v>10000000</v>
      </c>
      <c r="BB12" s="234">
        <f t="shared" si="16"/>
        <v>1800000</v>
      </c>
      <c r="BC12" s="234" t="s">
        <v>361</v>
      </c>
      <c r="BD12" s="234">
        <v>4500000</v>
      </c>
      <c r="BE12" s="234">
        <f t="shared" si="17"/>
        <v>-2700000</v>
      </c>
      <c r="BF12" s="234"/>
    </row>
    <row r="13" spans="1:58" s="299" customFormat="1" x14ac:dyDescent="0.2">
      <c r="A13" s="335">
        <v>7</v>
      </c>
      <c r="B13" s="261"/>
      <c r="C13" s="425" t="s">
        <v>229</v>
      </c>
      <c r="D13" s="451" t="s">
        <v>226</v>
      </c>
      <c r="E13" s="425">
        <v>9000000</v>
      </c>
      <c r="F13" s="261"/>
      <c r="G13" s="261"/>
      <c r="H13" s="425">
        <v>9000000</v>
      </c>
      <c r="I13" s="261">
        <v>1000000</v>
      </c>
      <c r="J13" s="335">
        <f>I13</f>
        <v>1000000</v>
      </c>
      <c r="K13" s="261">
        <v>1000000</v>
      </c>
      <c r="L13" s="265">
        <f>J13-K13</f>
        <v>0</v>
      </c>
      <c r="M13" s="334">
        <v>660000</v>
      </c>
      <c r="N13" s="261">
        <f>M13</f>
        <v>660000</v>
      </c>
      <c r="O13" s="262">
        <f t="shared" si="18"/>
        <v>0</v>
      </c>
      <c r="P13" s="335">
        <f>M13</f>
        <v>660000</v>
      </c>
      <c r="Q13" s="261">
        <f>P13</f>
        <v>660000</v>
      </c>
      <c r="R13" s="265">
        <f t="shared" si="19"/>
        <v>0</v>
      </c>
      <c r="S13" s="260">
        <f>P13</f>
        <v>660000</v>
      </c>
      <c r="T13" s="261">
        <f>S13</f>
        <v>660000</v>
      </c>
      <c r="U13" s="262">
        <f t="shared" si="20"/>
        <v>0</v>
      </c>
      <c r="V13" s="264">
        <f t="shared" si="21"/>
        <v>660000</v>
      </c>
      <c r="W13" s="261">
        <f>V13</f>
        <v>660000</v>
      </c>
      <c r="X13" s="265">
        <f t="shared" si="0"/>
        <v>0</v>
      </c>
      <c r="Y13" s="260">
        <f t="shared" si="22"/>
        <v>660000</v>
      </c>
      <c r="Z13" s="261">
        <f>Y13</f>
        <v>660000</v>
      </c>
      <c r="AA13" s="262">
        <f t="shared" si="1"/>
        <v>0</v>
      </c>
      <c r="AB13" s="264">
        <f t="shared" si="2"/>
        <v>660000</v>
      </c>
      <c r="AC13" s="261">
        <f>AB13</f>
        <v>660000</v>
      </c>
      <c r="AD13" s="265">
        <f t="shared" si="3"/>
        <v>0</v>
      </c>
      <c r="AE13" s="260">
        <f t="shared" si="4"/>
        <v>660000</v>
      </c>
      <c r="AF13" s="261">
        <f>AE13</f>
        <v>660000</v>
      </c>
      <c r="AG13" s="262">
        <f t="shared" si="10"/>
        <v>0</v>
      </c>
      <c r="AH13" s="264">
        <f t="shared" si="5"/>
        <v>660000</v>
      </c>
      <c r="AI13" s="261">
        <v>660000</v>
      </c>
      <c r="AJ13" s="265">
        <f t="shared" si="11"/>
        <v>0</v>
      </c>
      <c r="AK13" s="260">
        <f t="shared" si="6"/>
        <v>660000</v>
      </c>
      <c r="AL13" s="261">
        <v>660000</v>
      </c>
      <c r="AM13" s="262">
        <f t="shared" si="12"/>
        <v>0</v>
      </c>
      <c r="AN13" s="335">
        <f t="shared" si="7"/>
        <v>660000</v>
      </c>
      <c r="AO13" s="261">
        <v>660000</v>
      </c>
      <c r="AP13" s="265">
        <f t="shared" si="13"/>
        <v>0</v>
      </c>
      <c r="AQ13" s="335">
        <f>AN13</f>
        <v>660000</v>
      </c>
      <c r="AR13" s="261">
        <v>660000</v>
      </c>
      <c r="AS13" s="265">
        <f t="shared" si="14"/>
        <v>0</v>
      </c>
      <c r="AT13" s="260">
        <v>740000</v>
      </c>
      <c r="AU13" s="261">
        <v>740000</v>
      </c>
      <c r="AV13" s="262">
        <f t="shared" si="15"/>
        <v>0</v>
      </c>
      <c r="AW13" s="264"/>
      <c r="AX13" s="261"/>
      <c r="AY13" s="400"/>
      <c r="AZ13" s="334">
        <f t="shared" si="8"/>
        <v>9000000</v>
      </c>
      <c r="BA13" s="265">
        <f t="shared" si="9"/>
        <v>9000000</v>
      </c>
      <c r="BB13" s="435">
        <f t="shared" si="16"/>
        <v>0</v>
      </c>
      <c r="BC13" s="435" t="s">
        <v>229</v>
      </c>
      <c r="BD13" s="435">
        <v>3000000</v>
      </c>
      <c r="BE13" s="435">
        <f t="shared" si="17"/>
        <v>-3000000</v>
      </c>
      <c r="BF13" s="435"/>
    </row>
    <row r="14" spans="1:58" x14ac:dyDescent="0.2">
      <c r="A14" s="213">
        <v>8</v>
      </c>
      <c r="B14" s="230"/>
      <c r="C14" s="180" t="s">
        <v>235</v>
      </c>
      <c r="D14" s="181" t="s">
        <v>226</v>
      </c>
      <c r="E14" s="183">
        <v>9750000</v>
      </c>
      <c r="F14" s="230"/>
      <c r="G14" s="230"/>
      <c r="H14" s="182">
        <v>9750000</v>
      </c>
      <c r="I14" s="180">
        <v>1000000</v>
      </c>
      <c r="J14" s="215">
        <f>I14</f>
        <v>1000000</v>
      </c>
      <c r="K14" s="249">
        <v>1000000</v>
      </c>
      <c r="L14" s="220">
        <f>J14-K14</f>
        <v>0</v>
      </c>
      <c r="M14" s="218">
        <v>750000</v>
      </c>
      <c r="N14" s="249">
        <f>M14</f>
        <v>750000</v>
      </c>
      <c r="O14" s="219">
        <f t="shared" si="18"/>
        <v>0</v>
      </c>
      <c r="P14" s="215">
        <f>M14</f>
        <v>750000</v>
      </c>
      <c r="Q14" s="249">
        <f>P14</f>
        <v>750000</v>
      </c>
      <c r="R14" s="220">
        <f t="shared" si="19"/>
        <v>0</v>
      </c>
      <c r="S14" s="251">
        <f>P14</f>
        <v>750000</v>
      </c>
      <c r="T14" s="249">
        <f>S14</f>
        <v>750000</v>
      </c>
      <c r="U14" s="219">
        <f t="shared" si="20"/>
        <v>0</v>
      </c>
      <c r="V14" s="252">
        <f t="shared" si="21"/>
        <v>750000</v>
      </c>
      <c r="W14" s="253"/>
      <c r="X14" s="223">
        <f t="shared" si="0"/>
        <v>750000</v>
      </c>
      <c r="Y14" s="254">
        <f t="shared" si="22"/>
        <v>750000</v>
      </c>
      <c r="Z14" s="230"/>
      <c r="AA14" s="226">
        <f t="shared" si="1"/>
        <v>750000</v>
      </c>
      <c r="AB14" s="252">
        <f t="shared" si="2"/>
        <v>750000</v>
      </c>
      <c r="AC14" s="253"/>
      <c r="AD14" s="223">
        <f t="shared" si="3"/>
        <v>750000</v>
      </c>
      <c r="AE14" s="254">
        <f t="shared" si="4"/>
        <v>750000</v>
      </c>
      <c r="AF14" s="230"/>
      <c r="AG14" s="226">
        <f t="shared" si="10"/>
        <v>750000</v>
      </c>
      <c r="AH14" s="252">
        <f t="shared" si="5"/>
        <v>750000</v>
      </c>
      <c r="AI14" s="253"/>
      <c r="AJ14" s="223">
        <f t="shared" si="11"/>
        <v>750000</v>
      </c>
      <c r="AK14" s="254">
        <f t="shared" si="6"/>
        <v>750000</v>
      </c>
      <c r="AL14" s="230"/>
      <c r="AM14" s="226">
        <f t="shared" si="12"/>
        <v>750000</v>
      </c>
      <c r="AN14" s="221">
        <f t="shared" si="7"/>
        <v>750000</v>
      </c>
      <c r="AO14" s="253"/>
      <c r="AP14" s="223">
        <f t="shared" si="13"/>
        <v>750000</v>
      </c>
      <c r="AQ14" s="213">
        <f>AN14</f>
        <v>750000</v>
      </c>
      <c r="AR14" s="230"/>
      <c r="AS14" s="214">
        <f t="shared" si="14"/>
        <v>750000</v>
      </c>
      <c r="AT14" s="255">
        <v>500000</v>
      </c>
      <c r="AU14" s="253"/>
      <c r="AV14" s="228">
        <f t="shared" si="15"/>
        <v>500000</v>
      </c>
      <c r="AW14" s="245"/>
      <c r="AX14" s="230"/>
      <c r="AY14" s="246"/>
      <c r="AZ14" s="218">
        <f t="shared" si="8"/>
        <v>3250000</v>
      </c>
      <c r="BA14" s="223">
        <f t="shared" si="9"/>
        <v>9750000</v>
      </c>
      <c r="BB14" s="234">
        <f t="shared" si="16"/>
        <v>6500000</v>
      </c>
      <c r="BC14" s="234" t="s">
        <v>508</v>
      </c>
      <c r="BD14" s="234">
        <v>6500000</v>
      </c>
      <c r="BE14" s="234">
        <f t="shared" si="17"/>
        <v>0</v>
      </c>
      <c r="BF14" s="234"/>
    </row>
    <row r="15" spans="1:58" x14ac:dyDescent="0.2">
      <c r="A15" s="213">
        <v>9</v>
      </c>
      <c r="B15" s="230"/>
      <c r="C15" s="184" t="s">
        <v>234</v>
      </c>
      <c r="D15" s="185" t="s">
        <v>226</v>
      </c>
      <c r="E15" s="186">
        <v>9750000</v>
      </c>
      <c r="F15" s="230"/>
      <c r="G15" s="230"/>
      <c r="H15" s="180">
        <v>9750000</v>
      </c>
      <c r="I15" s="180">
        <v>1300000</v>
      </c>
      <c r="J15" s="215">
        <f>I15</f>
        <v>1300000</v>
      </c>
      <c r="K15" s="249">
        <v>1300000</v>
      </c>
      <c r="L15" s="220">
        <f>J15-K15</f>
        <v>0</v>
      </c>
      <c r="M15" s="334">
        <v>700000</v>
      </c>
      <c r="N15" s="261"/>
      <c r="O15" s="262">
        <f t="shared" si="18"/>
        <v>700000</v>
      </c>
      <c r="P15" s="335">
        <f>M15</f>
        <v>700000</v>
      </c>
      <c r="Q15" s="261"/>
      <c r="R15" s="265">
        <f t="shared" si="19"/>
        <v>700000</v>
      </c>
      <c r="S15" s="260">
        <f>P15</f>
        <v>700000</v>
      </c>
      <c r="T15" s="261"/>
      <c r="U15" s="262">
        <f t="shared" si="20"/>
        <v>700000</v>
      </c>
      <c r="V15" s="252">
        <f t="shared" si="21"/>
        <v>700000</v>
      </c>
      <c r="W15" s="253"/>
      <c r="X15" s="223">
        <f t="shared" si="0"/>
        <v>700000</v>
      </c>
      <c r="Y15" s="254">
        <f t="shared" si="22"/>
        <v>700000</v>
      </c>
      <c r="Z15" s="230"/>
      <c r="AA15" s="226">
        <f t="shared" si="1"/>
        <v>700000</v>
      </c>
      <c r="AB15" s="252">
        <f t="shared" si="2"/>
        <v>700000</v>
      </c>
      <c r="AC15" s="253"/>
      <c r="AD15" s="223">
        <f t="shared" si="3"/>
        <v>700000</v>
      </c>
      <c r="AE15" s="254">
        <f t="shared" si="4"/>
        <v>700000</v>
      </c>
      <c r="AF15" s="230"/>
      <c r="AG15" s="226">
        <f t="shared" si="10"/>
        <v>700000</v>
      </c>
      <c r="AH15" s="252">
        <f t="shared" si="5"/>
        <v>700000</v>
      </c>
      <c r="AI15" s="253"/>
      <c r="AJ15" s="223">
        <f t="shared" si="11"/>
        <v>700000</v>
      </c>
      <c r="AK15" s="254">
        <f t="shared" si="6"/>
        <v>700000</v>
      </c>
      <c r="AL15" s="230"/>
      <c r="AM15" s="226">
        <f t="shared" si="12"/>
        <v>700000</v>
      </c>
      <c r="AN15" s="221">
        <f t="shared" si="7"/>
        <v>700000</v>
      </c>
      <c r="AO15" s="253"/>
      <c r="AP15" s="223">
        <f t="shared" si="13"/>
        <v>700000</v>
      </c>
      <c r="AQ15" s="213">
        <f>AN15</f>
        <v>700000</v>
      </c>
      <c r="AR15" s="230"/>
      <c r="AS15" s="214">
        <f t="shared" si="14"/>
        <v>700000</v>
      </c>
      <c r="AT15" s="255">
        <v>750000</v>
      </c>
      <c r="AU15" s="253"/>
      <c r="AV15" s="228">
        <f t="shared" si="15"/>
        <v>750000</v>
      </c>
      <c r="AW15" s="245"/>
      <c r="AX15" s="230"/>
      <c r="AY15" s="246"/>
      <c r="AZ15" s="218">
        <f t="shared" si="8"/>
        <v>1300000</v>
      </c>
      <c r="BA15" s="223">
        <f t="shared" si="9"/>
        <v>9750000</v>
      </c>
      <c r="BB15" s="234">
        <f t="shared" si="16"/>
        <v>8450000</v>
      </c>
      <c r="BC15" s="234" t="s">
        <v>509</v>
      </c>
      <c r="BD15" s="234">
        <v>8450000</v>
      </c>
      <c r="BE15" s="234">
        <f t="shared" si="17"/>
        <v>0</v>
      </c>
      <c r="BF15" s="234"/>
    </row>
    <row r="16" spans="1:58" x14ac:dyDescent="0.2">
      <c r="A16" s="213">
        <v>10</v>
      </c>
      <c r="B16" s="230"/>
      <c r="C16" s="184" t="s">
        <v>239</v>
      </c>
      <c r="D16" s="181" t="s">
        <v>226</v>
      </c>
      <c r="E16" s="183">
        <v>10000000</v>
      </c>
      <c r="F16" s="230"/>
      <c r="G16" s="230"/>
      <c r="H16" s="182">
        <v>10000000</v>
      </c>
      <c r="I16" s="230">
        <v>1000000</v>
      </c>
      <c r="J16" s="215">
        <f>I16</f>
        <v>1000000</v>
      </c>
      <c r="K16" s="249">
        <v>1000000</v>
      </c>
      <c r="L16" s="220">
        <f>J16-K16</f>
        <v>0</v>
      </c>
      <c r="M16" s="334">
        <f>(H16-I16)/12</f>
        <v>750000</v>
      </c>
      <c r="N16" s="261"/>
      <c r="O16" s="262">
        <f t="shared" si="18"/>
        <v>750000</v>
      </c>
      <c r="P16" s="335">
        <f>M16</f>
        <v>750000</v>
      </c>
      <c r="Q16" s="261"/>
      <c r="R16" s="265">
        <f t="shared" si="19"/>
        <v>750000</v>
      </c>
      <c r="S16" s="260">
        <f>P16</f>
        <v>750000</v>
      </c>
      <c r="T16" s="261"/>
      <c r="U16" s="262">
        <f t="shared" si="20"/>
        <v>750000</v>
      </c>
      <c r="V16" s="252">
        <f t="shared" si="21"/>
        <v>750000</v>
      </c>
      <c r="W16" s="253"/>
      <c r="X16" s="223">
        <f t="shared" si="0"/>
        <v>750000</v>
      </c>
      <c r="Y16" s="254">
        <f t="shared" si="22"/>
        <v>750000</v>
      </c>
      <c r="Z16" s="230"/>
      <c r="AA16" s="226">
        <f t="shared" si="1"/>
        <v>750000</v>
      </c>
      <c r="AB16" s="252">
        <f t="shared" si="2"/>
        <v>750000</v>
      </c>
      <c r="AC16" s="253"/>
      <c r="AD16" s="223">
        <f t="shared" si="3"/>
        <v>750000</v>
      </c>
      <c r="AE16" s="254">
        <f t="shared" si="4"/>
        <v>750000</v>
      </c>
      <c r="AF16" s="230"/>
      <c r="AG16" s="226">
        <f t="shared" si="10"/>
        <v>750000</v>
      </c>
      <c r="AH16" s="252">
        <f t="shared" si="5"/>
        <v>750000</v>
      </c>
      <c r="AI16" s="253"/>
      <c r="AJ16" s="223">
        <f t="shared" si="11"/>
        <v>750000</v>
      </c>
      <c r="AK16" s="254">
        <f t="shared" si="6"/>
        <v>750000</v>
      </c>
      <c r="AL16" s="230"/>
      <c r="AM16" s="226">
        <f t="shared" si="12"/>
        <v>750000</v>
      </c>
      <c r="AN16" s="221">
        <f t="shared" si="7"/>
        <v>750000</v>
      </c>
      <c r="AO16" s="253"/>
      <c r="AP16" s="223">
        <f t="shared" si="13"/>
        <v>750000</v>
      </c>
      <c r="AQ16" s="213">
        <f>AN16</f>
        <v>750000</v>
      </c>
      <c r="AR16" s="230"/>
      <c r="AS16" s="214">
        <f t="shared" si="14"/>
        <v>750000</v>
      </c>
      <c r="AT16" s="255">
        <f>AQ16</f>
        <v>750000</v>
      </c>
      <c r="AU16" s="253"/>
      <c r="AV16" s="228">
        <f t="shared" si="15"/>
        <v>750000</v>
      </c>
      <c r="AW16" s="245"/>
      <c r="AX16" s="230"/>
      <c r="AY16" s="246"/>
      <c r="AZ16" s="218">
        <f t="shared" si="8"/>
        <v>1000000</v>
      </c>
      <c r="BA16" s="223">
        <f t="shared" si="9"/>
        <v>10000000</v>
      </c>
      <c r="BB16" s="234">
        <f t="shared" si="16"/>
        <v>9000000</v>
      </c>
      <c r="BC16" s="234" t="s">
        <v>239</v>
      </c>
      <c r="BD16" s="234">
        <v>9000000</v>
      </c>
      <c r="BE16" s="234">
        <f t="shared" si="17"/>
        <v>0</v>
      </c>
      <c r="BF16" s="234"/>
    </row>
    <row r="17" spans="1:58" x14ac:dyDescent="0.2">
      <c r="A17" s="213">
        <v>11</v>
      </c>
      <c r="B17" s="230"/>
      <c r="C17" s="336" t="s">
        <v>339</v>
      </c>
      <c r="D17" s="181" t="s">
        <v>226</v>
      </c>
      <c r="E17" s="183">
        <v>10000000</v>
      </c>
      <c r="F17" s="336"/>
      <c r="G17" s="336"/>
      <c r="H17" s="182">
        <v>10000000</v>
      </c>
      <c r="I17" s="336">
        <v>1000000</v>
      </c>
      <c r="J17" s="350">
        <v>1000000</v>
      </c>
      <c r="K17" s="304">
        <v>1000000</v>
      </c>
      <c r="L17" s="351"/>
      <c r="M17" s="352"/>
      <c r="N17" s="304"/>
      <c r="O17" s="219">
        <f t="shared" si="18"/>
        <v>0</v>
      </c>
      <c r="P17" s="350"/>
      <c r="Q17" s="304"/>
      <c r="R17" s="220">
        <f t="shared" si="19"/>
        <v>0</v>
      </c>
      <c r="S17" s="341">
        <v>900000</v>
      </c>
      <c r="T17" s="314">
        <f>S17</f>
        <v>900000</v>
      </c>
      <c r="U17" s="262">
        <f t="shared" si="20"/>
        <v>0</v>
      </c>
      <c r="V17" s="342">
        <f t="shared" si="21"/>
        <v>900000</v>
      </c>
      <c r="W17" s="343">
        <f>V17</f>
        <v>900000</v>
      </c>
      <c r="X17" s="223">
        <f t="shared" si="0"/>
        <v>0</v>
      </c>
      <c r="Y17" s="344">
        <f t="shared" si="22"/>
        <v>900000</v>
      </c>
      <c r="Z17" s="336">
        <v>900000</v>
      </c>
      <c r="AA17" s="226">
        <f t="shared" si="1"/>
        <v>0</v>
      </c>
      <c r="AB17" s="342">
        <f t="shared" si="2"/>
        <v>900000</v>
      </c>
      <c r="AC17" s="343">
        <v>300000</v>
      </c>
      <c r="AD17" s="223">
        <f t="shared" si="3"/>
        <v>600000</v>
      </c>
      <c r="AE17" s="344">
        <f t="shared" si="4"/>
        <v>900000</v>
      </c>
      <c r="AF17" s="336"/>
      <c r="AG17" s="226">
        <f t="shared" si="10"/>
        <v>900000</v>
      </c>
      <c r="AH17" s="342">
        <f t="shared" si="5"/>
        <v>900000</v>
      </c>
      <c r="AI17" s="343"/>
      <c r="AJ17" s="223">
        <f t="shared" si="11"/>
        <v>900000</v>
      </c>
      <c r="AK17" s="344">
        <f t="shared" si="6"/>
        <v>900000</v>
      </c>
      <c r="AL17" s="336"/>
      <c r="AM17" s="226">
        <f t="shared" si="12"/>
        <v>900000</v>
      </c>
      <c r="AN17" s="345">
        <f t="shared" si="7"/>
        <v>900000</v>
      </c>
      <c r="AO17" s="343"/>
      <c r="AP17" s="223">
        <f t="shared" si="13"/>
        <v>900000</v>
      </c>
      <c r="AQ17" s="346">
        <v>900000</v>
      </c>
      <c r="AR17" s="336"/>
      <c r="AS17" s="214">
        <f t="shared" si="14"/>
        <v>900000</v>
      </c>
      <c r="AT17" s="347">
        <v>900000</v>
      </c>
      <c r="AU17" s="343"/>
      <c r="AV17" s="228">
        <f t="shared" si="15"/>
        <v>900000</v>
      </c>
      <c r="AW17" s="348"/>
      <c r="AX17" s="336"/>
      <c r="AY17" s="349"/>
      <c r="AZ17" s="218">
        <f t="shared" si="8"/>
        <v>4000000</v>
      </c>
      <c r="BA17" s="223">
        <f t="shared" si="9"/>
        <v>10000000</v>
      </c>
      <c r="BB17" s="234">
        <f t="shared" si="16"/>
        <v>6000000</v>
      </c>
      <c r="BC17" s="234" t="s">
        <v>339</v>
      </c>
      <c r="BD17" s="234">
        <v>7000000</v>
      </c>
      <c r="BE17" s="234">
        <f t="shared" si="17"/>
        <v>-1000000</v>
      </c>
      <c r="BF17" s="234"/>
    </row>
    <row r="18" spans="1:58" s="299" customFormat="1" x14ac:dyDescent="0.2">
      <c r="A18" s="335">
        <v>12</v>
      </c>
      <c r="B18" s="261"/>
      <c r="C18" s="261" t="s">
        <v>241</v>
      </c>
      <c r="D18" s="451" t="s">
        <v>226</v>
      </c>
      <c r="E18" s="328">
        <v>10000000</v>
      </c>
      <c r="F18" s="261"/>
      <c r="G18" s="261"/>
      <c r="H18" s="425">
        <v>10000000</v>
      </c>
      <c r="I18" s="261">
        <v>1000000</v>
      </c>
      <c r="J18" s="335">
        <f>I18</f>
        <v>1000000</v>
      </c>
      <c r="K18" s="261">
        <v>1000000</v>
      </c>
      <c r="L18" s="265">
        <f>J18-K18</f>
        <v>0</v>
      </c>
      <c r="M18" s="334">
        <v>900000</v>
      </c>
      <c r="N18" s="261">
        <v>900000</v>
      </c>
      <c r="O18" s="262">
        <f t="shared" si="18"/>
        <v>0</v>
      </c>
      <c r="P18" s="335">
        <f>M18</f>
        <v>900000</v>
      </c>
      <c r="Q18" s="261">
        <f>P18</f>
        <v>900000</v>
      </c>
      <c r="R18" s="265">
        <f t="shared" si="19"/>
        <v>0</v>
      </c>
      <c r="S18" s="260">
        <f>P18</f>
        <v>900000</v>
      </c>
      <c r="T18" s="261">
        <f>S18</f>
        <v>900000</v>
      </c>
      <c r="U18" s="262">
        <f t="shared" si="20"/>
        <v>0</v>
      </c>
      <c r="V18" s="264">
        <f t="shared" si="21"/>
        <v>900000</v>
      </c>
      <c r="W18" s="261">
        <f>V18</f>
        <v>900000</v>
      </c>
      <c r="X18" s="265">
        <f t="shared" si="0"/>
        <v>0</v>
      </c>
      <c r="Y18" s="260">
        <f t="shared" si="22"/>
        <v>900000</v>
      </c>
      <c r="Z18" s="261">
        <v>900000</v>
      </c>
      <c r="AA18" s="262">
        <f t="shared" si="1"/>
        <v>0</v>
      </c>
      <c r="AB18" s="264">
        <f t="shared" si="2"/>
        <v>900000</v>
      </c>
      <c r="AC18" s="261">
        <v>900000</v>
      </c>
      <c r="AD18" s="265">
        <f t="shared" si="3"/>
        <v>0</v>
      </c>
      <c r="AE18" s="260">
        <f t="shared" si="4"/>
        <v>900000</v>
      </c>
      <c r="AF18" s="261">
        <v>900000</v>
      </c>
      <c r="AG18" s="262">
        <f t="shared" si="10"/>
        <v>0</v>
      </c>
      <c r="AH18" s="264">
        <f t="shared" si="5"/>
        <v>900000</v>
      </c>
      <c r="AI18" s="261">
        <v>900000</v>
      </c>
      <c r="AJ18" s="265">
        <f t="shared" si="11"/>
        <v>0</v>
      </c>
      <c r="AK18" s="260">
        <f t="shared" si="6"/>
        <v>900000</v>
      </c>
      <c r="AL18" s="261">
        <v>900000</v>
      </c>
      <c r="AM18" s="262">
        <f t="shared" si="12"/>
        <v>0</v>
      </c>
      <c r="AN18" s="335">
        <f t="shared" si="7"/>
        <v>900000</v>
      </c>
      <c r="AO18" s="261">
        <v>900000</v>
      </c>
      <c r="AP18" s="265">
        <f t="shared" si="13"/>
        <v>0</v>
      </c>
      <c r="AQ18" s="335"/>
      <c r="AR18" s="261"/>
      <c r="AS18" s="265">
        <f t="shared" si="14"/>
        <v>0</v>
      </c>
      <c r="AT18" s="260">
        <f>AQ18</f>
        <v>0</v>
      </c>
      <c r="AU18" s="261"/>
      <c r="AV18" s="262">
        <f t="shared" si="15"/>
        <v>0</v>
      </c>
      <c r="AW18" s="264"/>
      <c r="AX18" s="261"/>
      <c r="AY18" s="400"/>
      <c r="AZ18" s="334">
        <f t="shared" si="8"/>
        <v>10000000</v>
      </c>
      <c r="BA18" s="265">
        <f t="shared" si="9"/>
        <v>10000000</v>
      </c>
      <c r="BB18" s="435">
        <f t="shared" si="16"/>
        <v>0</v>
      </c>
      <c r="BC18" s="435" t="s">
        <v>241</v>
      </c>
      <c r="BD18" s="435">
        <v>5000000</v>
      </c>
      <c r="BE18" s="435">
        <f t="shared" si="17"/>
        <v>-5000000</v>
      </c>
      <c r="BF18" s="435"/>
    </row>
    <row r="19" spans="1:58" x14ac:dyDescent="0.2">
      <c r="A19" s="213">
        <v>13</v>
      </c>
      <c r="B19" s="230"/>
      <c r="C19" s="354" t="s">
        <v>244</v>
      </c>
      <c r="D19" s="181" t="s">
        <v>226</v>
      </c>
      <c r="E19" s="183">
        <v>10000000</v>
      </c>
      <c r="F19" s="230"/>
      <c r="G19" s="230"/>
      <c r="H19" s="182">
        <v>10000000</v>
      </c>
      <c r="I19" s="230">
        <v>1000000</v>
      </c>
      <c r="J19" s="215">
        <f>I19</f>
        <v>1000000</v>
      </c>
      <c r="K19" s="249">
        <v>1000000</v>
      </c>
      <c r="L19" s="220">
        <f>J19-K19</f>
        <v>0</v>
      </c>
      <c r="M19" s="218">
        <f>(H19-I19)/12</f>
        <v>750000</v>
      </c>
      <c r="N19" s="249">
        <f>M19</f>
        <v>750000</v>
      </c>
      <c r="O19" s="219">
        <f t="shared" si="18"/>
        <v>0</v>
      </c>
      <c r="P19" s="215">
        <f>M19</f>
        <v>750000</v>
      </c>
      <c r="Q19" s="249">
        <f>P19</f>
        <v>750000</v>
      </c>
      <c r="R19" s="220">
        <f t="shared" si="19"/>
        <v>0</v>
      </c>
      <c r="S19" s="251">
        <f>P19</f>
        <v>750000</v>
      </c>
      <c r="T19" s="249">
        <f>S19</f>
        <v>750000</v>
      </c>
      <c r="U19" s="219">
        <f t="shared" si="20"/>
        <v>0</v>
      </c>
      <c r="V19" s="252">
        <f t="shared" si="21"/>
        <v>750000</v>
      </c>
      <c r="W19" s="253">
        <f>V19</f>
        <v>750000</v>
      </c>
      <c r="X19" s="223">
        <f t="shared" si="0"/>
        <v>0</v>
      </c>
      <c r="Y19" s="254">
        <f t="shared" si="22"/>
        <v>750000</v>
      </c>
      <c r="Z19" s="230">
        <f>Y19</f>
        <v>750000</v>
      </c>
      <c r="AA19" s="226">
        <f t="shared" si="1"/>
        <v>0</v>
      </c>
      <c r="AB19" s="252">
        <f t="shared" si="2"/>
        <v>750000</v>
      </c>
      <c r="AC19" s="253">
        <f>AB19</f>
        <v>750000</v>
      </c>
      <c r="AD19" s="223">
        <f t="shared" si="3"/>
        <v>0</v>
      </c>
      <c r="AE19" s="254">
        <f t="shared" si="4"/>
        <v>750000</v>
      </c>
      <c r="AF19" s="230">
        <v>750000</v>
      </c>
      <c r="AG19" s="226">
        <f t="shared" si="10"/>
        <v>0</v>
      </c>
      <c r="AH19" s="252">
        <f t="shared" si="5"/>
        <v>750000</v>
      </c>
      <c r="AI19" s="253">
        <v>750000</v>
      </c>
      <c r="AJ19" s="223">
        <f t="shared" si="11"/>
        <v>0</v>
      </c>
      <c r="AK19" s="254">
        <f t="shared" si="6"/>
        <v>750000</v>
      </c>
      <c r="AL19" s="230">
        <v>500000</v>
      </c>
      <c r="AM19" s="226">
        <f t="shared" si="12"/>
        <v>250000</v>
      </c>
      <c r="AN19" s="221">
        <f t="shared" si="7"/>
        <v>750000</v>
      </c>
      <c r="AO19" s="253"/>
      <c r="AP19" s="223">
        <f t="shared" si="13"/>
        <v>750000</v>
      </c>
      <c r="AQ19" s="213">
        <f>AN19</f>
        <v>750000</v>
      </c>
      <c r="AR19" s="230"/>
      <c r="AS19" s="214">
        <f t="shared" si="14"/>
        <v>750000</v>
      </c>
      <c r="AT19" s="255">
        <f>AQ19</f>
        <v>750000</v>
      </c>
      <c r="AU19" s="253"/>
      <c r="AV19" s="228">
        <f t="shared" si="15"/>
        <v>750000</v>
      </c>
      <c r="AW19" s="245"/>
      <c r="AX19" s="230"/>
      <c r="AY19" s="246"/>
      <c r="AZ19" s="218">
        <f t="shared" si="8"/>
        <v>7500000</v>
      </c>
      <c r="BA19" s="223">
        <f t="shared" si="9"/>
        <v>10000000</v>
      </c>
      <c r="BB19" s="234">
        <f t="shared" si="16"/>
        <v>2500000</v>
      </c>
      <c r="BC19" s="234" t="s">
        <v>244</v>
      </c>
      <c r="BD19" s="234">
        <v>4500000</v>
      </c>
      <c r="BE19" s="234">
        <f t="shared" si="17"/>
        <v>-2000000</v>
      </c>
      <c r="BF19" s="234"/>
    </row>
    <row r="20" spans="1:58" x14ac:dyDescent="0.2">
      <c r="A20" s="213">
        <v>14</v>
      </c>
      <c r="B20" s="230"/>
      <c r="C20" s="180" t="s">
        <v>237</v>
      </c>
      <c r="D20" s="181" t="s">
        <v>226</v>
      </c>
      <c r="E20" s="183">
        <v>10000000</v>
      </c>
      <c r="F20" s="230"/>
      <c r="G20" s="230"/>
      <c r="H20" s="182">
        <v>10000000</v>
      </c>
      <c r="I20" s="180">
        <v>2000000</v>
      </c>
      <c r="J20" s="215">
        <f>I20</f>
        <v>2000000</v>
      </c>
      <c r="K20" s="249">
        <v>2000000</v>
      </c>
      <c r="L20" s="220">
        <f>J20-K20</f>
        <v>0</v>
      </c>
      <c r="M20" s="218">
        <v>670000</v>
      </c>
      <c r="N20" s="249">
        <v>670000</v>
      </c>
      <c r="O20" s="219">
        <f t="shared" si="18"/>
        <v>0</v>
      </c>
      <c r="P20" s="215">
        <f>M20</f>
        <v>670000</v>
      </c>
      <c r="Q20" s="249">
        <v>670000</v>
      </c>
      <c r="R20" s="220">
        <f t="shared" si="19"/>
        <v>0</v>
      </c>
      <c r="S20" s="251">
        <f>P20</f>
        <v>670000</v>
      </c>
      <c r="T20" s="249">
        <v>670000</v>
      </c>
      <c r="U20" s="219">
        <f t="shared" si="20"/>
        <v>0</v>
      </c>
      <c r="V20" s="252">
        <f t="shared" si="21"/>
        <v>670000</v>
      </c>
      <c r="W20" s="253">
        <f>V20</f>
        <v>670000</v>
      </c>
      <c r="X20" s="223">
        <f t="shared" si="0"/>
        <v>0</v>
      </c>
      <c r="Y20" s="254">
        <f t="shared" si="22"/>
        <v>670000</v>
      </c>
      <c r="Z20" s="230">
        <f>Y20</f>
        <v>670000</v>
      </c>
      <c r="AA20" s="226">
        <f t="shared" si="1"/>
        <v>0</v>
      </c>
      <c r="AB20" s="252">
        <f t="shared" si="2"/>
        <v>670000</v>
      </c>
      <c r="AC20" s="253">
        <f>AB20</f>
        <v>670000</v>
      </c>
      <c r="AD20" s="223">
        <f t="shared" si="3"/>
        <v>0</v>
      </c>
      <c r="AE20" s="254">
        <f t="shared" si="4"/>
        <v>670000</v>
      </c>
      <c r="AF20" s="230">
        <f>AE20</f>
        <v>670000</v>
      </c>
      <c r="AG20" s="226">
        <f t="shared" si="10"/>
        <v>0</v>
      </c>
      <c r="AH20" s="252">
        <f t="shared" si="5"/>
        <v>670000</v>
      </c>
      <c r="AI20" s="253">
        <v>670000</v>
      </c>
      <c r="AJ20" s="223">
        <f>+AH20-AI20</f>
        <v>0</v>
      </c>
      <c r="AK20" s="254">
        <f t="shared" si="6"/>
        <v>670000</v>
      </c>
      <c r="AL20" s="230">
        <v>670000</v>
      </c>
      <c r="AM20" s="226">
        <f t="shared" si="12"/>
        <v>0</v>
      </c>
      <c r="AN20" s="221">
        <f t="shared" si="7"/>
        <v>670000</v>
      </c>
      <c r="AO20" s="253">
        <v>670000</v>
      </c>
      <c r="AP20" s="223">
        <f t="shared" si="13"/>
        <v>0</v>
      </c>
      <c r="AQ20" s="213">
        <f>AN20</f>
        <v>670000</v>
      </c>
      <c r="AR20" s="230"/>
      <c r="AS20" s="214">
        <f t="shared" si="14"/>
        <v>670000</v>
      </c>
      <c r="AT20" s="255">
        <v>630000</v>
      </c>
      <c r="AU20" s="253"/>
      <c r="AV20" s="228">
        <f t="shared" si="15"/>
        <v>630000</v>
      </c>
      <c r="AW20" s="245"/>
      <c r="AX20" s="230"/>
      <c r="AY20" s="246"/>
      <c r="AZ20" s="218">
        <f t="shared" si="8"/>
        <v>8700000</v>
      </c>
      <c r="BA20" s="223">
        <f t="shared" si="9"/>
        <v>10000000</v>
      </c>
      <c r="BB20" s="234">
        <f t="shared" si="16"/>
        <v>1300000</v>
      </c>
      <c r="BC20" s="234" t="s">
        <v>510</v>
      </c>
      <c r="BD20" s="234">
        <v>3310000</v>
      </c>
      <c r="BE20" s="234">
        <f t="shared" si="17"/>
        <v>-2010000</v>
      </c>
      <c r="BF20" s="234"/>
    </row>
    <row r="21" spans="1:58" x14ac:dyDescent="0.2">
      <c r="A21" s="213">
        <v>15</v>
      </c>
      <c r="B21" s="230"/>
      <c r="C21" s="230" t="s">
        <v>343</v>
      </c>
      <c r="D21" s="181" t="s">
        <v>226</v>
      </c>
      <c r="E21" s="183">
        <v>10000000</v>
      </c>
      <c r="F21" s="230"/>
      <c r="G21" s="230"/>
      <c r="H21" s="182">
        <f>E21-F21-G21</f>
        <v>10000000</v>
      </c>
      <c r="I21" s="230">
        <v>1000000</v>
      </c>
      <c r="J21" s="215">
        <v>1000000</v>
      </c>
      <c r="K21" s="249">
        <v>1000000</v>
      </c>
      <c r="L21" s="220"/>
      <c r="M21" s="218"/>
      <c r="N21" s="249"/>
      <c r="O21" s="219">
        <f t="shared" si="18"/>
        <v>0</v>
      </c>
      <c r="P21" s="215"/>
      <c r="Q21" s="249"/>
      <c r="R21" s="220">
        <f t="shared" si="19"/>
        <v>0</v>
      </c>
      <c r="S21" s="260">
        <v>900000</v>
      </c>
      <c r="T21" s="261"/>
      <c r="U21" s="262">
        <f t="shared" si="20"/>
        <v>900000</v>
      </c>
      <c r="V21" s="252">
        <v>900000</v>
      </c>
      <c r="W21" s="253"/>
      <c r="X21" s="223">
        <f t="shared" si="0"/>
        <v>900000</v>
      </c>
      <c r="Y21" s="254">
        <f t="shared" si="22"/>
        <v>900000</v>
      </c>
      <c r="Z21" s="230"/>
      <c r="AA21" s="226">
        <f t="shared" si="1"/>
        <v>900000</v>
      </c>
      <c r="AB21" s="252">
        <f t="shared" si="2"/>
        <v>900000</v>
      </c>
      <c r="AC21" s="253"/>
      <c r="AD21" s="223">
        <f t="shared" si="3"/>
        <v>900000</v>
      </c>
      <c r="AE21" s="254">
        <f t="shared" si="4"/>
        <v>900000</v>
      </c>
      <c r="AF21" s="230"/>
      <c r="AG21" s="226">
        <f t="shared" si="10"/>
        <v>900000</v>
      </c>
      <c r="AH21" s="252">
        <f t="shared" si="5"/>
        <v>900000</v>
      </c>
      <c r="AI21" s="253"/>
      <c r="AJ21" s="223">
        <f t="shared" si="11"/>
        <v>900000</v>
      </c>
      <c r="AK21" s="254">
        <f t="shared" si="6"/>
        <v>900000</v>
      </c>
      <c r="AL21" s="230"/>
      <c r="AM21" s="226">
        <f t="shared" si="12"/>
        <v>900000</v>
      </c>
      <c r="AN21" s="221">
        <f t="shared" si="7"/>
        <v>900000</v>
      </c>
      <c r="AO21" s="253"/>
      <c r="AP21" s="223">
        <f t="shared" si="13"/>
        <v>900000</v>
      </c>
      <c r="AQ21" s="213">
        <f>AN21</f>
        <v>900000</v>
      </c>
      <c r="AR21" s="230"/>
      <c r="AS21" s="214">
        <f t="shared" si="14"/>
        <v>900000</v>
      </c>
      <c r="AT21" s="255">
        <v>900000</v>
      </c>
      <c r="AU21" s="253"/>
      <c r="AV21" s="228">
        <f t="shared" si="15"/>
        <v>900000</v>
      </c>
      <c r="AW21" s="245"/>
      <c r="AX21" s="230"/>
      <c r="AY21" s="246"/>
      <c r="AZ21" s="218">
        <f t="shared" si="8"/>
        <v>1000000</v>
      </c>
      <c r="BA21" s="223">
        <f t="shared" si="9"/>
        <v>10000000</v>
      </c>
      <c r="BB21" s="234">
        <f t="shared" si="16"/>
        <v>9000000</v>
      </c>
      <c r="BC21" s="234" t="s">
        <v>343</v>
      </c>
      <c r="BD21" s="234">
        <v>9000000</v>
      </c>
      <c r="BE21" s="234">
        <f t="shared" si="17"/>
        <v>0</v>
      </c>
      <c r="BF21" s="234"/>
    </row>
    <row r="22" spans="1:58" s="299" customFormat="1" x14ac:dyDescent="0.2">
      <c r="A22" s="335">
        <v>16</v>
      </c>
      <c r="B22" s="261"/>
      <c r="C22" s="261" t="s">
        <v>348</v>
      </c>
      <c r="D22" s="451" t="s">
        <v>226</v>
      </c>
      <c r="E22" s="328">
        <v>10000000</v>
      </c>
      <c r="F22" s="261"/>
      <c r="G22" s="261"/>
      <c r="H22" s="425">
        <v>10000000</v>
      </c>
      <c r="I22" s="261">
        <v>1000000</v>
      </c>
      <c r="J22" s="335">
        <v>1000000</v>
      </c>
      <c r="K22" s="261">
        <v>1000000</v>
      </c>
      <c r="L22" s="265"/>
      <c r="M22" s="334"/>
      <c r="N22" s="261"/>
      <c r="O22" s="262">
        <f t="shared" si="18"/>
        <v>0</v>
      </c>
      <c r="P22" s="335"/>
      <c r="Q22" s="261"/>
      <c r="R22" s="265">
        <f t="shared" si="19"/>
        <v>0</v>
      </c>
      <c r="S22" s="260">
        <v>900000</v>
      </c>
      <c r="T22" s="261">
        <v>900000</v>
      </c>
      <c r="U22" s="262">
        <f t="shared" si="20"/>
        <v>0</v>
      </c>
      <c r="V22" s="264">
        <v>900000</v>
      </c>
      <c r="W22" s="261">
        <v>900000</v>
      </c>
      <c r="X22" s="265">
        <f t="shared" si="0"/>
        <v>0</v>
      </c>
      <c r="Y22" s="260">
        <f t="shared" si="22"/>
        <v>900000</v>
      </c>
      <c r="Z22" s="261">
        <v>900000</v>
      </c>
      <c r="AA22" s="262">
        <f t="shared" si="1"/>
        <v>0</v>
      </c>
      <c r="AB22" s="264">
        <f t="shared" si="2"/>
        <v>900000</v>
      </c>
      <c r="AC22" s="261">
        <v>900000</v>
      </c>
      <c r="AD22" s="265">
        <f t="shared" si="3"/>
        <v>0</v>
      </c>
      <c r="AE22" s="260">
        <f t="shared" si="4"/>
        <v>900000</v>
      </c>
      <c r="AF22" s="261">
        <v>900000</v>
      </c>
      <c r="AG22" s="262">
        <f t="shared" si="10"/>
        <v>0</v>
      </c>
      <c r="AH22" s="264">
        <f t="shared" si="5"/>
        <v>900000</v>
      </c>
      <c r="AI22" s="261">
        <v>900000</v>
      </c>
      <c r="AJ22" s="265">
        <f t="shared" si="11"/>
        <v>0</v>
      </c>
      <c r="AK22" s="260">
        <f t="shared" si="6"/>
        <v>900000</v>
      </c>
      <c r="AL22" s="261">
        <v>900000</v>
      </c>
      <c r="AM22" s="262">
        <f t="shared" si="12"/>
        <v>0</v>
      </c>
      <c r="AN22" s="335">
        <f t="shared" si="7"/>
        <v>900000</v>
      </c>
      <c r="AO22" s="261">
        <v>900000</v>
      </c>
      <c r="AP22" s="265">
        <f t="shared" si="13"/>
        <v>0</v>
      </c>
      <c r="AQ22" s="335">
        <f>AN22</f>
        <v>900000</v>
      </c>
      <c r="AR22" s="261">
        <v>900000</v>
      </c>
      <c r="AS22" s="265">
        <f t="shared" si="14"/>
        <v>0</v>
      </c>
      <c r="AT22" s="260">
        <v>900000</v>
      </c>
      <c r="AU22" s="261">
        <v>900000</v>
      </c>
      <c r="AV22" s="262">
        <f t="shared" si="15"/>
        <v>0</v>
      </c>
      <c r="AW22" s="264"/>
      <c r="AX22" s="261"/>
      <c r="AY22" s="400"/>
      <c r="AZ22" s="334">
        <f t="shared" si="8"/>
        <v>10000000</v>
      </c>
      <c r="BA22" s="265">
        <f t="shared" si="9"/>
        <v>10000000</v>
      </c>
      <c r="BB22" s="435">
        <f t="shared" si="16"/>
        <v>0</v>
      </c>
      <c r="BC22" s="435" t="s">
        <v>348</v>
      </c>
      <c r="BD22" s="435">
        <v>9000000</v>
      </c>
      <c r="BE22" s="435">
        <f t="shared" si="17"/>
        <v>-9000000</v>
      </c>
      <c r="BF22" s="435"/>
    </row>
    <row r="23" spans="1:58" x14ac:dyDescent="0.2">
      <c r="A23" s="213">
        <v>17</v>
      </c>
      <c r="B23" s="230"/>
      <c r="C23" s="230" t="s">
        <v>243</v>
      </c>
      <c r="D23" s="181" t="s">
        <v>226</v>
      </c>
      <c r="E23" s="183">
        <v>10000000</v>
      </c>
      <c r="F23" s="230"/>
      <c r="G23" s="230">
        <v>500000</v>
      </c>
      <c r="H23" s="182">
        <f t="shared" ref="H23:H46" si="23">E23-F23-G23</f>
        <v>9500000</v>
      </c>
      <c r="I23" s="355">
        <v>2000000</v>
      </c>
      <c r="J23" s="215">
        <f>I23</f>
        <v>2000000</v>
      </c>
      <c r="K23" s="249">
        <v>2000000</v>
      </c>
      <c r="L23" s="220">
        <f t="shared" ref="L23:L38" si="24">J23-K23</f>
        <v>0</v>
      </c>
      <c r="M23" s="218">
        <f>(H23-I23)/10</f>
        <v>750000</v>
      </c>
      <c r="N23" s="249">
        <v>750000</v>
      </c>
      <c r="O23" s="219">
        <f t="shared" si="18"/>
        <v>0</v>
      </c>
      <c r="P23" s="215">
        <f>M23</f>
        <v>750000</v>
      </c>
      <c r="Q23" s="249">
        <v>750000</v>
      </c>
      <c r="R23" s="220">
        <f t="shared" si="19"/>
        <v>0</v>
      </c>
      <c r="S23" s="251">
        <f>P23</f>
        <v>750000</v>
      </c>
      <c r="T23" s="249">
        <f>S23</f>
        <v>750000</v>
      </c>
      <c r="U23" s="219">
        <f t="shared" si="20"/>
        <v>0</v>
      </c>
      <c r="V23" s="252">
        <f>S23</f>
        <v>750000</v>
      </c>
      <c r="W23" s="253">
        <f>V23</f>
        <v>750000</v>
      </c>
      <c r="X23" s="223">
        <f t="shared" si="0"/>
        <v>0</v>
      </c>
      <c r="Y23" s="254">
        <f t="shared" si="22"/>
        <v>750000</v>
      </c>
      <c r="Z23" s="230">
        <f>Y23</f>
        <v>750000</v>
      </c>
      <c r="AA23" s="226">
        <f t="shared" si="1"/>
        <v>0</v>
      </c>
      <c r="AB23" s="252">
        <f t="shared" si="2"/>
        <v>750000</v>
      </c>
      <c r="AC23" s="253">
        <f>AB23</f>
        <v>750000</v>
      </c>
      <c r="AD23" s="223">
        <f t="shared" si="3"/>
        <v>0</v>
      </c>
      <c r="AE23" s="254">
        <f t="shared" si="4"/>
        <v>750000</v>
      </c>
      <c r="AF23" s="230">
        <v>750000</v>
      </c>
      <c r="AG23" s="226">
        <f t="shared" si="10"/>
        <v>0</v>
      </c>
      <c r="AH23" s="252">
        <f t="shared" si="5"/>
        <v>750000</v>
      </c>
      <c r="AI23" s="253">
        <v>750000</v>
      </c>
      <c r="AJ23" s="223">
        <f t="shared" si="11"/>
        <v>0</v>
      </c>
      <c r="AK23" s="254">
        <f t="shared" si="6"/>
        <v>750000</v>
      </c>
      <c r="AL23" s="230">
        <v>750000</v>
      </c>
      <c r="AM23" s="226">
        <f t="shared" si="12"/>
        <v>0</v>
      </c>
      <c r="AN23" s="221">
        <f t="shared" si="7"/>
        <v>750000</v>
      </c>
      <c r="AO23" s="253"/>
      <c r="AP23" s="223">
        <f t="shared" si="13"/>
        <v>750000</v>
      </c>
      <c r="AQ23" s="213"/>
      <c r="AR23" s="230"/>
      <c r="AS23" s="214">
        <f t="shared" si="14"/>
        <v>0</v>
      </c>
      <c r="AT23" s="255"/>
      <c r="AU23" s="253"/>
      <c r="AV23" s="228">
        <f t="shared" si="15"/>
        <v>0</v>
      </c>
      <c r="AW23" s="245"/>
      <c r="AX23" s="230"/>
      <c r="AY23" s="246"/>
      <c r="AZ23" s="218">
        <f t="shared" si="8"/>
        <v>8750000</v>
      </c>
      <c r="BA23" s="223">
        <f t="shared" si="9"/>
        <v>9500000</v>
      </c>
      <c r="BB23" s="234">
        <f t="shared" si="16"/>
        <v>750000</v>
      </c>
      <c r="BC23" s="234" t="s">
        <v>243</v>
      </c>
      <c r="BD23" s="234">
        <v>3000000</v>
      </c>
      <c r="BE23" s="234">
        <f t="shared" si="17"/>
        <v>-2250000</v>
      </c>
      <c r="BF23" s="234"/>
    </row>
    <row r="24" spans="1:58" x14ac:dyDescent="0.2">
      <c r="A24" s="213">
        <v>18</v>
      </c>
      <c r="B24" s="230"/>
      <c r="C24" s="180" t="s">
        <v>233</v>
      </c>
      <c r="D24" s="181" t="s">
        <v>226</v>
      </c>
      <c r="E24" s="183">
        <v>9750000</v>
      </c>
      <c r="F24" s="230"/>
      <c r="G24" s="230">
        <v>487500</v>
      </c>
      <c r="H24" s="182">
        <f t="shared" si="23"/>
        <v>9262500</v>
      </c>
      <c r="I24" s="180">
        <v>9262500</v>
      </c>
      <c r="J24" s="215">
        <f>I24</f>
        <v>9262500</v>
      </c>
      <c r="K24" s="249">
        <v>9262500</v>
      </c>
      <c r="L24" s="220">
        <f t="shared" si="24"/>
        <v>0</v>
      </c>
      <c r="M24" s="218">
        <f>(H24-I24)/12</f>
        <v>0</v>
      </c>
      <c r="N24" s="249"/>
      <c r="O24" s="219">
        <f t="shared" si="18"/>
        <v>0</v>
      </c>
      <c r="P24" s="215">
        <f>M24</f>
        <v>0</v>
      </c>
      <c r="Q24" s="249"/>
      <c r="R24" s="220">
        <f t="shared" si="19"/>
        <v>0</v>
      </c>
      <c r="S24" s="251">
        <f>P24</f>
        <v>0</v>
      </c>
      <c r="T24" s="249"/>
      <c r="U24" s="219">
        <f t="shared" si="20"/>
        <v>0</v>
      </c>
      <c r="V24" s="248">
        <f>S24</f>
        <v>0</v>
      </c>
      <c r="W24" s="249"/>
      <c r="X24" s="223">
        <f t="shared" si="0"/>
        <v>0</v>
      </c>
      <c r="Y24" s="251">
        <f t="shared" si="22"/>
        <v>0</v>
      </c>
      <c r="Z24" s="249"/>
      <c r="AA24" s="226">
        <f t="shared" si="1"/>
        <v>0</v>
      </c>
      <c r="AB24" s="248">
        <f t="shared" si="2"/>
        <v>0</v>
      </c>
      <c r="AC24" s="249"/>
      <c r="AD24" s="223">
        <f t="shared" si="3"/>
        <v>0</v>
      </c>
      <c r="AE24" s="251">
        <f t="shared" si="4"/>
        <v>0</v>
      </c>
      <c r="AF24" s="249"/>
      <c r="AG24" s="226">
        <f t="shared" si="10"/>
        <v>0</v>
      </c>
      <c r="AH24" s="248">
        <f t="shared" si="5"/>
        <v>0</v>
      </c>
      <c r="AI24" s="249"/>
      <c r="AJ24" s="223">
        <f t="shared" si="11"/>
        <v>0</v>
      </c>
      <c r="AK24" s="251">
        <f t="shared" si="6"/>
        <v>0</v>
      </c>
      <c r="AL24" s="249"/>
      <c r="AM24" s="226">
        <f t="shared" si="12"/>
        <v>0</v>
      </c>
      <c r="AN24" s="215">
        <f t="shared" si="7"/>
        <v>0</v>
      </c>
      <c r="AO24" s="249"/>
      <c r="AP24" s="223">
        <f t="shared" si="13"/>
        <v>0</v>
      </c>
      <c r="AQ24" s="215">
        <f>AN24</f>
        <v>0</v>
      </c>
      <c r="AR24" s="249"/>
      <c r="AS24" s="214">
        <f t="shared" si="14"/>
        <v>0</v>
      </c>
      <c r="AT24" s="251">
        <f>AQ24</f>
        <v>0</v>
      </c>
      <c r="AU24" s="249"/>
      <c r="AV24" s="228">
        <f t="shared" si="15"/>
        <v>0</v>
      </c>
      <c r="AW24" s="248"/>
      <c r="AX24" s="249"/>
      <c r="AY24" s="250"/>
      <c r="AZ24" s="218">
        <f t="shared" si="8"/>
        <v>9262500</v>
      </c>
      <c r="BA24" s="220">
        <f t="shared" si="9"/>
        <v>9262500</v>
      </c>
      <c r="BB24" s="234">
        <f t="shared" si="16"/>
        <v>0</v>
      </c>
      <c r="BC24" s="234" t="s">
        <v>511</v>
      </c>
      <c r="BD24" s="234">
        <v>0</v>
      </c>
      <c r="BE24" s="234">
        <f t="shared" si="17"/>
        <v>0</v>
      </c>
      <c r="BF24" s="234"/>
    </row>
    <row r="25" spans="1:58" x14ac:dyDescent="0.2">
      <c r="A25" s="213">
        <v>19</v>
      </c>
      <c r="B25" s="230"/>
      <c r="C25" s="187" t="s">
        <v>225</v>
      </c>
      <c r="D25" s="181" t="s">
        <v>226</v>
      </c>
      <c r="E25" s="182">
        <v>9500000</v>
      </c>
      <c r="F25" s="230"/>
      <c r="G25" s="230">
        <v>475000</v>
      </c>
      <c r="H25" s="182">
        <f t="shared" si="23"/>
        <v>9025000</v>
      </c>
      <c r="I25" s="183">
        <v>9025000</v>
      </c>
      <c r="J25" s="215">
        <f>I25</f>
        <v>9025000</v>
      </c>
      <c r="K25" s="249">
        <v>9025000</v>
      </c>
      <c r="L25" s="220">
        <f t="shared" si="24"/>
        <v>0</v>
      </c>
      <c r="M25" s="218">
        <f>(H25-I25)/12</f>
        <v>0</v>
      </c>
      <c r="N25" s="249"/>
      <c r="O25" s="219">
        <f t="shared" si="18"/>
        <v>0</v>
      </c>
      <c r="P25" s="215">
        <f>M25</f>
        <v>0</v>
      </c>
      <c r="Q25" s="249"/>
      <c r="R25" s="220">
        <f t="shared" si="19"/>
        <v>0</v>
      </c>
      <c r="S25" s="251">
        <f>P25</f>
        <v>0</v>
      </c>
      <c r="T25" s="249"/>
      <c r="U25" s="219">
        <f t="shared" si="20"/>
        <v>0</v>
      </c>
      <c r="V25" s="248">
        <f>S25</f>
        <v>0</v>
      </c>
      <c r="W25" s="249"/>
      <c r="X25" s="223">
        <f t="shared" si="0"/>
        <v>0</v>
      </c>
      <c r="Y25" s="251">
        <f t="shared" si="22"/>
        <v>0</v>
      </c>
      <c r="Z25" s="249"/>
      <c r="AA25" s="226">
        <f t="shared" si="1"/>
        <v>0</v>
      </c>
      <c r="AB25" s="248">
        <f t="shared" si="2"/>
        <v>0</v>
      </c>
      <c r="AC25" s="249"/>
      <c r="AD25" s="223">
        <f t="shared" si="3"/>
        <v>0</v>
      </c>
      <c r="AE25" s="251">
        <f t="shared" si="4"/>
        <v>0</v>
      </c>
      <c r="AF25" s="249"/>
      <c r="AG25" s="226">
        <f t="shared" si="10"/>
        <v>0</v>
      </c>
      <c r="AH25" s="248">
        <f t="shared" si="5"/>
        <v>0</v>
      </c>
      <c r="AI25" s="249"/>
      <c r="AJ25" s="223">
        <f t="shared" si="11"/>
        <v>0</v>
      </c>
      <c r="AK25" s="251">
        <f t="shared" si="6"/>
        <v>0</v>
      </c>
      <c r="AL25" s="249"/>
      <c r="AM25" s="226">
        <f t="shared" si="12"/>
        <v>0</v>
      </c>
      <c r="AN25" s="215">
        <f t="shared" si="7"/>
        <v>0</v>
      </c>
      <c r="AO25" s="249"/>
      <c r="AP25" s="223">
        <f t="shared" si="13"/>
        <v>0</v>
      </c>
      <c r="AQ25" s="215">
        <f>AN25</f>
        <v>0</v>
      </c>
      <c r="AR25" s="249"/>
      <c r="AS25" s="214">
        <f t="shared" si="14"/>
        <v>0</v>
      </c>
      <c r="AT25" s="251">
        <f>AQ25</f>
        <v>0</v>
      </c>
      <c r="AU25" s="249"/>
      <c r="AV25" s="228">
        <f t="shared" si="15"/>
        <v>0</v>
      </c>
      <c r="AW25" s="248"/>
      <c r="AX25" s="249"/>
      <c r="AY25" s="250"/>
      <c r="AZ25" s="218">
        <f t="shared" si="8"/>
        <v>9025000</v>
      </c>
      <c r="BA25" s="220">
        <f t="shared" si="9"/>
        <v>9025000</v>
      </c>
      <c r="BB25" s="234">
        <f t="shared" si="16"/>
        <v>0</v>
      </c>
      <c r="BC25" s="234" t="s">
        <v>512</v>
      </c>
      <c r="BD25" s="234">
        <v>0</v>
      </c>
      <c r="BE25" s="234">
        <f t="shared" si="17"/>
        <v>0</v>
      </c>
      <c r="BF25" s="234"/>
    </row>
    <row r="26" spans="1:58" x14ac:dyDescent="0.2">
      <c r="A26" s="213">
        <v>20</v>
      </c>
      <c r="B26" s="230"/>
      <c r="C26" s="333" t="s">
        <v>228</v>
      </c>
      <c r="D26" s="181" t="s">
        <v>226</v>
      </c>
      <c r="E26" s="182">
        <v>9500000</v>
      </c>
      <c r="F26" s="230"/>
      <c r="G26" s="230"/>
      <c r="H26" s="182">
        <f t="shared" si="23"/>
        <v>9500000</v>
      </c>
      <c r="I26" s="183">
        <v>3000000</v>
      </c>
      <c r="J26" s="215">
        <f>I26</f>
        <v>3000000</v>
      </c>
      <c r="K26" s="249">
        <v>3000000</v>
      </c>
      <c r="L26" s="220">
        <f t="shared" si="24"/>
        <v>0</v>
      </c>
      <c r="M26" s="218">
        <v>550000</v>
      </c>
      <c r="N26" s="249">
        <f>M26</f>
        <v>550000</v>
      </c>
      <c r="O26" s="219">
        <f t="shared" si="18"/>
        <v>0</v>
      </c>
      <c r="P26" s="215">
        <f>M26</f>
        <v>550000</v>
      </c>
      <c r="Q26" s="249">
        <f>P26</f>
        <v>550000</v>
      </c>
      <c r="R26" s="220">
        <f t="shared" si="19"/>
        <v>0</v>
      </c>
      <c r="S26" s="260">
        <f>P26</f>
        <v>550000</v>
      </c>
      <c r="T26" s="261">
        <v>550000</v>
      </c>
      <c r="U26" s="262">
        <f t="shared" si="20"/>
        <v>0</v>
      </c>
      <c r="V26" s="252">
        <f>S26</f>
        <v>550000</v>
      </c>
      <c r="W26" s="253">
        <v>350000</v>
      </c>
      <c r="X26" s="223">
        <f t="shared" si="0"/>
        <v>200000</v>
      </c>
      <c r="Y26" s="254">
        <f t="shared" si="22"/>
        <v>550000</v>
      </c>
      <c r="Z26" s="230"/>
      <c r="AA26" s="226">
        <f t="shared" si="1"/>
        <v>550000</v>
      </c>
      <c r="AB26" s="252">
        <f t="shared" si="2"/>
        <v>550000</v>
      </c>
      <c r="AC26" s="253"/>
      <c r="AD26" s="223">
        <f t="shared" si="3"/>
        <v>550000</v>
      </c>
      <c r="AE26" s="254">
        <f t="shared" si="4"/>
        <v>550000</v>
      </c>
      <c r="AF26" s="230"/>
      <c r="AG26" s="226">
        <f t="shared" si="10"/>
        <v>550000</v>
      </c>
      <c r="AH26" s="252">
        <f t="shared" si="5"/>
        <v>550000</v>
      </c>
      <c r="AI26" s="253"/>
      <c r="AJ26" s="223">
        <f t="shared" si="11"/>
        <v>550000</v>
      </c>
      <c r="AK26" s="254">
        <f t="shared" si="6"/>
        <v>550000</v>
      </c>
      <c r="AL26" s="230"/>
      <c r="AM26" s="226">
        <f t="shared" si="12"/>
        <v>550000</v>
      </c>
      <c r="AN26" s="221">
        <f t="shared" si="7"/>
        <v>550000</v>
      </c>
      <c r="AO26" s="253"/>
      <c r="AP26" s="223">
        <f t="shared" si="13"/>
        <v>550000</v>
      </c>
      <c r="AQ26" s="213">
        <f>AN26</f>
        <v>550000</v>
      </c>
      <c r="AR26" s="230"/>
      <c r="AS26" s="214">
        <f t="shared" si="14"/>
        <v>550000</v>
      </c>
      <c r="AT26" s="255">
        <v>450000</v>
      </c>
      <c r="AU26" s="253"/>
      <c r="AV26" s="228">
        <f t="shared" si="15"/>
        <v>450000</v>
      </c>
      <c r="AW26" s="245"/>
      <c r="AX26" s="230"/>
      <c r="AY26" s="246"/>
      <c r="AZ26" s="218">
        <f t="shared" si="8"/>
        <v>5000000</v>
      </c>
      <c r="BA26" s="223">
        <f t="shared" si="9"/>
        <v>9500000</v>
      </c>
      <c r="BB26" s="234">
        <f t="shared" si="16"/>
        <v>4500000</v>
      </c>
      <c r="BC26" s="234" t="s">
        <v>513</v>
      </c>
      <c r="BD26" s="234">
        <v>5000000</v>
      </c>
      <c r="BE26" s="234">
        <f t="shared" si="17"/>
        <v>-500000</v>
      </c>
      <c r="BF26" s="234"/>
    </row>
    <row r="27" spans="1:58" x14ac:dyDescent="0.2">
      <c r="A27" s="213">
        <v>21</v>
      </c>
      <c r="B27" s="230"/>
      <c r="C27" s="180" t="s">
        <v>359</v>
      </c>
      <c r="D27" s="181" t="s">
        <v>226</v>
      </c>
      <c r="E27" s="183">
        <v>10000000</v>
      </c>
      <c r="F27" s="230"/>
      <c r="G27" s="230">
        <v>500000</v>
      </c>
      <c r="H27" s="182">
        <f t="shared" si="23"/>
        <v>9500000</v>
      </c>
      <c r="I27" s="180">
        <v>1000000</v>
      </c>
      <c r="J27" s="215">
        <v>1000000</v>
      </c>
      <c r="K27" s="249">
        <v>1000000</v>
      </c>
      <c r="L27" s="220">
        <f t="shared" si="24"/>
        <v>0</v>
      </c>
      <c r="M27" s="218"/>
      <c r="N27" s="249"/>
      <c r="O27" s="219"/>
      <c r="P27" s="215"/>
      <c r="Q27" s="249"/>
      <c r="R27" s="220"/>
      <c r="S27" s="251"/>
      <c r="T27" s="249"/>
      <c r="U27" s="219"/>
      <c r="V27" s="252"/>
      <c r="W27" s="253"/>
      <c r="X27" s="223">
        <f t="shared" si="0"/>
        <v>0</v>
      </c>
      <c r="Y27" s="254">
        <v>1062500</v>
      </c>
      <c r="Z27" s="230">
        <f>Y27</f>
        <v>1062500</v>
      </c>
      <c r="AA27" s="226">
        <f t="shared" si="1"/>
        <v>0</v>
      </c>
      <c r="AB27" s="252">
        <f t="shared" si="2"/>
        <v>1062500</v>
      </c>
      <c r="AC27" s="253">
        <v>1062500</v>
      </c>
      <c r="AD27" s="223">
        <f t="shared" si="3"/>
        <v>0</v>
      </c>
      <c r="AE27" s="254">
        <f t="shared" si="4"/>
        <v>1062500</v>
      </c>
      <c r="AF27" s="230">
        <v>1062500</v>
      </c>
      <c r="AG27" s="226">
        <f t="shared" si="10"/>
        <v>0</v>
      </c>
      <c r="AH27" s="252">
        <f t="shared" si="5"/>
        <v>1062500</v>
      </c>
      <c r="AI27" s="253">
        <f>1000000-187500</f>
        <v>812500</v>
      </c>
      <c r="AJ27" s="223">
        <f t="shared" si="11"/>
        <v>250000</v>
      </c>
      <c r="AK27" s="254">
        <f t="shared" si="6"/>
        <v>1062500</v>
      </c>
      <c r="AL27" s="230"/>
      <c r="AM27" s="226">
        <f t="shared" si="12"/>
        <v>1062500</v>
      </c>
      <c r="AN27" s="221">
        <f t="shared" si="7"/>
        <v>1062500</v>
      </c>
      <c r="AO27" s="253"/>
      <c r="AP27" s="223">
        <f t="shared" si="13"/>
        <v>1062500</v>
      </c>
      <c r="AQ27" s="213">
        <f>AN27</f>
        <v>1062500</v>
      </c>
      <c r="AR27" s="230"/>
      <c r="AS27" s="214">
        <f t="shared" si="14"/>
        <v>1062500</v>
      </c>
      <c r="AT27" s="255">
        <f>AQ27</f>
        <v>1062500</v>
      </c>
      <c r="AU27" s="253"/>
      <c r="AV27" s="228">
        <f t="shared" si="15"/>
        <v>1062500</v>
      </c>
      <c r="AW27" s="245"/>
      <c r="AX27" s="230"/>
      <c r="AY27" s="246"/>
      <c r="AZ27" s="218">
        <f t="shared" si="8"/>
        <v>5000000</v>
      </c>
      <c r="BA27" s="223">
        <f t="shared" si="9"/>
        <v>9500000</v>
      </c>
      <c r="BB27" s="234">
        <f t="shared" si="16"/>
        <v>4500000</v>
      </c>
      <c r="BC27" s="234" t="s">
        <v>359</v>
      </c>
      <c r="BD27" s="234">
        <v>6500000</v>
      </c>
      <c r="BE27" s="234">
        <f t="shared" si="17"/>
        <v>-2000000</v>
      </c>
      <c r="BF27" s="234"/>
    </row>
    <row r="28" spans="1:58" x14ac:dyDescent="0.2">
      <c r="A28" s="213">
        <v>22</v>
      </c>
      <c r="B28" s="230"/>
      <c r="C28" s="180" t="s">
        <v>236</v>
      </c>
      <c r="D28" s="181" t="s">
        <v>226</v>
      </c>
      <c r="E28" s="183">
        <v>9750000</v>
      </c>
      <c r="F28" s="230"/>
      <c r="G28" s="230">
        <v>500000</v>
      </c>
      <c r="H28" s="182">
        <f t="shared" si="23"/>
        <v>9250000</v>
      </c>
      <c r="I28" s="180">
        <v>1000000</v>
      </c>
      <c r="J28" s="215">
        <f>I28</f>
        <v>1000000</v>
      </c>
      <c r="K28" s="249">
        <v>1000000</v>
      </c>
      <c r="L28" s="220">
        <f t="shared" si="24"/>
        <v>0</v>
      </c>
      <c r="M28" s="218">
        <f>(H28-I28)/10</f>
        <v>825000</v>
      </c>
      <c r="N28" s="249">
        <v>825000</v>
      </c>
      <c r="O28" s="219">
        <f t="shared" ref="O28:O33" si="25">M28-N28</f>
        <v>0</v>
      </c>
      <c r="P28" s="215">
        <f>M28</f>
        <v>825000</v>
      </c>
      <c r="Q28" s="249">
        <v>825000</v>
      </c>
      <c r="R28" s="220">
        <f t="shared" ref="R28:R33" si="26">P28-Q28</f>
        <v>0</v>
      </c>
      <c r="S28" s="251">
        <f>P28</f>
        <v>825000</v>
      </c>
      <c r="T28" s="249">
        <v>825000</v>
      </c>
      <c r="U28" s="219">
        <f t="shared" ref="U28:U33" si="27">S28-T28</f>
        <v>0</v>
      </c>
      <c r="V28" s="252">
        <f t="shared" ref="V28:V33" si="28">S28</f>
        <v>825000</v>
      </c>
      <c r="W28" s="253">
        <v>825000</v>
      </c>
      <c r="X28" s="223">
        <f t="shared" si="0"/>
        <v>0</v>
      </c>
      <c r="Y28" s="254">
        <f t="shared" ref="Y28:Y46" si="29">V28</f>
        <v>825000</v>
      </c>
      <c r="Z28" s="230">
        <v>825000</v>
      </c>
      <c r="AA28" s="226">
        <f t="shared" si="1"/>
        <v>0</v>
      </c>
      <c r="AB28" s="252">
        <f t="shared" si="2"/>
        <v>825000</v>
      </c>
      <c r="AC28" s="253">
        <f>AB28</f>
        <v>825000</v>
      </c>
      <c r="AD28" s="223">
        <f t="shared" si="3"/>
        <v>0</v>
      </c>
      <c r="AE28" s="254">
        <f t="shared" si="4"/>
        <v>825000</v>
      </c>
      <c r="AF28" s="230">
        <f>1400000-AE28</f>
        <v>575000</v>
      </c>
      <c r="AG28" s="226">
        <f t="shared" si="10"/>
        <v>250000</v>
      </c>
      <c r="AH28" s="252">
        <f t="shared" si="5"/>
        <v>825000</v>
      </c>
      <c r="AI28" s="253"/>
      <c r="AJ28" s="223">
        <f t="shared" si="11"/>
        <v>825000</v>
      </c>
      <c r="AK28" s="254">
        <f t="shared" si="6"/>
        <v>825000</v>
      </c>
      <c r="AL28" s="230"/>
      <c r="AM28" s="226">
        <f t="shared" si="12"/>
        <v>825000</v>
      </c>
      <c r="AN28" s="221">
        <f t="shared" si="7"/>
        <v>825000</v>
      </c>
      <c r="AO28" s="253"/>
      <c r="AP28" s="223">
        <f t="shared" si="13"/>
        <v>825000</v>
      </c>
      <c r="AQ28" s="213"/>
      <c r="AR28" s="230"/>
      <c r="AS28" s="214">
        <f t="shared" si="14"/>
        <v>0</v>
      </c>
      <c r="AT28" s="255"/>
      <c r="AU28" s="253"/>
      <c r="AV28" s="228">
        <f t="shared" si="15"/>
        <v>0</v>
      </c>
      <c r="AW28" s="245"/>
      <c r="AX28" s="230"/>
      <c r="AY28" s="246"/>
      <c r="AZ28" s="218">
        <f t="shared" si="8"/>
        <v>6525000</v>
      </c>
      <c r="BA28" s="223">
        <f t="shared" si="9"/>
        <v>9250000</v>
      </c>
      <c r="BB28" s="234">
        <f t="shared" si="16"/>
        <v>2725000</v>
      </c>
      <c r="BC28" s="234" t="s">
        <v>236</v>
      </c>
      <c r="BD28" s="234">
        <v>2725000</v>
      </c>
      <c r="BE28" s="234">
        <f t="shared" si="17"/>
        <v>0</v>
      </c>
      <c r="BF28" s="234"/>
    </row>
    <row r="29" spans="1:58" x14ac:dyDescent="0.2">
      <c r="A29" s="213">
        <v>23</v>
      </c>
      <c r="B29" s="230"/>
      <c r="C29" s="180" t="s">
        <v>231</v>
      </c>
      <c r="D29" s="181" t="s">
        <v>226</v>
      </c>
      <c r="E29" s="182">
        <v>9500000</v>
      </c>
      <c r="F29" s="230"/>
      <c r="G29" s="230"/>
      <c r="H29" s="182">
        <f t="shared" si="23"/>
        <v>9500000</v>
      </c>
      <c r="I29" s="230">
        <v>3000000</v>
      </c>
      <c r="J29" s="215">
        <f>I29</f>
        <v>3000000</v>
      </c>
      <c r="K29" s="249">
        <v>3000000</v>
      </c>
      <c r="L29" s="220">
        <f t="shared" si="24"/>
        <v>0</v>
      </c>
      <c r="M29" s="218">
        <f>(H29-I29)/10</f>
        <v>650000</v>
      </c>
      <c r="N29" s="249">
        <v>650000</v>
      </c>
      <c r="O29" s="219">
        <f t="shared" si="25"/>
        <v>0</v>
      </c>
      <c r="P29" s="215">
        <f>M29</f>
        <v>650000</v>
      </c>
      <c r="Q29" s="249">
        <v>650000</v>
      </c>
      <c r="R29" s="220">
        <f t="shared" si="26"/>
        <v>0</v>
      </c>
      <c r="S29" s="260">
        <f>P29</f>
        <v>650000</v>
      </c>
      <c r="T29" s="261">
        <f>S29</f>
        <v>650000</v>
      </c>
      <c r="U29" s="262">
        <f t="shared" si="27"/>
        <v>0</v>
      </c>
      <c r="V29" s="252">
        <f t="shared" si="28"/>
        <v>650000</v>
      </c>
      <c r="W29" s="253">
        <f>V29</f>
        <v>650000</v>
      </c>
      <c r="X29" s="223">
        <f t="shared" si="0"/>
        <v>0</v>
      </c>
      <c r="Y29" s="254">
        <f t="shared" si="29"/>
        <v>650000</v>
      </c>
      <c r="Z29" s="230">
        <f>Y29</f>
        <v>650000</v>
      </c>
      <c r="AA29" s="226">
        <f t="shared" si="1"/>
        <v>0</v>
      </c>
      <c r="AB29" s="252">
        <f t="shared" si="2"/>
        <v>650000</v>
      </c>
      <c r="AC29" s="253">
        <f>AB29</f>
        <v>650000</v>
      </c>
      <c r="AD29" s="223">
        <f t="shared" si="3"/>
        <v>0</v>
      </c>
      <c r="AE29" s="254">
        <f>AB29</f>
        <v>650000</v>
      </c>
      <c r="AF29" s="230">
        <v>650000</v>
      </c>
      <c r="AG29" s="226">
        <f t="shared" si="10"/>
        <v>0</v>
      </c>
      <c r="AH29" s="252">
        <f t="shared" si="5"/>
        <v>650000</v>
      </c>
      <c r="AI29" s="253">
        <v>650000</v>
      </c>
      <c r="AJ29" s="223">
        <f t="shared" si="11"/>
        <v>0</v>
      </c>
      <c r="AK29" s="254">
        <f t="shared" si="6"/>
        <v>650000</v>
      </c>
      <c r="AL29" s="230">
        <v>650000</v>
      </c>
      <c r="AM29" s="226">
        <f t="shared" si="12"/>
        <v>0</v>
      </c>
      <c r="AN29" s="221">
        <f t="shared" si="7"/>
        <v>650000</v>
      </c>
      <c r="AO29" s="253">
        <v>650000</v>
      </c>
      <c r="AP29" s="223">
        <f t="shared" si="13"/>
        <v>0</v>
      </c>
      <c r="AQ29" s="213"/>
      <c r="AR29" s="230"/>
      <c r="AS29" s="214">
        <f t="shared" si="14"/>
        <v>0</v>
      </c>
      <c r="AT29" s="255"/>
      <c r="AU29" s="253"/>
      <c r="AV29" s="228">
        <f t="shared" si="15"/>
        <v>0</v>
      </c>
      <c r="AW29" s="245"/>
      <c r="AX29" s="230"/>
      <c r="AY29" s="246"/>
      <c r="AZ29" s="218">
        <f t="shared" si="8"/>
        <v>9500000</v>
      </c>
      <c r="BA29" s="223">
        <f t="shared" si="9"/>
        <v>9500000</v>
      </c>
      <c r="BB29" s="234">
        <f t="shared" si="16"/>
        <v>0</v>
      </c>
      <c r="BC29" s="234" t="s">
        <v>231</v>
      </c>
      <c r="BD29" s="234">
        <v>2600000</v>
      </c>
      <c r="BE29" s="234">
        <f t="shared" si="17"/>
        <v>-2600000</v>
      </c>
      <c r="BF29" s="234"/>
    </row>
    <row r="30" spans="1:58" x14ac:dyDescent="0.2">
      <c r="A30" s="213">
        <v>24</v>
      </c>
      <c r="B30" s="230"/>
      <c r="C30" s="354" t="s">
        <v>245</v>
      </c>
      <c r="D30" s="181" t="s">
        <v>226</v>
      </c>
      <c r="E30" s="183">
        <v>10000000</v>
      </c>
      <c r="F30" s="230"/>
      <c r="G30" s="230"/>
      <c r="H30" s="182">
        <f t="shared" si="23"/>
        <v>10000000</v>
      </c>
      <c r="I30" s="230">
        <v>1000000</v>
      </c>
      <c r="J30" s="215">
        <f>I30</f>
        <v>1000000</v>
      </c>
      <c r="K30" s="249">
        <v>1000000</v>
      </c>
      <c r="L30" s="220">
        <f t="shared" si="24"/>
        <v>0</v>
      </c>
      <c r="M30" s="218">
        <f>(H30-I30)/12</f>
        <v>750000</v>
      </c>
      <c r="N30" s="249">
        <f>M30</f>
        <v>750000</v>
      </c>
      <c r="O30" s="219">
        <f t="shared" si="25"/>
        <v>0</v>
      </c>
      <c r="P30" s="215">
        <f>M30</f>
        <v>750000</v>
      </c>
      <c r="Q30" s="249">
        <f>P30</f>
        <v>750000</v>
      </c>
      <c r="R30" s="220">
        <f t="shared" si="26"/>
        <v>0</v>
      </c>
      <c r="S30" s="251">
        <f>P30</f>
        <v>750000</v>
      </c>
      <c r="T30" s="249">
        <f>S30</f>
        <v>750000</v>
      </c>
      <c r="U30" s="219">
        <f t="shared" si="27"/>
        <v>0</v>
      </c>
      <c r="V30" s="252">
        <f t="shared" si="28"/>
        <v>750000</v>
      </c>
      <c r="W30" s="253">
        <f>V30</f>
        <v>750000</v>
      </c>
      <c r="X30" s="223">
        <f t="shared" si="0"/>
        <v>0</v>
      </c>
      <c r="Y30" s="254">
        <f t="shared" si="29"/>
        <v>750000</v>
      </c>
      <c r="Z30" s="230">
        <f>Y30</f>
        <v>750000</v>
      </c>
      <c r="AA30" s="226">
        <f t="shared" si="1"/>
        <v>0</v>
      </c>
      <c r="AB30" s="252">
        <f t="shared" si="2"/>
        <v>750000</v>
      </c>
      <c r="AC30" s="253">
        <f>AB30</f>
        <v>750000</v>
      </c>
      <c r="AD30" s="223">
        <f t="shared" si="3"/>
        <v>0</v>
      </c>
      <c r="AE30" s="254">
        <f t="shared" si="4"/>
        <v>750000</v>
      </c>
      <c r="AF30" s="230"/>
      <c r="AG30" s="226">
        <f t="shared" si="10"/>
        <v>750000</v>
      </c>
      <c r="AH30" s="252">
        <f t="shared" si="5"/>
        <v>750000</v>
      </c>
      <c r="AI30" s="253"/>
      <c r="AJ30" s="223">
        <f t="shared" si="11"/>
        <v>750000</v>
      </c>
      <c r="AK30" s="254">
        <f t="shared" si="6"/>
        <v>750000</v>
      </c>
      <c r="AL30" s="230"/>
      <c r="AM30" s="226">
        <f t="shared" si="12"/>
        <v>750000</v>
      </c>
      <c r="AN30" s="221">
        <f t="shared" si="7"/>
        <v>750000</v>
      </c>
      <c r="AO30" s="253"/>
      <c r="AP30" s="223">
        <f t="shared" si="13"/>
        <v>750000</v>
      </c>
      <c r="AQ30" s="213">
        <f t="shared" ref="AQ30:AQ46" si="30">AN30</f>
        <v>750000</v>
      </c>
      <c r="AR30" s="230"/>
      <c r="AS30" s="214">
        <f t="shared" si="14"/>
        <v>750000</v>
      </c>
      <c r="AT30" s="255">
        <f>AQ30</f>
        <v>750000</v>
      </c>
      <c r="AU30" s="253"/>
      <c r="AV30" s="228">
        <f t="shared" si="15"/>
        <v>750000</v>
      </c>
      <c r="AW30" s="245"/>
      <c r="AX30" s="230"/>
      <c r="AY30" s="246"/>
      <c r="AZ30" s="218">
        <f t="shared" si="8"/>
        <v>5500000</v>
      </c>
      <c r="BA30" s="223">
        <f t="shared" si="9"/>
        <v>10000000</v>
      </c>
      <c r="BB30" s="234">
        <f t="shared" si="16"/>
        <v>4500000</v>
      </c>
      <c r="BC30" s="234" t="s">
        <v>514</v>
      </c>
      <c r="BD30" s="234">
        <v>4500000</v>
      </c>
      <c r="BE30" s="234">
        <f t="shared" si="17"/>
        <v>0</v>
      </c>
      <c r="BF30" s="234"/>
    </row>
    <row r="31" spans="1:58" x14ac:dyDescent="0.2">
      <c r="A31" s="213">
        <v>25</v>
      </c>
      <c r="B31" s="230"/>
      <c r="C31" s="230" t="s">
        <v>331</v>
      </c>
      <c r="D31" s="181" t="s">
        <v>226</v>
      </c>
      <c r="E31" s="183">
        <v>10000000</v>
      </c>
      <c r="F31" s="230"/>
      <c r="G31" s="230"/>
      <c r="H31" s="182">
        <f t="shared" si="23"/>
        <v>10000000</v>
      </c>
      <c r="I31" s="230">
        <v>1000000</v>
      </c>
      <c r="J31" s="215">
        <f>I31</f>
        <v>1000000</v>
      </c>
      <c r="K31" s="249">
        <v>1000000</v>
      </c>
      <c r="L31" s="220">
        <f t="shared" si="24"/>
        <v>0</v>
      </c>
      <c r="M31" s="218"/>
      <c r="N31" s="249"/>
      <c r="O31" s="219">
        <f t="shared" si="25"/>
        <v>0</v>
      </c>
      <c r="P31" s="215"/>
      <c r="Q31" s="249"/>
      <c r="R31" s="220">
        <f t="shared" si="26"/>
        <v>0</v>
      </c>
      <c r="S31" s="251">
        <v>900000</v>
      </c>
      <c r="T31" s="249">
        <v>900000</v>
      </c>
      <c r="U31" s="219">
        <f t="shared" si="27"/>
        <v>0</v>
      </c>
      <c r="V31" s="252">
        <f t="shared" si="28"/>
        <v>900000</v>
      </c>
      <c r="W31" s="253">
        <v>900000</v>
      </c>
      <c r="X31" s="223">
        <f t="shared" si="0"/>
        <v>0</v>
      </c>
      <c r="Y31" s="254">
        <f t="shared" si="29"/>
        <v>900000</v>
      </c>
      <c r="Z31" s="230">
        <v>900000</v>
      </c>
      <c r="AA31" s="226">
        <f t="shared" si="1"/>
        <v>0</v>
      </c>
      <c r="AB31" s="252">
        <f t="shared" si="2"/>
        <v>900000</v>
      </c>
      <c r="AC31" s="253">
        <v>900000</v>
      </c>
      <c r="AD31" s="223">
        <f t="shared" si="3"/>
        <v>0</v>
      </c>
      <c r="AE31" s="254">
        <f t="shared" si="4"/>
        <v>900000</v>
      </c>
      <c r="AF31" s="230">
        <v>900000</v>
      </c>
      <c r="AG31" s="226">
        <f t="shared" si="10"/>
        <v>0</v>
      </c>
      <c r="AH31" s="252">
        <f t="shared" si="5"/>
        <v>900000</v>
      </c>
      <c r="AI31" s="253">
        <v>900000</v>
      </c>
      <c r="AJ31" s="223">
        <f t="shared" si="11"/>
        <v>0</v>
      </c>
      <c r="AK31" s="254">
        <f t="shared" si="6"/>
        <v>900000</v>
      </c>
      <c r="AL31" s="230">
        <v>900000</v>
      </c>
      <c r="AM31" s="226">
        <f t="shared" si="12"/>
        <v>0</v>
      </c>
      <c r="AN31" s="221">
        <f t="shared" si="7"/>
        <v>900000</v>
      </c>
      <c r="AO31" s="253"/>
      <c r="AP31" s="223">
        <f t="shared" si="13"/>
        <v>900000</v>
      </c>
      <c r="AQ31" s="213">
        <f t="shared" si="30"/>
        <v>900000</v>
      </c>
      <c r="AR31" s="230"/>
      <c r="AS31" s="214">
        <f t="shared" si="14"/>
        <v>900000</v>
      </c>
      <c r="AT31" s="255">
        <f>AQ31</f>
        <v>900000</v>
      </c>
      <c r="AU31" s="253"/>
      <c r="AV31" s="228">
        <f t="shared" si="15"/>
        <v>900000</v>
      </c>
      <c r="AW31" s="245"/>
      <c r="AX31" s="230"/>
      <c r="AY31" s="246"/>
      <c r="AZ31" s="218">
        <f t="shared" si="8"/>
        <v>7300000</v>
      </c>
      <c r="BA31" s="223">
        <f t="shared" si="9"/>
        <v>10000000</v>
      </c>
      <c r="BB31" s="234">
        <f t="shared" si="16"/>
        <v>2700000</v>
      </c>
      <c r="BC31" s="234" t="s">
        <v>331</v>
      </c>
      <c r="BD31" s="234">
        <v>7000000</v>
      </c>
      <c r="BE31" s="234">
        <f t="shared" si="17"/>
        <v>-4300000</v>
      </c>
      <c r="BF31" s="234"/>
    </row>
    <row r="32" spans="1:58" s="299" customFormat="1" x14ac:dyDescent="0.2">
      <c r="A32" s="335">
        <v>26</v>
      </c>
      <c r="B32" s="261"/>
      <c r="C32" s="425" t="s">
        <v>360</v>
      </c>
      <c r="D32" s="451" t="s">
        <v>226</v>
      </c>
      <c r="E32" s="328">
        <v>9750000</v>
      </c>
      <c r="F32" s="261"/>
      <c r="G32" s="261"/>
      <c r="H32" s="425">
        <f t="shared" si="23"/>
        <v>9750000</v>
      </c>
      <c r="I32" s="425">
        <v>3000000</v>
      </c>
      <c r="J32" s="335">
        <f>I32</f>
        <v>3000000</v>
      </c>
      <c r="K32" s="261">
        <v>3000000</v>
      </c>
      <c r="L32" s="265">
        <f t="shared" si="24"/>
        <v>0</v>
      </c>
      <c r="M32" s="334">
        <f>(H32-I32)/12</f>
        <v>562500</v>
      </c>
      <c r="N32" s="261">
        <v>562500</v>
      </c>
      <c r="O32" s="262">
        <f t="shared" si="25"/>
        <v>0</v>
      </c>
      <c r="P32" s="335">
        <f>M32</f>
        <v>562500</v>
      </c>
      <c r="Q32" s="261">
        <v>562500</v>
      </c>
      <c r="R32" s="265">
        <f t="shared" si="26"/>
        <v>0</v>
      </c>
      <c r="S32" s="260">
        <f>P32</f>
        <v>562500</v>
      </c>
      <c r="T32" s="261">
        <v>562500</v>
      </c>
      <c r="U32" s="262">
        <f t="shared" si="27"/>
        <v>0</v>
      </c>
      <c r="V32" s="264">
        <f t="shared" si="28"/>
        <v>562500</v>
      </c>
      <c r="W32" s="261">
        <f>V32</f>
        <v>562500</v>
      </c>
      <c r="X32" s="265">
        <f t="shared" si="0"/>
        <v>0</v>
      </c>
      <c r="Y32" s="260">
        <f t="shared" si="29"/>
        <v>562500</v>
      </c>
      <c r="Z32" s="261">
        <f>Y32</f>
        <v>562500</v>
      </c>
      <c r="AA32" s="262">
        <f t="shared" si="1"/>
        <v>0</v>
      </c>
      <c r="AB32" s="264">
        <f t="shared" si="2"/>
        <v>562500</v>
      </c>
      <c r="AC32" s="261">
        <f>AB32</f>
        <v>562500</v>
      </c>
      <c r="AD32" s="265">
        <f t="shared" si="3"/>
        <v>0</v>
      </c>
      <c r="AE32" s="260">
        <f t="shared" si="4"/>
        <v>562500</v>
      </c>
      <c r="AF32" s="261">
        <v>562500</v>
      </c>
      <c r="AG32" s="262">
        <f t="shared" si="10"/>
        <v>0</v>
      </c>
      <c r="AH32" s="264">
        <f t="shared" si="5"/>
        <v>562500</v>
      </c>
      <c r="AI32" s="261">
        <v>562500</v>
      </c>
      <c r="AJ32" s="265">
        <f t="shared" si="11"/>
        <v>0</v>
      </c>
      <c r="AK32" s="260">
        <f t="shared" si="6"/>
        <v>562500</v>
      </c>
      <c r="AL32" s="261">
        <v>562500</v>
      </c>
      <c r="AM32" s="262">
        <f t="shared" si="12"/>
        <v>0</v>
      </c>
      <c r="AN32" s="335">
        <f t="shared" si="7"/>
        <v>562500</v>
      </c>
      <c r="AO32" s="261">
        <v>562500</v>
      </c>
      <c r="AP32" s="265">
        <f t="shared" si="13"/>
        <v>0</v>
      </c>
      <c r="AQ32" s="335">
        <f t="shared" si="30"/>
        <v>562500</v>
      </c>
      <c r="AR32" s="261">
        <v>562500</v>
      </c>
      <c r="AS32" s="265">
        <f t="shared" si="14"/>
        <v>0</v>
      </c>
      <c r="AT32" s="260">
        <f>AQ32</f>
        <v>562500</v>
      </c>
      <c r="AU32" s="261">
        <v>562500</v>
      </c>
      <c r="AV32" s="262">
        <f t="shared" si="15"/>
        <v>0</v>
      </c>
      <c r="AW32" s="264"/>
      <c r="AX32" s="261"/>
      <c r="AY32" s="400"/>
      <c r="AZ32" s="334">
        <f t="shared" si="8"/>
        <v>9750000</v>
      </c>
      <c r="BA32" s="265">
        <f t="shared" si="9"/>
        <v>9750000</v>
      </c>
      <c r="BB32" s="435">
        <f t="shared" si="16"/>
        <v>0</v>
      </c>
      <c r="BC32" s="435" t="s">
        <v>360</v>
      </c>
      <c r="BD32" s="435">
        <v>3375000</v>
      </c>
      <c r="BE32" s="435">
        <f t="shared" si="17"/>
        <v>-3375000</v>
      </c>
      <c r="BF32" s="435"/>
    </row>
    <row r="33" spans="1:94" s="299" customFormat="1" x14ac:dyDescent="0.2">
      <c r="A33" s="335">
        <v>27</v>
      </c>
      <c r="B33" s="261"/>
      <c r="C33" s="425" t="s">
        <v>330</v>
      </c>
      <c r="D33" s="451" t="s">
        <v>226</v>
      </c>
      <c r="E33" s="328">
        <v>10000000</v>
      </c>
      <c r="F33" s="261"/>
      <c r="G33" s="261"/>
      <c r="H33" s="425">
        <f t="shared" si="23"/>
        <v>10000000</v>
      </c>
      <c r="I33" s="261">
        <v>1000000</v>
      </c>
      <c r="J33" s="335">
        <v>1500000</v>
      </c>
      <c r="K33" s="261">
        <f>J33</f>
        <v>1500000</v>
      </c>
      <c r="L33" s="265">
        <f t="shared" si="24"/>
        <v>0</v>
      </c>
      <c r="M33" s="334"/>
      <c r="N33" s="261"/>
      <c r="O33" s="262">
        <f t="shared" si="25"/>
        <v>0</v>
      </c>
      <c r="P33" s="335"/>
      <c r="Q33" s="261"/>
      <c r="R33" s="265">
        <f t="shared" si="26"/>
        <v>0</v>
      </c>
      <c r="S33" s="260">
        <v>850000</v>
      </c>
      <c r="T33" s="261">
        <v>850000</v>
      </c>
      <c r="U33" s="262">
        <f t="shared" si="27"/>
        <v>0</v>
      </c>
      <c r="V33" s="264">
        <f t="shared" si="28"/>
        <v>850000</v>
      </c>
      <c r="W33" s="261">
        <v>850000</v>
      </c>
      <c r="X33" s="265">
        <f t="shared" si="0"/>
        <v>0</v>
      </c>
      <c r="Y33" s="260">
        <f t="shared" si="29"/>
        <v>850000</v>
      </c>
      <c r="Z33" s="261">
        <v>850000</v>
      </c>
      <c r="AA33" s="262">
        <f t="shared" si="1"/>
        <v>0</v>
      </c>
      <c r="AB33" s="264">
        <f t="shared" si="2"/>
        <v>850000</v>
      </c>
      <c r="AC33" s="261">
        <v>850000</v>
      </c>
      <c r="AD33" s="265">
        <f t="shared" si="3"/>
        <v>0</v>
      </c>
      <c r="AE33" s="260">
        <f t="shared" si="4"/>
        <v>850000</v>
      </c>
      <c r="AF33" s="261">
        <v>850000</v>
      </c>
      <c r="AG33" s="262">
        <f t="shared" si="10"/>
        <v>0</v>
      </c>
      <c r="AH33" s="264">
        <f t="shared" si="5"/>
        <v>850000</v>
      </c>
      <c r="AI33" s="261">
        <v>850000</v>
      </c>
      <c r="AJ33" s="265">
        <f t="shared" si="11"/>
        <v>0</v>
      </c>
      <c r="AK33" s="260">
        <f t="shared" si="6"/>
        <v>850000</v>
      </c>
      <c r="AL33" s="261">
        <v>850000</v>
      </c>
      <c r="AM33" s="262">
        <f t="shared" si="12"/>
        <v>0</v>
      </c>
      <c r="AN33" s="335">
        <f t="shared" si="7"/>
        <v>850000</v>
      </c>
      <c r="AO33" s="261">
        <v>850000</v>
      </c>
      <c r="AP33" s="265">
        <f t="shared" si="13"/>
        <v>0</v>
      </c>
      <c r="AQ33" s="335">
        <f t="shared" si="30"/>
        <v>850000</v>
      </c>
      <c r="AR33" s="261">
        <v>850000</v>
      </c>
      <c r="AS33" s="265">
        <f t="shared" si="14"/>
        <v>0</v>
      </c>
      <c r="AT33" s="260">
        <v>850000</v>
      </c>
      <c r="AU33" s="261">
        <v>850000</v>
      </c>
      <c r="AV33" s="262">
        <f t="shared" si="15"/>
        <v>0</v>
      </c>
      <c r="AW33" s="264"/>
      <c r="AX33" s="261"/>
      <c r="AY33" s="400"/>
      <c r="AZ33" s="334">
        <f t="shared" si="8"/>
        <v>10000000</v>
      </c>
      <c r="BA33" s="265">
        <f t="shared" si="9"/>
        <v>10000000</v>
      </c>
      <c r="BB33" s="435">
        <f t="shared" si="16"/>
        <v>0</v>
      </c>
      <c r="BC33" s="435" t="s">
        <v>330</v>
      </c>
      <c r="BD33" s="435">
        <v>8500000</v>
      </c>
      <c r="BE33" s="435">
        <f t="shared" si="17"/>
        <v>-8500000</v>
      </c>
      <c r="BF33" s="435"/>
    </row>
    <row r="34" spans="1:94" x14ac:dyDescent="0.2">
      <c r="A34" s="213">
        <v>28</v>
      </c>
      <c r="B34" s="230"/>
      <c r="C34" s="180" t="s">
        <v>495</v>
      </c>
      <c r="D34" s="181" t="s">
        <v>226</v>
      </c>
      <c r="E34" s="183">
        <v>10000000</v>
      </c>
      <c r="F34" s="230"/>
      <c r="G34" s="230"/>
      <c r="H34" s="182">
        <f t="shared" si="23"/>
        <v>10000000</v>
      </c>
      <c r="I34" s="230">
        <v>2000000</v>
      </c>
      <c r="J34" s="215">
        <v>2000000</v>
      </c>
      <c r="K34" s="249">
        <v>2000000</v>
      </c>
      <c r="L34" s="220">
        <f t="shared" si="24"/>
        <v>0</v>
      </c>
      <c r="M34" s="218"/>
      <c r="N34" s="249"/>
      <c r="O34" s="219"/>
      <c r="P34" s="215"/>
      <c r="Q34" s="249"/>
      <c r="R34" s="220"/>
      <c r="S34" s="251"/>
      <c r="T34" s="249"/>
      <c r="U34" s="219"/>
      <c r="V34" s="252">
        <v>1000000</v>
      </c>
      <c r="W34" s="253">
        <f>V34</f>
        <v>1000000</v>
      </c>
      <c r="X34" s="223">
        <f t="shared" si="0"/>
        <v>0</v>
      </c>
      <c r="Y34" s="254">
        <f t="shared" si="29"/>
        <v>1000000</v>
      </c>
      <c r="Z34" s="230">
        <f>Y34</f>
        <v>1000000</v>
      </c>
      <c r="AA34" s="226">
        <f t="shared" si="1"/>
        <v>0</v>
      </c>
      <c r="AB34" s="252">
        <f t="shared" si="2"/>
        <v>1000000</v>
      </c>
      <c r="AC34" s="253">
        <f>AB34</f>
        <v>1000000</v>
      </c>
      <c r="AD34" s="223">
        <f t="shared" si="3"/>
        <v>0</v>
      </c>
      <c r="AE34" s="254">
        <f t="shared" si="4"/>
        <v>1000000</v>
      </c>
      <c r="AF34" s="230">
        <v>1000000</v>
      </c>
      <c r="AG34" s="226">
        <f t="shared" si="10"/>
        <v>0</v>
      </c>
      <c r="AH34" s="252">
        <f t="shared" si="5"/>
        <v>1000000</v>
      </c>
      <c r="AI34" s="253">
        <v>1000000</v>
      </c>
      <c r="AJ34" s="223">
        <f t="shared" si="11"/>
        <v>0</v>
      </c>
      <c r="AK34" s="254">
        <f t="shared" si="6"/>
        <v>1000000</v>
      </c>
      <c r="AL34" s="230"/>
      <c r="AM34" s="226">
        <f t="shared" si="12"/>
        <v>1000000</v>
      </c>
      <c r="AN34" s="221">
        <f t="shared" si="7"/>
        <v>1000000</v>
      </c>
      <c r="AO34" s="253"/>
      <c r="AP34" s="223">
        <f t="shared" si="13"/>
        <v>1000000</v>
      </c>
      <c r="AQ34" s="213">
        <f t="shared" si="30"/>
        <v>1000000</v>
      </c>
      <c r="AR34" s="230"/>
      <c r="AS34" s="214">
        <f t="shared" si="14"/>
        <v>1000000</v>
      </c>
      <c r="AT34" s="255"/>
      <c r="AU34" s="253"/>
      <c r="AV34" s="228">
        <f t="shared" si="15"/>
        <v>0</v>
      </c>
      <c r="AW34" s="245"/>
      <c r="AX34" s="230"/>
      <c r="AY34" s="246"/>
      <c r="AZ34" s="218">
        <f t="shared" si="8"/>
        <v>7000000</v>
      </c>
      <c r="BA34" s="223">
        <f t="shared" si="9"/>
        <v>10000000</v>
      </c>
      <c r="BB34" s="234">
        <f t="shared" si="16"/>
        <v>3000000</v>
      </c>
      <c r="BC34" s="234" t="s">
        <v>495</v>
      </c>
      <c r="BD34" s="234">
        <v>5000000</v>
      </c>
      <c r="BE34" s="234">
        <f t="shared" si="17"/>
        <v>-2000000</v>
      </c>
      <c r="BF34" s="234"/>
    </row>
    <row r="35" spans="1:94" x14ac:dyDescent="0.2">
      <c r="A35" s="213">
        <v>29</v>
      </c>
      <c r="B35" s="230"/>
      <c r="C35" s="180" t="s">
        <v>496</v>
      </c>
      <c r="D35" s="181" t="s">
        <v>226</v>
      </c>
      <c r="E35" s="183">
        <v>9500000</v>
      </c>
      <c r="F35" s="230"/>
      <c r="G35" s="230"/>
      <c r="H35" s="182">
        <f t="shared" si="23"/>
        <v>9500000</v>
      </c>
      <c r="I35" s="230">
        <v>1000000</v>
      </c>
      <c r="J35" s="215">
        <f>I35</f>
        <v>1000000</v>
      </c>
      <c r="K35" s="249">
        <v>1000000</v>
      </c>
      <c r="L35" s="220">
        <f t="shared" si="24"/>
        <v>0</v>
      </c>
      <c r="M35" s="218">
        <v>708000</v>
      </c>
      <c r="N35" s="249">
        <f>M35</f>
        <v>708000</v>
      </c>
      <c r="O35" s="219">
        <f t="shared" ref="O35:O46" si="31">M35-N35</f>
        <v>0</v>
      </c>
      <c r="P35" s="215">
        <f>M35</f>
        <v>708000</v>
      </c>
      <c r="Q35" s="249">
        <f>P35</f>
        <v>708000</v>
      </c>
      <c r="R35" s="220">
        <f t="shared" ref="R35:R46" si="32">P35-Q35</f>
        <v>0</v>
      </c>
      <c r="S35" s="251">
        <f>P35</f>
        <v>708000</v>
      </c>
      <c r="T35" s="249">
        <f>S35</f>
        <v>708000</v>
      </c>
      <c r="U35" s="219">
        <f t="shared" ref="U35:U46" si="33">S35-T35</f>
        <v>0</v>
      </c>
      <c r="V35" s="252">
        <f t="shared" ref="V35:V46" si="34">S35</f>
        <v>708000</v>
      </c>
      <c r="W35" s="253">
        <f>V35</f>
        <v>708000</v>
      </c>
      <c r="X35" s="223">
        <f t="shared" si="0"/>
        <v>0</v>
      </c>
      <c r="Y35" s="254">
        <f t="shared" si="29"/>
        <v>708000</v>
      </c>
      <c r="Z35" s="230">
        <v>708000</v>
      </c>
      <c r="AA35" s="226">
        <f t="shared" si="1"/>
        <v>0</v>
      </c>
      <c r="AB35" s="252">
        <f t="shared" si="2"/>
        <v>708000</v>
      </c>
      <c r="AC35" s="253">
        <v>300000</v>
      </c>
      <c r="AD35" s="223">
        <f t="shared" si="3"/>
        <v>408000</v>
      </c>
      <c r="AE35" s="254">
        <f t="shared" si="4"/>
        <v>708000</v>
      </c>
      <c r="AF35" s="230"/>
      <c r="AG35" s="226">
        <f t="shared" si="10"/>
        <v>708000</v>
      </c>
      <c r="AH35" s="252">
        <f t="shared" si="5"/>
        <v>708000</v>
      </c>
      <c r="AI35" s="253"/>
      <c r="AJ35" s="223">
        <f t="shared" si="11"/>
        <v>708000</v>
      </c>
      <c r="AK35" s="254">
        <f t="shared" si="6"/>
        <v>708000</v>
      </c>
      <c r="AL35" s="230"/>
      <c r="AM35" s="226">
        <f t="shared" si="12"/>
        <v>708000</v>
      </c>
      <c r="AN35" s="221">
        <f t="shared" si="7"/>
        <v>708000</v>
      </c>
      <c r="AO35" s="253"/>
      <c r="AP35" s="223">
        <f t="shared" si="13"/>
        <v>708000</v>
      </c>
      <c r="AQ35" s="213">
        <f t="shared" si="30"/>
        <v>708000</v>
      </c>
      <c r="AR35" s="230"/>
      <c r="AS35" s="214">
        <f t="shared" si="14"/>
        <v>708000</v>
      </c>
      <c r="AT35" s="255">
        <v>712000</v>
      </c>
      <c r="AU35" s="253"/>
      <c r="AV35" s="228">
        <f t="shared" si="15"/>
        <v>712000</v>
      </c>
      <c r="AW35" s="245"/>
      <c r="AX35" s="230"/>
      <c r="AY35" s="246"/>
      <c r="AZ35" s="218">
        <f t="shared" si="8"/>
        <v>4840000</v>
      </c>
      <c r="BA35" s="223">
        <f t="shared" si="9"/>
        <v>9500000</v>
      </c>
      <c r="BB35" s="234">
        <f t="shared" si="16"/>
        <v>4660000</v>
      </c>
      <c r="BC35" s="234" t="s">
        <v>496</v>
      </c>
      <c r="BD35" s="234">
        <v>5370000</v>
      </c>
      <c r="BE35" s="234">
        <f t="shared" si="17"/>
        <v>-710000</v>
      </c>
      <c r="BF35" s="234"/>
    </row>
    <row r="36" spans="1:94" x14ac:dyDescent="0.2">
      <c r="A36" s="213">
        <v>30</v>
      </c>
      <c r="B36" s="230"/>
      <c r="C36" s="180" t="s">
        <v>321</v>
      </c>
      <c r="D36" s="181" t="s">
        <v>226</v>
      </c>
      <c r="E36" s="183">
        <v>10000000</v>
      </c>
      <c r="F36" s="230"/>
      <c r="G36" s="230"/>
      <c r="H36" s="182">
        <f t="shared" si="23"/>
        <v>10000000</v>
      </c>
      <c r="I36" s="230">
        <v>1000000</v>
      </c>
      <c r="J36" s="215"/>
      <c r="K36" s="249"/>
      <c r="L36" s="220">
        <f t="shared" si="24"/>
        <v>0</v>
      </c>
      <c r="M36" s="218"/>
      <c r="N36" s="249"/>
      <c r="O36" s="219">
        <f t="shared" si="31"/>
        <v>0</v>
      </c>
      <c r="P36" s="215">
        <v>1000000</v>
      </c>
      <c r="Q36" s="249">
        <v>1000000</v>
      </c>
      <c r="R36" s="220">
        <f t="shared" si="32"/>
        <v>0</v>
      </c>
      <c r="S36" s="260">
        <v>900000</v>
      </c>
      <c r="T36" s="261">
        <v>900000</v>
      </c>
      <c r="U36" s="262">
        <f t="shared" si="33"/>
        <v>0</v>
      </c>
      <c r="V36" s="252">
        <f t="shared" si="34"/>
        <v>900000</v>
      </c>
      <c r="W36" s="253">
        <v>100000</v>
      </c>
      <c r="X36" s="223">
        <f t="shared" si="0"/>
        <v>800000</v>
      </c>
      <c r="Y36" s="254">
        <f t="shared" si="29"/>
        <v>900000</v>
      </c>
      <c r="Z36" s="230"/>
      <c r="AA36" s="226">
        <f t="shared" si="1"/>
        <v>900000</v>
      </c>
      <c r="AB36" s="252">
        <f t="shared" si="2"/>
        <v>900000</v>
      </c>
      <c r="AC36" s="253"/>
      <c r="AD36" s="223">
        <f t="shared" si="3"/>
        <v>900000</v>
      </c>
      <c r="AE36" s="254">
        <f t="shared" si="4"/>
        <v>900000</v>
      </c>
      <c r="AF36" s="230"/>
      <c r="AG36" s="226">
        <f t="shared" si="10"/>
        <v>900000</v>
      </c>
      <c r="AH36" s="252">
        <f t="shared" si="5"/>
        <v>900000</v>
      </c>
      <c r="AI36" s="253"/>
      <c r="AJ36" s="223">
        <f t="shared" si="11"/>
        <v>900000</v>
      </c>
      <c r="AK36" s="254">
        <f t="shared" si="6"/>
        <v>900000</v>
      </c>
      <c r="AL36" s="230"/>
      <c r="AM36" s="226">
        <f t="shared" si="12"/>
        <v>900000</v>
      </c>
      <c r="AN36" s="221">
        <f t="shared" si="7"/>
        <v>900000</v>
      </c>
      <c r="AO36" s="253"/>
      <c r="AP36" s="223">
        <f t="shared" si="13"/>
        <v>900000</v>
      </c>
      <c r="AQ36" s="213">
        <f t="shared" si="30"/>
        <v>900000</v>
      </c>
      <c r="AR36" s="230"/>
      <c r="AS36" s="214">
        <f t="shared" si="14"/>
        <v>900000</v>
      </c>
      <c r="AT36" s="255">
        <f>AQ36</f>
        <v>900000</v>
      </c>
      <c r="AU36" s="253"/>
      <c r="AV36" s="228">
        <f t="shared" si="15"/>
        <v>900000</v>
      </c>
      <c r="AW36" s="245"/>
      <c r="AX36" s="230"/>
      <c r="AY36" s="246"/>
      <c r="AZ36" s="218">
        <f t="shared" si="8"/>
        <v>2000000</v>
      </c>
      <c r="BA36" s="223">
        <f t="shared" si="9"/>
        <v>10000000</v>
      </c>
      <c r="BB36" s="234">
        <f t="shared" si="16"/>
        <v>8000000</v>
      </c>
      <c r="BC36" s="234" t="s">
        <v>321</v>
      </c>
      <c r="BD36" s="234">
        <v>9000000</v>
      </c>
      <c r="BE36" s="234">
        <f t="shared" si="17"/>
        <v>-1000000</v>
      </c>
      <c r="BF36" s="234"/>
    </row>
    <row r="37" spans="1:94" x14ac:dyDescent="0.2">
      <c r="A37" s="213">
        <v>31</v>
      </c>
      <c r="B37" s="230"/>
      <c r="C37" s="354" t="s">
        <v>240</v>
      </c>
      <c r="D37" s="181" t="s">
        <v>226</v>
      </c>
      <c r="E37" s="183">
        <v>10000000</v>
      </c>
      <c r="F37" s="230"/>
      <c r="G37" s="230"/>
      <c r="H37" s="182">
        <f t="shared" si="23"/>
        <v>10000000</v>
      </c>
      <c r="I37" s="230">
        <v>1000000</v>
      </c>
      <c r="J37" s="215">
        <f>I37</f>
        <v>1000000</v>
      </c>
      <c r="K37" s="249">
        <v>1000000</v>
      </c>
      <c r="L37" s="220">
        <f t="shared" si="24"/>
        <v>0</v>
      </c>
      <c r="M37" s="218">
        <f>(H37-I37)/12</f>
        <v>750000</v>
      </c>
      <c r="N37" s="249">
        <v>750000</v>
      </c>
      <c r="O37" s="219">
        <f t="shared" si="31"/>
        <v>0</v>
      </c>
      <c r="P37" s="215">
        <f>M37</f>
        <v>750000</v>
      </c>
      <c r="Q37" s="249">
        <v>750000</v>
      </c>
      <c r="R37" s="220">
        <f t="shared" si="32"/>
        <v>0</v>
      </c>
      <c r="S37" s="251">
        <f>P37</f>
        <v>750000</v>
      </c>
      <c r="T37" s="249">
        <v>750000</v>
      </c>
      <c r="U37" s="219">
        <f t="shared" si="33"/>
        <v>0</v>
      </c>
      <c r="V37" s="252">
        <f t="shared" si="34"/>
        <v>750000</v>
      </c>
      <c r="W37" s="253">
        <v>750000</v>
      </c>
      <c r="X37" s="223">
        <f t="shared" si="0"/>
        <v>0</v>
      </c>
      <c r="Y37" s="254">
        <f t="shared" si="29"/>
        <v>750000</v>
      </c>
      <c r="Z37" s="230">
        <f>Y37</f>
        <v>750000</v>
      </c>
      <c r="AA37" s="226">
        <f t="shared" si="1"/>
        <v>0</v>
      </c>
      <c r="AB37" s="252">
        <f t="shared" si="2"/>
        <v>750000</v>
      </c>
      <c r="AC37" s="253">
        <f>AB37</f>
        <v>750000</v>
      </c>
      <c r="AD37" s="223">
        <f t="shared" si="3"/>
        <v>0</v>
      </c>
      <c r="AE37" s="254">
        <f t="shared" si="4"/>
        <v>750000</v>
      </c>
      <c r="AF37" s="230">
        <v>750000</v>
      </c>
      <c r="AG37" s="226">
        <f t="shared" si="10"/>
        <v>0</v>
      </c>
      <c r="AH37" s="252">
        <f t="shared" si="5"/>
        <v>750000</v>
      </c>
      <c r="AI37" s="253">
        <v>450000</v>
      </c>
      <c r="AJ37" s="223">
        <f t="shared" si="11"/>
        <v>300000</v>
      </c>
      <c r="AK37" s="254">
        <f t="shared" si="6"/>
        <v>750000</v>
      </c>
      <c r="AL37" s="230"/>
      <c r="AM37" s="226">
        <f t="shared" si="12"/>
        <v>750000</v>
      </c>
      <c r="AN37" s="221">
        <f t="shared" si="7"/>
        <v>750000</v>
      </c>
      <c r="AO37" s="253"/>
      <c r="AP37" s="223">
        <f t="shared" si="13"/>
        <v>750000</v>
      </c>
      <c r="AQ37" s="213">
        <f t="shared" si="30"/>
        <v>750000</v>
      </c>
      <c r="AR37" s="230"/>
      <c r="AS37" s="214">
        <f t="shared" si="14"/>
        <v>750000</v>
      </c>
      <c r="AT37" s="255">
        <f>AQ37</f>
        <v>750000</v>
      </c>
      <c r="AU37" s="253"/>
      <c r="AV37" s="228">
        <f t="shared" si="15"/>
        <v>750000</v>
      </c>
      <c r="AW37" s="245"/>
      <c r="AX37" s="230"/>
      <c r="AY37" s="246"/>
      <c r="AZ37" s="218">
        <f t="shared" si="8"/>
        <v>6700000</v>
      </c>
      <c r="BA37" s="223">
        <f t="shared" si="9"/>
        <v>10000000</v>
      </c>
      <c r="BB37" s="234">
        <f t="shared" si="16"/>
        <v>3300000</v>
      </c>
      <c r="BC37" s="234" t="s">
        <v>515</v>
      </c>
      <c r="BD37" s="234">
        <v>4500000</v>
      </c>
      <c r="BE37" s="234">
        <f t="shared" si="17"/>
        <v>-1200000</v>
      </c>
      <c r="BF37" s="234"/>
    </row>
    <row r="38" spans="1:94" x14ac:dyDescent="0.2">
      <c r="A38" s="213">
        <v>32</v>
      </c>
      <c r="B38" s="230"/>
      <c r="C38" s="230" t="s">
        <v>345</v>
      </c>
      <c r="D38" s="181" t="s">
        <v>226</v>
      </c>
      <c r="E38" s="183">
        <v>10000000</v>
      </c>
      <c r="F38" s="230"/>
      <c r="G38" s="230"/>
      <c r="H38" s="182">
        <f t="shared" si="23"/>
        <v>10000000</v>
      </c>
      <c r="I38" s="230">
        <v>10000000</v>
      </c>
      <c r="J38" s="215">
        <v>1000000</v>
      </c>
      <c r="K38" s="249">
        <v>1000000</v>
      </c>
      <c r="L38" s="220">
        <f t="shared" si="24"/>
        <v>0</v>
      </c>
      <c r="M38" s="218"/>
      <c r="N38" s="249"/>
      <c r="O38" s="219">
        <f t="shared" si="31"/>
        <v>0</v>
      </c>
      <c r="P38" s="215"/>
      <c r="Q38" s="249"/>
      <c r="R38" s="220">
        <f t="shared" si="32"/>
        <v>0</v>
      </c>
      <c r="S38" s="260">
        <v>900000</v>
      </c>
      <c r="T38" s="261"/>
      <c r="U38" s="262">
        <f t="shared" si="33"/>
        <v>900000</v>
      </c>
      <c r="V38" s="252">
        <f t="shared" si="34"/>
        <v>900000</v>
      </c>
      <c r="W38" s="253"/>
      <c r="X38" s="223">
        <f t="shared" si="0"/>
        <v>900000</v>
      </c>
      <c r="Y38" s="254">
        <f t="shared" si="29"/>
        <v>900000</v>
      </c>
      <c r="Z38" s="230"/>
      <c r="AA38" s="226">
        <f t="shared" si="1"/>
        <v>900000</v>
      </c>
      <c r="AB38" s="252">
        <f t="shared" si="2"/>
        <v>900000</v>
      </c>
      <c r="AC38" s="253"/>
      <c r="AD38" s="223">
        <f t="shared" si="3"/>
        <v>900000</v>
      </c>
      <c r="AE38" s="254">
        <f t="shared" si="4"/>
        <v>900000</v>
      </c>
      <c r="AF38" s="230"/>
      <c r="AG38" s="226">
        <f t="shared" si="10"/>
        <v>900000</v>
      </c>
      <c r="AH38" s="252">
        <f t="shared" si="5"/>
        <v>900000</v>
      </c>
      <c r="AI38" s="253"/>
      <c r="AJ38" s="223">
        <f t="shared" si="11"/>
        <v>900000</v>
      </c>
      <c r="AK38" s="254">
        <f t="shared" si="6"/>
        <v>900000</v>
      </c>
      <c r="AL38" s="230"/>
      <c r="AM38" s="226">
        <f t="shared" si="12"/>
        <v>900000</v>
      </c>
      <c r="AN38" s="221">
        <f t="shared" si="7"/>
        <v>900000</v>
      </c>
      <c r="AO38" s="253"/>
      <c r="AP38" s="223">
        <f t="shared" si="13"/>
        <v>900000</v>
      </c>
      <c r="AQ38" s="213">
        <f t="shared" si="30"/>
        <v>900000</v>
      </c>
      <c r="AR38" s="230"/>
      <c r="AS38" s="214">
        <f t="shared" si="14"/>
        <v>900000</v>
      </c>
      <c r="AT38" s="255">
        <v>900000</v>
      </c>
      <c r="AU38" s="253"/>
      <c r="AV38" s="228">
        <f t="shared" si="15"/>
        <v>900000</v>
      </c>
      <c r="AW38" s="245"/>
      <c r="AX38" s="230"/>
      <c r="AY38" s="246"/>
      <c r="AZ38" s="218">
        <f t="shared" si="8"/>
        <v>1000000</v>
      </c>
      <c r="BA38" s="223">
        <f t="shared" si="9"/>
        <v>10000000</v>
      </c>
      <c r="BB38" s="234">
        <f t="shared" si="16"/>
        <v>9000000</v>
      </c>
      <c r="BC38" s="234" t="s">
        <v>516</v>
      </c>
      <c r="BD38" s="234">
        <v>9000000</v>
      </c>
      <c r="BE38" s="234">
        <f t="shared" si="17"/>
        <v>0</v>
      </c>
      <c r="BF38" s="234"/>
    </row>
    <row r="39" spans="1:94" s="358" customFormat="1" ht="13.5" customHeight="1" x14ac:dyDescent="0.2">
      <c r="A39" s="213">
        <v>33</v>
      </c>
      <c r="B39" s="230"/>
      <c r="C39" s="230" t="s">
        <v>334</v>
      </c>
      <c r="D39" s="181" t="s">
        <v>335</v>
      </c>
      <c r="E39" s="182">
        <v>10000000</v>
      </c>
      <c r="F39" s="230"/>
      <c r="G39" s="230"/>
      <c r="H39" s="182">
        <f t="shared" si="23"/>
        <v>10000000</v>
      </c>
      <c r="I39" s="183">
        <v>1000000</v>
      </c>
      <c r="J39" s="215">
        <f>I39</f>
        <v>1000000</v>
      </c>
      <c r="K39" s="249">
        <v>1000000</v>
      </c>
      <c r="L39" s="220"/>
      <c r="M39" s="218"/>
      <c r="N39" s="249"/>
      <c r="O39" s="219">
        <f t="shared" si="31"/>
        <v>0</v>
      </c>
      <c r="P39" s="215"/>
      <c r="Q39" s="249"/>
      <c r="R39" s="220">
        <f t="shared" si="32"/>
        <v>0</v>
      </c>
      <c r="S39" s="251">
        <v>900000</v>
      </c>
      <c r="T39" s="249">
        <f>S39</f>
        <v>900000</v>
      </c>
      <c r="U39" s="219">
        <f t="shared" si="33"/>
        <v>0</v>
      </c>
      <c r="V39" s="252">
        <f t="shared" si="34"/>
        <v>900000</v>
      </c>
      <c r="W39" s="253">
        <f>V39</f>
        <v>900000</v>
      </c>
      <c r="X39" s="223">
        <f t="shared" si="0"/>
        <v>0</v>
      </c>
      <c r="Y39" s="254">
        <f t="shared" si="29"/>
        <v>900000</v>
      </c>
      <c r="Z39" s="230">
        <f>Y39</f>
        <v>900000</v>
      </c>
      <c r="AA39" s="226">
        <f t="shared" si="1"/>
        <v>0</v>
      </c>
      <c r="AB39" s="252">
        <f t="shared" si="2"/>
        <v>900000</v>
      </c>
      <c r="AC39" s="253">
        <f>AB39</f>
        <v>900000</v>
      </c>
      <c r="AD39" s="223">
        <f t="shared" si="3"/>
        <v>0</v>
      </c>
      <c r="AE39" s="254">
        <f t="shared" si="4"/>
        <v>900000</v>
      </c>
      <c r="AF39" s="230">
        <v>900000</v>
      </c>
      <c r="AG39" s="226">
        <f t="shared" si="10"/>
        <v>0</v>
      </c>
      <c r="AH39" s="252">
        <f t="shared" si="5"/>
        <v>900000</v>
      </c>
      <c r="AI39" s="253">
        <v>900000</v>
      </c>
      <c r="AJ39" s="223">
        <f t="shared" si="11"/>
        <v>0</v>
      </c>
      <c r="AK39" s="254">
        <f t="shared" si="6"/>
        <v>900000</v>
      </c>
      <c r="AL39" s="230"/>
      <c r="AM39" s="226">
        <f t="shared" si="12"/>
        <v>900000</v>
      </c>
      <c r="AN39" s="221">
        <f t="shared" si="7"/>
        <v>900000</v>
      </c>
      <c r="AO39" s="253"/>
      <c r="AP39" s="223">
        <f t="shared" si="13"/>
        <v>900000</v>
      </c>
      <c r="AQ39" s="213">
        <f t="shared" si="30"/>
        <v>900000</v>
      </c>
      <c r="AR39" s="230"/>
      <c r="AS39" s="214">
        <f t="shared" si="14"/>
        <v>900000</v>
      </c>
      <c r="AT39" s="255">
        <v>900000</v>
      </c>
      <c r="AU39" s="253"/>
      <c r="AV39" s="228">
        <f t="shared" si="15"/>
        <v>900000</v>
      </c>
      <c r="AW39" s="245"/>
      <c r="AX39" s="230"/>
      <c r="AY39" s="246"/>
      <c r="AZ39" s="218">
        <f t="shared" si="8"/>
        <v>6400000</v>
      </c>
      <c r="BA39" s="223">
        <f t="shared" si="9"/>
        <v>10000000</v>
      </c>
      <c r="BB39" s="234">
        <f t="shared" si="16"/>
        <v>3600000</v>
      </c>
      <c r="BC39" s="229" t="s">
        <v>334</v>
      </c>
      <c r="BD39" s="229">
        <v>5400000</v>
      </c>
      <c r="BE39" s="234">
        <f t="shared" si="17"/>
        <v>-1800000</v>
      </c>
      <c r="BF39" s="356"/>
      <c r="BG39" s="357"/>
      <c r="BH39" s="357"/>
      <c r="BI39" s="357"/>
      <c r="BJ39" s="357"/>
      <c r="BK39" s="357"/>
      <c r="BL39" s="357"/>
      <c r="BM39" s="357"/>
      <c r="BN39" s="357"/>
      <c r="BO39" s="357"/>
      <c r="BP39" s="357"/>
      <c r="BQ39" s="357"/>
      <c r="BR39" s="357"/>
      <c r="BS39" s="357"/>
      <c r="BT39" s="357"/>
      <c r="BU39" s="357"/>
      <c r="BV39" s="357"/>
      <c r="BW39" s="357"/>
      <c r="BX39" s="357"/>
      <c r="BY39" s="357"/>
      <c r="BZ39" s="357"/>
      <c r="CA39" s="357"/>
      <c r="CB39" s="357"/>
      <c r="CC39" s="357"/>
      <c r="CD39" s="357"/>
      <c r="CE39" s="357"/>
      <c r="CF39" s="357"/>
      <c r="CG39" s="357"/>
      <c r="CH39" s="357"/>
      <c r="CI39" s="357"/>
      <c r="CJ39" s="357"/>
      <c r="CK39" s="357"/>
      <c r="CL39" s="357"/>
      <c r="CM39" s="357"/>
      <c r="CN39" s="357"/>
      <c r="CO39" s="357"/>
      <c r="CP39" s="357"/>
    </row>
    <row r="40" spans="1:94" s="359" customFormat="1" x14ac:dyDescent="0.2">
      <c r="A40" s="213">
        <v>34</v>
      </c>
      <c r="B40" s="230"/>
      <c r="C40" s="230" t="s">
        <v>227</v>
      </c>
      <c r="D40" s="181" t="s">
        <v>226</v>
      </c>
      <c r="E40" s="182">
        <v>9500000</v>
      </c>
      <c r="F40" s="230"/>
      <c r="G40" s="230"/>
      <c r="H40" s="182">
        <f t="shared" si="23"/>
        <v>9500000</v>
      </c>
      <c r="I40" s="183">
        <v>1000000</v>
      </c>
      <c r="J40" s="248">
        <f>I40</f>
        <v>1000000</v>
      </c>
      <c r="K40" s="249">
        <v>1000000</v>
      </c>
      <c r="L40" s="220">
        <f t="shared" ref="L40:L46" si="35">J40-K40</f>
        <v>0</v>
      </c>
      <c r="M40" s="251">
        <v>708000</v>
      </c>
      <c r="N40" s="249">
        <v>708000</v>
      </c>
      <c r="O40" s="219">
        <f t="shared" si="31"/>
        <v>0</v>
      </c>
      <c r="P40" s="248">
        <f>M40</f>
        <v>708000</v>
      </c>
      <c r="Q40" s="249">
        <v>708000</v>
      </c>
      <c r="R40" s="220">
        <f t="shared" si="32"/>
        <v>0</v>
      </c>
      <c r="S40" s="251">
        <f>P40</f>
        <v>708000</v>
      </c>
      <c r="T40" s="249">
        <v>708000</v>
      </c>
      <c r="U40" s="219">
        <f t="shared" si="33"/>
        <v>0</v>
      </c>
      <c r="V40" s="252">
        <f t="shared" si="34"/>
        <v>708000</v>
      </c>
      <c r="W40" s="253">
        <v>708000</v>
      </c>
      <c r="X40" s="223">
        <f t="shared" si="0"/>
        <v>0</v>
      </c>
      <c r="Y40" s="254">
        <f t="shared" si="29"/>
        <v>708000</v>
      </c>
      <c r="Z40" s="230">
        <v>708000</v>
      </c>
      <c r="AA40" s="226">
        <f t="shared" si="1"/>
        <v>0</v>
      </c>
      <c r="AB40" s="252">
        <f t="shared" si="2"/>
        <v>708000</v>
      </c>
      <c r="AC40" s="253">
        <f>AB40</f>
        <v>708000</v>
      </c>
      <c r="AD40" s="223">
        <f t="shared" si="3"/>
        <v>0</v>
      </c>
      <c r="AE40" s="254">
        <f t="shared" si="4"/>
        <v>708000</v>
      </c>
      <c r="AF40" s="230">
        <v>708000</v>
      </c>
      <c r="AG40" s="226">
        <f t="shared" si="10"/>
        <v>0</v>
      </c>
      <c r="AH40" s="252">
        <f t="shared" si="5"/>
        <v>708000</v>
      </c>
      <c r="AI40" s="253">
        <v>708000</v>
      </c>
      <c r="AJ40" s="223">
        <f t="shared" si="11"/>
        <v>0</v>
      </c>
      <c r="AK40" s="254">
        <f t="shared" si="6"/>
        <v>708000</v>
      </c>
      <c r="AL40" s="230">
        <v>708000</v>
      </c>
      <c r="AM40" s="226">
        <f t="shared" si="12"/>
        <v>0</v>
      </c>
      <c r="AN40" s="252">
        <f t="shared" si="7"/>
        <v>708000</v>
      </c>
      <c r="AO40" s="253">
        <v>708000</v>
      </c>
      <c r="AP40" s="223">
        <f t="shared" si="13"/>
        <v>0</v>
      </c>
      <c r="AQ40" s="245">
        <f t="shared" si="30"/>
        <v>708000</v>
      </c>
      <c r="AR40" s="230"/>
      <c r="AS40" s="214">
        <f t="shared" si="14"/>
        <v>708000</v>
      </c>
      <c r="AT40" s="255">
        <v>712000</v>
      </c>
      <c r="AU40" s="253"/>
      <c r="AV40" s="228">
        <f t="shared" si="15"/>
        <v>712000</v>
      </c>
      <c r="AW40" s="245"/>
      <c r="AX40" s="230"/>
      <c r="AY40" s="246"/>
      <c r="AZ40" s="218">
        <f t="shared" si="8"/>
        <v>8080000</v>
      </c>
      <c r="BA40" s="223">
        <f t="shared" si="9"/>
        <v>9500000</v>
      </c>
      <c r="BB40" s="234">
        <f t="shared" si="16"/>
        <v>1420000</v>
      </c>
      <c r="BC40" s="244" t="s">
        <v>227</v>
      </c>
      <c r="BD40" s="244">
        <v>4250000</v>
      </c>
      <c r="BE40" s="234">
        <f t="shared" si="17"/>
        <v>-2830000</v>
      </c>
      <c r="BF40" s="356"/>
      <c r="BG40" s="357"/>
      <c r="BH40" s="357"/>
      <c r="BI40" s="357"/>
      <c r="BJ40" s="357"/>
      <c r="BK40" s="357"/>
      <c r="BL40" s="357"/>
      <c r="BM40" s="357"/>
      <c r="BN40" s="357"/>
      <c r="BO40" s="357"/>
      <c r="BP40" s="357"/>
      <c r="BQ40" s="357"/>
      <c r="BR40" s="357"/>
      <c r="BS40" s="357"/>
      <c r="BT40" s="357"/>
      <c r="BU40" s="357"/>
      <c r="BV40" s="357"/>
      <c r="BW40" s="357"/>
      <c r="BX40" s="357"/>
      <c r="BY40" s="357"/>
      <c r="BZ40" s="357"/>
      <c r="CA40" s="357"/>
      <c r="CB40" s="357"/>
      <c r="CC40" s="357"/>
      <c r="CD40" s="357"/>
      <c r="CE40" s="357"/>
      <c r="CF40" s="357"/>
      <c r="CG40" s="357"/>
      <c r="CH40" s="357"/>
      <c r="CI40" s="357"/>
      <c r="CJ40" s="357"/>
      <c r="CK40" s="357"/>
      <c r="CL40" s="357"/>
      <c r="CM40" s="357"/>
      <c r="CN40" s="357"/>
      <c r="CO40" s="357"/>
      <c r="CP40" s="357"/>
    </row>
    <row r="41" spans="1:94" s="359" customFormat="1" x14ac:dyDescent="0.2">
      <c r="A41" s="213">
        <v>35</v>
      </c>
      <c r="B41" s="230"/>
      <c r="C41" s="230" t="s">
        <v>242</v>
      </c>
      <c r="D41" s="181" t="s">
        <v>226</v>
      </c>
      <c r="E41" s="183">
        <v>10000000</v>
      </c>
      <c r="F41" s="230"/>
      <c r="G41" s="230"/>
      <c r="H41" s="182">
        <f t="shared" si="23"/>
        <v>10000000</v>
      </c>
      <c r="I41" s="355">
        <v>1000000</v>
      </c>
      <c r="J41" s="251">
        <f>I41</f>
        <v>1000000</v>
      </c>
      <c r="K41" s="249">
        <v>1000000</v>
      </c>
      <c r="L41" s="220">
        <f t="shared" si="35"/>
        <v>0</v>
      </c>
      <c r="M41" s="251">
        <f>(H41-I41)/12</f>
        <v>750000</v>
      </c>
      <c r="N41" s="249">
        <v>750000</v>
      </c>
      <c r="O41" s="219">
        <f t="shared" si="31"/>
        <v>0</v>
      </c>
      <c r="P41" s="248">
        <f>M41</f>
        <v>750000</v>
      </c>
      <c r="Q41" s="249">
        <v>750000</v>
      </c>
      <c r="R41" s="220">
        <f t="shared" si="32"/>
        <v>0</v>
      </c>
      <c r="S41" s="251">
        <f>P41</f>
        <v>750000</v>
      </c>
      <c r="T41" s="249">
        <f>S41</f>
        <v>750000</v>
      </c>
      <c r="U41" s="219">
        <f t="shared" si="33"/>
        <v>0</v>
      </c>
      <c r="V41" s="252">
        <f t="shared" si="34"/>
        <v>750000</v>
      </c>
      <c r="W41" s="253">
        <f>V41</f>
        <v>750000</v>
      </c>
      <c r="X41" s="223">
        <f t="shared" si="0"/>
        <v>0</v>
      </c>
      <c r="Y41" s="254">
        <f t="shared" si="29"/>
        <v>750000</v>
      </c>
      <c r="Z41" s="230">
        <f>Y41</f>
        <v>750000</v>
      </c>
      <c r="AA41" s="226">
        <f t="shared" si="1"/>
        <v>0</v>
      </c>
      <c r="AB41" s="252">
        <f t="shared" si="2"/>
        <v>750000</v>
      </c>
      <c r="AC41" s="253">
        <f>AB41</f>
        <v>750000</v>
      </c>
      <c r="AD41" s="223">
        <f t="shared" si="3"/>
        <v>0</v>
      </c>
      <c r="AE41" s="254">
        <f t="shared" si="4"/>
        <v>750000</v>
      </c>
      <c r="AF41" s="230">
        <v>500000</v>
      </c>
      <c r="AG41" s="226">
        <f t="shared" si="10"/>
        <v>250000</v>
      </c>
      <c r="AH41" s="252">
        <f t="shared" si="5"/>
        <v>750000</v>
      </c>
      <c r="AI41" s="253"/>
      <c r="AJ41" s="223">
        <f t="shared" si="11"/>
        <v>750000</v>
      </c>
      <c r="AK41" s="254">
        <f t="shared" si="6"/>
        <v>750000</v>
      </c>
      <c r="AL41" s="230"/>
      <c r="AM41" s="226">
        <f t="shared" si="12"/>
        <v>750000</v>
      </c>
      <c r="AN41" s="252">
        <f t="shared" si="7"/>
        <v>750000</v>
      </c>
      <c r="AO41" s="253"/>
      <c r="AP41" s="223">
        <f t="shared" si="13"/>
        <v>750000</v>
      </c>
      <c r="AQ41" s="245">
        <f t="shared" si="30"/>
        <v>750000</v>
      </c>
      <c r="AR41" s="230"/>
      <c r="AS41" s="214">
        <f t="shared" si="14"/>
        <v>750000</v>
      </c>
      <c r="AT41" s="255">
        <f>AQ41</f>
        <v>750000</v>
      </c>
      <c r="AU41" s="253"/>
      <c r="AV41" s="228">
        <f t="shared" si="15"/>
        <v>750000</v>
      </c>
      <c r="AW41" s="245"/>
      <c r="AX41" s="230"/>
      <c r="AY41" s="246"/>
      <c r="AZ41" s="218">
        <f t="shared" si="8"/>
        <v>6000000</v>
      </c>
      <c r="BA41" s="223">
        <f t="shared" si="9"/>
        <v>10000000</v>
      </c>
      <c r="BB41" s="234">
        <f t="shared" si="16"/>
        <v>4000000</v>
      </c>
      <c r="BC41" s="244" t="s">
        <v>242</v>
      </c>
      <c r="BD41" s="244">
        <v>4000000</v>
      </c>
      <c r="BE41" s="234">
        <f t="shared" si="17"/>
        <v>0</v>
      </c>
      <c r="BF41" s="356"/>
      <c r="BG41" s="357"/>
      <c r="BH41" s="357"/>
      <c r="BI41" s="357"/>
      <c r="BJ41" s="357"/>
      <c r="BK41" s="357"/>
      <c r="BL41" s="357"/>
      <c r="BM41" s="357"/>
      <c r="BN41" s="357"/>
      <c r="BO41" s="357"/>
      <c r="BP41" s="357"/>
      <c r="BQ41" s="357"/>
      <c r="BR41" s="357"/>
      <c r="BS41" s="357"/>
      <c r="BT41" s="357"/>
      <c r="BU41" s="357"/>
      <c r="BV41" s="357"/>
      <c r="BW41" s="357"/>
      <c r="BX41" s="357"/>
      <c r="BY41" s="357"/>
      <c r="BZ41" s="357"/>
      <c r="CA41" s="357"/>
      <c r="CB41" s="357"/>
      <c r="CC41" s="357"/>
      <c r="CD41" s="357"/>
      <c r="CE41" s="357"/>
      <c r="CF41" s="357"/>
      <c r="CG41" s="357"/>
      <c r="CH41" s="357"/>
      <c r="CI41" s="357"/>
      <c r="CJ41" s="357"/>
      <c r="CK41" s="357"/>
      <c r="CL41" s="357"/>
      <c r="CM41" s="357"/>
      <c r="CN41" s="357"/>
      <c r="CO41" s="357"/>
      <c r="CP41" s="357"/>
    </row>
    <row r="42" spans="1:94" s="359" customFormat="1" x14ac:dyDescent="0.2">
      <c r="A42" s="213">
        <v>36</v>
      </c>
      <c r="B42" s="230"/>
      <c r="C42" s="180" t="s">
        <v>238</v>
      </c>
      <c r="D42" s="181" t="s">
        <v>226</v>
      </c>
      <c r="E42" s="183">
        <v>10000000</v>
      </c>
      <c r="F42" s="230"/>
      <c r="G42" s="230">
        <v>500000</v>
      </c>
      <c r="H42" s="182">
        <f t="shared" si="23"/>
        <v>9500000</v>
      </c>
      <c r="I42" s="180">
        <v>3000000</v>
      </c>
      <c r="J42" s="251">
        <f>I42</f>
        <v>3000000</v>
      </c>
      <c r="K42" s="249">
        <v>3000000</v>
      </c>
      <c r="L42" s="220">
        <f t="shared" si="35"/>
        <v>0</v>
      </c>
      <c r="M42" s="251">
        <v>550000</v>
      </c>
      <c r="N42" s="249"/>
      <c r="O42" s="219">
        <f t="shared" si="31"/>
        <v>550000</v>
      </c>
      <c r="P42" s="264">
        <f>M42</f>
        <v>550000</v>
      </c>
      <c r="Q42" s="261"/>
      <c r="R42" s="265">
        <f t="shared" si="32"/>
        <v>550000</v>
      </c>
      <c r="S42" s="260">
        <f>P42</f>
        <v>550000</v>
      </c>
      <c r="T42" s="261"/>
      <c r="U42" s="262">
        <f t="shared" si="33"/>
        <v>550000</v>
      </c>
      <c r="V42" s="252">
        <f t="shared" si="34"/>
        <v>550000</v>
      </c>
      <c r="W42" s="253"/>
      <c r="X42" s="223">
        <f t="shared" si="0"/>
        <v>550000</v>
      </c>
      <c r="Y42" s="254">
        <f t="shared" si="29"/>
        <v>550000</v>
      </c>
      <c r="Z42" s="230"/>
      <c r="AA42" s="226">
        <f t="shared" si="1"/>
        <v>550000</v>
      </c>
      <c r="AB42" s="252">
        <f t="shared" si="2"/>
        <v>550000</v>
      </c>
      <c r="AC42" s="253"/>
      <c r="AD42" s="223">
        <f t="shared" si="3"/>
        <v>550000</v>
      </c>
      <c r="AE42" s="254">
        <f t="shared" si="4"/>
        <v>550000</v>
      </c>
      <c r="AF42" s="230"/>
      <c r="AG42" s="226">
        <f t="shared" si="10"/>
        <v>550000</v>
      </c>
      <c r="AH42" s="252">
        <f t="shared" si="5"/>
        <v>550000</v>
      </c>
      <c r="AI42" s="253"/>
      <c r="AJ42" s="223">
        <f t="shared" si="11"/>
        <v>550000</v>
      </c>
      <c r="AK42" s="254">
        <f t="shared" si="6"/>
        <v>550000</v>
      </c>
      <c r="AL42" s="230"/>
      <c r="AM42" s="226">
        <f t="shared" si="12"/>
        <v>550000</v>
      </c>
      <c r="AN42" s="252">
        <f t="shared" si="7"/>
        <v>550000</v>
      </c>
      <c r="AO42" s="253"/>
      <c r="AP42" s="223">
        <f t="shared" si="13"/>
        <v>550000</v>
      </c>
      <c r="AQ42" s="245">
        <f t="shared" si="30"/>
        <v>550000</v>
      </c>
      <c r="AR42" s="230"/>
      <c r="AS42" s="214">
        <f t="shared" si="14"/>
        <v>550000</v>
      </c>
      <c r="AT42" s="255">
        <v>450000</v>
      </c>
      <c r="AU42" s="253"/>
      <c r="AV42" s="228">
        <f t="shared" si="15"/>
        <v>450000</v>
      </c>
      <c r="AW42" s="245"/>
      <c r="AX42" s="230"/>
      <c r="AY42" s="246"/>
      <c r="AZ42" s="218">
        <f t="shared" si="8"/>
        <v>3000000</v>
      </c>
      <c r="BA42" s="223">
        <f t="shared" si="9"/>
        <v>9500000</v>
      </c>
      <c r="BB42" s="234">
        <f t="shared" si="16"/>
        <v>6500000</v>
      </c>
      <c r="BC42" s="244" t="s">
        <v>238</v>
      </c>
      <c r="BD42" s="244">
        <v>6500000</v>
      </c>
      <c r="BE42" s="234">
        <f t="shared" si="17"/>
        <v>0</v>
      </c>
      <c r="BF42" s="356"/>
      <c r="BG42" s="357"/>
      <c r="BH42" s="357"/>
      <c r="BI42" s="357"/>
      <c r="BJ42" s="357"/>
      <c r="BK42" s="357"/>
      <c r="BL42" s="357"/>
      <c r="BM42" s="357"/>
      <c r="BN42" s="357"/>
      <c r="BO42" s="357"/>
      <c r="BP42" s="357"/>
      <c r="BQ42" s="357"/>
      <c r="BR42" s="357"/>
      <c r="BS42" s="357"/>
      <c r="BT42" s="357"/>
      <c r="BU42" s="357"/>
      <c r="BV42" s="357"/>
      <c r="BW42" s="357"/>
      <c r="BX42" s="357"/>
      <c r="BY42" s="357"/>
      <c r="BZ42" s="357"/>
      <c r="CA42" s="357"/>
      <c r="CB42" s="357"/>
      <c r="CC42" s="357"/>
      <c r="CD42" s="357"/>
      <c r="CE42" s="357"/>
      <c r="CF42" s="357"/>
      <c r="CG42" s="357"/>
      <c r="CH42" s="357"/>
      <c r="CI42" s="357"/>
      <c r="CJ42" s="357"/>
      <c r="CK42" s="357"/>
      <c r="CL42" s="357"/>
      <c r="CM42" s="357"/>
      <c r="CN42" s="357"/>
      <c r="CO42" s="357"/>
      <c r="CP42" s="357"/>
    </row>
    <row r="43" spans="1:94" s="359" customFormat="1" x14ac:dyDescent="0.2">
      <c r="A43" s="213">
        <v>37</v>
      </c>
      <c r="B43" s="230"/>
      <c r="C43" s="180" t="s">
        <v>232</v>
      </c>
      <c r="D43" s="181" t="s">
        <v>226</v>
      </c>
      <c r="E43" s="183">
        <v>9500000</v>
      </c>
      <c r="F43" s="230"/>
      <c r="G43" s="230"/>
      <c r="H43" s="182">
        <f t="shared" si="23"/>
        <v>9500000</v>
      </c>
      <c r="I43" s="230">
        <v>1000000</v>
      </c>
      <c r="J43" s="251">
        <f>I43</f>
        <v>1000000</v>
      </c>
      <c r="K43" s="249">
        <v>1000000</v>
      </c>
      <c r="L43" s="220">
        <f t="shared" si="35"/>
        <v>0</v>
      </c>
      <c r="M43" s="251">
        <v>708000</v>
      </c>
      <c r="N43" s="249">
        <f>M43</f>
        <v>708000</v>
      </c>
      <c r="O43" s="219">
        <f t="shared" si="31"/>
        <v>0</v>
      </c>
      <c r="P43" s="248">
        <f>M43</f>
        <v>708000</v>
      </c>
      <c r="Q43" s="249">
        <v>708000</v>
      </c>
      <c r="R43" s="220">
        <f t="shared" si="32"/>
        <v>0</v>
      </c>
      <c r="S43" s="251">
        <f>P43</f>
        <v>708000</v>
      </c>
      <c r="T43" s="249">
        <f>S43</f>
        <v>708000</v>
      </c>
      <c r="U43" s="219">
        <f t="shared" si="33"/>
        <v>0</v>
      </c>
      <c r="V43" s="252">
        <f t="shared" si="34"/>
        <v>708000</v>
      </c>
      <c r="W43" s="253">
        <f>V43</f>
        <v>708000</v>
      </c>
      <c r="X43" s="223">
        <f t="shared" si="0"/>
        <v>0</v>
      </c>
      <c r="Y43" s="254">
        <f t="shared" si="29"/>
        <v>708000</v>
      </c>
      <c r="Z43" s="230">
        <f>Y43</f>
        <v>708000</v>
      </c>
      <c r="AA43" s="226">
        <f t="shared" si="1"/>
        <v>0</v>
      </c>
      <c r="AB43" s="252">
        <f t="shared" si="2"/>
        <v>708000</v>
      </c>
      <c r="AC43" s="253">
        <f>AB43</f>
        <v>708000</v>
      </c>
      <c r="AD43" s="223">
        <f t="shared" si="3"/>
        <v>0</v>
      </c>
      <c r="AE43" s="254">
        <f t="shared" si="4"/>
        <v>708000</v>
      </c>
      <c r="AF43" s="230">
        <f>AE43</f>
        <v>708000</v>
      </c>
      <c r="AG43" s="226">
        <f t="shared" si="10"/>
        <v>0</v>
      </c>
      <c r="AH43" s="252">
        <f t="shared" si="5"/>
        <v>708000</v>
      </c>
      <c r="AI43" s="253">
        <v>708000</v>
      </c>
      <c r="AJ43" s="223">
        <f t="shared" si="11"/>
        <v>0</v>
      </c>
      <c r="AK43" s="254">
        <f t="shared" si="6"/>
        <v>708000</v>
      </c>
      <c r="AL43" s="230">
        <v>708000</v>
      </c>
      <c r="AM43" s="226">
        <f t="shared" si="12"/>
        <v>0</v>
      </c>
      <c r="AN43" s="252">
        <f t="shared" si="7"/>
        <v>708000</v>
      </c>
      <c r="AO43" s="253">
        <f>700000-12000</f>
        <v>688000</v>
      </c>
      <c r="AP43" s="223">
        <f t="shared" si="13"/>
        <v>20000</v>
      </c>
      <c r="AQ43" s="245">
        <f t="shared" si="30"/>
        <v>708000</v>
      </c>
      <c r="AR43" s="230"/>
      <c r="AS43" s="214">
        <f t="shared" si="14"/>
        <v>708000</v>
      </c>
      <c r="AT43" s="255">
        <v>712000</v>
      </c>
      <c r="AU43" s="253"/>
      <c r="AV43" s="228">
        <f t="shared" si="15"/>
        <v>712000</v>
      </c>
      <c r="AW43" s="245"/>
      <c r="AX43" s="230"/>
      <c r="AY43" s="246"/>
      <c r="AZ43" s="218">
        <f t="shared" si="8"/>
        <v>8060000</v>
      </c>
      <c r="BA43" s="223">
        <f t="shared" si="9"/>
        <v>9500000</v>
      </c>
      <c r="BB43" s="234">
        <f t="shared" si="16"/>
        <v>1440000</v>
      </c>
      <c r="BC43" s="244" t="s">
        <v>517</v>
      </c>
      <c r="BD43" s="244">
        <v>3540000</v>
      </c>
      <c r="BE43" s="234">
        <f t="shared" si="17"/>
        <v>-2100000</v>
      </c>
      <c r="BF43" s="356"/>
      <c r="BG43" s="357"/>
      <c r="BH43" s="357"/>
      <c r="BI43" s="357"/>
      <c r="BJ43" s="357"/>
      <c r="BK43" s="357"/>
      <c r="BL43" s="357"/>
      <c r="BM43" s="357"/>
      <c r="BN43" s="357"/>
      <c r="BO43" s="357"/>
      <c r="BP43" s="357"/>
      <c r="BQ43" s="357"/>
      <c r="BR43" s="357"/>
      <c r="BS43" s="357"/>
      <c r="BT43" s="357"/>
      <c r="BU43" s="357"/>
      <c r="BV43" s="357"/>
      <c r="BW43" s="357"/>
      <c r="BX43" s="357"/>
      <c r="BY43" s="357"/>
      <c r="BZ43" s="357"/>
      <c r="CA43" s="357"/>
      <c r="CB43" s="357"/>
      <c r="CC43" s="357"/>
      <c r="CD43" s="357"/>
      <c r="CE43" s="357"/>
      <c r="CF43" s="357"/>
      <c r="CG43" s="357"/>
      <c r="CH43" s="357"/>
      <c r="CI43" s="357"/>
      <c r="CJ43" s="357"/>
      <c r="CK43" s="357"/>
      <c r="CL43" s="357"/>
      <c r="CM43" s="357"/>
      <c r="CN43" s="357"/>
      <c r="CO43" s="357"/>
      <c r="CP43" s="357"/>
    </row>
    <row r="44" spans="1:94" s="359" customFormat="1" x14ac:dyDescent="0.2">
      <c r="A44" s="213">
        <v>38</v>
      </c>
      <c r="B44" s="230"/>
      <c r="C44" s="230" t="s">
        <v>338</v>
      </c>
      <c r="D44" s="181" t="s">
        <v>226</v>
      </c>
      <c r="E44" s="183">
        <v>10000000</v>
      </c>
      <c r="F44" s="230"/>
      <c r="G44" s="230"/>
      <c r="H44" s="182">
        <f t="shared" si="23"/>
        <v>10000000</v>
      </c>
      <c r="I44" s="230">
        <v>1000000</v>
      </c>
      <c r="J44" s="251">
        <v>1000000</v>
      </c>
      <c r="K44" s="249">
        <v>1000000</v>
      </c>
      <c r="L44" s="220">
        <f t="shared" si="35"/>
        <v>0</v>
      </c>
      <c r="M44" s="251"/>
      <c r="N44" s="249"/>
      <c r="O44" s="219">
        <f t="shared" si="31"/>
        <v>0</v>
      </c>
      <c r="P44" s="248"/>
      <c r="Q44" s="249"/>
      <c r="R44" s="220">
        <f t="shared" si="32"/>
        <v>0</v>
      </c>
      <c r="S44" s="260">
        <v>900000</v>
      </c>
      <c r="T44" s="261">
        <f>S44</f>
        <v>900000</v>
      </c>
      <c r="U44" s="262">
        <f t="shared" si="33"/>
        <v>0</v>
      </c>
      <c r="V44" s="252">
        <f t="shared" si="34"/>
        <v>900000</v>
      </c>
      <c r="W44" s="253">
        <f>V44</f>
        <v>900000</v>
      </c>
      <c r="X44" s="223">
        <f t="shared" si="0"/>
        <v>0</v>
      </c>
      <c r="Y44" s="254">
        <f t="shared" si="29"/>
        <v>900000</v>
      </c>
      <c r="Z44" s="230">
        <f>Y44</f>
        <v>900000</v>
      </c>
      <c r="AA44" s="226">
        <f t="shared" si="1"/>
        <v>0</v>
      </c>
      <c r="AB44" s="252">
        <f t="shared" si="2"/>
        <v>900000</v>
      </c>
      <c r="AC44" s="253">
        <f>2800000-(AB44*3)</f>
        <v>100000</v>
      </c>
      <c r="AD44" s="223">
        <f t="shared" si="3"/>
        <v>800000</v>
      </c>
      <c r="AE44" s="254">
        <f t="shared" si="4"/>
        <v>900000</v>
      </c>
      <c r="AF44" s="230"/>
      <c r="AG44" s="226">
        <f t="shared" si="10"/>
        <v>900000</v>
      </c>
      <c r="AH44" s="252">
        <f t="shared" si="5"/>
        <v>900000</v>
      </c>
      <c r="AI44" s="253"/>
      <c r="AJ44" s="223">
        <f t="shared" si="11"/>
        <v>900000</v>
      </c>
      <c r="AK44" s="254">
        <f t="shared" si="6"/>
        <v>900000</v>
      </c>
      <c r="AL44" s="230"/>
      <c r="AM44" s="226">
        <f t="shared" si="12"/>
        <v>900000</v>
      </c>
      <c r="AN44" s="252">
        <f t="shared" si="7"/>
        <v>900000</v>
      </c>
      <c r="AO44" s="253"/>
      <c r="AP44" s="223">
        <f t="shared" si="13"/>
        <v>900000</v>
      </c>
      <c r="AQ44" s="245">
        <f t="shared" si="30"/>
        <v>900000</v>
      </c>
      <c r="AR44" s="230"/>
      <c r="AS44" s="214">
        <f t="shared" si="14"/>
        <v>900000</v>
      </c>
      <c r="AT44" s="255">
        <v>900000</v>
      </c>
      <c r="AU44" s="253"/>
      <c r="AV44" s="228">
        <f t="shared" si="15"/>
        <v>900000</v>
      </c>
      <c r="AW44" s="245"/>
      <c r="AX44" s="230"/>
      <c r="AY44" s="246"/>
      <c r="AZ44" s="218">
        <f t="shared" si="8"/>
        <v>3800000</v>
      </c>
      <c r="BA44" s="223">
        <f t="shared" si="9"/>
        <v>10000000</v>
      </c>
      <c r="BB44" s="234">
        <f t="shared" si="16"/>
        <v>6200000</v>
      </c>
      <c r="BC44" s="244" t="s">
        <v>518</v>
      </c>
      <c r="BD44" s="244">
        <v>6200000</v>
      </c>
      <c r="BE44" s="234">
        <f t="shared" si="17"/>
        <v>0</v>
      </c>
      <c r="BF44" s="356"/>
      <c r="BG44" s="357"/>
      <c r="BH44" s="357"/>
      <c r="BI44" s="357"/>
      <c r="BJ44" s="357"/>
      <c r="BK44" s="357"/>
      <c r="BL44" s="357"/>
      <c r="BM44" s="357"/>
      <c r="BN44" s="357"/>
      <c r="BO44" s="357"/>
      <c r="BP44" s="357"/>
      <c r="BQ44" s="357"/>
      <c r="BR44" s="357"/>
      <c r="BS44" s="357"/>
      <c r="BT44" s="357"/>
      <c r="BU44" s="357"/>
      <c r="BV44" s="357"/>
      <c r="BW44" s="357"/>
      <c r="BX44" s="357"/>
      <c r="BY44" s="357"/>
      <c r="BZ44" s="357"/>
      <c r="CA44" s="357"/>
      <c r="CB44" s="357"/>
      <c r="CC44" s="357"/>
      <c r="CD44" s="357"/>
      <c r="CE44" s="357"/>
      <c r="CF44" s="357"/>
      <c r="CG44" s="357"/>
      <c r="CH44" s="357"/>
      <c r="CI44" s="357"/>
      <c r="CJ44" s="357"/>
      <c r="CK44" s="357"/>
      <c r="CL44" s="357"/>
      <c r="CM44" s="357"/>
      <c r="CN44" s="357"/>
      <c r="CO44" s="357"/>
      <c r="CP44" s="357"/>
    </row>
    <row r="45" spans="1:94" s="359" customFormat="1" x14ac:dyDescent="0.2">
      <c r="A45" s="213">
        <v>39</v>
      </c>
      <c r="B45" s="230"/>
      <c r="C45" s="230" t="s">
        <v>307</v>
      </c>
      <c r="D45" s="181" t="s">
        <v>226</v>
      </c>
      <c r="E45" s="183">
        <v>10000000</v>
      </c>
      <c r="F45" s="230"/>
      <c r="G45" s="230"/>
      <c r="H45" s="182">
        <f t="shared" si="23"/>
        <v>10000000</v>
      </c>
      <c r="I45" s="230">
        <v>3000000</v>
      </c>
      <c r="J45" s="251">
        <v>3000000</v>
      </c>
      <c r="K45" s="249">
        <v>3000000</v>
      </c>
      <c r="L45" s="250">
        <f t="shared" si="35"/>
        <v>0</v>
      </c>
      <c r="M45" s="251"/>
      <c r="N45" s="249"/>
      <c r="O45" s="219">
        <f t="shared" si="31"/>
        <v>0</v>
      </c>
      <c r="P45" s="248">
        <v>700000</v>
      </c>
      <c r="Q45" s="249">
        <v>700000</v>
      </c>
      <c r="R45" s="220">
        <f t="shared" si="32"/>
        <v>0</v>
      </c>
      <c r="S45" s="251">
        <f>P45</f>
        <v>700000</v>
      </c>
      <c r="T45" s="249">
        <v>700000</v>
      </c>
      <c r="U45" s="219">
        <f t="shared" si="33"/>
        <v>0</v>
      </c>
      <c r="V45" s="252">
        <f t="shared" si="34"/>
        <v>700000</v>
      </c>
      <c r="W45" s="253">
        <f>V45</f>
        <v>700000</v>
      </c>
      <c r="X45" s="223">
        <f t="shared" si="0"/>
        <v>0</v>
      </c>
      <c r="Y45" s="254">
        <f t="shared" si="29"/>
        <v>700000</v>
      </c>
      <c r="Z45" s="230">
        <f>Y45</f>
        <v>700000</v>
      </c>
      <c r="AA45" s="226">
        <f t="shared" si="1"/>
        <v>0</v>
      </c>
      <c r="AB45" s="252">
        <f t="shared" si="2"/>
        <v>700000</v>
      </c>
      <c r="AC45" s="253">
        <f>AB45</f>
        <v>700000</v>
      </c>
      <c r="AD45" s="223">
        <f t="shared" si="3"/>
        <v>0</v>
      </c>
      <c r="AE45" s="254">
        <f t="shared" si="4"/>
        <v>700000</v>
      </c>
      <c r="AF45" s="230">
        <v>700000</v>
      </c>
      <c r="AG45" s="226">
        <f t="shared" si="10"/>
        <v>0</v>
      </c>
      <c r="AH45" s="252">
        <f t="shared" si="5"/>
        <v>700000</v>
      </c>
      <c r="AI45" s="253">
        <v>700000</v>
      </c>
      <c r="AJ45" s="223">
        <f t="shared" si="11"/>
        <v>0</v>
      </c>
      <c r="AK45" s="254">
        <f t="shared" si="6"/>
        <v>700000</v>
      </c>
      <c r="AL45" s="230">
        <v>700000</v>
      </c>
      <c r="AM45" s="226">
        <f>+AK45-AL45</f>
        <v>0</v>
      </c>
      <c r="AN45" s="252">
        <f t="shared" si="7"/>
        <v>700000</v>
      </c>
      <c r="AO45" s="253"/>
      <c r="AP45" s="223">
        <f t="shared" si="13"/>
        <v>700000</v>
      </c>
      <c r="AQ45" s="245">
        <f t="shared" si="30"/>
        <v>700000</v>
      </c>
      <c r="AR45" s="230"/>
      <c r="AS45" s="214">
        <f t="shared" si="14"/>
        <v>700000</v>
      </c>
      <c r="AT45" s="255"/>
      <c r="AU45" s="253"/>
      <c r="AV45" s="228">
        <f t="shared" si="15"/>
        <v>0</v>
      </c>
      <c r="AW45" s="245"/>
      <c r="AX45" s="230"/>
      <c r="AY45" s="246"/>
      <c r="AZ45" s="218">
        <f t="shared" si="8"/>
        <v>8600000</v>
      </c>
      <c r="BA45" s="360">
        <f t="shared" si="9"/>
        <v>10000000</v>
      </c>
      <c r="BB45" s="234">
        <f t="shared" si="16"/>
        <v>1400000</v>
      </c>
      <c r="BC45" s="244" t="s">
        <v>307</v>
      </c>
      <c r="BD45" s="244">
        <v>3500000</v>
      </c>
      <c r="BE45" s="234">
        <f t="shared" si="17"/>
        <v>-2100000</v>
      </c>
      <c r="BF45" s="356"/>
      <c r="BG45" s="357"/>
      <c r="BH45" s="357"/>
      <c r="BI45" s="357"/>
      <c r="BJ45" s="357"/>
      <c r="BK45" s="357"/>
      <c r="BL45" s="357"/>
      <c r="BM45" s="357"/>
      <c r="BN45" s="357"/>
      <c r="BO45" s="357"/>
      <c r="BP45" s="357"/>
      <c r="BQ45" s="357"/>
      <c r="BR45" s="357"/>
      <c r="BS45" s="357"/>
      <c r="BT45" s="357"/>
      <c r="BU45" s="357"/>
      <c r="BV45" s="357"/>
      <c r="BW45" s="357"/>
      <c r="BX45" s="357"/>
      <c r="BY45" s="357"/>
      <c r="BZ45" s="357"/>
      <c r="CA45" s="357"/>
      <c r="CB45" s="357"/>
      <c r="CC45" s="357"/>
      <c r="CD45" s="357"/>
      <c r="CE45" s="357"/>
      <c r="CF45" s="357"/>
      <c r="CG45" s="357"/>
      <c r="CH45" s="357"/>
      <c r="CI45" s="357"/>
      <c r="CJ45" s="357"/>
      <c r="CK45" s="357"/>
      <c r="CL45" s="357"/>
      <c r="CM45" s="357"/>
      <c r="CN45" s="357"/>
      <c r="CO45" s="357"/>
      <c r="CP45" s="357"/>
    </row>
    <row r="46" spans="1:94" ht="15" thickBot="1" x14ac:dyDescent="0.25">
      <c r="A46" s="213">
        <v>40</v>
      </c>
      <c r="B46" s="361"/>
      <c r="C46" s="361" t="s">
        <v>246</v>
      </c>
      <c r="D46" s="188" t="s">
        <v>226</v>
      </c>
      <c r="E46" s="189">
        <v>10000000</v>
      </c>
      <c r="F46" s="361"/>
      <c r="G46" s="361"/>
      <c r="H46" s="190">
        <f t="shared" si="23"/>
        <v>10000000</v>
      </c>
      <c r="I46" s="361">
        <v>1000000</v>
      </c>
      <c r="J46" s="362">
        <f>I46</f>
        <v>1000000</v>
      </c>
      <c r="K46" s="363">
        <v>1000000</v>
      </c>
      <c r="L46" s="220">
        <f t="shared" si="35"/>
        <v>0</v>
      </c>
      <c r="M46" s="362"/>
      <c r="N46" s="363"/>
      <c r="O46" s="219">
        <f t="shared" si="31"/>
        <v>0</v>
      </c>
      <c r="P46" s="364">
        <v>850000</v>
      </c>
      <c r="Q46" s="363">
        <v>850000</v>
      </c>
      <c r="R46" s="220">
        <f t="shared" si="32"/>
        <v>0</v>
      </c>
      <c r="S46" s="362">
        <f>P46</f>
        <v>850000</v>
      </c>
      <c r="T46" s="363">
        <f>S46</f>
        <v>850000</v>
      </c>
      <c r="U46" s="219">
        <f t="shared" si="33"/>
        <v>0</v>
      </c>
      <c r="V46" s="365">
        <f t="shared" si="34"/>
        <v>850000</v>
      </c>
      <c r="W46" s="366">
        <f>V46</f>
        <v>850000</v>
      </c>
      <c r="X46" s="223">
        <f t="shared" si="0"/>
        <v>0</v>
      </c>
      <c r="Y46" s="367">
        <f t="shared" si="29"/>
        <v>850000</v>
      </c>
      <c r="Z46" s="361">
        <v>850000</v>
      </c>
      <c r="AA46" s="226">
        <f t="shared" si="1"/>
        <v>0</v>
      </c>
      <c r="AB46" s="365">
        <f t="shared" si="2"/>
        <v>850000</v>
      </c>
      <c r="AC46" s="366">
        <v>850000</v>
      </c>
      <c r="AD46" s="223">
        <f t="shared" si="3"/>
        <v>0</v>
      </c>
      <c r="AE46" s="367">
        <f t="shared" si="4"/>
        <v>850000</v>
      </c>
      <c r="AF46" s="361">
        <v>850000</v>
      </c>
      <c r="AG46" s="226">
        <f t="shared" si="10"/>
        <v>0</v>
      </c>
      <c r="AH46" s="365">
        <f t="shared" si="5"/>
        <v>850000</v>
      </c>
      <c r="AI46" s="366">
        <v>850000</v>
      </c>
      <c r="AJ46" s="223">
        <f t="shared" si="11"/>
        <v>0</v>
      </c>
      <c r="AK46" s="367">
        <f t="shared" si="6"/>
        <v>850000</v>
      </c>
      <c r="AL46" s="361">
        <v>850000</v>
      </c>
      <c r="AM46" s="226">
        <f t="shared" si="12"/>
        <v>0</v>
      </c>
      <c r="AN46" s="365">
        <f t="shared" si="7"/>
        <v>850000</v>
      </c>
      <c r="AO46" s="366">
        <v>200000</v>
      </c>
      <c r="AP46" s="223">
        <f t="shared" si="13"/>
        <v>650000</v>
      </c>
      <c r="AQ46" s="368">
        <f t="shared" si="30"/>
        <v>850000</v>
      </c>
      <c r="AR46" s="361"/>
      <c r="AS46" s="214">
        <f t="shared" si="14"/>
        <v>850000</v>
      </c>
      <c r="AT46" s="369">
        <v>500000</v>
      </c>
      <c r="AU46" s="366"/>
      <c r="AV46" s="228">
        <f t="shared" si="15"/>
        <v>500000</v>
      </c>
      <c r="AW46" s="368"/>
      <c r="AX46" s="361"/>
      <c r="AY46" s="370"/>
      <c r="AZ46" s="218">
        <f t="shared" si="8"/>
        <v>8000000</v>
      </c>
      <c r="BA46" s="223">
        <f t="shared" si="9"/>
        <v>10000000</v>
      </c>
      <c r="BB46" s="234">
        <f t="shared" si="16"/>
        <v>2000000</v>
      </c>
      <c r="BC46" s="234" t="s">
        <v>246</v>
      </c>
      <c r="BD46" s="234">
        <v>6000000</v>
      </c>
      <c r="BE46" s="234">
        <f t="shared" si="17"/>
        <v>-4000000</v>
      </c>
      <c r="BF46" s="234"/>
    </row>
    <row r="47" spans="1:94" ht="18" thickBot="1" x14ac:dyDescent="0.45">
      <c r="A47" s="484" t="s">
        <v>8</v>
      </c>
      <c r="B47" s="517"/>
      <c r="C47" s="517"/>
      <c r="D47" s="517"/>
      <c r="E47" s="517"/>
      <c r="F47" s="517"/>
      <c r="G47" s="517"/>
      <c r="H47" s="517"/>
      <c r="I47" s="517"/>
      <c r="J47" s="291">
        <f>SUM(J6:J46)</f>
        <v>72437500</v>
      </c>
      <c r="K47" s="291">
        <f t="shared" ref="K47:BA47" si="36">SUM(K6:K46)</f>
        <v>71937500</v>
      </c>
      <c r="L47" s="291">
        <f t="shared" si="36"/>
        <v>500000</v>
      </c>
      <c r="M47" s="291">
        <f t="shared" si="36"/>
        <v>14882500</v>
      </c>
      <c r="N47" s="291">
        <f t="shared" si="36"/>
        <v>12882500</v>
      </c>
      <c r="O47" s="291">
        <f t="shared" si="36"/>
        <v>2000000</v>
      </c>
      <c r="P47" s="291">
        <f t="shared" si="36"/>
        <v>20132500</v>
      </c>
      <c r="Q47" s="291">
        <f t="shared" si="36"/>
        <v>18132500</v>
      </c>
      <c r="R47" s="291">
        <f t="shared" si="36"/>
        <v>2000000</v>
      </c>
      <c r="S47" s="291">
        <f t="shared" si="36"/>
        <v>28082500</v>
      </c>
      <c r="T47" s="291">
        <f t="shared" si="36"/>
        <v>23382500</v>
      </c>
      <c r="U47" s="291">
        <f t="shared" si="36"/>
        <v>4700000</v>
      </c>
      <c r="V47" s="291">
        <f t="shared" si="36"/>
        <v>29082500</v>
      </c>
      <c r="W47" s="291">
        <f t="shared" si="36"/>
        <v>22532500</v>
      </c>
      <c r="X47" s="291">
        <f t="shared" si="36"/>
        <v>6550000</v>
      </c>
      <c r="Y47" s="291">
        <f t="shared" si="36"/>
        <v>31226250</v>
      </c>
      <c r="Z47" s="291">
        <f t="shared" si="36"/>
        <v>22345000</v>
      </c>
      <c r="AA47" s="291">
        <f t="shared" si="36"/>
        <v>8881250</v>
      </c>
      <c r="AB47" s="291">
        <f t="shared" si="36"/>
        <v>31226250</v>
      </c>
      <c r="AC47" s="291">
        <f t="shared" si="36"/>
        <v>20537000</v>
      </c>
      <c r="AD47" s="291">
        <f t="shared" si="36"/>
        <v>10689250</v>
      </c>
      <c r="AE47" s="291">
        <f t="shared" si="36"/>
        <v>31226250</v>
      </c>
      <c r="AF47" s="291">
        <f t="shared" si="36"/>
        <v>18587000</v>
      </c>
      <c r="AG47" s="291">
        <f t="shared" si="36"/>
        <v>12639250</v>
      </c>
      <c r="AH47" s="291">
        <f t="shared" si="36"/>
        <v>31226250</v>
      </c>
      <c r="AI47" s="291">
        <f t="shared" si="36"/>
        <v>16962000</v>
      </c>
      <c r="AJ47" s="291">
        <f t="shared" si="36"/>
        <v>14264250</v>
      </c>
      <c r="AK47" s="291">
        <f t="shared" si="36"/>
        <v>31226250</v>
      </c>
      <c r="AL47" s="291">
        <f t="shared" si="36"/>
        <v>13549500</v>
      </c>
      <c r="AM47" s="291">
        <f t="shared" si="36"/>
        <v>17676750</v>
      </c>
      <c r="AN47" s="291">
        <f t="shared" si="36"/>
        <v>31226250</v>
      </c>
      <c r="AO47" s="291">
        <f t="shared" si="36"/>
        <v>8229500</v>
      </c>
      <c r="AP47" s="291">
        <f t="shared" si="36"/>
        <v>22996750</v>
      </c>
      <c r="AQ47" s="291">
        <f t="shared" si="36"/>
        <v>27201250</v>
      </c>
      <c r="AR47" s="291">
        <f t="shared" si="36"/>
        <v>3513500</v>
      </c>
      <c r="AS47" s="291">
        <f t="shared" si="36"/>
        <v>23687750</v>
      </c>
      <c r="AT47" s="291">
        <f t="shared" si="36"/>
        <v>22111250</v>
      </c>
      <c r="AU47" s="291">
        <f t="shared" si="36"/>
        <v>3601500</v>
      </c>
      <c r="AV47" s="291">
        <f t="shared" si="36"/>
        <v>18509750</v>
      </c>
      <c r="AW47" s="291">
        <f t="shared" si="36"/>
        <v>0</v>
      </c>
      <c r="AX47" s="291">
        <f t="shared" si="36"/>
        <v>0</v>
      </c>
      <c r="AY47" s="291">
        <f t="shared" si="36"/>
        <v>0</v>
      </c>
      <c r="AZ47" s="291">
        <f>SUM(AZ6:AZ46)</f>
        <v>256192500</v>
      </c>
      <c r="BA47" s="291">
        <f t="shared" si="36"/>
        <v>401287500</v>
      </c>
      <c r="BB47" s="234"/>
      <c r="BC47" s="234"/>
      <c r="BD47" s="234"/>
      <c r="BE47" s="234"/>
      <c r="BF47" s="234"/>
    </row>
    <row r="48" spans="1:94" x14ac:dyDescent="0.2">
      <c r="A48" s="234"/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4"/>
      <c r="AX48" s="234"/>
      <c r="AY48" s="234"/>
      <c r="AZ48" s="234"/>
      <c r="BA48" s="234"/>
      <c r="BB48" s="234">
        <f>SUM(BB6:BB46)</f>
        <v>145095000</v>
      </c>
      <c r="BC48" s="234"/>
      <c r="BD48" s="234"/>
      <c r="BE48" s="234"/>
      <c r="BF48" s="234"/>
    </row>
    <row r="49" spans="1:58" x14ac:dyDescent="0.2">
      <c r="A49" s="234" t="s">
        <v>365</v>
      </c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  <c r="AU49" s="234"/>
      <c r="AV49" s="234"/>
      <c r="AW49" s="234"/>
      <c r="AX49" s="234"/>
      <c r="AY49" s="234"/>
      <c r="AZ49" s="234"/>
      <c r="BA49" s="234"/>
      <c r="BB49" s="234">
        <f>REKAP!R29</f>
        <v>145095000</v>
      </c>
      <c r="BC49" s="234"/>
      <c r="BD49" s="234"/>
      <c r="BE49" s="234"/>
      <c r="BF49" s="234"/>
    </row>
    <row r="50" spans="1:58" x14ac:dyDescent="0.2">
      <c r="A50" s="296"/>
      <c r="B50" s="481" t="s">
        <v>367</v>
      </c>
      <c r="C50" s="481"/>
      <c r="E50" s="371"/>
      <c r="J50" s="295"/>
      <c r="K50" s="295"/>
      <c r="L50" s="295"/>
      <c r="BB50" s="322">
        <f>BB48-BB49</f>
        <v>0</v>
      </c>
    </row>
    <row r="51" spans="1:58" x14ac:dyDescent="0.2">
      <c r="A51" s="298"/>
      <c r="B51" s="481" t="s">
        <v>368</v>
      </c>
      <c r="C51" s="481"/>
      <c r="E51" s="371"/>
      <c r="J51" s="295"/>
      <c r="K51" s="295"/>
      <c r="L51" s="295"/>
    </row>
    <row r="52" spans="1:58" x14ac:dyDescent="0.2">
      <c r="A52" s="299"/>
      <c r="B52" s="481" t="s">
        <v>366</v>
      </c>
      <c r="C52" s="481"/>
      <c r="E52" s="371"/>
      <c r="J52" s="295"/>
      <c r="K52" s="295"/>
      <c r="L52" s="295"/>
    </row>
    <row r="53" spans="1:58" x14ac:dyDescent="0.2">
      <c r="F53" s="295"/>
    </row>
    <row r="54" spans="1:58" x14ac:dyDescent="0.2">
      <c r="F54" s="295"/>
    </row>
    <row r="55" spans="1:58" x14ac:dyDescent="0.2">
      <c r="F55" s="295"/>
    </row>
    <row r="56" spans="1:58" x14ac:dyDescent="0.2">
      <c r="F56" s="295"/>
    </row>
    <row r="57" spans="1:58" x14ac:dyDescent="0.2">
      <c r="F57" s="295"/>
    </row>
    <row r="58" spans="1:58" x14ac:dyDescent="0.2">
      <c r="F58" s="295"/>
    </row>
    <row r="59" spans="1:58" x14ac:dyDescent="0.2">
      <c r="F59" s="295"/>
    </row>
    <row r="60" spans="1:58" x14ac:dyDescent="0.2">
      <c r="F60" s="295"/>
    </row>
    <row r="61" spans="1:58" x14ac:dyDescent="0.2">
      <c r="F61" s="295"/>
    </row>
    <row r="62" spans="1:58" x14ac:dyDescent="0.2">
      <c r="F62" s="295"/>
    </row>
    <row r="63" spans="1:58" x14ac:dyDescent="0.2">
      <c r="F63" s="295"/>
    </row>
  </sheetData>
  <sortState ref="C6:BB46">
    <sortCondition ref="C6:C46"/>
  </sortState>
  <mergeCells count="26">
    <mergeCell ref="B50:C50"/>
    <mergeCell ref="B51:C51"/>
    <mergeCell ref="B52:C52"/>
    <mergeCell ref="A47:I47"/>
    <mergeCell ref="AN4:AP4"/>
    <mergeCell ref="S4:U4"/>
    <mergeCell ref="A4:A5"/>
    <mergeCell ref="B4:B5"/>
    <mergeCell ref="C4:C5"/>
    <mergeCell ref="D4:D5"/>
    <mergeCell ref="M4:O4"/>
    <mergeCell ref="P4:R4"/>
    <mergeCell ref="E4:E5"/>
    <mergeCell ref="F4:G4"/>
    <mergeCell ref="H4:H5"/>
    <mergeCell ref="I4:I5"/>
    <mergeCell ref="J4:L4"/>
    <mergeCell ref="AQ4:AS4"/>
    <mergeCell ref="AT4:AV4"/>
    <mergeCell ref="AW4:AY4"/>
    <mergeCell ref="V4:X4"/>
    <mergeCell ref="Y4:AA4"/>
    <mergeCell ref="AB4:AD4"/>
    <mergeCell ref="AE4:AG4"/>
    <mergeCell ref="AH4:AJ4"/>
    <mergeCell ref="AK4:AM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topLeftCell="AL1" zoomScale="130" zoomScaleNormal="130" workbookViewId="0">
      <pane ySplit="5" topLeftCell="A14" activePane="bottomLeft" state="frozen"/>
      <selection pane="bottomLeft" activeCell="AV20" sqref="AV20"/>
    </sheetView>
  </sheetViews>
  <sheetFormatPr defaultRowHeight="14.25" x14ac:dyDescent="0.2"/>
  <cols>
    <col min="1" max="1" width="9.42578125" style="295" bestFit="1" customWidth="1"/>
    <col min="2" max="2" width="10.7109375" style="295" bestFit="1" customWidth="1"/>
    <col min="3" max="3" width="26.42578125" style="295" bestFit="1" customWidth="1"/>
    <col min="4" max="4" width="8.7109375" style="295" bestFit="1" customWidth="1"/>
    <col min="5" max="5" width="14.28515625" style="295" bestFit="1" customWidth="1"/>
    <col min="6" max="6" width="12.42578125" style="371" bestFit="1" customWidth="1"/>
    <col min="7" max="7" width="15.140625" style="371" bestFit="1" customWidth="1"/>
    <col min="8" max="8" width="14.28515625" style="295" bestFit="1" customWidth="1"/>
    <col min="9" max="9" width="15.28515625" style="295" bestFit="1" customWidth="1"/>
    <col min="10" max="11" width="15.140625" style="371" bestFit="1" customWidth="1"/>
    <col min="12" max="12" width="14.85546875" style="371" bestFit="1" customWidth="1"/>
    <col min="13" max="13" width="15.140625" style="421" bestFit="1" customWidth="1"/>
    <col min="14" max="14" width="14" style="421" bestFit="1" customWidth="1"/>
    <col min="15" max="16" width="15.140625" style="421" bestFit="1" customWidth="1"/>
    <col min="17" max="17" width="15" style="421" bestFit="1" customWidth="1"/>
    <col min="18" max="18" width="13.7109375" style="421" bestFit="1" customWidth="1"/>
    <col min="19" max="20" width="15" style="295" bestFit="1" customWidth="1"/>
    <col min="21" max="22" width="14.140625" style="295" bestFit="1" customWidth="1"/>
    <col min="23" max="23" width="13.85546875" style="234" bestFit="1" customWidth="1"/>
    <col min="24" max="25" width="15" style="295" bestFit="1" customWidth="1"/>
    <col min="26" max="26" width="13.85546875" style="295" bestFit="1" customWidth="1"/>
    <col min="27" max="28" width="15" style="295" bestFit="1" customWidth="1"/>
    <col min="29" max="29" width="13.7109375" style="295" bestFit="1" customWidth="1"/>
    <col min="30" max="31" width="15" style="295" bestFit="1" customWidth="1"/>
    <col min="32" max="33" width="13.7109375" style="295" bestFit="1" customWidth="1"/>
    <col min="34" max="34" width="15" style="295" bestFit="1" customWidth="1"/>
    <col min="35" max="36" width="13.7109375" style="295" bestFit="1" customWidth="1"/>
    <col min="37" max="37" width="15" style="295" bestFit="1" customWidth="1"/>
    <col min="38" max="38" width="12.140625" style="295" bestFit="1" customWidth="1"/>
    <col min="39" max="39" width="12.28515625" style="295" bestFit="1" customWidth="1"/>
    <col min="40" max="40" width="15" style="295" bestFit="1" customWidth="1"/>
    <col min="41" max="42" width="12.28515625" style="295" bestFit="1" customWidth="1"/>
    <col min="43" max="43" width="15" style="295" bestFit="1" customWidth="1"/>
    <col min="44" max="44" width="10.140625" style="295" bestFit="1" customWidth="1"/>
    <col min="45" max="45" width="12.28515625" style="295" bestFit="1" customWidth="1"/>
    <col min="46" max="46" width="15" style="295" bestFit="1" customWidth="1"/>
    <col min="47" max="47" width="10.140625" style="295" bestFit="1" customWidth="1"/>
    <col min="48" max="48" width="15" style="295" bestFit="1" customWidth="1"/>
    <col min="49" max="49" width="11.5703125" style="295" bestFit="1" customWidth="1"/>
    <col min="50" max="50" width="9.42578125" style="295" bestFit="1" customWidth="1"/>
    <col min="51" max="51" width="10.42578125" style="295" bestFit="1" customWidth="1"/>
    <col min="52" max="53" width="16" style="295" bestFit="1" customWidth="1"/>
    <col min="54" max="54" width="16" style="295" customWidth="1"/>
    <col min="55" max="55" width="31.5703125" style="295" hidden="1" customWidth="1"/>
    <col min="56" max="56" width="15.85546875" style="295" hidden="1" customWidth="1"/>
    <col min="57" max="57" width="16.42578125" style="295" hidden="1" customWidth="1"/>
    <col min="58" max="59" width="17.85546875" style="295" hidden="1" customWidth="1"/>
    <col min="60" max="60" width="13.7109375" style="295" hidden="1" customWidth="1"/>
    <col min="61" max="61" width="31.5703125" style="295" bestFit="1" customWidth="1"/>
    <col min="62" max="62" width="11" style="295" bestFit="1" customWidth="1"/>
    <col min="63" max="63" width="15.42578125" style="295" bestFit="1" customWidth="1"/>
    <col min="64" max="16384" width="9.140625" style="295"/>
  </cols>
  <sheetData>
    <row r="1" spans="1:63" s="1" customFormat="1" x14ac:dyDescent="0.2">
      <c r="B1" s="2" t="s">
        <v>103</v>
      </c>
      <c r="C1" s="2"/>
      <c r="D1" s="295">
        <v>163.83000000000001</v>
      </c>
      <c r="E1" s="2"/>
      <c r="F1" s="10"/>
      <c r="G1" s="10"/>
      <c r="J1" s="10"/>
      <c r="K1" s="10"/>
      <c r="L1" s="10"/>
      <c r="N1" s="4"/>
      <c r="R1" s="5"/>
      <c r="W1" s="80"/>
      <c r="Z1" s="4"/>
      <c r="AC1" s="4"/>
      <c r="AI1" s="4"/>
      <c r="AL1" s="4"/>
      <c r="AO1" s="4"/>
      <c r="AZ1" s="6"/>
    </row>
    <row r="2" spans="1:63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Q2" s="4"/>
      <c r="R2" s="5"/>
      <c r="W2" s="80"/>
      <c r="Z2" s="4"/>
      <c r="AC2" s="4"/>
      <c r="AI2" s="4"/>
      <c r="AL2" s="4"/>
      <c r="AO2" s="4"/>
      <c r="AZ2" s="6"/>
    </row>
    <row r="3" spans="1:63" s="1" customFormat="1" ht="12" thickBot="1" x14ac:dyDescent="0.25">
      <c r="B3" s="1" t="s">
        <v>223</v>
      </c>
      <c r="D3" s="3"/>
      <c r="F3" s="10"/>
      <c r="G3" s="10"/>
      <c r="J3" s="10"/>
      <c r="K3" s="10"/>
      <c r="L3" s="10"/>
      <c r="N3" s="4"/>
      <c r="R3" s="5"/>
      <c r="W3" s="80"/>
      <c r="Z3" s="4"/>
      <c r="AC3" s="4"/>
      <c r="AI3" s="4"/>
      <c r="AL3" s="4"/>
      <c r="AO3" s="4"/>
      <c r="AZ3" s="6"/>
    </row>
    <row r="4" spans="1:63" s="175" customFormat="1" ht="33" customHeight="1" thickBot="1" x14ac:dyDescent="0.3">
      <c r="A4" s="539" t="s">
        <v>1</v>
      </c>
      <c r="B4" s="541" t="s">
        <v>2</v>
      </c>
      <c r="C4" s="543" t="s">
        <v>3</v>
      </c>
      <c r="D4" s="173" t="s">
        <v>4</v>
      </c>
      <c r="E4" s="551" t="s">
        <v>5</v>
      </c>
      <c r="F4" s="553" t="s">
        <v>6</v>
      </c>
      <c r="G4" s="554"/>
      <c r="H4" s="555" t="s">
        <v>315</v>
      </c>
      <c r="I4" s="555" t="s">
        <v>8</v>
      </c>
      <c r="J4" s="557" t="s">
        <v>9</v>
      </c>
      <c r="K4" s="558"/>
      <c r="L4" s="559"/>
      <c r="M4" s="545" t="s">
        <v>10</v>
      </c>
      <c r="N4" s="546"/>
      <c r="O4" s="547"/>
      <c r="P4" s="548" t="s">
        <v>11</v>
      </c>
      <c r="Q4" s="549"/>
      <c r="R4" s="550"/>
      <c r="S4" s="548" t="s">
        <v>12</v>
      </c>
      <c r="T4" s="549"/>
      <c r="U4" s="550"/>
      <c r="V4" s="504" t="s">
        <v>13</v>
      </c>
      <c r="W4" s="505"/>
      <c r="X4" s="506"/>
      <c r="Y4" s="560" t="s">
        <v>14</v>
      </c>
      <c r="Z4" s="561"/>
      <c r="AA4" s="562"/>
      <c r="AB4" s="504" t="s">
        <v>15</v>
      </c>
      <c r="AC4" s="505"/>
      <c r="AD4" s="506"/>
      <c r="AE4" s="560" t="s">
        <v>16</v>
      </c>
      <c r="AF4" s="561"/>
      <c r="AG4" s="562"/>
      <c r="AH4" s="515" t="s">
        <v>17</v>
      </c>
      <c r="AI4" s="511"/>
      <c r="AJ4" s="516"/>
      <c r="AK4" s="513" t="s">
        <v>18</v>
      </c>
      <c r="AL4" s="508"/>
      <c r="AM4" s="514"/>
      <c r="AN4" s="510" t="s">
        <v>19</v>
      </c>
      <c r="AO4" s="511"/>
      <c r="AP4" s="512"/>
      <c r="AQ4" s="513" t="s">
        <v>20</v>
      </c>
      <c r="AR4" s="508"/>
      <c r="AS4" s="514"/>
      <c r="AT4" s="510" t="s">
        <v>21</v>
      </c>
      <c r="AU4" s="511"/>
      <c r="AV4" s="512"/>
      <c r="AW4" s="513" t="s">
        <v>22</v>
      </c>
      <c r="AX4" s="508"/>
      <c r="AY4" s="514"/>
      <c r="AZ4" s="172" t="s">
        <v>23</v>
      </c>
      <c r="BA4" s="12" t="s">
        <v>23</v>
      </c>
      <c r="BB4" s="538" t="s">
        <v>475</v>
      </c>
      <c r="BC4" s="536" t="s">
        <v>376</v>
      </c>
      <c r="BD4" s="536" t="s">
        <v>315</v>
      </c>
      <c r="BE4" s="536" t="s">
        <v>411</v>
      </c>
      <c r="BF4" s="300" t="s">
        <v>412</v>
      </c>
      <c r="BG4" s="300" t="s">
        <v>412</v>
      </c>
      <c r="BI4" s="535" t="s">
        <v>504</v>
      </c>
      <c r="BJ4" s="535"/>
      <c r="BK4" s="535"/>
    </row>
    <row r="5" spans="1:63" s="11" customFormat="1" ht="12" customHeight="1" thickBot="1" x14ac:dyDescent="0.25">
      <c r="A5" s="540"/>
      <c r="B5" s="542"/>
      <c r="C5" s="544"/>
      <c r="D5" s="174"/>
      <c r="E5" s="552"/>
      <c r="F5" s="38" t="s">
        <v>24</v>
      </c>
      <c r="G5" s="39" t="s">
        <v>104</v>
      </c>
      <c r="H5" s="556"/>
      <c r="I5" s="556"/>
      <c r="J5" s="133" t="s">
        <v>25</v>
      </c>
      <c r="K5" s="134" t="s">
        <v>26</v>
      </c>
      <c r="L5" s="135" t="s">
        <v>27</v>
      </c>
      <c r="M5" s="136" t="s">
        <v>25</v>
      </c>
      <c r="N5" s="137" t="s">
        <v>26</v>
      </c>
      <c r="O5" s="138" t="s">
        <v>27</v>
      </c>
      <c r="P5" s="139" t="s">
        <v>25</v>
      </c>
      <c r="Q5" s="137" t="s">
        <v>26</v>
      </c>
      <c r="R5" s="140" t="s">
        <v>27</v>
      </c>
      <c r="S5" s="136" t="s">
        <v>25</v>
      </c>
      <c r="T5" s="137" t="s">
        <v>26</v>
      </c>
      <c r="U5" s="141" t="s">
        <v>27</v>
      </c>
      <c r="V5" s="30" t="s">
        <v>25</v>
      </c>
      <c r="W5" s="115" t="s">
        <v>26</v>
      </c>
      <c r="X5" s="35" t="s">
        <v>27</v>
      </c>
      <c r="Y5" s="40" t="s">
        <v>25</v>
      </c>
      <c r="Z5" s="41" t="s">
        <v>26</v>
      </c>
      <c r="AA5" s="43" t="s">
        <v>27</v>
      </c>
      <c r="AB5" s="30" t="s">
        <v>25</v>
      </c>
      <c r="AC5" s="31" t="s">
        <v>26</v>
      </c>
      <c r="AD5" s="32" t="s">
        <v>27</v>
      </c>
      <c r="AE5" s="40" t="s">
        <v>25</v>
      </c>
      <c r="AF5" s="41" t="s">
        <v>26</v>
      </c>
      <c r="AG5" s="42" t="s">
        <v>27</v>
      </c>
      <c r="AH5" s="30" t="s">
        <v>25</v>
      </c>
      <c r="AI5" s="31" t="s">
        <v>26</v>
      </c>
      <c r="AJ5" s="32" t="s">
        <v>27</v>
      </c>
      <c r="AK5" s="40" t="s">
        <v>25</v>
      </c>
      <c r="AL5" s="41" t="s">
        <v>26</v>
      </c>
      <c r="AM5" s="43" t="s">
        <v>27</v>
      </c>
      <c r="AN5" s="33" t="s">
        <v>25</v>
      </c>
      <c r="AO5" s="31" t="s">
        <v>26</v>
      </c>
      <c r="AP5" s="36" t="s">
        <v>27</v>
      </c>
      <c r="AQ5" s="40" t="s">
        <v>25</v>
      </c>
      <c r="AR5" s="41" t="s">
        <v>26</v>
      </c>
      <c r="AS5" s="42" t="s">
        <v>27</v>
      </c>
      <c r="AT5" s="33" t="s">
        <v>25</v>
      </c>
      <c r="AU5" s="31" t="s">
        <v>26</v>
      </c>
      <c r="AV5" s="34" t="s">
        <v>27</v>
      </c>
      <c r="AW5" s="40" t="s">
        <v>25</v>
      </c>
      <c r="AX5" s="41" t="s">
        <v>26</v>
      </c>
      <c r="AY5" s="42" t="s">
        <v>27</v>
      </c>
      <c r="AZ5" s="30" t="s">
        <v>28</v>
      </c>
      <c r="BA5" s="37" t="s">
        <v>29</v>
      </c>
      <c r="BB5" s="538"/>
      <c r="BC5" s="537"/>
      <c r="BD5" s="537"/>
      <c r="BE5" s="537"/>
      <c r="BF5" s="372" t="s">
        <v>413</v>
      </c>
      <c r="BG5" s="372" t="s">
        <v>414</v>
      </c>
      <c r="BK5" s="11" t="s">
        <v>505</v>
      </c>
    </row>
    <row r="6" spans="1:63" ht="15.75" thickBot="1" x14ac:dyDescent="0.25">
      <c r="A6" s="373">
        <v>1</v>
      </c>
      <c r="B6" s="374"/>
      <c r="C6" s="375" t="s">
        <v>267</v>
      </c>
      <c r="D6" s="376" t="s">
        <v>249</v>
      </c>
      <c r="E6" s="176">
        <v>10000000</v>
      </c>
      <c r="F6" s="377"/>
      <c r="G6" s="177">
        <v>500000</v>
      </c>
      <c r="H6" s="88">
        <f>E6-F6-G6</f>
        <v>9500000</v>
      </c>
      <c r="I6" s="378">
        <v>1000000</v>
      </c>
      <c r="J6" s="379">
        <v>1000000</v>
      </c>
      <c r="K6" s="380">
        <v>1000000</v>
      </c>
      <c r="L6" s="381">
        <f t="shared" ref="L6:L37" si="0">J6-K6</f>
        <v>0</v>
      </c>
      <c r="M6" s="382"/>
      <c r="N6" s="383"/>
      <c r="O6" s="380">
        <f>M6-N6</f>
        <v>0</v>
      </c>
      <c r="P6" s="384">
        <v>850000</v>
      </c>
      <c r="Q6" s="383">
        <v>850000</v>
      </c>
      <c r="R6" s="385">
        <f>+P6-Q6</f>
        <v>0</v>
      </c>
      <c r="S6" s="384">
        <v>850000</v>
      </c>
      <c r="T6" s="383">
        <v>850000</v>
      </c>
      <c r="U6" s="385">
        <f>+S6-T6</f>
        <v>0</v>
      </c>
      <c r="V6" s="377">
        <v>850000</v>
      </c>
      <c r="W6" s="386">
        <f>V6</f>
        <v>850000</v>
      </c>
      <c r="X6" s="387">
        <f>+V6-W6</f>
        <v>0</v>
      </c>
      <c r="Y6" s="377">
        <v>850000</v>
      </c>
      <c r="Z6" s="386">
        <f>Y6</f>
        <v>850000</v>
      </c>
      <c r="AA6" s="387">
        <f>Y6-Z6</f>
        <v>0</v>
      </c>
      <c r="AB6" s="377">
        <v>850000</v>
      </c>
      <c r="AC6" s="386">
        <f>AB6</f>
        <v>850000</v>
      </c>
      <c r="AD6" s="387">
        <f>+AB6-AC6</f>
        <v>0</v>
      </c>
      <c r="AE6" s="377">
        <v>850000</v>
      </c>
      <c r="AF6" s="386"/>
      <c r="AG6" s="387">
        <f>+AE6-AF6</f>
        <v>850000</v>
      </c>
      <c r="AH6" s="377">
        <v>850000</v>
      </c>
      <c r="AI6" s="386"/>
      <c r="AJ6" s="387">
        <f>+AH6-AI6</f>
        <v>850000</v>
      </c>
      <c r="AK6" s="377">
        <v>850000</v>
      </c>
      <c r="AL6" s="386"/>
      <c r="AM6" s="387">
        <f>+AK6-AL6</f>
        <v>850000</v>
      </c>
      <c r="AN6" s="377">
        <v>850000</v>
      </c>
      <c r="AO6" s="386"/>
      <c r="AP6" s="387">
        <f>+AN6-AO6</f>
        <v>850000</v>
      </c>
      <c r="AQ6" s="377">
        <v>850000</v>
      </c>
      <c r="AR6" s="386"/>
      <c r="AS6" s="387">
        <f>+AQ6-AR6</f>
        <v>850000</v>
      </c>
      <c r="AT6" s="388"/>
      <c r="AU6" s="386"/>
      <c r="AV6" s="389">
        <f>+AT6-AU6</f>
        <v>0</v>
      </c>
      <c r="AW6" s="390"/>
      <c r="AX6" s="391"/>
      <c r="AY6" s="392"/>
      <c r="AZ6" s="393">
        <f t="shared" ref="AZ6:AZ37" si="1">AU6+AR6+AO6+AL6+AI6+AF6+AC6+Z6+W6+T6+Q6+N6+K6</f>
        <v>5250000</v>
      </c>
      <c r="BA6" s="393">
        <f t="shared" ref="BA6:BA37" si="2">J6+M6+P6+S6+V6+Y6+AB6+AE6+AH6+AK6+AN6+AQ6+AT6+AW6</f>
        <v>9500000</v>
      </c>
      <c r="BB6" s="234">
        <f t="shared" ref="BB6:BB37" si="3">BA6-AZ6</f>
        <v>4250000</v>
      </c>
      <c r="BC6" s="242" t="s">
        <v>476</v>
      </c>
      <c r="BD6" s="232">
        <v>9500000</v>
      </c>
      <c r="BE6" s="232">
        <v>2700000</v>
      </c>
      <c r="BF6" s="232">
        <v>6800000</v>
      </c>
      <c r="BG6" s="232">
        <v>2550000</v>
      </c>
      <c r="BH6" s="322">
        <f>BA6-BD6</f>
        <v>0</v>
      </c>
      <c r="BI6" s="242" t="s">
        <v>476</v>
      </c>
      <c r="BJ6" s="232">
        <v>4250000</v>
      </c>
      <c r="BK6" s="322">
        <f>BB6-BJ6</f>
        <v>0</v>
      </c>
    </row>
    <row r="7" spans="1:63" ht="15.75" thickBot="1" x14ac:dyDescent="0.25">
      <c r="A7" s="394">
        <v>2</v>
      </c>
      <c r="B7" s="395"/>
      <c r="C7" s="27" t="s">
        <v>344</v>
      </c>
      <c r="D7" s="396" t="s">
        <v>249</v>
      </c>
      <c r="E7" s="178">
        <v>10000000</v>
      </c>
      <c r="F7" s="254"/>
      <c r="G7" s="107"/>
      <c r="H7" s="89">
        <v>10000000</v>
      </c>
      <c r="I7" s="110">
        <v>1000000</v>
      </c>
      <c r="J7" s="397">
        <v>1000000</v>
      </c>
      <c r="K7" s="250">
        <v>1000000</v>
      </c>
      <c r="L7" s="381">
        <f t="shared" si="0"/>
        <v>0</v>
      </c>
      <c r="M7" s="248"/>
      <c r="N7" s="249"/>
      <c r="O7" s="250"/>
      <c r="P7" s="251"/>
      <c r="Q7" s="249"/>
      <c r="R7" s="385"/>
      <c r="S7" s="248">
        <v>900000</v>
      </c>
      <c r="T7" s="249">
        <f>S7</f>
        <v>900000</v>
      </c>
      <c r="U7" s="250"/>
      <c r="V7" s="254">
        <f t="shared" ref="V7:V28" si="4">S7</f>
        <v>900000</v>
      </c>
      <c r="W7" s="230">
        <v>100000</v>
      </c>
      <c r="X7" s="247">
        <f t="shared" ref="X7:X28" si="5">V7-W7</f>
        <v>800000</v>
      </c>
      <c r="Y7" s="252">
        <f t="shared" ref="Y7:Y28" si="6">V7</f>
        <v>900000</v>
      </c>
      <c r="Z7" s="253"/>
      <c r="AA7" s="387">
        <f t="shared" ref="AA7:AA36" si="7">Y7-Z7</f>
        <v>900000</v>
      </c>
      <c r="AB7" s="254">
        <f t="shared" ref="AB7:AB17" si="8">Y7</f>
        <v>900000</v>
      </c>
      <c r="AC7" s="230"/>
      <c r="AD7" s="387">
        <f t="shared" ref="AD7:AD37" si="9">+AB7-AC7</f>
        <v>900000</v>
      </c>
      <c r="AE7" s="252">
        <f t="shared" ref="AE7:AE28" si="10">AB7</f>
        <v>900000</v>
      </c>
      <c r="AF7" s="253"/>
      <c r="AG7" s="387">
        <f t="shared" ref="AG7:AG37" si="11">+AE7-AF7</f>
        <v>900000</v>
      </c>
      <c r="AH7" s="254">
        <f t="shared" ref="AH7:AH28" si="12">AE7</f>
        <v>900000</v>
      </c>
      <c r="AI7" s="230"/>
      <c r="AJ7" s="387">
        <f t="shared" ref="AJ7:AJ37" si="13">+AH7-AI7</f>
        <v>900000</v>
      </c>
      <c r="AK7" s="252">
        <f t="shared" ref="AK7:AK28" si="14">AH7</f>
        <v>900000</v>
      </c>
      <c r="AL7" s="253"/>
      <c r="AM7" s="387">
        <f t="shared" ref="AM7:AM14" si="15">+AK7-AL7</f>
        <v>900000</v>
      </c>
      <c r="AN7" s="245">
        <f t="shared" ref="AN7:AN28" si="16">AK7</f>
        <v>900000</v>
      </c>
      <c r="AO7" s="230"/>
      <c r="AP7" s="387">
        <f t="shared" ref="AP7:AP37" si="17">+AN7-AO7</f>
        <v>900000</v>
      </c>
      <c r="AQ7" s="252">
        <v>900000</v>
      </c>
      <c r="AR7" s="253"/>
      <c r="AS7" s="387">
        <f t="shared" ref="AS7:AS37" si="18">+AQ7-AR7</f>
        <v>900000</v>
      </c>
      <c r="AT7" s="245">
        <f>900000</f>
        <v>900000</v>
      </c>
      <c r="AU7" s="230"/>
      <c r="AV7" s="389">
        <f t="shared" ref="AV7:AV37" si="19">+AT7-AU7</f>
        <v>900000</v>
      </c>
      <c r="AW7" s="252"/>
      <c r="AX7" s="253"/>
      <c r="AY7" s="360"/>
      <c r="AZ7" s="393">
        <f t="shared" si="1"/>
        <v>2000000</v>
      </c>
      <c r="BA7" s="393">
        <f t="shared" si="2"/>
        <v>10000000</v>
      </c>
      <c r="BB7" s="234">
        <f t="shared" si="3"/>
        <v>8000000</v>
      </c>
      <c r="BC7" s="242" t="s">
        <v>477</v>
      </c>
      <c r="BD7" s="232">
        <v>10000000</v>
      </c>
      <c r="BE7" s="232">
        <v>2000000</v>
      </c>
      <c r="BF7" s="232">
        <v>8000000</v>
      </c>
      <c r="BG7" s="232">
        <v>2600000</v>
      </c>
      <c r="BH7" s="322">
        <f t="shared" ref="BH7:BH37" si="20">BA7-BD7</f>
        <v>0</v>
      </c>
      <c r="BI7" s="242" t="s">
        <v>477</v>
      </c>
      <c r="BJ7" s="232">
        <v>8000000</v>
      </c>
      <c r="BK7" s="322">
        <f t="shared" ref="BK7:BK37" si="21">BB7-BJ7</f>
        <v>0</v>
      </c>
    </row>
    <row r="8" spans="1:63" ht="15.75" customHeight="1" thickBot="1" x14ac:dyDescent="0.25">
      <c r="A8" s="373">
        <v>3</v>
      </c>
      <c r="B8" s="395"/>
      <c r="C8" s="398" t="s">
        <v>256</v>
      </c>
      <c r="D8" s="396" t="s">
        <v>249</v>
      </c>
      <c r="E8" s="178">
        <v>9500000</v>
      </c>
      <c r="F8" s="254"/>
      <c r="G8" s="107"/>
      <c r="H8" s="178">
        <f>E8-F8-G8</f>
        <v>9500000</v>
      </c>
      <c r="I8" s="110">
        <v>1000000</v>
      </c>
      <c r="J8" s="397">
        <v>1000000</v>
      </c>
      <c r="K8" s="250">
        <v>1000000</v>
      </c>
      <c r="L8" s="381">
        <f t="shared" si="0"/>
        <v>0</v>
      </c>
      <c r="M8" s="248">
        <v>708000</v>
      </c>
      <c r="N8" s="249">
        <f>M8</f>
        <v>708000</v>
      </c>
      <c r="O8" s="250">
        <f>M8-N8</f>
        <v>0</v>
      </c>
      <c r="P8" s="251">
        <f>M8</f>
        <v>708000</v>
      </c>
      <c r="Q8" s="249">
        <f>P8</f>
        <v>708000</v>
      </c>
      <c r="R8" s="385">
        <f>+P8-Q8</f>
        <v>0</v>
      </c>
      <c r="S8" s="248">
        <f>P8</f>
        <v>708000</v>
      </c>
      <c r="T8" s="249">
        <f>S8</f>
        <v>708000</v>
      </c>
      <c r="U8" s="250">
        <f t="shared" ref="U8:U28" si="22">S8-T8</f>
        <v>0</v>
      </c>
      <c r="V8" s="254">
        <f t="shared" si="4"/>
        <v>708000</v>
      </c>
      <c r="W8" s="230">
        <f>V8</f>
        <v>708000</v>
      </c>
      <c r="X8" s="247">
        <f t="shared" si="5"/>
        <v>0</v>
      </c>
      <c r="Y8" s="252">
        <f t="shared" si="6"/>
        <v>708000</v>
      </c>
      <c r="Z8" s="253">
        <f>Y8</f>
        <v>708000</v>
      </c>
      <c r="AA8" s="387">
        <f t="shared" si="7"/>
        <v>0</v>
      </c>
      <c r="AB8" s="254">
        <f t="shared" si="8"/>
        <v>708000</v>
      </c>
      <c r="AC8" s="230">
        <f>AB8</f>
        <v>708000</v>
      </c>
      <c r="AD8" s="387">
        <f t="shared" si="9"/>
        <v>0</v>
      </c>
      <c r="AE8" s="252">
        <f t="shared" si="10"/>
        <v>708000</v>
      </c>
      <c r="AF8" s="253">
        <v>708000</v>
      </c>
      <c r="AG8" s="387">
        <f t="shared" si="11"/>
        <v>0</v>
      </c>
      <c r="AH8" s="254">
        <f t="shared" si="12"/>
        <v>708000</v>
      </c>
      <c r="AI8" s="230">
        <v>708000</v>
      </c>
      <c r="AJ8" s="387">
        <f t="shared" si="13"/>
        <v>0</v>
      </c>
      <c r="AK8" s="252">
        <f t="shared" si="14"/>
        <v>708000</v>
      </c>
      <c r="AL8" s="253">
        <v>708000</v>
      </c>
      <c r="AM8" s="387">
        <f t="shared" si="15"/>
        <v>0</v>
      </c>
      <c r="AN8" s="245">
        <f t="shared" si="16"/>
        <v>708000</v>
      </c>
      <c r="AO8" s="230">
        <v>708000</v>
      </c>
      <c r="AP8" s="387">
        <f t="shared" si="17"/>
        <v>0</v>
      </c>
      <c r="AQ8" s="252">
        <f>AN8</f>
        <v>708000</v>
      </c>
      <c r="AR8" s="253"/>
      <c r="AS8" s="387">
        <f t="shared" si="18"/>
        <v>708000</v>
      </c>
      <c r="AT8" s="245">
        <v>712000</v>
      </c>
      <c r="AU8" s="230"/>
      <c r="AV8" s="389">
        <f t="shared" si="19"/>
        <v>712000</v>
      </c>
      <c r="AW8" s="252"/>
      <c r="AX8" s="253"/>
      <c r="AY8" s="360"/>
      <c r="AZ8" s="393">
        <f t="shared" si="1"/>
        <v>8080000</v>
      </c>
      <c r="BA8" s="393">
        <f t="shared" si="2"/>
        <v>9500000</v>
      </c>
      <c r="BB8" s="234">
        <f t="shared" si="3"/>
        <v>1420000</v>
      </c>
      <c r="BC8" s="242" t="s">
        <v>478</v>
      </c>
      <c r="BD8" s="232">
        <v>9500000</v>
      </c>
      <c r="BE8" s="232">
        <v>3850000</v>
      </c>
      <c r="BF8" s="232">
        <v>5650000</v>
      </c>
      <c r="BG8" s="232">
        <v>1398000</v>
      </c>
      <c r="BH8" s="322">
        <f t="shared" si="20"/>
        <v>0</v>
      </c>
      <c r="BI8" s="242" t="s">
        <v>478</v>
      </c>
      <c r="BJ8" s="232">
        <v>4250000</v>
      </c>
      <c r="BK8" s="322">
        <f t="shared" si="21"/>
        <v>-2830000</v>
      </c>
    </row>
    <row r="9" spans="1:63" s="299" customFormat="1" ht="15.75" customHeight="1" thickBot="1" x14ac:dyDescent="0.25">
      <c r="A9" s="436">
        <v>4</v>
      </c>
      <c r="B9" s="437"/>
      <c r="C9" s="438" t="s">
        <v>268</v>
      </c>
      <c r="D9" s="439" t="s">
        <v>249</v>
      </c>
      <c r="E9" s="440">
        <v>9500000</v>
      </c>
      <c r="F9" s="260"/>
      <c r="G9" s="431">
        <v>500000</v>
      </c>
      <c r="H9" s="440">
        <v>9000000</v>
      </c>
      <c r="I9" s="441">
        <v>3000000</v>
      </c>
      <c r="J9" s="403">
        <v>3000000</v>
      </c>
      <c r="K9" s="400">
        <v>3000000</v>
      </c>
      <c r="L9" s="404">
        <f t="shared" si="0"/>
        <v>0</v>
      </c>
      <c r="M9" s="264">
        <f>(H9-I9)/10</f>
        <v>600000</v>
      </c>
      <c r="N9" s="261">
        <v>600000</v>
      </c>
      <c r="O9" s="400">
        <f>M9-N9</f>
        <v>0</v>
      </c>
      <c r="P9" s="260">
        <f>M9</f>
        <v>600000</v>
      </c>
      <c r="Q9" s="261">
        <v>600000</v>
      </c>
      <c r="R9" s="402">
        <f>+P9-Q9</f>
        <v>0</v>
      </c>
      <c r="S9" s="264">
        <f>P9</f>
        <v>600000</v>
      </c>
      <c r="T9" s="261">
        <v>600000</v>
      </c>
      <c r="U9" s="400">
        <f t="shared" si="22"/>
        <v>0</v>
      </c>
      <c r="V9" s="260">
        <f t="shared" si="4"/>
        <v>600000</v>
      </c>
      <c r="W9" s="261">
        <f>V9</f>
        <v>600000</v>
      </c>
      <c r="X9" s="432">
        <f t="shared" si="5"/>
        <v>0</v>
      </c>
      <c r="Y9" s="264">
        <f t="shared" si="6"/>
        <v>600000</v>
      </c>
      <c r="Z9" s="261">
        <f>Y9</f>
        <v>600000</v>
      </c>
      <c r="AA9" s="402">
        <f t="shared" si="7"/>
        <v>0</v>
      </c>
      <c r="AB9" s="260">
        <f t="shared" si="8"/>
        <v>600000</v>
      </c>
      <c r="AC9" s="261">
        <v>600000</v>
      </c>
      <c r="AD9" s="402">
        <f t="shared" si="9"/>
        <v>0</v>
      </c>
      <c r="AE9" s="264">
        <f t="shared" si="10"/>
        <v>600000</v>
      </c>
      <c r="AF9" s="261">
        <v>600000</v>
      </c>
      <c r="AG9" s="402">
        <f t="shared" si="11"/>
        <v>0</v>
      </c>
      <c r="AH9" s="260">
        <f t="shared" si="12"/>
        <v>600000</v>
      </c>
      <c r="AI9" s="261">
        <v>600000</v>
      </c>
      <c r="AJ9" s="402">
        <f t="shared" si="13"/>
        <v>0</v>
      </c>
      <c r="AK9" s="264">
        <f t="shared" si="14"/>
        <v>600000</v>
      </c>
      <c r="AL9" s="261">
        <v>600000</v>
      </c>
      <c r="AM9" s="402">
        <f t="shared" si="15"/>
        <v>0</v>
      </c>
      <c r="AN9" s="264">
        <f t="shared" si="16"/>
        <v>600000</v>
      </c>
      <c r="AO9" s="261">
        <v>600000</v>
      </c>
      <c r="AP9" s="402">
        <f t="shared" si="17"/>
        <v>0</v>
      </c>
      <c r="AQ9" s="264"/>
      <c r="AR9" s="261"/>
      <c r="AS9" s="402">
        <f t="shared" si="18"/>
        <v>0</v>
      </c>
      <c r="AT9" s="264"/>
      <c r="AU9" s="261"/>
      <c r="AV9" s="442">
        <f t="shared" si="19"/>
        <v>0</v>
      </c>
      <c r="AW9" s="264"/>
      <c r="AX9" s="261"/>
      <c r="AY9" s="400"/>
      <c r="AZ9" s="443">
        <f t="shared" si="1"/>
        <v>9000000</v>
      </c>
      <c r="BA9" s="443">
        <f t="shared" si="2"/>
        <v>9000000</v>
      </c>
      <c r="BB9" s="435">
        <f t="shared" si="3"/>
        <v>0</v>
      </c>
      <c r="BC9" s="433" t="s">
        <v>479</v>
      </c>
      <c r="BD9" s="434">
        <v>9000000</v>
      </c>
      <c r="BE9" s="434">
        <v>6000000</v>
      </c>
      <c r="BF9" s="434">
        <v>3000000</v>
      </c>
      <c r="BG9" s="434">
        <v>600000</v>
      </c>
      <c r="BH9" s="444">
        <f t="shared" si="20"/>
        <v>0</v>
      </c>
      <c r="BI9" s="433" t="s">
        <v>479</v>
      </c>
      <c r="BJ9" s="434">
        <v>3000000</v>
      </c>
      <c r="BK9" s="444">
        <f t="shared" si="21"/>
        <v>-3000000</v>
      </c>
    </row>
    <row r="10" spans="1:63" ht="15.75" thickBot="1" x14ac:dyDescent="0.25">
      <c r="A10" s="373">
        <v>5</v>
      </c>
      <c r="B10" s="395"/>
      <c r="C10" s="27" t="s">
        <v>259</v>
      </c>
      <c r="D10" s="396" t="s">
        <v>249</v>
      </c>
      <c r="E10" s="178">
        <v>10000000</v>
      </c>
      <c r="F10" s="254"/>
      <c r="G10" s="107">
        <v>500000</v>
      </c>
      <c r="H10" s="89">
        <v>9500000</v>
      </c>
      <c r="I10" s="244">
        <v>1000000</v>
      </c>
      <c r="J10" s="397">
        <v>1000000</v>
      </c>
      <c r="K10" s="250">
        <v>1000000</v>
      </c>
      <c r="L10" s="381">
        <f t="shared" si="0"/>
        <v>0</v>
      </c>
      <c r="M10" s="248">
        <v>750000</v>
      </c>
      <c r="N10" s="249">
        <v>750000</v>
      </c>
      <c r="O10" s="250">
        <f>M10-N10</f>
        <v>0</v>
      </c>
      <c r="P10" s="251">
        <f>M10</f>
        <v>750000</v>
      </c>
      <c r="Q10" s="249">
        <f>P10</f>
        <v>750000</v>
      </c>
      <c r="R10" s="385">
        <f>+P10-Q10</f>
        <v>0</v>
      </c>
      <c r="S10" s="248">
        <f>P10</f>
        <v>750000</v>
      </c>
      <c r="T10" s="249">
        <f>S10</f>
        <v>750000</v>
      </c>
      <c r="U10" s="250">
        <f t="shared" si="22"/>
        <v>0</v>
      </c>
      <c r="V10" s="254">
        <f t="shared" si="4"/>
        <v>750000</v>
      </c>
      <c r="W10" s="230">
        <f>V10</f>
        <v>750000</v>
      </c>
      <c r="X10" s="247">
        <f t="shared" si="5"/>
        <v>0</v>
      </c>
      <c r="Y10" s="252">
        <f t="shared" si="6"/>
        <v>750000</v>
      </c>
      <c r="Z10" s="253">
        <f>Y10</f>
        <v>750000</v>
      </c>
      <c r="AA10" s="387">
        <f t="shared" si="7"/>
        <v>0</v>
      </c>
      <c r="AB10" s="254">
        <f t="shared" si="8"/>
        <v>750000</v>
      </c>
      <c r="AC10" s="230">
        <v>750000</v>
      </c>
      <c r="AD10" s="387">
        <f t="shared" si="9"/>
        <v>0</v>
      </c>
      <c r="AE10" s="252">
        <f t="shared" si="10"/>
        <v>750000</v>
      </c>
      <c r="AF10" s="253">
        <v>750000</v>
      </c>
      <c r="AG10" s="387">
        <f t="shared" si="11"/>
        <v>0</v>
      </c>
      <c r="AH10" s="254">
        <f t="shared" si="12"/>
        <v>750000</v>
      </c>
      <c r="AI10" s="230">
        <v>750000</v>
      </c>
      <c r="AJ10" s="387">
        <f t="shared" si="13"/>
        <v>0</v>
      </c>
      <c r="AK10" s="252">
        <f t="shared" si="14"/>
        <v>750000</v>
      </c>
      <c r="AL10" s="253">
        <v>750000</v>
      </c>
      <c r="AM10" s="387">
        <f t="shared" si="15"/>
        <v>0</v>
      </c>
      <c r="AN10" s="245">
        <f t="shared" si="16"/>
        <v>750000</v>
      </c>
      <c r="AO10" s="230"/>
      <c r="AP10" s="387">
        <f t="shared" si="17"/>
        <v>750000</v>
      </c>
      <c r="AQ10" s="252">
        <f t="shared" ref="AQ10:AQ20" si="23">AN10</f>
        <v>750000</v>
      </c>
      <c r="AR10" s="253"/>
      <c r="AS10" s="387">
        <f t="shared" si="18"/>
        <v>750000</v>
      </c>
      <c r="AT10" s="245">
        <v>250000</v>
      </c>
      <c r="AU10" s="230"/>
      <c r="AV10" s="389">
        <f t="shared" si="19"/>
        <v>250000</v>
      </c>
      <c r="AW10" s="252"/>
      <c r="AX10" s="253"/>
      <c r="AY10" s="360"/>
      <c r="AZ10" s="393">
        <f t="shared" si="1"/>
        <v>7750000</v>
      </c>
      <c r="BA10" s="393">
        <f t="shared" si="2"/>
        <v>9500000</v>
      </c>
      <c r="BB10" s="234">
        <f t="shared" si="3"/>
        <v>1750000</v>
      </c>
      <c r="BC10" s="242" t="s">
        <v>259</v>
      </c>
      <c r="BD10" s="232">
        <v>9500000</v>
      </c>
      <c r="BE10" s="232">
        <v>4000000</v>
      </c>
      <c r="BF10" s="232">
        <v>5500000</v>
      </c>
      <c r="BG10" s="232">
        <v>1500000</v>
      </c>
      <c r="BH10" s="322">
        <f t="shared" si="20"/>
        <v>0</v>
      </c>
      <c r="BI10" s="242" t="s">
        <v>259</v>
      </c>
      <c r="BJ10" s="232">
        <v>4750000</v>
      </c>
      <c r="BK10" s="322">
        <f t="shared" si="21"/>
        <v>-3000000</v>
      </c>
    </row>
    <row r="11" spans="1:63" ht="15.75" thickBot="1" x14ac:dyDescent="0.25">
      <c r="A11" s="394">
        <v>6</v>
      </c>
      <c r="B11" s="395"/>
      <c r="C11" s="398" t="s">
        <v>266</v>
      </c>
      <c r="D11" s="396" t="s">
        <v>249</v>
      </c>
      <c r="E11" s="178">
        <v>10000000</v>
      </c>
      <c r="F11" s="254"/>
      <c r="G11" s="107">
        <v>500000</v>
      </c>
      <c r="H11" s="178">
        <f>E11-F11-G11</f>
        <v>9500000</v>
      </c>
      <c r="I11" s="244">
        <v>1000000</v>
      </c>
      <c r="J11" s="397">
        <v>1000000</v>
      </c>
      <c r="K11" s="250">
        <v>1000000</v>
      </c>
      <c r="L11" s="381">
        <f t="shared" si="0"/>
        <v>0</v>
      </c>
      <c r="M11" s="248"/>
      <c r="N11" s="249"/>
      <c r="O11" s="250">
        <f>M11-N11</f>
        <v>0</v>
      </c>
      <c r="P11" s="251">
        <v>800000</v>
      </c>
      <c r="Q11" s="249">
        <v>800000</v>
      </c>
      <c r="R11" s="385">
        <f>+P11-Q11</f>
        <v>0</v>
      </c>
      <c r="S11" s="248">
        <f>P11</f>
        <v>800000</v>
      </c>
      <c r="T11" s="249">
        <v>800000</v>
      </c>
      <c r="U11" s="250">
        <f t="shared" si="22"/>
        <v>0</v>
      </c>
      <c r="V11" s="254">
        <f t="shared" si="4"/>
        <v>800000</v>
      </c>
      <c r="W11" s="230">
        <v>800000</v>
      </c>
      <c r="X11" s="247">
        <f t="shared" si="5"/>
        <v>0</v>
      </c>
      <c r="Y11" s="252">
        <f t="shared" si="6"/>
        <v>800000</v>
      </c>
      <c r="Z11" s="253">
        <f>Y11</f>
        <v>800000</v>
      </c>
      <c r="AA11" s="387">
        <f t="shared" si="7"/>
        <v>0</v>
      </c>
      <c r="AB11" s="254">
        <f t="shared" si="8"/>
        <v>800000</v>
      </c>
      <c r="AC11" s="230">
        <v>800000</v>
      </c>
      <c r="AD11" s="387">
        <f t="shared" si="9"/>
        <v>0</v>
      </c>
      <c r="AE11" s="252">
        <f t="shared" si="10"/>
        <v>800000</v>
      </c>
      <c r="AF11" s="253">
        <v>200000</v>
      </c>
      <c r="AG11" s="387">
        <f t="shared" si="11"/>
        <v>600000</v>
      </c>
      <c r="AH11" s="254">
        <f t="shared" si="12"/>
        <v>800000</v>
      </c>
      <c r="AI11" s="230"/>
      <c r="AJ11" s="387">
        <f t="shared" si="13"/>
        <v>800000</v>
      </c>
      <c r="AK11" s="252">
        <f t="shared" si="14"/>
        <v>800000</v>
      </c>
      <c r="AL11" s="253"/>
      <c r="AM11" s="387">
        <f t="shared" si="15"/>
        <v>800000</v>
      </c>
      <c r="AN11" s="245">
        <f t="shared" si="16"/>
        <v>800000</v>
      </c>
      <c r="AO11" s="230"/>
      <c r="AP11" s="387">
        <f t="shared" si="17"/>
        <v>800000</v>
      </c>
      <c r="AQ11" s="252">
        <f t="shared" si="23"/>
        <v>800000</v>
      </c>
      <c r="AR11" s="253"/>
      <c r="AS11" s="387">
        <f t="shared" si="18"/>
        <v>800000</v>
      </c>
      <c r="AT11" s="245">
        <v>500000</v>
      </c>
      <c r="AU11" s="230"/>
      <c r="AV11" s="389">
        <f t="shared" si="19"/>
        <v>500000</v>
      </c>
      <c r="AW11" s="252"/>
      <c r="AX11" s="253"/>
      <c r="AY11" s="360"/>
      <c r="AZ11" s="393">
        <f t="shared" si="1"/>
        <v>5200000</v>
      </c>
      <c r="BA11" s="393">
        <f t="shared" si="2"/>
        <v>9500000</v>
      </c>
      <c r="BB11" s="234">
        <f t="shared" si="3"/>
        <v>4300000</v>
      </c>
      <c r="BC11" s="242" t="s">
        <v>266</v>
      </c>
      <c r="BD11" s="232">
        <v>9500000</v>
      </c>
      <c r="BE11" s="232">
        <v>4000000</v>
      </c>
      <c r="BF11" s="232">
        <v>5500000</v>
      </c>
      <c r="BG11" s="232">
        <v>1000000</v>
      </c>
      <c r="BH11" s="322">
        <f t="shared" si="20"/>
        <v>0</v>
      </c>
      <c r="BI11" s="242" t="s">
        <v>266</v>
      </c>
      <c r="BJ11" s="232">
        <v>5300000</v>
      </c>
      <c r="BK11" s="322">
        <f t="shared" si="21"/>
        <v>-1000000</v>
      </c>
    </row>
    <row r="12" spans="1:63" s="299" customFormat="1" ht="15.75" thickBot="1" x14ac:dyDescent="0.25">
      <c r="A12" s="453">
        <v>7</v>
      </c>
      <c r="B12" s="437"/>
      <c r="C12" s="454" t="s">
        <v>260</v>
      </c>
      <c r="D12" s="439" t="s">
        <v>249</v>
      </c>
      <c r="E12" s="440">
        <v>10000000</v>
      </c>
      <c r="F12" s="260">
        <v>500000</v>
      </c>
      <c r="G12" s="431"/>
      <c r="H12" s="440">
        <f>E12-F12-G12</f>
        <v>9500000</v>
      </c>
      <c r="I12" s="445">
        <v>9500000</v>
      </c>
      <c r="J12" s="403">
        <v>9500000</v>
      </c>
      <c r="K12" s="400">
        <v>9500000</v>
      </c>
      <c r="L12" s="404">
        <f t="shared" si="0"/>
        <v>0</v>
      </c>
      <c r="M12" s="264">
        <f>(H12-I12)/12</f>
        <v>0</v>
      </c>
      <c r="N12" s="261"/>
      <c r="O12" s="400">
        <f>M12-N12</f>
        <v>0</v>
      </c>
      <c r="P12" s="260">
        <f>M12</f>
        <v>0</v>
      </c>
      <c r="Q12" s="261"/>
      <c r="R12" s="402">
        <f>+P12-Q12</f>
        <v>0</v>
      </c>
      <c r="S12" s="264">
        <f>P12</f>
        <v>0</v>
      </c>
      <c r="T12" s="261"/>
      <c r="U12" s="400">
        <f t="shared" si="22"/>
        <v>0</v>
      </c>
      <c r="V12" s="260">
        <f t="shared" si="4"/>
        <v>0</v>
      </c>
      <c r="W12" s="261"/>
      <c r="X12" s="432">
        <f t="shared" si="5"/>
        <v>0</v>
      </c>
      <c r="Y12" s="264">
        <f t="shared" si="6"/>
        <v>0</v>
      </c>
      <c r="Z12" s="261"/>
      <c r="AA12" s="402">
        <f t="shared" si="7"/>
        <v>0</v>
      </c>
      <c r="AB12" s="260">
        <f t="shared" si="8"/>
        <v>0</v>
      </c>
      <c r="AC12" s="261"/>
      <c r="AD12" s="402">
        <f t="shared" si="9"/>
        <v>0</v>
      </c>
      <c r="AE12" s="264">
        <f t="shared" si="10"/>
        <v>0</v>
      </c>
      <c r="AF12" s="261"/>
      <c r="AG12" s="402">
        <f t="shared" si="11"/>
        <v>0</v>
      </c>
      <c r="AH12" s="260">
        <f t="shared" si="12"/>
        <v>0</v>
      </c>
      <c r="AI12" s="261"/>
      <c r="AJ12" s="402">
        <f t="shared" si="13"/>
        <v>0</v>
      </c>
      <c r="AK12" s="264">
        <f t="shared" si="14"/>
        <v>0</v>
      </c>
      <c r="AL12" s="261"/>
      <c r="AM12" s="402">
        <f t="shared" si="15"/>
        <v>0</v>
      </c>
      <c r="AN12" s="264">
        <f t="shared" si="16"/>
        <v>0</v>
      </c>
      <c r="AO12" s="261"/>
      <c r="AP12" s="402">
        <f t="shared" si="17"/>
        <v>0</v>
      </c>
      <c r="AQ12" s="264">
        <f t="shared" si="23"/>
        <v>0</v>
      </c>
      <c r="AR12" s="261"/>
      <c r="AS12" s="402">
        <f t="shared" si="18"/>
        <v>0</v>
      </c>
      <c r="AT12" s="264">
        <f>AQ12</f>
        <v>0</v>
      </c>
      <c r="AU12" s="261"/>
      <c r="AV12" s="442">
        <f t="shared" si="19"/>
        <v>0</v>
      </c>
      <c r="AW12" s="264"/>
      <c r="AX12" s="261"/>
      <c r="AY12" s="400"/>
      <c r="AZ12" s="443">
        <f t="shared" si="1"/>
        <v>9500000</v>
      </c>
      <c r="BA12" s="443">
        <f t="shared" si="2"/>
        <v>9500000</v>
      </c>
      <c r="BB12" s="435">
        <f t="shared" si="3"/>
        <v>0</v>
      </c>
      <c r="BC12" s="446" t="s">
        <v>480</v>
      </c>
      <c r="BD12" s="434">
        <v>9500000</v>
      </c>
      <c r="BE12" s="434">
        <v>9500000</v>
      </c>
      <c r="BF12" s="447">
        <v>0</v>
      </c>
      <c r="BG12" s="447">
        <v>0</v>
      </c>
      <c r="BH12" s="444">
        <f t="shared" si="20"/>
        <v>0</v>
      </c>
      <c r="BI12" s="446" t="s">
        <v>480</v>
      </c>
      <c r="BJ12" s="447">
        <v>0</v>
      </c>
      <c r="BK12" s="444">
        <f t="shared" si="21"/>
        <v>0</v>
      </c>
    </row>
    <row r="13" spans="1:63" ht="15.75" thickBot="1" x14ac:dyDescent="0.25">
      <c r="A13" s="394">
        <v>8</v>
      </c>
      <c r="B13" s="395"/>
      <c r="C13" s="398" t="s">
        <v>328</v>
      </c>
      <c r="D13" s="396" t="s">
        <v>249</v>
      </c>
      <c r="E13" s="178">
        <v>10000000</v>
      </c>
      <c r="F13" s="254"/>
      <c r="G13" s="107"/>
      <c r="H13" s="178">
        <v>10000000</v>
      </c>
      <c r="I13" s="244">
        <v>1000000</v>
      </c>
      <c r="J13" s="397"/>
      <c r="K13" s="250"/>
      <c r="L13" s="381">
        <f t="shared" si="0"/>
        <v>0</v>
      </c>
      <c r="M13" s="248"/>
      <c r="N13" s="249"/>
      <c r="O13" s="250"/>
      <c r="P13" s="251">
        <v>1000000</v>
      </c>
      <c r="Q13" s="249">
        <f>P13</f>
        <v>1000000</v>
      </c>
      <c r="R13" s="385"/>
      <c r="S13" s="248">
        <v>900000</v>
      </c>
      <c r="T13" s="249">
        <f t="shared" ref="T13:T19" si="24">S13</f>
        <v>900000</v>
      </c>
      <c r="U13" s="250">
        <f t="shared" si="22"/>
        <v>0</v>
      </c>
      <c r="V13" s="254">
        <f t="shared" si="4"/>
        <v>900000</v>
      </c>
      <c r="W13" s="230">
        <f>V13</f>
        <v>900000</v>
      </c>
      <c r="X13" s="247">
        <f t="shared" si="5"/>
        <v>0</v>
      </c>
      <c r="Y13" s="252">
        <f t="shared" si="6"/>
        <v>900000</v>
      </c>
      <c r="Z13" s="253">
        <v>100000</v>
      </c>
      <c r="AA13" s="387">
        <f t="shared" si="7"/>
        <v>800000</v>
      </c>
      <c r="AB13" s="254">
        <f t="shared" si="8"/>
        <v>900000</v>
      </c>
      <c r="AC13" s="230"/>
      <c r="AD13" s="387">
        <f t="shared" si="9"/>
        <v>900000</v>
      </c>
      <c r="AE13" s="252">
        <f t="shared" si="10"/>
        <v>900000</v>
      </c>
      <c r="AF13" s="253"/>
      <c r="AG13" s="387">
        <f t="shared" si="11"/>
        <v>900000</v>
      </c>
      <c r="AH13" s="254">
        <f t="shared" si="12"/>
        <v>900000</v>
      </c>
      <c r="AI13" s="230"/>
      <c r="AJ13" s="387">
        <f t="shared" si="13"/>
        <v>900000</v>
      </c>
      <c r="AK13" s="252">
        <f t="shared" si="14"/>
        <v>900000</v>
      </c>
      <c r="AL13" s="253"/>
      <c r="AM13" s="387">
        <f t="shared" si="15"/>
        <v>900000</v>
      </c>
      <c r="AN13" s="245">
        <f t="shared" si="16"/>
        <v>900000</v>
      </c>
      <c r="AO13" s="230"/>
      <c r="AP13" s="387">
        <f t="shared" si="17"/>
        <v>900000</v>
      </c>
      <c r="AQ13" s="252">
        <f t="shared" si="23"/>
        <v>900000</v>
      </c>
      <c r="AR13" s="253"/>
      <c r="AS13" s="387">
        <f t="shared" si="18"/>
        <v>900000</v>
      </c>
      <c r="AT13" s="245">
        <f>AQ13</f>
        <v>900000</v>
      </c>
      <c r="AU13" s="230"/>
      <c r="AV13" s="389">
        <f t="shared" si="19"/>
        <v>900000</v>
      </c>
      <c r="AW13" s="252"/>
      <c r="AX13" s="253"/>
      <c r="AY13" s="360"/>
      <c r="AZ13" s="393">
        <f t="shared" si="1"/>
        <v>2900000</v>
      </c>
      <c r="BA13" s="393">
        <f t="shared" si="2"/>
        <v>10000000</v>
      </c>
      <c r="BB13" s="234">
        <f t="shared" si="3"/>
        <v>7100000</v>
      </c>
      <c r="BC13" s="242" t="s">
        <v>481</v>
      </c>
      <c r="BD13" s="232">
        <v>10000000</v>
      </c>
      <c r="BE13" s="232">
        <v>1900000</v>
      </c>
      <c r="BF13" s="232">
        <v>8100000</v>
      </c>
      <c r="BG13" s="232">
        <v>2700000</v>
      </c>
      <c r="BH13" s="322">
        <f t="shared" si="20"/>
        <v>0</v>
      </c>
      <c r="BI13" s="242" t="s">
        <v>481</v>
      </c>
      <c r="BJ13" s="232">
        <v>7100000</v>
      </c>
      <c r="BK13" s="322">
        <f t="shared" si="21"/>
        <v>0</v>
      </c>
    </row>
    <row r="14" spans="1:63" ht="15.75" thickBot="1" x14ac:dyDescent="0.25">
      <c r="A14" s="373">
        <v>9</v>
      </c>
      <c r="B14" s="395"/>
      <c r="C14" s="398" t="s">
        <v>265</v>
      </c>
      <c r="D14" s="396" t="s">
        <v>249</v>
      </c>
      <c r="E14" s="178">
        <v>10000000</v>
      </c>
      <c r="F14" s="254"/>
      <c r="G14" s="107"/>
      <c r="H14" s="178">
        <f t="shared" ref="H14:H27" si="25">E14-F14-G14</f>
        <v>10000000</v>
      </c>
      <c r="I14" s="244">
        <v>1000000</v>
      </c>
      <c r="J14" s="397">
        <v>1000000</v>
      </c>
      <c r="K14" s="250">
        <v>1000000</v>
      </c>
      <c r="L14" s="381">
        <f t="shared" si="0"/>
        <v>0</v>
      </c>
      <c r="M14" s="248"/>
      <c r="N14" s="249"/>
      <c r="O14" s="250">
        <f>M14-N14</f>
        <v>0</v>
      </c>
      <c r="P14" s="251">
        <v>820000</v>
      </c>
      <c r="Q14" s="249">
        <v>820000</v>
      </c>
      <c r="R14" s="385">
        <f>+P14-Q14</f>
        <v>0</v>
      </c>
      <c r="S14" s="248">
        <f>P14</f>
        <v>820000</v>
      </c>
      <c r="T14" s="249">
        <f t="shared" si="24"/>
        <v>820000</v>
      </c>
      <c r="U14" s="250">
        <f t="shared" si="22"/>
        <v>0</v>
      </c>
      <c r="V14" s="254">
        <f t="shared" si="4"/>
        <v>820000</v>
      </c>
      <c r="W14" s="230">
        <f>V14</f>
        <v>820000</v>
      </c>
      <c r="X14" s="247">
        <f t="shared" si="5"/>
        <v>0</v>
      </c>
      <c r="Y14" s="252">
        <f t="shared" si="6"/>
        <v>820000</v>
      </c>
      <c r="Z14" s="253">
        <f>Y14</f>
        <v>820000</v>
      </c>
      <c r="AA14" s="387">
        <f t="shared" si="7"/>
        <v>0</v>
      </c>
      <c r="AB14" s="254">
        <f t="shared" si="8"/>
        <v>820000</v>
      </c>
      <c r="AC14" s="230">
        <f>AB14</f>
        <v>820000</v>
      </c>
      <c r="AD14" s="387">
        <f t="shared" si="9"/>
        <v>0</v>
      </c>
      <c r="AE14" s="252">
        <f t="shared" si="10"/>
        <v>820000</v>
      </c>
      <c r="AF14" s="253">
        <f>AE14</f>
        <v>820000</v>
      </c>
      <c r="AG14" s="387">
        <f t="shared" si="11"/>
        <v>0</v>
      </c>
      <c r="AH14" s="254">
        <f t="shared" si="12"/>
        <v>820000</v>
      </c>
      <c r="AI14" s="230">
        <v>820000</v>
      </c>
      <c r="AJ14" s="387">
        <f t="shared" si="13"/>
        <v>0</v>
      </c>
      <c r="AK14" s="252">
        <f t="shared" si="14"/>
        <v>820000</v>
      </c>
      <c r="AL14" s="253">
        <v>820000</v>
      </c>
      <c r="AM14" s="387">
        <f t="shared" si="15"/>
        <v>0</v>
      </c>
      <c r="AN14" s="245">
        <f t="shared" si="16"/>
        <v>820000</v>
      </c>
      <c r="AO14" s="230">
        <v>820000</v>
      </c>
      <c r="AP14" s="387">
        <f t="shared" si="17"/>
        <v>0</v>
      </c>
      <c r="AQ14" s="252">
        <f t="shared" si="23"/>
        <v>820000</v>
      </c>
      <c r="AR14" s="253">
        <v>820000</v>
      </c>
      <c r="AS14" s="387">
        <f t="shared" si="18"/>
        <v>0</v>
      </c>
      <c r="AT14" s="245">
        <v>800000</v>
      </c>
      <c r="AU14" s="230">
        <v>400000</v>
      </c>
      <c r="AV14" s="389">
        <f t="shared" si="19"/>
        <v>400000</v>
      </c>
      <c r="AW14" s="252"/>
      <c r="AX14" s="253"/>
      <c r="AY14" s="360"/>
      <c r="AZ14" s="393">
        <f t="shared" si="1"/>
        <v>9600000</v>
      </c>
      <c r="BA14" s="393">
        <f t="shared" si="2"/>
        <v>10000000</v>
      </c>
      <c r="BB14" s="234">
        <f t="shared" si="3"/>
        <v>400000</v>
      </c>
      <c r="BC14" s="231" t="s">
        <v>265</v>
      </c>
      <c r="BD14" s="232">
        <v>10000000</v>
      </c>
      <c r="BE14" s="232">
        <v>6300000</v>
      </c>
      <c r="BF14" s="232">
        <v>3700000</v>
      </c>
      <c r="BG14" s="233">
        <v>0</v>
      </c>
      <c r="BH14" s="322">
        <f t="shared" si="20"/>
        <v>0</v>
      </c>
      <c r="BI14" s="231" t="s">
        <v>265</v>
      </c>
      <c r="BJ14" s="232">
        <v>3700000</v>
      </c>
      <c r="BK14" s="322">
        <f t="shared" si="21"/>
        <v>-3300000</v>
      </c>
    </row>
    <row r="15" spans="1:63" ht="15.75" thickBot="1" x14ac:dyDescent="0.25">
      <c r="A15" s="394">
        <v>10</v>
      </c>
      <c r="B15" s="395"/>
      <c r="C15" s="27" t="s">
        <v>254</v>
      </c>
      <c r="D15" s="396" t="s">
        <v>249</v>
      </c>
      <c r="E15" s="178">
        <v>9500000</v>
      </c>
      <c r="F15" s="254"/>
      <c r="G15" s="107"/>
      <c r="H15" s="178">
        <f t="shared" si="25"/>
        <v>9500000</v>
      </c>
      <c r="I15" s="110">
        <v>1000000</v>
      </c>
      <c r="J15" s="397">
        <v>1000000</v>
      </c>
      <c r="K15" s="250">
        <v>1000000</v>
      </c>
      <c r="L15" s="381">
        <f t="shared" si="0"/>
        <v>0</v>
      </c>
      <c r="M15" s="248">
        <v>708000</v>
      </c>
      <c r="N15" s="249">
        <v>708000</v>
      </c>
      <c r="O15" s="250">
        <f>M15-N15</f>
        <v>0</v>
      </c>
      <c r="P15" s="251">
        <f>M15</f>
        <v>708000</v>
      </c>
      <c r="Q15" s="249">
        <v>708000</v>
      </c>
      <c r="R15" s="385">
        <f>+P15-Q15</f>
        <v>0</v>
      </c>
      <c r="S15" s="248">
        <f>P15</f>
        <v>708000</v>
      </c>
      <c r="T15" s="249">
        <f t="shared" si="24"/>
        <v>708000</v>
      </c>
      <c r="U15" s="250">
        <f t="shared" si="22"/>
        <v>0</v>
      </c>
      <c r="V15" s="251">
        <f t="shared" si="4"/>
        <v>708000</v>
      </c>
      <c r="W15" s="230">
        <f>V15</f>
        <v>708000</v>
      </c>
      <c r="X15" s="247">
        <f t="shared" si="5"/>
        <v>0</v>
      </c>
      <c r="Y15" s="252">
        <f t="shared" si="6"/>
        <v>708000</v>
      </c>
      <c r="Z15" s="253">
        <f>Y15</f>
        <v>708000</v>
      </c>
      <c r="AA15" s="387">
        <f t="shared" si="7"/>
        <v>0</v>
      </c>
      <c r="AB15" s="254">
        <f t="shared" si="8"/>
        <v>708000</v>
      </c>
      <c r="AC15" s="230">
        <f>AB15</f>
        <v>708000</v>
      </c>
      <c r="AD15" s="387">
        <f t="shared" si="9"/>
        <v>0</v>
      </c>
      <c r="AE15" s="252">
        <f t="shared" si="10"/>
        <v>708000</v>
      </c>
      <c r="AF15" s="253">
        <f>AE15</f>
        <v>708000</v>
      </c>
      <c r="AG15" s="387">
        <f t="shared" si="11"/>
        <v>0</v>
      </c>
      <c r="AH15" s="254">
        <f t="shared" si="12"/>
        <v>708000</v>
      </c>
      <c r="AI15" s="230">
        <f>AH15</f>
        <v>708000</v>
      </c>
      <c r="AJ15" s="387">
        <f t="shared" si="13"/>
        <v>0</v>
      </c>
      <c r="AK15" s="252">
        <f t="shared" si="14"/>
        <v>708000</v>
      </c>
      <c r="AL15" s="356">
        <f>AK15</f>
        <v>708000</v>
      </c>
      <c r="AM15" s="360">
        <f>AK15-AL15</f>
        <v>0</v>
      </c>
      <c r="AN15" s="245">
        <f t="shared" si="16"/>
        <v>708000</v>
      </c>
      <c r="AO15" s="230">
        <f>700000-372000</f>
        <v>328000</v>
      </c>
      <c r="AP15" s="387">
        <f t="shared" si="17"/>
        <v>380000</v>
      </c>
      <c r="AQ15" s="252">
        <f t="shared" si="23"/>
        <v>708000</v>
      </c>
      <c r="AR15" s="253"/>
      <c r="AS15" s="387">
        <f t="shared" si="18"/>
        <v>708000</v>
      </c>
      <c r="AT15" s="245">
        <v>712000</v>
      </c>
      <c r="AU15" s="230"/>
      <c r="AV15" s="389">
        <f t="shared" si="19"/>
        <v>712000</v>
      </c>
      <c r="AW15" s="252"/>
      <c r="AX15" s="253"/>
      <c r="AY15" s="360"/>
      <c r="AZ15" s="393">
        <f t="shared" si="1"/>
        <v>7700000</v>
      </c>
      <c r="BA15" s="393">
        <f t="shared" si="2"/>
        <v>9500000</v>
      </c>
      <c r="BB15" s="234">
        <f t="shared" si="3"/>
        <v>1800000</v>
      </c>
      <c r="BC15" s="231" t="s">
        <v>482</v>
      </c>
      <c r="BD15" s="232">
        <v>9500000</v>
      </c>
      <c r="BE15" s="232">
        <v>7000000</v>
      </c>
      <c r="BF15" s="232">
        <v>2500000</v>
      </c>
      <c r="BG15" s="233">
        <v>0</v>
      </c>
      <c r="BH15" s="322">
        <f t="shared" si="20"/>
        <v>0</v>
      </c>
      <c r="BI15" s="231" t="s">
        <v>482</v>
      </c>
      <c r="BJ15" s="232">
        <v>1800000</v>
      </c>
      <c r="BK15" s="322">
        <f t="shared" si="21"/>
        <v>0</v>
      </c>
    </row>
    <row r="16" spans="1:63" ht="15.75" thickBot="1" x14ac:dyDescent="0.25">
      <c r="A16" s="373">
        <v>11</v>
      </c>
      <c r="B16" s="395"/>
      <c r="C16" s="399" t="s">
        <v>263</v>
      </c>
      <c r="D16" s="396" t="s">
        <v>249</v>
      </c>
      <c r="E16" s="178">
        <v>10000000</v>
      </c>
      <c r="F16" s="254"/>
      <c r="G16" s="107"/>
      <c r="H16" s="178">
        <f t="shared" si="25"/>
        <v>10000000</v>
      </c>
      <c r="I16" s="244">
        <v>3000000</v>
      </c>
      <c r="J16" s="397">
        <v>3000000</v>
      </c>
      <c r="K16" s="250">
        <v>3000000</v>
      </c>
      <c r="L16" s="381">
        <f t="shared" si="0"/>
        <v>0</v>
      </c>
      <c r="M16" s="248">
        <v>600000</v>
      </c>
      <c r="N16" s="249">
        <f>M16</f>
        <v>600000</v>
      </c>
      <c r="O16" s="250">
        <f>M16-N16</f>
        <v>0</v>
      </c>
      <c r="P16" s="251">
        <f>M16</f>
        <v>600000</v>
      </c>
      <c r="Q16" s="249">
        <f>P16</f>
        <v>600000</v>
      </c>
      <c r="R16" s="385">
        <f>+P16-Q16</f>
        <v>0</v>
      </c>
      <c r="S16" s="248">
        <f>P16</f>
        <v>600000</v>
      </c>
      <c r="T16" s="249">
        <f t="shared" si="24"/>
        <v>600000</v>
      </c>
      <c r="U16" s="250">
        <f t="shared" si="22"/>
        <v>0</v>
      </c>
      <c r="V16" s="254">
        <f t="shared" si="4"/>
        <v>600000</v>
      </c>
      <c r="W16" s="230">
        <v>600000</v>
      </c>
      <c r="X16" s="247">
        <f t="shared" si="5"/>
        <v>0</v>
      </c>
      <c r="Y16" s="252">
        <f t="shared" si="6"/>
        <v>600000</v>
      </c>
      <c r="Z16" s="253">
        <v>600000</v>
      </c>
      <c r="AA16" s="387">
        <f t="shared" si="7"/>
        <v>0</v>
      </c>
      <c r="AB16" s="254">
        <f t="shared" si="8"/>
        <v>600000</v>
      </c>
      <c r="AC16" s="230">
        <v>600000</v>
      </c>
      <c r="AD16" s="387">
        <f t="shared" si="9"/>
        <v>0</v>
      </c>
      <c r="AE16" s="252">
        <f t="shared" si="10"/>
        <v>600000</v>
      </c>
      <c r="AF16" s="253">
        <v>600000</v>
      </c>
      <c r="AG16" s="387">
        <f t="shared" si="11"/>
        <v>0</v>
      </c>
      <c r="AH16" s="254">
        <f t="shared" si="12"/>
        <v>600000</v>
      </c>
      <c r="AI16" s="230"/>
      <c r="AJ16" s="387">
        <f t="shared" si="13"/>
        <v>600000</v>
      </c>
      <c r="AK16" s="252">
        <f t="shared" si="14"/>
        <v>600000</v>
      </c>
      <c r="AL16" s="253"/>
      <c r="AM16" s="360">
        <f t="shared" ref="AM16:AM37" si="26">AK16-AL16</f>
        <v>600000</v>
      </c>
      <c r="AN16" s="245">
        <f t="shared" si="16"/>
        <v>600000</v>
      </c>
      <c r="AO16" s="230"/>
      <c r="AP16" s="387">
        <f t="shared" si="17"/>
        <v>600000</v>
      </c>
      <c r="AQ16" s="252">
        <f t="shared" si="23"/>
        <v>600000</v>
      </c>
      <c r="AR16" s="253"/>
      <c r="AS16" s="387">
        <f t="shared" si="18"/>
        <v>600000</v>
      </c>
      <c r="AT16" s="245">
        <v>400000</v>
      </c>
      <c r="AU16" s="230"/>
      <c r="AV16" s="389">
        <f t="shared" si="19"/>
        <v>400000</v>
      </c>
      <c r="AW16" s="252"/>
      <c r="AX16" s="253"/>
      <c r="AY16" s="360"/>
      <c r="AZ16" s="393">
        <f t="shared" si="1"/>
        <v>7200000</v>
      </c>
      <c r="BA16" s="393">
        <f t="shared" si="2"/>
        <v>10000000</v>
      </c>
      <c r="BB16" s="234">
        <f t="shared" si="3"/>
        <v>2800000</v>
      </c>
      <c r="BC16" s="242" t="s">
        <v>483</v>
      </c>
      <c r="BD16" s="232">
        <v>10000000</v>
      </c>
      <c r="BE16" s="232">
        <v>4800000</v>
      </c>
      <c r="BF16" s="232">
        <v>5200000</v>
      </c>
      <c r="BG16" s="232">
        <v>1800000</v>
      </c>
      <c r="BH16" s="322">
        <f t="shared" si="20"/>
        <v>0</v>
      </c>
      <c r="BI16" s="242" t="s">
        <v>483</v>
      </c>
      <c r="BJ16" s="232">
        <v>5200000</v>
      </c>
      <c r="BK16" s="322">
        <f t="shared" si="21"/>
        <v>-2400000</v>
      </c>
    </row>
    <row r="17" spans="1:63" ht="15.75" thickBot="1" x14ac:dyDescent="0.25">
      <c r="A17" s="394">
        <v>12</v>
      </c>
      <c r="B17" s="395"/>
      <c r="C17" s="398" t="s">
        <v>336</v>
      </c>
      <c r="D17" s="396" t="s">
        <v>249</v>
      </c>
      <c r="E17" s="178">
        <v>10000000</v>
      </c>
      <c r="F17" s="254"/>
      <c r="G17" s="107"/>
      <c r="H17" s="178">
        <f t="shared" si="25"/>
        <v>10000000</v>
      </c>
      <c r="I17" s="244">
        <v>1000000</v>
      </c>
      <c r="J17" s="397">
        <v>1000000</v>
      </c>
      <c r="K17" s="250">
        <f>J17</f>
        <v>1000000</v>
      </c>
      <c r="L17" s="381">
        <f t="shared" si="0"/>
        <v>0</v>
      </c>
      <c r="M17" s="248"/>
      <c r="N17" s="249"/>
      <c r="O17" s="250"/>
      <c r="P17" s="251"/>
      <c r="Q17" s="249"/>
      <c r="R17" s="385"/>
      <c r="S17" s="248">
        <v>900000</v>
      </c>
      <c r="T17" s="249">
        <f t="shared" si="24"/>
        <v>900000</v>
      </c>
      <c r="U17" s="250">
        <f t="shared" si="22"/>
        <v>0</v>
      </c>
      <c r="V17" s="254">
        <f t="shared" si="4"/>
        <v>900000</v>
      </c>
      <c r="W17" s="230">
        <v>600000</v>
      </c>
      <c r="X17" s="247">
        <f t="shared" si="5"/>
        <v>300000</v>
      </c>
      <c r="Y17" s="252">
        <f t="shared" si="6"/>
        <v>900000</v>
      </c>
      <c r="Z17" s="253"/>
      <c r="AA17" s="387">
        <f t="shared" si="7"/>
        <v>900000</v>
      </c>
      <c r="AB17" s="254">
        <f t="shared" si="8"/>
        <v>900000</v>
      </c>
      <c r="AC17" s="230"/>
      <c r="AD17" s="387">
        <f t="shared" si="9"/>
        <v>900000</v>
      </c>
      <c r="AE17" s="252">
        <f t="shared" si="10"/>
        <v>900000</v>
      </c>
      <c r="AF17" s="253"/>
      <c r="AG17" s="387">
        <f t="shared" si="11"/>
        <v>900000</v>
      </c>
      <c r="AH17" s="254">
        <f t="shared" si="12"/>
        <v>900000</v>
      </c>
      <c r="AI17" s="230"/>
      <c r="AJ17" s="387">
        <f t="shared" si="13"/>
        <v>900000</v>
      </c>
      <c r="AK17" s="252">
        <f t="shared" si="14"/>
        <v>900000</v>
      </c>
      <c r="AL17" s="253"/>
      <c r="AM17" s="360">
        <f t="shared" si="26"/>
        <v>900000</v>
      </c>
      <c r="AN17" s="245">
        <f t="shared" si="16"/>
        <v>900000</v>
      </c>
      <c r="AO17" s="230"/>
      <c r="AP17" s="387">
        <f t="shared" si="17"/>
        <v>900000</v>
      </c>
      <c r="AQ17" s="252">
        <f t="shared" si="23"/>
        <v>900000</v>
      </c>
      <c r="AR17" s="253"/>
      <c r="AS17" s="387">
        <f t="shared" si="18"/>
        <v>900000</v>
      </c>
      <c r="AT17" s="245">
        <v>900000</v>
      </c>
      <c r="AU17" s="230"/>
      <c r="AV17" s="389">
        <f t="shared" si="19"/>
        <v>900000</v>
      </c>
      <c r="AW17" s="252"/>
      <c r="AX17" s="253"/>
      <c r="AY17" s="360"/>
      <c r="AZ17" s="393">
        <f t="shared" si="1"/>
        <v>2500000</v>
      </c>
      <c r="BA17" s="393">
        <f t="shared" si="2"/>
        <v>10000000</v>
      </c>
      <c r="BB17" s="234">
        <f t="shared" si="3"/>
        <v>7500000</v>
      </c>
      <c r="BC17" s="242" t="s">
        <v>336</v>
      </c>
      <c r="BD17" s="232">
        <v>10000000</v>
      </c>
      <c r="BE17" s="232">
        <v>1500000</v>
      </c>
      <c r="BF17" s="232">
        <v>8500000</v>
      </c>
      <c r="BG17" s="232">
        <v>3100000</v>
      </c>
      <c r="BH17" s="322">
        <f t="shared" si="20"/>
        <v>0</v>
      </c>
      <c r="BI17" s="242" t="s">
        <v>336</v>
      </c>
      <c r="BJ17" s="232">
        <v>7500000</v>
      </c>
      <c r="BK17" s="322">
        <f t="shared" si="21"/>
        <v>0</v>
      </c>
    </row>
    <row r="18" spans="1:63" ht="15.75" thickBot="1" x14ac:dyDescent="0.25">
      <c r="A18" s="373">
        <v>13</v>
      </c>
      <c r="B18" s="395"/>
      <c r="C18" s="398" t="s">
        <v>261</v>
      </c>
      <c r="D18" s="396" t="s">
        <v>249</v>
      </c>
      <c r="E18" s="178">
        <v>10000000</v>
      </c>
      <c r="F18" s="254"/>
      <c r="G18" s="107"/>
      <c r="H18" s="178">
        <f t="shared" si="25"/>
        <v>10000000</v>
      </c>
      <c r="I18" s="244">
        <v>2000000</v>
      </c>
      <c r="J18" s="397">
        <v>2000000</v>
      </c>
      <c r="K18" s="250">
        <v>2000000</v>
      </c>
      <c r="L18" s="381">
        <f t="shared" si="0"/>
        <v>0</v>
      </c>
      <c r="M18" s="248">
        <v>650000</v>
      </c>
      <c r="N18" s="249">
        <f>M18</f>
        <v>650000</v>
      </c>
      <c r="O18" s="250">
        <f>M18-N18</f>
        <v>0</v>
      </c>
      <c r="P18" s="251">
        <f>M18</f>
        <v>650000</v>
      </c>
      <c r="Q18" s="249">
        <f>P18</f>
        <v>650000</v>
      </c>
      <c r="R18" s="385">
        <f>+P18-Q18</f>
        <v>0</v>
      </c>
      <c r="S18" s="248">
        <f>P18</f>
        <v>650000</v>
      </c>
      <c r="T18" s="249">
        <f t="shared" si="24"/>
        <v>650000</v>
      </c>
      <c r="U18" s="250">
        <f t="shared" si="22"/>
        <v>0</v>
      </c>
      <c r="V18" s="254">
        <f t="shared" si="4"/>
        <v>650000</v>
      </c>
      <c r="W18" s="356">
        <v>650000</v>
      </c>
      <c r="X18" s="247">
        <f t="shared" si="5"/>
        <v>0</v>
      </c>
      <c r="Y18" s="252">
        <f t="shared" si="6"/>
        <v>650000</v>
      </c>
      <c r="Z18" s="230">
        <v>650000</v>
      </c>
      <c r="AA18" s="387">
        <f t="shared" si="7"/>
        <v>0</v>
      </c>
      <c r="AB18" s="254">
        <f t="shared" ref="AB18:AB28" si="27">Y18</f>
        <v>650000</v>
      </c>
      <c r="AC18" s="230">
        <f>AB18</f>
        <v>650000</v>
      </c>
      <c r="AD18" s="387">
        <f t="shared" si="9"/>
        <v>0</v>
      </c>
      <c r="AE18" s="252">
        <f t="shared" si="10"/>
        <v>650000</v>
      </c>
      <c r="AF18" s="253">
        <v>650000</v>
      </c>
      <c r="AG18" s="387">
        <f t="shared" si="11"/>
        <v>0</v>
      </c>
      <c r="AH18" s="254">
        <f t="shared" si="12"/>
        <v>650000</v>
      </c>
      <c r="AI18" s="230">
        <v>650000</v>
      </c>
      <c r="AJ18" s="387">
        <f t="shared" si="13"/>
        <v>0</v>
      </c>
      <c r="AK18" s="252">
        <f t="shared" si="14"/>
        <v>650000</v>
      </c>
      <c r="AL18" s="253">
        <v>100000</v>
      </c>
      <c r="AM18" s="360">
        <f t="shared" si="26"/>
        <v>550000</v>
      </c>
      <c r="AN18" s="245">
        <f t="shared" si="16"/>
        <v>650000</v>
      </c>
      <c r="AO18" s="230"/>
      <c r="AP18" s="387">
        <f t="shared" si="17"/>
        <v>650000</v>
      </c>
      <c r="AQ18" s="252">
        <f t="shared" si="23"/>
        <v>650000</v>
      </c>
      <c r="AR18" s="253"/>
      <c r="AS18" s="387">
        <f t="shared" si="18"/>
        <v>650000</v>
      </c>
      <c r="AT18" s="245">
        <v>850000</v>
      </c>
      <c r="AU18" s="230"/>
      <c r="AV18" s="389">
        <f t="shared" si="19"/>
        <v>850000</v>
      </c>
      <c r="AW18" s="252"/>
      <c r="AX18" s="253"/>
      <c r="AY18" s="360"/>
      <c r="AZ18" s="393">
        <f t="shared" si="1"/>
        <v>7300000</v>
      </c>
      <c r="BA18" s="393">
        <f t="shared" si="2"/>
        <v>10000000</v>
      </c>
      <c r="BB18" s="234">
        <f t="shared" si="3"/>
        <v>2700000</v>
      </c>
      <c r="BC18" s="231" t="s">
        <v>261</v>
      </c>
      <c r="BD18" s="232">
        <v>10000000</v>
      </c>
      <c r="BE18" s="232">
        <v>6300000</v>
      </c>
      <c r="BF18" s="232">
        <v>3700000</v>
      </c>
      <c r="BG18" s="233">
        <v>0</v>
      </c>
      <c r="BH18" s="322">
        <f t="shared" si="20"/>
        <v>0</v>
      </c>
      <c r="BI18" s="231" t="s">
        <v>261</v>
      </c>
      <c r="BJ18" s="232">
        <v>3200000</v>
      </c>
      <c r="BK18" s="322">
        <f t="shared" si="21"/>
        <v>-500000</v>
      </c>
    </row>
    <row r="19" spans="1:63" ht="15.75" thickBot="1" x14ac:dyDescent="0.25">
      <c r="A19" s="394">
        <v>14</v>
      </c>
      <c r="B19" s="395"/>
      <c r="C19" s="399" t="s">
        <v>258</v>
      </c>
      <c r="D19" s="396" t="s">
        <v>249</v>
      </c>
      <c r="E19" s="178">
        <v>9750000</v>
      </c>
      <c r="F19" s="254"/>
      <c r="G19" s="107"/>
      <c r="H19" s="178">
        <f t="shared" si="25"/>
        <v>9750000</v>
      </c>
      <c r="I19" s="110">
        <v>3000000</v>
      </c>
      <c r="J19" s="397">
        <v>3000000</v>
      </c>
      <c r="K19" s="250">
        <f>J19</f>
        <v>3000000</v>
      </c>
      <c r="L19" s="381">
        <f t="shared" si="0"/>
        <v>0</v>
      </c>
      <c r="M19" s="248">
        <f>(H19-I19)/12</f>
        <v>562500</v>
      </c>
      <c r="N19" s="249">
        <f>M19</f>
        <v>562500</v>
      </c>
      <c r="O19" s="250">
        <f>M19-N19</f>
        <v>0</v>
      </c>
      <c r="P19" s="251">
        <f>M19</f>
        <v>562500</v>
      </c>
      <c r="Q19" s="249">
        <f>P19</f>
        <v>562500</v>
      </c>
      <c r="R19" s="385">
        <f>+P19-Q19</f>
        <v>0</v>
      </c>
      <c r="S19" s="248">
        <f>P19</f>
        <v>562500</v>
      </c>
      <c r="T19" s="249">
        <f t="shared" si="24"/>
        <v>562500</v>
      </c>
      <c r="U19" s="250">
        <f t="shared" si="22"/>
        <v>0</v>
      </c>
      <c r="V19" s="254">
        <f t="shared" si="4"/>
        <v>562500</v>
      </c>
      <c r="W19" s="356">
        <f>500000-287500</f>
        <v>212500</v>
      </c>
      <c r="X19" s="247">
        <f t="shared" si="5"/>
        <v>350000</v>
      </c>
      <c r="Y19" s="252">
        <f t="shared" si="6"/>
        <v>562500</v>
      </c>
      <c r="Z19" s="253"/>
      <c r="AA19" s="387">
        <f t="shared" si="7"/>
        <v>562500</v>
      </c>
      <c r="AB19" s="254">
        <f t="shared" si="27"/>
        <v>562500</v>
      </c>
      <c r="AC19" s="230"/>
      <c r="AD19" s="387">
        <f t="shared" si="9"/>
        <v>562500</v>
      </c>
      <c r="AE19" s="252">
        <f t="shared" si="10"/>
        <v>562500</v>
      </c>
      <c r="AF19" s="253"/>
      <c r="AG19" s="387">
        <f t="shared" si="11"/>
        <v>562500</v>
      </c>
      <c r="AH19" s="254">
        <f t="shared" si="12"/>
        <v>562500</v>
      </c>
      <c r="AI19" s="230"/>
      <c r="AJ19" s="387">
        <f t="shared" si="13"/>
        <v>562500</v>
      </c>
      <c r="AK19" s="252">
        <f t="shared" si="14"/>
        <v>562500</v>
      </c>
      <c r="AL19" s="253"/>
      <c r="AM19" s="360">
        <f t="shared" si="26"/>
        <v>562500</v>
      </c>
      <c r="AN19" s="245">
        <f t="shared" si="16"/>
        <v>562500</v>
      </c>
      <c r="AO19" s="230"/>
      <c r="AP19" s="387">
        <f t="shared" si="17"/>
        <v>562500</v>
      </c>
      <c r="AQ19" s="252">
        <f t="shared" si="23"/>
        <v>562500</v>
      </c>
      <c r="AR19" s="253"/>
      <c r="AS19" s="387">
        <f t="shared" si="18"/>
        <v>562500</v>
      </c>
      <c r="AT19" s="245">
        <f>AQ19</f>
        <v>562500</v>
      </c>
      <c r="AU19" s="230"/>
      <c r="AV19" s="389">
        <f t="shared" si="19"/>
        <v>562500</v>
      </c>
      <c r="AW19" s="252"/>
      <c r="AX19" s="253"/>
      <c r="AY19" s="360"/>
      <c r="AZ19" s="393">
        <f t="shared" si="1"/>
        <v>4900000</v>
      </c>
      <c r="BA19" s="393">
        <f t="shared" si="2"/>
        <v>9750000</v>
      </c>
      <c r="BB19" s="234">
        <f t="shared" si="3"/>
        <v>4850000</v>
      </c>
      <c r="BC19" s="242" t="s">
        <v>258</v>
      </c>
      <c r="BD19" s="232">
        <v>9750000</v>
      </c>
      <c r="BE19" s="232">
        <v>3900000</v>
      </c>
      <c r="BF19" s="232">
        <v>5850000</v>
      </c>
      <c r="BG19" s="232">
        <v>3037500</v>
      </c>
      <c r="BH19" s="322">
        <f t="shared" si="20"/>
        <v>0</v>
      </c>
      <c r="BI19" s="242" t="s">
        <v>258</v>
      </c>
      <c r="BJ19" s="232">
        <v>4850000</v>
      </c>
      <c r="BK19" s="322">
        <f t="shared" si="21"/>
        <v>0</v>
      </c>
    </row>
    <row r="20" spans="1:63" ht="15.75" thickBot="1" x14ac:dyDescent="0.25">
      <c r="A20" s="373">
        <v>15</v>
      </c>
      <c r="B20" s="395"/>
      <c r="C20" s="398" t="s">
        <v>262</v>
      </c>
      <c r="D20" s="396" t="s">
        <v>249</v>
      </c>
      <c r="E20" s="178">
        <v>10000000</v>
      </c>
      <c r="F20" s="254"/>
      <c r="G20" s="107"/>
      <c r="H20" s="178">
        <f t="shared" si="25"/>
        <v>10000000</v>
      </c>
      <c r="I20" s="244">
        <v>3000000</v>
      </c>
      <c r="J20" s="397">
        <v>3000000</v>
      </c>
      <c r="K20" s="250">
        <v>3000000</v>
      </c>
      <c r="L20" s="381">
        <f t="shared" si="0"/>
        <v>0</v>
      </c>
      <c r="M20" s="248">
        <v>600000</v>
      </c>
      <c r="N20" s="249">
        <v>600000</v>
      </c>
      <c r="O20" s="250">
        <f>M20-N20</f>
        <v>0</v>
      </c>
      <c r="P20" s="251">
        <f>M20</f>
        <v>600000</v>
      </c>
      <c r="Q20" s="249">
        <v>600000</v>
      </c>
      <c r="R20" s="385">
        <f>+P20-Q20</f>
        <v>0</v>
      </c>
      <c r="S20" s="248">
        <f>P20</f>
        <v>600000</v>
      </c>
      <c r="T20" s="249">
        <v>600000</v>
      </c>
      <c r="U20" s="250">
        <f t="shared" si="22"/>
        <v>0</v>
      </c>
      <c r="V20" s="254">
        <f t="shared" si="4"/>
        <v>600000</v>
      </c>
      <c r="W20" s="230">
        <f>V20</f>
        <v>600000</v>
      </c>
      <c r="X20" s="247">
        <f t="shared" si="5"/>
        <v>0</v>
      </c>
      <c r="Y20" s="252">
        <f t="shared" si="6"/>
        <v>600000</v>
      </c>
      <c r="Z20" s="253">
        <f>Y20</f>
        <v>600000</v>
      </c>
      <c r="AA20" s="387">
        <f t="shared" si="7"/>
        <v>0</v>
      </c>
      <c r="AB20" s="254">
        <f t="shared" si="27"/>
        <v>600000</v>
      </c>
      <c r="AC20" s="230">
        <f>AB20</f>
        <v>600000</v>
      </c>
      <c r="AD20" s="387">
        <f t="shared" si="9"/>
        <v>0</v>
      </c>
      <c r="AE20" s="252">
        <f t="shared" si="10"/>
        <v>600000</v>
      </c>
      <c r="AF20" s="253">
        <f>AE20</f>
        <v>600000</v>
      </c>
      <c r="AG20" s="387">
        <f t="shared" si="11"/>
        <v>0</v>
      </c>
      <c r="AH20" s="254">
        <f t="shared" si="12"/>
        <v>600000</v>
      </c>
      <c r="AI20" s="230">
        <v>600000</v>
      </c>
      <c r="AJ20" s="387">
        <f t="shared" si="13"/>
        <v>0</v>
      </c>
      <c r="AK20" s="252">
        <f t="shared" si="14"/>
        <v>600000</v>
      </c>
      <c r="AL20" s="253">
        <v>600000</v>
      </c>
      <c r="AM20" s="360">
        <f t="shared" si="26"/>
        <v>0</v>
      </c>
      <c r="AN20" s="245">
        <f t="shared" si="16"/>
        <v>600000</v>
      </c>
      <c r="AO20" s="230">
        <v>600000</v>
      </c>
      <c r="AP20" s="387">
        <f t="shared" si="17"/>
        <v>0</v>
      </c>
      <c r="AQ20" s="252">
        <f t="shared" si="23"/>
        <v>600000</v>
      </c>
      <c r="AR20" s="253"/>
      <c r="AS20" s="387">
        <f t="shared" si="18"/>
        <v>600000</v>
      </c>
      <c r="AT20" s="245">
        <v>400000</v>
      </c>
      <c r="AU20" s="230"/>
      <c r="AV20" s="389">
        <f t="shared" si="19"/>
        <v>400000</v>
      </c>
      <c r="AW20" s="252"/>
      <c r="AX20" s="253"/>
      <c r="AY20" s="360"/>
      <c r="AZ20" s="393">
        <f t="shared" si="1"/>
        <v>9000000</v>
      </c>
      <c r="BA20" s="393">
        <f t="shared" si="2"/>
        <v>10000000</v>
      </c>
      <c r="BB20" s="234">
        <f t="shared" si="3"/>
        <v>1000000</v>
      </c>
      <c r="BC20" s="231" t="s">
        <v>262</v>
      </c>
      <c r="BD20" s="232">
        <v>10000000</v>
      </c>
      <c r="BE20" s="232">
        <v>6600000</v>
      </c>
      <c r="BF20" s="232">
        <v>3400000</v>
      </c>
      <c r="BG20" s="233">
        <v>0</v>
      </c>
      <c r="BH20" s="322">
        <f t="shared" si="20"/>
        <v>0</v>
      </c>
      <c r="BI20" s="231" t="s">
        <v>262</v>
      </c>
      <c r="BJ20" s="232">
        <v>2800000</v>
      </c>
      <c r="BK20" s="322">
        <f t="shared" si="21"/>
        <v>-1800000</v>
      </c>
    </row>
    <row r="21" spans="1:63" ht="15.75" thickBot="1" x14ac:dyDescent="0.25">
      <c r="A21" s="394">
        <v>16</v>
      </c>
      <c r="B21" s="395"/>
      <c r="C21" s="398" t="s">
        <v>347</v>
      </c>
      <c r="D21" s="396" t="s">
        <v>249</v>
      </c>
      <c r="E21" s="178">
        <v>10000000</v>
      </c>
      <c r="F21" s="254"/>
      <c r="G21" s="107"/>
      <c r="H21" s="178">
        <f t="shared" si="25"/>
        <v>10000000</v>
      </c>
      <c r="I21" s="244">
        <v>2000000</v>
      </c>
      <c r="J21" s="397">
        <v>2000000</v>
      </c>
      <c r="K21" s="250">
        <v>2000000</v>
      </c>
      <c r="L21" s="381">
        <f t="shared" si="0"/>
        <v>0</v>
      </c>
      <c r="M21" s="248"/>
      <c r="N21" s="249"/>
      <c r="O21" s="250"/>
      <c r="P21" s="251"/>
      <c r="Q21" s="249"/>
      <c r="R21" s="385"/>
      <c r="S21" s="264">
        <v>900000</v>
      </c>
      <c r="T21" s="261"/>
      <c r="U21" s="400">
        <f t="shared" si="22"/>
        <v>900000</v>
      </c>
      <c r="V21" s="254">
        <f t="shared" si="4"/>
        <v>900000</v>
      </c>
      <c r="W21" s="230"/>
      <c r="X21" s="247">
        <f t="shared" si="5"/>
        <v>900000</v>
      </c>
      <c r="Y21" s="252">
        <f t="shared" si="6"/>
        <v>900000</v>
      </c>
      <c r="Z21" s="253"/>
      <c r="AA21" s="387">
        <f t="shared" si="7"/>
        <v>900000</v>
      </c>
      <c r="AB21" s="254">
        <f t="shared" si="27"/>
        <v>900000</v>
      </c>
      <c r="AC21" s="230"/>
      <c r="AD21" s="387">
        <f t="shared" si="9"/>
        <v>900000</v>
      </c>
      <c r="AE21" s="252">
        <f t="shared" si="10"/>
        <v>900000</v>
      </c>
      <c r="AF21" s="253"/>
      <c r="AG21" s="387">
        <f t="shared" si="11"/>
        <v>900000</v>
      </c>
      <c r="AH21" s="254">
        <f t="shared" si="12"/>
        <v>900000</v>
      </c>
      <c r="AI21" s="230"/>
      <c r="AJ21" s="387">
        <f t="shared" si="13"/>
        <v>900000</v>
      </c>
      <c r="AK21" s="252">
        <f t="shared" si="14"/>
        <v>900000</v>
      </c>
      <c r="AL21" s="253"/>
      <c r="AM21" s="360">
        <f t="shared" si="26"/>
        <v>900000</v>
      </c>
      <c r="AN21" s="245">
        <f t="shared" si="16"/>
        <v>900000</v>
      </c>
      <c r="AO21" s="230"/>
      <c r="AP21" s="387">
        <f t="shared" si="17"/>
        <v>900000</v>
      </c>
      <c r="AQ21" s="252">
        <v>800000</v>
      </c>
      <c r="AR21" s="253"/>
      <c r="AS21" s="387">
        <f t="shared" si="18"/>
        <v>800000</v>
      </c>
      <c r="AT21" s="245"/>
      <c r="AU21" s="230"/>
      <c r="AV21" s="389">
        <f t="shared" si="19"/>
        <v>0</v>
      </c>
      <c r="AW21" s="252"/>
      <c r="AX21" s="253"/>
      <c r="AY21" s="360"/>
      <c r="AZ21" s="393">
        <f t="shared" si="1"/>
        <v>2000000</v>
      </c>
      <c r="BA21" s="393">
        <f t="shared" si="2"/>
        <v>10000000</v>
      </c>
      <c r="BB21" s="234">
        <f t="shared" si="3"/>
        <v>8000000</v>
      </c>
      <c r="BC21" s="242" t="s">
        <v>347</v>
      </c>
      <c r="BD21" s="232">
        <v>10000000</v>
      </c>
      <c r="BE21" s="232">
        <v>2000000</v>
      </c>
      <c r="BF21" s="232">
        <v>8000000</v>
      </c>
      <c r="BG21" s="232">
        <v>2700000</v>
      </c>
      <c r="BH21" s="322">
        <f t="shared" si="20"/>
        <v>0</v>
      </c>
      <c r="BI21" s="242" t="s">
        <v>347</v>
      </c>
      <c r="BJ21" s="232">
        <v>8000000</v>
      </c>
      <c r="BK21" s="322">
        <f t="shared" si="21"/>
        <v>0</v>
      </c>
    </row>
    <row r="22" spans="1:63" ht="15.75" thickBot="1" x14ac:dyDescent="0.25">
      <c r="A22" s="373">
        <v>17</v>
      </c>
      <c r="B22" s="395"/>
      <c r="C22" s="398" t="s">
        <v>329</v>
      </c>
      <c r="D22" s="396" t="s">
        <v>249</v>
      </c>
      <c r="E22" s="178">
        <v>10000000</v>
      </c>
      <c r="F22" s="254"/>
      <c r="G22" s="107"/>
      <c r="H22" s="178">
        <f t="shared" si="25"/>
        <v>10000000</v>
      </c>
      <c r="I22" s="244">
        <v>1000000</v>
      </c>
      <c r="J22" s="397">
        <v>1000000</v>
      </c>
      <c r="K22" s="250">
        <v>1000000</v>
      </c>
      <c r="L22" s="381">
        <f t="shared" si="0"/>
        <v>0</v>
      </c>
      <c r="M22" s="248"/>
      <c r="N22" s="249"/>
      <c r="O22" s="250"/>
      <c r="P22" s="251"/>
      <c r="Q22" s="249"/>
      <c r="R22" s="385"/>
      <c r="S22" s="248">
        <v>900000</v>
      </c>
      <c r="T22" s="249">
        <f>S22</f>
        <v>900000</v>
      </c>
      <c r="U22" s="250">
        <f t="shared" si="22"/>
        <v>0</v>
      </c>
      <c r="V22" s="254">
        <f t="shared" si="4"/>
        <v>900000</v>
      </c>
      <c r="W22" s="230">
        <f>V22</f>
        <v>900000</v>
      </c>
      <c r="X22" s="247">
        <f t="shared" si="5"/>
        <v>0</v>
      </c>
      <c r="Y22" s="252">
        <f t="shared" si="6"/>
        <v>900000</v>
      </c>
      <c r="Z22" s="230">
        <f>Y22</f>
        <v>900000</v>
      </c>
      <c r="AA22" s="387">
        <f t="shared" si="7"/>
        <v>0</v>
      </c>
      <c r="AB22" s="254">
        <f t="shared" si="27"/>
        <v>900000</v>
      </c>
      <c r="AC22" s="230">
        <v>600000</v>
      </c>
      <c r="AD22" s="387">
        <f t="shared" si="9"/>
        <v>300000</v>
      </c>
      <c r="AE22" s="252">
        <f t="shared" si="10"/>
        <v>900000</v>
      </c>
      <c r="AF22" s="253"/>
      <c r="AG22" s="387">
        <f t="shared" si="11"/>
        <v>900000</v>
      </c>
      <c r="AH22" s="254">
        <f t="shared" si="12"/>
        <v>900000</v>
      </c>
      <c r="AI22" s="230"/>
      <c r="AJ22" s="387">
        <f t="shared" si="13"/>
        <v>900000</v>
      </c>
      <c r="AK22" s="252">
        <f t="shared" si="14"/>
        <v>900000</v>
      </c>
      <c r="AL22" s="253"/>
      <c r="AM22" s="360">
        <f t="shared" si="26"/>
        <v>900000</v>
      </c>
      <c r="AN22" s="245">
        <f t="shared" si="16"/>
        <v>900000</v>
      </c>
      <c r="AO22" s="230"/>
      <c r="AP22" s="387">
        <f t="shared" si="17"/>
        <v>900000</v>
      </c>
      <c r="AQ22" s="252">
        <f>AN22</f>
        <v>900000</v>
      </c>
      <c r="AR22" s="253"/>
      <c r="AS22" s="387">
        <f t="shared" si="18"/>
        <v>900000</v>
      </c>
      <c r="AT22" s="245">
        <v>900000</v>
      </c>
      <c r="AU22" s="230"/>
      <c r="AV22" s="389">
        <f t="shared" si="19"/>
        <v>900000</v>
      </c>
      <c r="AW22" s="252"/>
      <c r="AX22" s="253"/>
      <c r="AY22" s="360"/>
      <c r="AZ22" s="393">
        <f t="shared" si="1"/>
        <v>4300000</v>
      </c>
      <c r="BA22" s="393">
        <f t="shared" si="2"/>
        <v>10000000</v>
      </c>
      <c r="BB22" s="234">
        <f t="shared" si="3"/>
        <v>5700000</v>
      </c>
      <c r="BC22" s="242" t="s">
        <v>329</v>
      </c>
      <c r="BD22" s="232">
        <v>10000000</v>
      </c>
      <c r="BE22" s="232">
        <v>4300000</v>
      </c>
      <c r="BF22" s="232">
        <v>5700000</v>
      </c>
      <c r="BG22" s="232">
        <v>300000</v>
      </c>
      <c r="BH22" s="322">
        <f t="shared" si="20"/>
        <v>0</v>
      </c>
      <c r="BI22" s="242" t="s">
        <v>329</v>
      </c>
      <c r="BJ22" s="232">
        <v>5700000</v>
      </c>
      <c r="BK22" s="322">
        <f t="shared" si="21"/>
        <v>0</v>
      </c>
    </row>
    <row r="23" spans="1:63" ht="15.75" thickBot="1" x14ac:dyDescent="0.25">
      <c r="A23" s="394">
        <v>18</v>
      </c>
      <c r="B23" s="395"/>
      <c r="C23" s="401" t="s">
        <v>257</v>
      </c>
      <c r="D23" s="396" t="s">
        <v>249</v>
      </c>
      <c r="E23" s="178">
        <v>9750000</v>
      </c>
      <c r="F23" s="254"/>
      <c r="G23" s="107"/>
      <c r="H23" s="178">
        <f t="shared" si="25"/>
        <v>9750000</v>
      </c>
      <c r="I23" s="110">
        <v>1000000</v>
      </c>
      <c r="J23" s="397">
        <v>1000000</v>
      </c>
      <c r="K23" s="250">
        <v>1000000</v>
      </c>
      <c r="L23" s="381">
        <f t="shared" si="0"/>
        <v>0</v>
      </c>
      <c r="M23" s="264">
        <v>729000</v>
      </c>
      <c r="N23" s="261"/>
      <c r="O23" s="400">
        <f>M23-N23</f>
        <v>729000</v>
      </c>
      <c r="P23" s="260">
        <f>M23</f>
        <v>729000</v>
      </c>
      <c r="Q23" s="261"/>
      <c r="R23" s="402">
        <f>+P23-Q23</f>
        <v>729000</v>
      </c>
      <c r="S23" s="264">
        <f>P23</f>
        <v>729000</v>
      </c>
      <c r="T23" s="261"/>
      <c r="U23" s="400">
        <f t="shared" si="22"/>
        <v>729000</v>
      </c>
      <c r="V23" s="254">
        <f t="shared" si="4"/>
        <v>729000</v>
      </c>
      <c r="W23" s="230"/>
      <c r="X23" s="247">
        <f t="shared" si="5"/>
        <v>729000</v>
      </c>
      <c r="Y23" s="252">
        <f t="shared" si="6"/>
        <v>729000</v>
      </c>
      <c r="Z23" s="253"/>
      <c r="AA23" s="387">
        <f t="shared" si="7"/>
        <v>729000</v>
      </c>
      <c r="AB23" s="254">
        <f t="shared" si="27"/>
        <v>729000</v>
      </c>
      <c r="AC23" s="230"/>
      <c r="AD23" s="387">
        <f t="shared" si="9"/>
        <v>729000</v>
      </c>
      <c r="AE23" s="252">
        <f t="shared" si="10"/>
        <v>729000</v>
      </c>
      <c r="AF23" s="253"/>
      <c r="AG23" s="387">
        <f t="shared" si="11"/>
        <v>729000</v>
      </c>
      <c r="AH23" s="254">
        <f t="shared" si="12"/>
        <v>729000</v>
      </c>
      <c r="AI23" s="230"/>
      <c r="AJ23" s="387">
        <f t="shared" si="13"/>
        <v>729000</v>
      </c>
      <c r="AK23" s="252">
        <f t="shared" si="14"/>
        <v>729000</v>
      </c>
      <c r="AL23" s="253"/>
      <c r="AM23" s="360">
        <f t="shared" si="26"/>
        <v>729000</v>
      </c>
      <c r="AN23" s="245">
        <f t="shared" si="16"/>
        <v>729000</v>
      </c>
      <c r="AO23" s="230"/>
      <c r="AP23" s="387">
        <f t="shared" si="17"/>
        <v>729000</v>
      </c>
      <c r="AQ23" s="252">
        <f>AN23</f>
        <v>729000</v>
      </c>
      <c r="AR23" s="253"/>
      <c r="AS23" s="387">
        <f t="shared" si="18"/>
        <v>729000</v>
      </c>
      <c r="AT23" s="245">
        <v>731000</v>
      </c>
      <c r="AU23" s="230"/>
      <c r="AV23" s="389">
        <f t="shared" si="19"/>
        <v>731000</v>
      </c>
      <c r="AW23" s="252"/>
      <c r="AX23" s="253"/>
      <c r="AY23" s="360"/>
      <c r="AZ23" s="393">
        <f t="shared" si="1"/>
        <v>1000000</v>
      </c>
      <c r="BA23" s="393">
        <f t="shared" si="2"/>
        <v>9750000</v>
      </c>
      <c r="BB23" s="234">
        <f t="shared" si="3"/>
        <v>8750000</v>
      </c>
      <c r="BC23" s="242" t="s">
        <v>257</v>
      </c>
      <c r="BD23" s="232">
        <v>9750000</v>
      </c>
      <c r="BE23" s="232">
        <v>1000000</v>
      </c>
      <c r="BF23" s="232">
        <v>8750000</v>
      </c>
      <c r="BG23" s="232">
        <v>4374000</v>
      </c>
      <c r="BH23" s="322">
        <f t="shared" si="20"/>
        <v>0</v>
      </c>
      <c r="BI23" s="242" t="s">
        <v>257</v>
      </c>
      <c r="BJ23" s="232">
        <v>8750000</v>
      </c>
      <c r="BK23" s="322">
        <f t="shared" si="21"/>
        <v>0</v>
      </c>
    </row>
    <row r="24" spans="1:63" ht="15.75" thickBot="1" x14ac:dyDescent="0.25">
      <c r="A24" s="373">
        <v>19</v>
      </c>
      <c r="B24" s="395"/>
      <c r="C24" s="27" t="s">
        <v>250</v>
      </c>
      <c r="D24" s="396" t="s">
        <v>249</v>
      </c>
      <c r="E24" s="178">
        <v>9000000</v>
      </c>
      <c r="F24" s="254"/>
      <c r="G24" s="107"/>
      <c r="H24" s="178">
        <f t="shared" si="25"/>
        <v>9000000</v>
      </c>
      <c r="I24" s="110">
        <v>1000000</v>
      </c>
      <c r="J24" s="397">
        <v>1000000</v>
      </c>
      <c r="K24" s="250">
        <v>1000000</v>
      </c>
      <c r="L24" s="381">
        <f t="shared" si="0"/>
        <v>0</v>
      </c>
      <c r="M24" s="248">
        <v>660000</v>
      </c>
      <c r="N24" s="249">
        <v>660000</v>
      </c>
      <c r="O24" s="250">
        <f>M24-N24</f>
        <v>0</v>
      </c>
      <c r="P24" s="251">
        <f>M24</f>
        <v>660000</v>
      </c>
      <c r="Q24" s="249">
        <v>660000</v>
      </c>
      <c r="R24" s="385">
        <f>+P24-Q24</f>
        <v>0</v>
      </c>
      <c r="S24" s="264">
        <f>P24</f>
        <v>660000</v>
      </c>
      <c r="T24" s="261">
        <f>S24</f>
        <v>660000</v>
      </c>
      <c r="U24" s="400">
        <f t="shared" si="22"/>
        <v>0</v>
      </c>
      <c r="V24" s="254">
        <f t="shared" si="4"/>
        <v>660000</v>
      </c>
      <c r="W24" s="230">
        <f>V24</f>
        <v>660000</v>
      </c>
      <c r="X24" s="247">
        <f t="shared" si="5"/>
        <v>0</v>
      </c>
      <c r="Y24" s="252">
        <f t="shared" si="6"/>
        <v>660000</v>
      </c>
      <c r="Z24" s="253">
        <f>Y24</f>
        <v>660000</v>
      </c>
      <c r="AA24" s="387">
        <f t="shared" si="7"/>
        <v>0</v>
      </c>
      <c r="AB24" s="254">
        <f t="shared" si="27"/>
        <v>660000</v>
      </c>
      <c r="AC24" s="230">
        <f>AB24</f>
        <v>660000</v>
      </c>
      <c r="AD24" s="387">
        <f t="shared" si="9"/>
        <v>0</v>
      </c>
      <c r="AE24" s="252">
        <f t="shared" si="10"/>
        <v>660000</v>
      </c>
      <c r="AF24" s="253">
        <v>660000</v>
      </c>
      <c r="AG24" s="387">
        <f t="shared" si="11"/>
        <v>0</v>
      </c>
      <c r="AH24" s="254">
        <f t="shared" si="12"/>
        <v>660000</v>
      </c>
      <c r="AI24" s="230">
        <v>660000</v>
      </c>
      <c r="AJ24" s="387">
        <f t="shared" si="13"/>
        <v>0</v>
      </c>
      <c r="AK24" s="252">
        <f t="shared" si="14"/>
        <v>660000</v>
      </c>
      <c r="AL24" s="253">
        <v>660000</v>
      </c>
      <c r="AM24" s="360">
        <f t="shared" si="26"/>
        <v>0</v>
      </c>
      <c r="AN24" s="245">
        <f t="shared" si="16"/>
        <v>660000</v>
      </c>
      <c r="AO24" s="230">
        <f>1000000-445000</f>
        <v>555000</v>
      </c>
      <c r="AP24" s="387">
        <f t="shared" si="17"/>
        <v>105000</v>
      </c>
      <c r="AQ24" s="252">
        <f>AN24</f>
        <v>660000</v>
      </c>
      <c r="AR24" s="253"/>
      <c r="AS24" s="387">
        <f t="shared" si="18"/>
        <v>660000</v>
      </c>
      <c r="AT24" s="245">
        <v>740000</v>
      </c>
      <c r="AU24" s="230"/>
      <c r="AV24" s="389">
        <f t="shared" si="19"/>
        <v>740000</v>
      </c>
      <c r="AW24" s="252"/>
      <c r="AX24" s="253"/>
      <c r="AY24" s="360"/>
      <c r="AZ24" s="393">
        <f t="shared" si="1"/>
        <v>7495000</v>
      </c>
      <c r="BA24" s="393">
        <f t="shared" si="2"/>
        <v>9000000</v>
      </c>
      <c r="BB24" s="234">
        <f t="shared" si="3"/>
        <v>1505000</v>
      </c>
      <c r="BC24" s="242" t="s">
        <v>484</v>
      </c>
      <c r="BD24" s="232">
        <v>9000000</v>
      </c>
      <c r="BE24" s="232">
        <v>2995000</v>
      </c>
      <c r="BF24" s="232">
        <v>6005000</v>
      </c>
      <c r="BG24" s="232">
        <v>1965000</v>
      </c>
      <c r="BH24" s="322">
        <f t="shared" si="20"/>
        <v>0</v>
      </c>
      <c r="BI24" s="242" t="s">
        <v>484</v>
      </c>
      <c r="BJ24" s="232">
        <v>4005000</v>
      </c>
      <c r="BK24" s="322">
        <f t="shared" si="21"/>
        <v>-2500000</v>
      </c>
    </row>
    <row r="25" spans="1:63" ht="15.75" thickBot="1" x14ac:dyDescent="0.25">
      <c r="A25" s="394">
        <v>20</v>
      </c>
      <c r="B25" s="395"/>
      <c r="C25" s="401" t="s">
        <v>264</v>
      </c>
      <c r="D25" s="396" t="s">
        <v>249</v>
      </c>
      <c r="E25" s="178">
        <v>10000000</v>
      </c>
      <c r="F25" s="254"/>
      <c r="G25" s="107"/>
      <c r="H25" s="178">
        <f t="shared" si="25"/>
        <v>10000000</v>
      </c>
      <c r="I25" s="244">
        <v>1000000</v>
      </c>
      <c r="J25" s="403">
        <v>1000000</v>
      </c>
      <c r="K25" s="400">
        <v>500000</v>
      </c>
      <c r="L25" s="404">
        <f t="shared" si="0"/>
        <v>500000</v>
      </c>
      <c r="M25" s="264"/>
      <c r="N25" s="261"/>
      <c r="O25" s="400">
        <f>M25-N25</f>
        <v>0</v>
      </c>
      <c r="P25" s="260">
        <v>800000</v>
      </c>
      <c r="Q25" s="261">
        <v>800000</v>
      </c>
      <c r="R25" s="402">
        <f>+P25-Q25</f>
        <v>0</v>
      </c>
      <c r="S25" s="264">
        <f>P25</f>
        <v>800000</v>
      </c>
      <c r="T25" s="261"/>
      <c r="U25" s="400">
        <f t="shared" si="22"/>
        <v>800000</v>
      </c>
      <c r="V25" s="254">
        <f t="shared" si="4"/>
        <v>800000</v>
      </c>
      <c r="W25" s="230"/>
      <c r="X25" s="247">
        <f t="shared" si="5"/>
        <v>800000</v>
      </c>
      <c r="Y25" s="252">
        <f t="shared" si="6"/>
        <v>800000</v>
      </c>
      <c r="Z25" s="253"/>
      <c r="AA25" s="387">
        <f t="shared" si="7"/>
        <v>800000</v>
      </c>
      <c r="AB25" s="254">
        <f t="shared" si="27"/>
        <v>800000</v>
      </c>
      <c r="AC25" s="230"/>
      <c r="AD25" s="387">
        <f t="shared" si="9"/>
        <v>800000</v>
      </c>
      <c r="AE25" s="252">
        <f t="shared" si="10"/>
        <v>800000</v>
      </c>
      <c r="AF25" s="253"/>
      <c r="AG25" s="387">
        <f t="shared" si="11"/>
        <v>800000</v>
      </c>
      <c r="AH25" s="254">
        <f t="shared" si="12"/>
        <v>800000</v>
      </c>
      <c r="AI25" s="230"/>
      <c r="AJ25" s="387">
        <f t="shared" si="13"/>
        <v>800000</v>
      </c>
      <c r="AK25" s="252">
        <f t="shared" si="14"/>
        <v>800000</v>
      </c>
      <c r="AL25" s="253"/>
      <c r="AM25" s="360">
        <f t="shared" si="26"/>
        <v>800000</v>
      </c>
      <c r="AN25" s="245">
        <f t="shared" si="16"/>
        <v>800000</v>
      </c>
      <c r="AO25" s="230"/>
      <c r="AP25" s="387">
        <f t="shared" si="17"/>
        <v>800000</v>
      </c>
      <c r="AQ25" s="252">
        <f>AN25</f>
        <v>800000</v>
      </c>
      <c r="AR25" s="253"/>
      <c r="AS25" s="387">
        <f t="shared" si="18"/>
        <v>800000</v>
      </c>
      <c r="AT25" s="245">
        <v>1000000</v>
      </c>
      <c r="AU25" s="230"/>
      <c r="AV25" s="389">
        <f t="shared" si="19"/>
        <v>1000000</v>
      </c>
      <c r="AW25" s="252"/>
      <c r="AX25" s="253"/>
      <c r="AY25" s="360"/>
      <c r="AZ25" s="393">
        <f t="shared" si="1"/>
        <v>1300000</v>
      </c>
      <c r="BA25" s="393">
        <f t="shared" si="2"/>
        <v>10000000</v>
      </c>
      <c r="BB25" s="234">
        <f t="shared" si="3"/>
        <v>8700000</v>
      </c>
      <c r="BC25" s="242" t="s">
        <v>485</v>
      </c>
      <c r="BD25" s="232">
        <v>10000000</v>
      </c>
      <c r="BE25" s="232">
        <v>500000</v>
      </c>
      <c r="BF25" s="232">
        <v>9500000</v>
      </c>
      <c r="BG25" s="232">
        <v>4500000</v>
      </c>
      <c r="BH25" s="322">
        <f t="shared" si="20"/>
        <v>0</v>
      </c>
      <c r="BI25" s="242" t="s">
        <v>485</v>
      </c>
      <c r="BJ25" s="232">
        <v>9500000</v>
      </c>
      <c r="BK25" s="322">
        <f t="shared" si="21"/>
        <v>-800000</v>
      </c>
    </row>
    <row r="26" spans="1:63" s="299" customFormat="1" ht="15.75" thickBot="1" x14ac:dyDescent="0.25">
      <c r="A26" s="453">
        <v>21</v>
      </c>
      <c r="B26" s="437"/>
      <c r="C26" s="438" t="s">
        <v>252</v>
      </c>
      <c r="D26" s="439" t="s">
        <v>249</v>
      </c>
      <c r="E26" s="440">
        <v>9500000</v>
      </c>
      <c r="F26" s="260">
        <v>450000</v>
      </c>
      <c r="G26" s="431">
        <v>500000</v>
      </c>
      <c r="H26" s="440">
        <f t="shared" si="25"/>
        <v>8550000</v>
      </c>
      <c r="I26" s="441">
        <v>8550000</v>
      </c>
      <c r="J26" s="403">
        <v>8550000</v>
      </c>
      <c r="K26" s="400">
        <v>8550000</v>
      </c>
      <c r="L26" s="404">
        <f t="shared" si="0"/>
        <v>0</v>
      </c>
      <c r="M26" s="264">
        <f>(H26-I26)/12</f>
        <v>0</v>
      </c>
      <c r="N26" s="261"/>
      <c r="O26" s="400">
        <f>M26-N26</f>
        <v>0</v>
      </c>
      <c r="P26" s="260">
        <f>M26</f>
        <v>0</v>
      </c>
      <c r="Q26" s="261"/>
      <c r="R26" s="402">
        <f>+P26-Q26</f>
        <v>0</v>
      </c>
      <c r="S26" s="264">
        <f>P26</f>
        <v>0</v>
      </c>
      <c r="T26" s="261"/>
      <c r="U26" s="400">
        <f t="shared" si="22"/>
        <v>0</v>
      </c>
      <c r="V26" s="260">
        <f t="shared" si="4"/>
        <v>0</v>
      </c>
      <c r="W26" s="261"/>
      <c r="X26" s="432">
        <f t="shared" si="5"/>
        <v>0</v>
      </c>
      <c r="Y26" s="264">
        <f t="shared" si="6"/>
        <v>0</v>
      </c>
      <c r="Z26" s="261"/>
      <c r="AA26" s="402">
        <f t="shared" si="7"/>
        <v>0</v>
      </c>
      <c r="AB26" s="260">
        <f t="shared" si="27"/>
        <v>0</v>
      </c>
      <c r="AC26" s="261"/>
      <c r="AD26" s="402">
        <f t="shared" si="9"/>
        <v>0</v>
      </c>
      <c r="AE26" s="264">
        <f t="shared" si="10"/>
        <v>0</v>
      </c>
      <c r="AF26" s="261"/>
      <c r="AG26" s="402">
        <f t="shared" si="11"/>
        <v>0</v>
      </c>
      <c r="AH26" s="260">
        <f t="shared" si="12"/>
        <v>0</v>
      </c>
      <c r="AI26" s="261"/>
      <c r="AJ26" s="402">
        <f t="shared" si="13"/>
        <v>0</v>
      </c>
      <c r="AK26" s="264">
        <f t="shared" si="14"/>
        <v>0</v>
      </c>
      <c r="AL26" s="261"/>
      <c r="AM26" s="400">
        <f t="shared" si="26"/>
        <v>0</v>
      </c>
      <c r="AN26" s="264">
        <f t="shared" si="16"/>
        <v>0</v>
      </c>
      <c r="AO26" s="261"/>
      <c r="AP26" s="402">
        <f t="shared" si="17"/>
        <v>0</v>
      </c>
      <c r="AQ26" s="264">
        <f>AN26</f>
        <v>0</v>
      </c>
      <c r="AR26" s="261"/>
      <c r="AS26" s="402">
        <f t="shared" si="18"/>
        <v>0</v>
      </c>
      <c r="AT26" s="264">
        <f>AQ26</f>
        <v>0</v>
      </c>
      <c r="AU26" s="261"/>
      <c r="AV26" s="442">
        <f t="shared" si="19"/>
        <v>0</v>
      </c>
      <c r="AW26" s="264"/>
      <c r="AX26" s="261"/>
      <c r="AY26" s="400"/>
      <c r="AZ26" s="443">
        <f t="shared" si="1"/>
        <v>8550000</v>
      </c>
      <c r="BA26" s="443">
        <f t="shared" si="2"/>
        <v>8550000</v>
      </c>
      <c r="BB26" s="435">
        <f t="shared" si="3"/>
        <v>0</v>
      </c>
      <c r="BC26" s="446" t="s">
        <v>252</v>
      </c>
      <c r="BD26" s="434">
        <v>8550000</v>
      </c>
      <c r="BE26" s="434">
        <v>8550000</v>
      </c>
      <c r="BF26" s="447">
        <v>0</v>
      </c>
      <c r="BG26" s="447">
        <v>0</v>
      </c>
      <c r="BH26" s="444">
        <f t="shared" si="20"/>
        <v>0</v>
      </c>
      <c r="BI26" s="446" t="s">
        <v>252</v>
      </c>
      <c r="BJ26" s="447">
        <v>0</v>
      </c>
      <c r="BK26" s="444">
        <f t="shared" si="21"/>
        <v>0</v>
      </c>
    </row>
    <row r="27" spans="1:63" ht="15.75" thickBot="1" x14ac:dyDescent="0.25">
      <c r="A27" s="373">
        <v>22</v>
      </c>
      <c r="B27" s="395"/>
      <c r="C27" s="160" t="s">
        <v>486</v>
      </c>
      <c r="D27" s="396" t="s">
        <v>249</v>
      </c>
      <c r="E27" s="178">
        <v>10000000</v>
      </c>
      <c r="F27" s="254">
        <v>0</v>
      </c>
      <c r="G27" s="107"/>
      <c r="H27" s="178">
        <f t="shared" si="25"/>
        <v>10000000</v>
      </c>
      <c r="I27" s="110">
        <v>1500000</v>
      </c>
      <c r="J27" s="397">
        <f>I27</f>
        <v>1500000</v>
      </c>
      <c r="K27" s="250">
        <v>1500000</v>
      </c>
      <c r="L27" s="381">
        <f t="shared" si="0"/>
        <v>0</v>
      </c>
      <c r="M27" s="248">
        <f>(H27-I27)/10</f>
        <v>850000</v>
      </c>
      <c r="N27" s="249">
        <f>M27</f>
        <v>850000</v>
      </c>
      <c r="O27" s="250">
        <f>M27-N27</f>
        <v>0</v>
      </c>
      <c r="P27" s="251">
        <f>M27</f>
        <v>850000</v>
      </c>
      <c r="Q27" s="249">
        <f>P27</f>
        <v>850000</v>
      </c>
      <c r="R27" s="385">
        <f>+P27-Q27</f>
        <v>0</v>
      </c>
      <c r="S27" s="264">
        <f>P27</f>
        <v>850000</v>
      </c>
      <c r="T27" s="261">
        <f>2500000-(S27*2)</f>
        <v>800000</v>
      </c>
      <c r="U27" s="400">
        <f t="shared" si="22"/>
        <v>50000</v>
      </c>
      <c r="V27" s="254">
        <f t="shared" si="4"/>
        <v>850000</v>
      </c>
      <c r="W27" s="230"/>
      <c r="X27" s="247">
        <f t="shared" si="5"/>
        <v>850000</v>
      </c>
      <c r="Y27" s="252">
        <f t="shared" si="6"/>
        <v>850000</v>
      </c>
      <c r="Z27" s="253"/>
      <c r="AA27" s="387">
        <f t="shared" si="7"/>
        <v>850000</v>
      </c>
      <c r="AB27" s="254">
        <f t="shared" si="27"/>
        <v>850000</v>
      </c>
      <c r="AC27" s="230"/>
      <c r="AD27" s="387">
        <f t="shared" si="9"/>
        <v>850000</v>
      </c>
      <c r="AE27" s="252">
        <f t="shared" si="10"/>
        <v>850000</v>
      </c>
      <c r="AF27" s="253"/>
      <c r="AG27" s="387">
        <f t="shared" si="11"/>
        <v>850000</v>
      </c>
      <c r="AH27" s="254">
        <f t="shared" si="12"/>
        <v>850000</v>
      </c>
      <c r="AI27" s="230"/>
      <c r="AJ27" s="387">
        <f t="shared" si="13"/>
        <v>850000</v>
      </c>
      <c r="AK27" s="252">
        <f t="shared" si="14"/>
        <v>850000</v>
      </c>
      <c r="AL27" s="253"/>
      <c r="AM27" s="360">
        <f t="shared" si="26"/>
        <v>850000</v>
      </c>
      <c r="AN27" s="245">
        <f t="shared" si="16"/>
        <v>850000</v>
      </c>
      <c r="AO27" s="230"/>
      <c r="AP27" s="387">
        <f t="shared" si="17"/>
        <v>850000</v>
      </c>
      <c r="AQ27" s="252">
        <v>0</v>
      </c>
      <c r="AR27" s="253"/>
      <c r="AS27" s="387">
        <f t="shared" si="18"/>
        <v>0</v>
      </c>
      <c r="AT27" s="245">
        <v>0</v>
      </c>
      <c r="AU27" s="230"/>
      <c r="AV27" s="389">
        <f t="shared" si="19"/>
        <v>0</v>
      </c>
      <c r="AW27" s="252"/>
      <c r="AX27" s="253"/>
      <c r="AY27" s="360"/>
      <c r="AZ27" s="393">
        <f t="shared" si="1"/>
        <v>4000000</v>
      </c>
      <c r="BA27" s="393">
        <f t="shared" si="2"/>
        <v>10000000</v>
      </c>
      <c r="BB27" s="234">
        <f t="shared" si="3"/>
        <v>6000000</v>
      </c>
      <c r="BC27" s="242" t="s">
        <v>486</v>
      </c>
      <c r="BD27" s="232">
        <v>10000000</v>
      </c>
      <c r="BE27" s="232">
        <v>4000000</v>
      </c>
      <c r="BF27" s="232">
        <v>6000000</v>
      </c>
      <c r="BG27" s="232">
        <v>1750000</v>
      </c>
      <c r="BH27" s="322">
        <f t="shared" si="20"/>
        <v>0</v>
      </c>
      <c r="BI27" s="242" t="s">
        <v>486</v>
      </c>
      <c r="BJ27" s="232">
        <v>6000000</v>
      </c>
      <c r="BK27" s="322">
        <f t="shared" si="21"/>
        <v>0</v>
      </c>
    </row>
    <row r="28" spans="1:63" ht="15.75" thickBot="1" x14ac:dyDescent="0.25">
      <c r="A28" s="394">
        <v>23</v>
      </c>
      <c r="B28" s="395"/>
      <c r="C28" s="302" t="s">
        <v>487</v>
      </c>
      <c r="D28" s="396" t="s">
        <v>249</v>
      </c>
      <c r="E28" s="178">
        <v>10000000</v>
      </c>
      <c r="F28" s="254">
        <v>0</v>
      </c>
      <c r="G28" s="107">
        <v>0</v>
      </c>
      <c r="H28" s="178">
        <v>100000000</v>
      </c>
      <c r="I28" s="110">
        <v>1000000</v>
      </c>
      <c r="J28" s="397">
        <v>1000000</v>
      </c>
      <c r="K28" s="250">
        <v>1000000</v>
      </c>
      <c r="L28" s="381">
        <f t="shared" si="0"/>
        <v>0</v>
      </c>
      <c r="M28" s="248"/>
      <c r="N28" s="249"/>
      <c r="O28" s="250"/>
      <c r="P28" s="251"/>
      <c r="Q28" s="249"/>
      <c r="R28" s="385"/>
      <c r="S28" s="264">
        <v>900000</v>
      </c>
      <c r="T28" s="261"/>
      <c r="U28" s="400">
        <f t="shared" si="22"/>
        <v>900000</v>
      </c>
      <c r="V28" s="254">
        <f t="shared" si="4"/>
        <v>900000</v>
      </c>
      <c r="W28" s="230"/>
      <c r="X28" s="247">
        <f t="shared" si="5"/>
        <v>900000</v>
      </c>
      <c r="Y28" s="252">
        <f t="shared" si="6"/>
        <v>900000</v>
      </c>
      <c r="Z28" s="253"/>
      <c r="AA28" s="387">
        <f t="shared" si="7"/>
        <v>900000</v>
      </c>
      <c r="AB28" s="254">
        <f t="shared" si="27"/>
        <v>900000</v>
      </c>
      <c r="AC28" s="230"/>
      <c r="AD28" s="387">
        <f t="shared" si="9"/>
        <v>900000</v>
      </c>
      <c r="AE28" s="252">
        <f t="shared" si="10"/>
        <v>900000</v>
      </c>
      <c r="AF28" s="253"/>
      <c r="AG28" s="387">
        <f t="shared" si="11"/>
        <v>900000</v>
      </c>
      <c r="AH28" s="254">
        <f t="shared" si="12"/>
        <v>900000</v>
      </c>
      <c r="AI28" s="230"/>
      <c r="AJ28" s="387">
        <f t="shared" si="13"/>
        <v>900000</v>
      </c>
      <c r="AK28" s="252">
        <f t="shared" si="14"/>
        <v>900000</v>
      </c>
      <c r="AL28" s="253"/>
      <c r="AM28" s="360">
        <f t="shared" si="26"/>
        <v>900000</v>
      </c>
      <c r="AN28" s="245">
        <f t="shared" si="16"/>
        <v>900000</v>
      </c>
      <c r="AO28" s="230"/>
      <c r="AP28" s="387">
        <f t="shared" si="17"/>
        <v>900000</v>
      </c>
      <c r="AQ28" s="252">
        <f>AN28</f>
        <v>900000</v>
      </c>
      <c r="AR28" s="253"/>
      <c r="AS28" s="387">
        <f t="shared" si="18"/>
        <v>900000</v>
      </c>
      <c r="AT28" s="245">
        <f>AQ28</f>
        <v>900000</v>
      </c>
      <c r="AU28" s="230"/>
      <c r="AV28" s="389">
        <f t="shared" si="19"/>
        <v>900000</v>
      </c>
      <c r="AW28" s="252"/>
      <c r="AX28" s="253"/>
      <c r="AY28" s="360"/>
      <c r="AZ28" s="393">
        <f t="shared" si="1"/>
        <v>1000000</v>
      </c>
      <c r="BA28" s="393">
        <f t="shared" si="2"/>
        <v>10000000</v>
      </c>
      <c r="BB28" s="234">
        <f t="shared" si="3"/>
        <v>9000000</v>
      </c>
      <c r="BC28" s="242" t="s">
        <v>487</v>
      </c>
      <c r="BD28" s="232">
        <v>10000000</v>
      </c>
      <c r="BE28" s="232">
        <v>1000000</v>
      </c>
      <c r="BF28" s="232">
        <v>9000000</v>
      </c>
      <c r="BG28" s="232">
        <v>3600000</v>
      </c>
      <c r="BH28" s="322">
        <f t="shared" si="20"/>
        <v>0</v>
      </c>
      <c r="BI28" s="242" t="s">
        <v>487</v>
      </c>
      <c r="BJ28" s="232">
        <v>9000000</v>
      </c>
      <c r="BK28" s="322">
        <f t="shared" si="21"/>
        <v>0</v>
      </c>
    </row>
    <row r="29" spans="1:63" ht="15.75" thickBot="1" x14ac:dyDescent="0.25">
      <c r="A29" s="373">
        <v>24</v>
      </c>
      <c r="B29" s="395"/>
      <c r="C29" s="398" t="s">
        <v>488</v>
      </c>
      <c r="D29" s="396" t="s">
        <v>249</v>
      </c>
      <c r="E29" s="178">
        <v>8500000</v>
      </c>
      <c r="F29" s="254"/>
      <c r="G29" s="107"/>
      <c r="H29" s="178">
        <v>8500000</v>
      </c>
      <c r="I29" s="110">
        <v>8500000</v>
      </c>
      <c r="J29" s="397">
        <v>8500000</v>
      </c>
      <c r="K29" s="250">
        <v>8500000</v>
      </c>
      <c r="L29" s="381">
        <f t="shared" si="0"/>
        <v>0</v>
      </c>
      <c r="M29" s="248"/>
      <c r="N29" s="249"/>
      <c r="O29" s="250"/>
      <c r="P29" s="251"/>
      <c r="Q29" s="249"/>
      <c r="R29" s="385"/>
      <c r="S29" s="264"/>
      <c r="T29" s="261"/>
      <c r="U29" s="400"/>
      <c r="V29" s="254"/>
      <c r="W29" s="230"/>
      <c r="X29" s="247"/>
      <c r="Y29" s="252"/>
      <c r="Z29" s="253"/>
      <c r="AA29" s="387">
        <f>Y29-Z29</f>
        <v>0</v>
      </c>
      <c r="AB29" s="254"/>
      <c r="AC29" s="230"/>
      <c r="AD29" s="387">
        <f t="shared" si="9"/>
        <v>0</v>
      </c>
      <c r="AE29" s="252"/>
      <c r="AF29" s="253"/>
      <c r="AG29" s="387">
        <f t="shared" si="11"/>
        <v>0</v>
      </c>
      <c r="AH29" s="254"/>
      <c r="AI29" s="230"/>
      <c r="AJ29" s="387">
        <f t="shared" si="13"/>
        <v>0</v>
      </c>
      <c r="AK29" s="252"/>
      <c r="AL29" s="253"/>
      <c r="AM29" s="360">
        <f t="shared" si="26"/>
        <v>0</v>
      </c>
      <c r="AN29" s="245"/>
      <c r="AO29" s="230"/>
      <c r="AP29" s="387">
        <f t="shared" si="17"/>
        <v>0</v>
      </c>
      <c r="AQ29" s="252"/>
      <c r="AR29" s="253"/>
      <c r="AS29" s="387">
        <f t="shared" si="18"/>
        <v>0</v>
      </c>
      <c r="AT29" s="245"/>
      <c r="AU29" s="230"/>
      <c r="AV29" s="389">
        <f t="shared" si="19"/>
        <v>0</v>
      </c>
      <c r="AW29" s="252"/>
      <c r="AX29" s="253"/>
      <c r="AY29" s="360"/>
      <c r="AZ29" s="393">
        <f t="shared" si="1"/>
        <v>8500000</v>
      </c>
      <c r="BA29" s="393">
        <f t="shared" si="2"/>
        <v>8500000</v>
      </c>
      <c r="BB29" s="234">
        <f t="shared" si="3"/>
        <v>0</v>
      </c>
      <c r="BC29" s="231" t="s">
        <v>488</v>
      </c>
      <c r="BD29" s="232">
        <v>8500000</v>
      </c>
      <c r="BE29" s="232">
        <v>8500000</v>
      </c>
      <c r="BF29" s="233">
        <v>0</v>
      </c>
      <c r="BG29" s="233">
        <v>0</v>
      </c>
      <c r="BH29" s="322">
        <f t="shared" si="20"/>
        <v>0</v>
      </c>
      <c r="BI29" s="231" t="s">
        <v>488</v>
      </c>
      <c r="BJ29" s="233">
        <v>0</v>
      </c>
      <c r="BK29" s="322">
        <f t="shared" si="21"/>
        <v>0</v>
      </c>
    </row>
    <row r="30" spans="1:63" ht="15.75" thickBot="1" x14ac:dyDescent="0.25">
      <c r="A30" s="394">
        <v>25</v>
      </c>
      <c r="B30" s="395"/>
      <c r="C30" s="398" t="s">
        <v>255</v>
      </c>
      <c r="D30" s="396" t="s">
        <v>249</v>
      </c>
      <c r="E30" s="178">
        <v>9500000</v>
      </c>
      <c r="F30" s="254"/>
      <c r="G30" s="107"/>
      <c r="H30" s="178">
        <f t="shared" ref="H30:H37" si="28">E30-F30-G30</f>
        <v>9500000</v>
      </c>
      <c r="I30" s="110">
        <v>3000000</v>
      </c>
      <c r="J30" s="397">
        <v>3000000</v>
      </c>
      <c r="K30" s="250">
        <v>3000000</v>
      </c>
      <c r="L30" s="381">
        <f t="shared" si="0"/>
        <v>0</v>
      </c>
      <c r="M30" s="248">
        <v>541000</v>
      </c>
      <c r="N30" s="249">
        <v>541000</v>
      </c>
      <c r="O30" s="250">
        <f>M30-N30</f>
        <v>0</v>
      </c>
      <c r="P30" s="251">
        <f>M30</f>
        <v>541000</v>
      </c>
      <c r="Q30" s="249">
        <v>541000</v>
      </c>
      <c r="R30" s="385">
        <f>+P30-Q30</f>
        <v>0</v>
      </c>
      <c r="S30" s="248">
        <f>P30</f>
        <v>541000</v>
      </c>
      <c r="T30" s="249">
        <v>541000</v>
      </c>
      <c r="U30" s="250">
        <f t="shared" ref="U30:U37" si="29">S30-T30</f>
        <v>0</v>
      </c>
      <c r="V30" s="254">
        <f t="shared" ref="V30:V37" si="30">S30</f>
        <v>541000</v>
      </c>
      <c r="W30" s="230">
        <f>V30</f>
        <v>541000</v>
      </c>
      <c r="X30" s="247">
        <f t="shared" ref="X30:X37" si="31">V30-W30</f>
        <v>0</v>
      </c>
      <c r="Y30" s="252">
        <f t="shared" ref="Y30:Y37" si="32">V30</f>
        <v>541000</v>
      </c>
      <c r="Z30" s="253">
        <f>Y30</f>
        <v>541000</v>
      </c>
      <c r="AA30" s="387">
        <f t="shared" si="7"/>
        <v>0</v>
      </c>
      <c r="AB30" s="254">
        <f t="shared" ref="AB30:AB37" si="33">Y30</f>
        <v>541000</v>
      </c>
      <c r="AC30" s="230">
        <f>AB30</f>
        <v>541000</v>
      </c>
      <c r="AD30" s="387">
        <f t="shared" si="9"/>
        <v>0</v>
      </c>
      <c r="AE30" s="252">
        <f t="shared" ref="AE30:AE37" si="34">AB30</f>
        <v>541000</v>
      </c>
      <c r="AF30" s="253">
        <f>AE30</f>
        <v>541000</v>
      </c>
      <c r="AG30" s="387">
        <f t="shared" si="11"/>
        <v>0</v>
      </c>
      <c r="AH30" s="254">
        <f t="shared" ref="AH30:AH37" si="35">AE30</f>
        <v>541000</v>
      </c>
      <c r="AI30" s="230">
        <f>2700000-(AH30*4)</f>
        <v>536000</v>
      </c>
      <c r="AJ30" s="387">
        <f t="shared" si="13"/>
        <v>5000</v>
      </c>
      <c r="AK30" s="252">
        <f t="shared" ref="AK30:AK37" si="36">AH30</f>
        <v>541000</v>
      </c>
      <c r="AL30" s="253"/>
      <c r="AM30" s="360">
        <f t="shared" si="26"/>
        <v>541000</v>
      </c>
      <c r="AN30" s="245">
        <f t="shared" ref="AN30:AN37" si="37">AK30</f>
        <v>541000</v>
      </c>
      <c r="AO30" s="230"/>
      <c r="AP30" s="387">
        <f t="shared" si="17"/>
        <v>541000</v>
      </c>
      <c r="AQ30" s="252">
        <f t="shared" ref="AQ30:AQ37" si="38">AN30</f>
        <v>541000</v>
      </c>
      <c r="AR30" s="253"/>
      <c r="AS30" s="387">
        <f t="shared" si="18"/>
        <v>541000</v>
      </c>
      <c r="AT30" s="245">
        <v>549000</v>
      </c>
      <c r="AU30" s="230"/>
      <c r="AV30" s="389">
        <f t="shared" si="19"/>
        <v>549000</v>
      </c>
      <c r="AW30" s="252"/>
      <c r="AX30" s="253"/>
      <c r="AY30" s="360"/>
      <c r="AZ30" s="393">
        <f t="shared" si="1"/>
        <v>7323000</v>
      </c>
      <c r="BA30" s="393">
        <f t="shared" si="2"/>
        <v>9500000</v>
      </c>
      <c r="BB30" s="234">
        <f t="shared" si="3"/>
        <v>2177000</v>
      </c>
      <c r="BC30" s="242" t="s">
        <v>489</v>
      </c>
      <c r="BD30" s="232">
        <v>9500000</v>
      </c>
      <c r="BE30" s="232">
        <v>4623000</v>
      </c>
      <c r="BF30" s="232">
        <v>4877000</v>
      </c>
      <c r="BG30" s="232">
        <v>1623000</v>
      </c>
      <c r="BH30" s="322">
        <f t="shared" si="20"/>
        <v>0</v>
      </c>
      <c r="BI30" s="231" t="s">
        <v>489</v>
      </c>
      <c r="BJ30" s="232">
        <v>2177000</v>
      </c>
      <c r="BK30" s="322">
        <f t="shared" si="21"/>
        <v>0</v>
      </c>
    </row>
    <row r="31" spans="1:63" ht="15.75" thickBot="1" x14ac:dyDescent="0.25">
      <c r="A31" s="373">
        <v>26</v>
      </c>
      <c r="B31" s="395"/>
      <c r="C31" s="27" t="s">
        <v>327</v>
      </c>
      <c r="D31" s="396" t="s">
        <v>249</v>
      </c>
      <c r="E31" s="178">
        <v>10000000</v>
      </c>
      <c r="F31" s="254"/>
      <c r="G31" s="107"/>
      <c r="H31" s="178">
        <f t="shared" si="28"/>
        <v>10000000</v>
      </c>
      <c r="I31" s="110">
        <v>1000000</v>
      </c>
      <c r="J31" s="397"/>
      <c r="K31" s="250"/>
      <c r="L31" s="381">
        <f t="shared" si="0"/>
        <v>0</v>
      </c>
      <c r="M31" s="248"/>
      <c r="N31" s="249"/>
      <c r="O31" s="250"/>
      <c r="P31" s="251">
        <v>1000000</v>
      </c>
      <c r="Q31" s="249">
        <v>1000000</v>
      </c>
      <c r="R31" s="385"/>
      <c r="S31" s="248">
        <v>900000</v>
      </c>
      <c r="T31" s="249">
        <v>900000</v>
      </c>
      <c r="U31" s="250">
        <f t="shared" si="29"/>
        <v>0</v>
      </c>
      <c r="V31" s="254">
        <f t="shared" si="30"/>
        <v>900000</v>
      </c>
      <c r="W31" s="230">
        <v>900000</v>
      </c>
      <c r="X31" s="247">
        <f t="shared" si="31"/>
        <v>0</v>
      </c>
      <c r="Y31" s="252">
        <f t="shared" si="32"/>
        <v>900000</v>
      </c>
      <c r="Z31" s="253">
        <f>Y31</f>
        <v>900000</v>
      </c>
      <c r="AA31" s="387">
        <f t="shared" si="7"/>
        <v>0</v>
      </c>
      <c r="AB31" s="254">
        <f t="shared" si="33"/>
        <v>900000</v>
      </c>
      <c r="AC31" s="230">
        <f>AB31</f>
        <v>900000</v>
      </c>
      <c r="AD31" s="387">
        <f t="shared" si="9"/>
        <v>0</v>
      </c>
      <c r="AE31" s="252">
        <f t="shared" si="34"/>
        <v>900000</v>
      </c>
      <c r="AF31" s="253">
        <v>900000</v>
      </c>
      <c r="AG31" s="387">
        <f t="shared" si="11"/>
        <v>0</v>
      </c>
      <c r="AH31" s="254">
        <f t="shared" si="35"/>
        <v>900000</v>
      </c>
      <c r="AI31" s="230">
        <v>900000</v>
      </c>
      <c r="AJ31" s="387">
        <f t="shared" si="13"/>
        <v>0</v>
      </c>
      <c r="AK31" s="252">
        <f t="shared" si="36"/>
        <v>900000</v>
      </c>
      <c r="AL31" s="253">
        <v>900000</v>
      </c>
      <c r="AM31" s="360">
        <f t="shared" si="26"/>
        <v>0</v>
      </c>
      <c r="AN31" s="245">
        <f t="shared" si="37"/>
        <v>900000</v>
      </c>
      <c r="AO31" s="230">
        <v>900000</v>
      </c>
      <c r="AP31" s="387">
        <f t="shared" si="17"/>
        <v>0</v>
      </c>
      <c r="AQ31" s="252">
        <f t="shared" si="38"/>
        <v>900000</v>
      </c>
      <c r="AR31" s="253"/>
      <c r="AS31" s="387">
        <f t="shared" si="18"/>
        <v>900000</v>
      </c>
      <c r="AT31" s="245">
        <v>900000</v>
      </c>
      <c r="AU31" s="230"/>
      <c r="AV31" s="389">
        <f t="shared" si="19"/>
        <v>900000</v>
      </c>
      <c r="AW31" s="252"/>
      <c r="AX31" s="253"/>
      <c r="AY31" s="360"/>
      <c r="AZ31" s="393">
        <f t="shared" si="1"/>
        <v>8200000</v>
      </c>
      <c r="BA31" s="393">
        <f t="shared" si="2"/>
        <v>10000000</v>
      </c>
      <c r="BB31" s="234">
        <f t="shared" si="3"/>
        <v>1800000</v>
      </c>
      <c r="BC31" s="242" t="s">
        <v>327</v>
      </c>
      <c r="BD31" s="232">
        <v>10000000</v>
      </c>
      <c r="BE31" s="232">
        <v>3700000</v>
      </c>
      <c r="BF31" s="232">
        <v>6300000</v>
      </c>
      <c r="BG31" s="232">
        <v>900000</v>
      </c>
      <c r="BH31" s="322">
        <f t="shared" si="20"/>
        <v>0</v>
      </c>
      <c r="BI31" s="242" t="s">
        <v>327</v>
      </c>
      <c r="BJ31" s="232">
        <v>5400000</v>
      </c>
      <c r="BK31" s="322">
        <f t="shared" si="21"/>
        <v>-3600000</v>
      </c>
    </row>
    <row r="32" spans="1:63" ht="15.75" thickBot="1" x14ac:dyDescent="0.25">
      <c r="A32" s="394">
        <v>27</v>
      </c>
      <c r="B32" s="395"/>
      <c r="C32" s="405" t="s">
        <v>309</v>
      </c>
      <c r="D32" s="396" t="s">
        <v>249</v>
      </c>
      <c r="E32" s="178">
        <v>10000000</v>
      </c>
      <c r="F32" s="254"/>
      <c r="G32" s="107"/>
      <c r="H32" s="178">
        <f t="shared" si="28"/>
        <v>10000000</v>
      </c>
      <c r="I32" s="110">
        <v>1000000</v>
      </c>
      <c r="J32" s="397">
        <v>1000000</v>
      </c>
      <c r="K32" s="250">
        <v>1000000</v>
      </c>
      <c r="L32" s="381">
        <f t="shared" si="0"/>
        <v>0</v>
      </c>
      <c r="M32" s="248"/>
      <c r="N32" s="249"/>
      <c r="O32" s="250"/>
      <c r="P32" s="251">
        <v>900000</v>
      </c>
      <c r="Q32" s="249">
        <f>P32</f>
        <v>900000</v>
      </c>
      <c r="R32" s="385">
        <f>+P32-Q32</f>
        <v>0</v>
      </c>
      <c r="S32" s="248">
        <f>P32</f>
        <v>900000</v>
      </c>
      <c r="T32" s="249">
        <f>S32</f>
        <v>900000</v>
      </c>
      <c r="U32" s="250">
        <f t="shared" si="29"/>
        <v>0</v>
      </c>
      <c r="V32" s="251">
        <f t="shared" si="30"/>
        <v>900000</v>
      </c>
      <c r="W32" s="249">
        <f>V32</f>
        <v>900000</v>
      </c>
      <c r="X32" s="271">
        <f t="shared" si="31"/>
        <v>0</v>
      </c>
      <c r="Y32" s="248">
        <f t="shared" si="32"/>
        <v>900000</v>
      </c>
      <c r="Z32" s="249">
        <f>Y32</f>
        <v>900000</v>
      </c>
      <c r="AA32" s="387">
        <f t="shared" si="7"/>
        <v>0</v>
      </c>
      <c r="AB32" s="254">
        <f t="shared" si="33"/>
        <v>900000</v>
      </c>
      <c r="AC32" s="230">
        <v>900000</v>
      </c>
      <c r="AD32" s="387">
        <f t="shared" si="9"/>
        <v>0</v>
      </c>
      <c r="AE32" s="252">
        <f t="shared" si="34"/>
        <v>900000</v>
      </c>
      <c r="AF32" s="253">
        <v>900000</v>
      </c>
      <c r="AG32" s="387">
        <f t="shared" si="11"/>
        <v>0</v>
      </c>
      <c r="AH32" s="254">
        <f t="shared" si="35"/>
        <v>900000</v>
      </c>
      <c r="AI32" s="230">
        <v>900000</v>
      </c>
      <c r="AJ32" s="387">
        <f t="shared" si="13"/>
        <v>0</v>
      </c>
      <c r="AK32" s="252">
        <f t="shared" si="36"/>
        <v>900000</v>
      </c>
      <c r="AL32" s="253"/>
      <c r="AM32" s="360">
        <f t="shared" si="26"/>
        <v>900000</v>
      </c>
      <c r="AN32" s="245">
        <f t="shared" si="37"/>
        <v>900000</v>
      </c>
      <c r="AO32" s="230"/>
      <c r="AP32" s="387">
        <f t="shared" si="17"/>
        <v>900000</v>
      </c>
      <c r="AQ32" s="252">
        <f t="shared" si="38"/>
        <v>900000</v>
      </c>
      <c r="AR32" s="253"/>
      <c r="AS32" s="387">
        <f t="shared" si="18"/>
        <v>900000</v>
      </c>
      <c r="AT32" s="245"/>
      <c r="AU32" s="230"/>
      <c r="AV32" s="389">
        <f t="shared" si="19"/>
        <v>0</v>
      </c>
      <c r="AW32" s="252"/>
      <c r="AX32" s="253"/>
      <c r="AY32" s="360"/>
      <c r="AZ32" s="393">
        <f t="shared" si="1"/>
        <v>7300000</v>
      </c>
      <c r="BA32" s="393">
        <f t="shared" si="2"/>
        <v>10000000</v>
      </c>
      <c r="BB32" s="234">
        <f t="shared" si="3"/>
        <v>2700000</v>
      </c>
      <c r="BC32" s="242" t="s">
        <v>490</v>
      </c>
      <c r="BD32" s="232">
        <v>10000000</v>
      </c>
      <c r="BE32" s="232">
        <v>4600000</v>
      </c>
      <c r="BF32" s="232">
        <v>5400000</v>
      </c>
      <c r="BG32" s="232">
        <v>900000</v>
      </c>
      <c r="BH32" s="322">
        <f t="shared" si="20"/>
        <v>0</v>
      </c>
      <c r="BI32" s="242" t="s">
        <v>490</v>
      </c>
      <c r="BJ32" s="232">
        <v>5400000</v>
      </c>
      <c r="BK32" s="322">
        <f t="shared" si="21"/>
        <v>-2700000</v>
      </c>
    </row>
    <row r="33" spans="1:63" ht="15.75" thickBot="1" x14ac:dyDescent="0.25">
      <c r="A33" s="373">
        <v>28</v>
      </c>
      <c r="B33" s="395"/>
      <c r="C33" s="27" t="s">
        <v>253</v>
      </c>
      <c r="D33" s="396" t="s">
        <v>249</v>
      </c>
      <c r="E33" s="178">
        <v>9500000</v>
      </c>
      <c r="F33" s="254"/>
      <c r="G33" s="107">
        <v>500000</v>
      </c>
      <c r="H33" s="178">
        <f t="shared" si="28"/>
        <v>9000000</v>
      </c>
      <c r="I33" s="110">
        <v>1000000</v>
      </c>
      <c r="J33" s="397">
        <v>1000000</v>
      </c>
      <c r="K33" s="250">
        <v>1000000</v>
      </c>
      <c r="L33" s="381">
        <f t="shared" si="0"/>
        <v>0</v>
      </c>
      <c r="M33" s="248">
        <v>660000</v>
      </c>
      <c r="N33" s="249">
        <v>660000</v>
      </c>
      <c r="O33" s="250">
        <f>M33-N33</f>
        <v>0</v>
      </c>
      <c r="P33" s="251">
        <f>M33</f>
        <v>660000</v>
      </c>
      <c r="Q33" s="249">
        <v>660000</v>
      </c>
      <c r="R33" s="385">
        <f>+P33-Q33</f>
        <v>0</v>
      </c>
      <c r="S33" s="248">
        <f>P33</f>
        <v>660000</v>
      </c>
      <c r="T33" s="249">
        <f>S33</f>
        <v>660000</v>
      </c>
      <c r="U33" s="250">
        <f t="shared" si="29"/>
        <v>0</v>
      </c>
      <c r="V33" s="254">
        <f t="shared" si="30"/>
        <v>660000</v>
      </c>
      <c r="W33" s="230">
        <f>V33</f>
        <v>660000</v>
      </c>
      <c r="X33" s="247">
        <f t="shared" si="31"/>
        <v>0</v>
      </c>
      <c r="Y33" s="252">
        <f t="shared" si="32"/>
        <v>660000</v>
      </c>
      <c r="Z33" s="253">
        <f>Y33</f>
        <v>660000</v>
      </c>
      <c r="AA33" s="387">
        <f t="shared" si="7"/>
        <v>0</v>
      </c>
      <c r="AB33" s="254">
        <f t="shared" si="33"/>
        <v>660000</v>
      </c>
      <c r="AC33" s="230">
        <f>AB33</f>
        <v>660000</v>
      </c>
      <c r="AD33" s="387">
        <f t="shared" si="9"/>
        <v>0</v>
      </c>
      <c r="AE33" s="252">
        <f t="shared" si="34"/>
        <v>660000</v>
      </c>
      <c r="AF33" s="253">
        <f>AE33</f>
        <v>660000</v>
      </c>
      <c r="AG33" s="387">
        <f t="shared" si="11"/>
        <v>0</v>
      </c>
      <c r="AH33" s="254">
        <f t="shared" si="35"/>
        <v>660000</v>
      </c>
      <c r="AI33" s="230">
        <v>660000</v>
      </c>
      <c r="AJ33" s="387">
        <f t="shared" si="13"/>
        <v>0</v>
      </c>
      <c r="AK33" s="252">
        <f t="shared" si="36"/>
        <v>660000</v>
      </c>
      <c r="AL33" s="253">
        <v>660000</v>
      </c>
      <c r="AM33" s="360">
        <f t="shared" si="26"/>
        <v>0</v>
      </c>
      <c r="AN33" s="245">
        <f t="shared" si="37"/>
        <v>660000</v>
      </c>
      <c r="AO33" s="230">
        <v>340000</v>
      </c>
      <c r="AP33" s="387">
        <f t="shared" si="17"/>
        <v>320000</v>
      </c>
      <c r="AQ33" s="252">
        <f t="shared" si="38"/>
        <v>660000</v>
      </c>
      <c r="AR33" s="253"/>
      <c r="AS33" s="387">
        <f t="shared" si="18"/>
        <v>660000</v>
      </c>
      <c r="AT33" s="245">
        <v>740000</v>
      </c>
      <c r="AU33" s="230"/>
      <c r="AV33" s="389">
        <f t="shared" si="19"/>
        <v>740000</v>
      </c>
      <c r="AW33" s="252"/>
      <c r="AX33" s="253"/>
      <c r="AY33" s="360"/>
      <c r="AZ33" s="393">
        <f t="shared" si="1"/>
        <v>7280000</v>
      </c>
      <c r="BA33" s="393">
        <f t="shared" si="2"/>
        <v>9000000</v>
      </c>
      <c r="BB33" s="234">
        <f t="shared" si="3"/>
        <v>1720000</v>
      </c>
      <c r="BC33" s="231" t="s">
        <v>491</v>
      </c>
      <c r="BD33" s="232">
        <v>9000000</v>
      </c>
      <c r="BE33" s="232">
        <v>4960000</v>
      </c>
      <c r="BF33" s="232">
        <v>4040000</v>
      </c>
      <c r="BG33" s="233">
        <v>0</v>
      </c>
      <c r="BH33" s="322">
        <f t="shared" si="20"/>
        <v>0</v>
      </c>
      <c r="BI33" s="231" t="s">
        <v>491</v>
      </c>
      <c r="BJ33" s="232">
        <v>3380000</v>
      </c>
      <c r="BK33" s="322">
        <f t="shared" si="21"/>
        <v>-1660000</v>
      </c>
    </row>
    <row r="34" spans="1:63" ht="15.75" thickBot="1" x14ac:dyDescent="0.25">
      <c r="A34" s="394">
        <v>29</v>
      </c>
      <c r="B34" s="406"/>
      <c r="C34" s="407" t="s">
        <v>269</v>
      </c>
      <c r="D34" s="408" t="s">
        <v>249</v>
      </c>
      <c r="E34" s="179">
        <v>9500000</v>
      </c>
      <c r="F34" s="286"/>
      <c r="G34" s="119"/>
      <c r="H34" s="179">
        <f t="shared" si="28"/>
        <v>9500000</v>
      </c>
      <c r="I34" s="118">
        <v>1000000</v>
      </c>
      <c r="J34" s="409">
        <v>1000000</v>
      </c>
      <c r="K34" s="277">
        <v>1000000</v>
      </c>
      <c r="L34" s="381">
        <f t="shared" si="0"/>
        <v>0</v>
      </c>
      <c r="M34" s="275">
        <v>708000</v>
      </c>
      <c r="N34" s="276">
        <f>M34</f>
        <v>708000</v>
      </c>
      <c r="O34" s="277">
        <f>M34-N34</f>
        <v>0</v>
      </c>
      <c r="P34" s="251">
        <f>M34</f>
        <v>708000</v>
      </c>
      <c r="Q34" s="249">
        <f>P34</f>
        <v>708000</v>
      </c>
      <c r="R34" s="385">
        <f>+P34-Q34</f>
        <v>0</v>
      </c>
      <c r="S34" s="248">
        <f>P34</f>
        <v>708000</v>
      </c>
      <c r="T34" s="249">
        <f>S34</f>
        <v>708000</v>
      </c>
      <c r="U34" s="250">
        <f t="shared" si="29"/>
        <v>0</v>
      </c>
      <c r="V34" s="254">
        <f t="shared" si="30"/>
        <v>708000</v>
      </c>
      <c r="W34" s="230">
        <f>V34</f>
        <v>708000</v>
      </c>
      <c r="X34" s="247">
        <f t="shared" si="31"/>
        <v>0</v>
      </c>
      <c r="Y34" s="252">
        <f t="shared" si="32"/>
        <v>708000</v>
      </c>
      <c r="Z34" s="253">
        <f>Y34</f>
        <v>708000</v>
      </c>
      <c r="AA34" s="387">
        <f t="shared" si="7"/>
        <v>0</v>
      </c>
      <c r="AB34" s="254">
        <f t="shared" si="33"/>
        <v>708000</v>
      </c>
      <c r="AC34" s="230">
        <f>AB34</f>
        <v>708000</v>
      </c>
      <c r="AD34" s="387">
        <f t="shared" si="9"/>
        <v>0</v>
      </c>
      <c r="AE34" s="252">
        <f t="shared" si="34"/>
        <v>708000</v>
      </c>
      <c r="AF34" s="253">
        <v>708000</v>
      </c>
      <c r="AG34" s="387">
        <f t="shared" si="11"/>
        <v>0</v>
      </c>
      <c r="AH34" s="254">
        <f t="shared" si="35"/>
        <v>708000</v>
      </c>
      <c r="AI34" s="230">
        <v>708000</v>
      </c>
      <c r="AJ34" s="387">
        <f t="shared" si="13"/>
        <v>0</v>
      </c>
      <c r="AK34" s="252">
        <f t="shared" si="36"/>
        <v>708000</v>
      </c>
      <c r="AL34" s="253">
        <v>708000</v>
      </c>
      <c r="AM34" s="360">
        <f t="shared" si="26"/>
        <v>0</v>
      </c>
      <c r="AN34" s="245">
        <f t="shared" si="37"/>
        <v>708000</v>
      </c>
      <c r="AO34" s="230"/>
      <c r="AP34" s="387">
        <f t="shared" si="17"/>
        <v>708000</v>
      </c>
      <c r="AQ34" s="252">
        <f t="shared" si="38"/>
        <v>708000</v>
      </c>
      <c r="AR34" s="253"/>
      <c r="AS34" s="387">
        <f t="shared" si="18"/>
        <v>708000</v>
      </c>
      <c r="AT34" s="245">
        <v>712000</v>
      </c>
      <c r="AU34" s="287"/>
      <c r="AV34" s="389">
        <f t="shared" si="19"/>
        <v>712000</v>
      </c>
      <c r="AW34" s="284"/>
      <c r="AX34" s="285"/>
      <c r="AY34" s="288"/>
      <c r="AZ34" s="393">
        <f t="shared" si="1"/>
        <v>7372000</v>
      </c>
      <c r="BA34" s="393">
        <f t="shared" si="2"/>
        <v>9500000</v>
      </c>
      <c r="BB34" s="234">
        <f t="shared" si="3"/>
        <v>2128000</v>
      </c>
      <c r="BC34" s="242" t="s">
        <v>492</v>
      </c>
      <c r="BD34" s="232">
        <v>9500000</v>
      </c>
      <c r="BE34" s="232">
        <v>3828000</v>
      </c>
      <c r="BF34" s="232">
        <v>5672000</v>
      </c>
      <c r="BG34" s="232">
        <v>1420000</v>
      </c>
      <c r="BH34" s="322">
        <f t="shared" si="20"/>
        <v>0</v>
      </c>
      <c r="BI34" s="242" t="s">
        <v>492</v>
      </c>
      <c r="BJ34" s="232">
        <v>4252000</v>
      </c>
      <c r="BK34" s="322">
        <f t="shared" si="21"/>
        <v>-2124000</v>
      </c>
    </row>
    <row r="35" spans="1:63" ht="15.75" thickBot="1" x14ac:dyDescent="0.25">
      <c r="A35" s="373">
        <v>30</v>
      </c>
      <c r="B35" s="406"/>
      <c r="C35" s="407" t="s">
        <v>323</v>
      </c>
      <c r="D35" s="408" t="s">
        <v>249</v>
      </c>
      <c r="E35" s="179">
        <v>10000000</v>
      </c>
      <c r="F35" s="286"/>
      <c r="G35" s="119"/>
      <c r="H35" s="179">
        <f t="shared" si="28"/>
        <v>10000000</v>
      </c>
      <c r="I35" s="118">
        <v>1000000</v>
      </c>
      <c r="J35" s="409">
        <v>1000000</v>
      </c>
      <c r="K35" s="277">
        <v>900000</v>
      </c>
      <c r="L35" s="381">
        <f t="shared" si="0"/>
        <v>100000</v>
      </c>
      <c r="M35" s="275"/>
      <c r="N35" s="276"/>
      <c r="O35" s="277"/>
      <c r="P35" s="278"/>
      <c r="Q35" s="276"/>
      <c r="R35" s="385"/>
      <c r="S35" s="410">
        <v>900000</v>
      </c>
      <c r="T35" s="261"/>
      <c r="U35" s="400">
        <f t="shared" si="29"/>
        <v>900000</v>
      </c>
      <c r="V35" s="254">
        <f t="shared" si="30"/>
        <v>900000</v>
      </c>
      <c r="W35" s="230"/>
      <c r="X35" s="247">
        <f t="shared" si="31"/>
        <v>900000</v>
      </c>
      <c r="Y35" s="252">
        <f t="shared" si="32"/>
        <v>900000</v>
      </c>
      <c r="Z35" s="253"/>
      <c r="AA35" s="387">
        <f t="shared" si="7"/>
        <v>900000</v>
      </c>
      <c r="AB35" s="254">
        <f t="shared" si="33"/>
        <v>900000</v>
      </c>
      <c r="AC35" s="230"/>
      <c r="AD35" s="387">
        <f t="shared" si="9"/>
        <v>900000</v>
      </c>
      <c r="AE35" s="252">
        <f t="shared" si="34"/>
        <v>900000</v>
      </c>
      <c r="AF35" s="253"/>
      <c r="AG35" s="387">
        <f t="shared" si="11"/>
        <v>900000</v>
      </c>
      <c r="AH35" s="254">
        <f t="shared" si="35"/>
        <v>900000</v>
      </c>
      <c r="AI35" s="230"/>
      <c r="AJ35" s="387">
        <f t="shared" si="13"/>
        <v>900000</v>
      </c>
      <c r="AK35" s="252">
        <f t="shared" si="36"/>
        <v>900000</v>
      </c>
      <c r="AL35" s="253"/>
      <c r="AM35" s="360">
        <f t="shared" si="26"/>
        <v>900000</v>
      </c>
      <c r="AN35" s="245">
        <f t="shared" si="37"/>
        <v>900000</v>
      </c>
      <c r="AO35" s="230"/>
      <c r="AP35" s="387">
        <f t="shared" si="17"/>
        <v>900000</v>
      </c>
      <c r="AQ35" s="252">
        <f t="shared" si="38"/>
        <v>900000</v>
      </c>
      <c r="AR35" s="253"/>
      <c r="AS35" s="387">
        <f t="shared" si="18"/>
        <v>900000</v>
      </c>
      <c r="AT35" s="245">
        <v>900000</v>
      </c>
      <c r="AU35" s="287"/>
      <c r="AV35" s="389">
        <f t="shared" si="19"/>
        <v>900000</v>
      </c>
      <c r="AW35" s="284"/>
      <c r="AX35" s="285"/>
      <c r="AY35" s="288"/>
      <c r="AZ35" s="393">
        <f t="shared" si="1"/>
        <v>900000</v>
      </c>
      <c r="BA35" s="393">
        <f t="shared" si="2"/>
        <v>10000000</v>
      </c>
      <c r="BB35" s="234">
        <f t="shared" si="3"/>
        <v>9100000</v>
      </c>
      <c r="BC35" s="242" t="s">
        <v>323</v>
      </c>
      <c r="BD35" s="232">
        <v>10000000</v>
      </c>
      <c r="BE35" s="232">
        <v>900000</v>
      </c>
      <c r="BF35" s="232">
        <v>9100000</v>
      </c>
      <c r="BG35" s="232">
        <v>3700000</v>
      </c>
      <c r="BH35" s="322">
        <f t="shared" si="20"/>
        <v>0</v>
      </c>
      <c r="BI35" s="242" t="s">
        <v>323</v>
      </c>
      <c r="BJ35" s="232">
        <v>9100000</v>
      </c>
      <c r="BK35" s="322">
        <f t="shared" si="21"/>
        <v>0</v>
      </c>
    </row>
    <row r="36" spans="1:63" ht="15.75" thickBot="1" x14ac:dyDescent="0.25">
      <c r="A36" s="394">
        <v>31</v>
      </c>
      <c r="B36" s="406"/>
      <c r="C36" s="44" t="s">
        <v>248</v>
      </c>
      <c r="D36" s="408" t="s">
        <v>249</v>
      </c>
      <c r="E36" s="179">
        <v>9500000</v>
      </c>
      <c r="F36" s="286"/>
      <c r="G36" s="119"/>
      <c r="H36" s="179">
        <f t="shared" si="28"/>
        <v>9500000</v>
      </c>
      <c r="I36" s="118">
        <v>3000000</v>
      </c>
      <c r="J36" s="411">
        <v>3000000</v>
      </c>
      <c r="K36" s="277">
        <v>3000000</v>
      </c>
      <c r="L36" s="381">
        <f t="shared" si="0"/>
        <v>0</v>
      </c>
      <c r="M36" s="275">
        <v>541000</v>
      </c>
      <c r="N36" s="276">
        <v>541000</v>
      </c>
      <c r="O36" s="277">
        <f>M36-N36</f>
        <v>0</v>
      </c>
      <c r="P36" s="278">
        <f>M36</f>
        <v>541000</v>
      </c>
      <c r="Q36" s="276">
        <v>541000</v>
      </c>
      <c r="R36" s="385">
        <f>+P36-Q36</f>
        <v>0</v>
      </c>
      <c r="S36" s="275">
        <f>P36</f>
        <v>541000</v>
      </c>
      <c r="T36" s="276">
        <v>541000</v>
      </c>
      <c r="U36" s="250">
        <f t="shared" si="29"/>
        <v>0</v>
      </c>
      <c r="V36" s="286">
        <f t="shared" si="30"/>
        <v>541000</v>
      </c>
      <c r="W36" s="287">
        <f>V36</f>
        <v>541000</v>
      </c>
      <c r="X36" s="280">
        <f t="shared" si="31"/>
        <v>0</v>
      </c>
      <c r="Y36" s="284">
        <f t="shared" si="32"/>
        <v>541000</v>
      </c>
      <c r="Z36" s="285">
        <f>Y36</f>
        <v>541000</v>
      </c>
      <c r="AA36" s="387">
        <f t="shared" si="7"/>
        <v>0</v>
      </c>
      <c r="AB36" s="286">
        <f t="shared" si="33"/>
        <v>541000</v>
      </c>
      <c r="AC36" s="287">
        <f>AB36</f>
        <v>541000</v>
      </c>
      <c r="AD36" s="387">
        <f t="shared" si="9"/>
        <v>0</v>
      </c>
      <c r="AE36" s="284">
        <f t="shared" si="34"/>
        <v>541000</v>
      </c>
      <c r="AF36" s="285"/>
      <c r="AG36" s="387">
        <f t="shared" si="11"/>
        <v>541000</v>
      </c>
      <c r="AH36" s="286">
        <f t="shared" si="35"/>
        <v>541000</v>
      </c>
      <c r="AI36" s="287"/>
      <c r="AJ36" s="387">
        <f t="shared" si="13"/>
        <v>541000</v>
      </c>
      <c r="AK36" s="284">
        <f t="shared" si="36"/>
        <v>541000</v>
      </c>
      <c r="AL36" s="285"/>
      <c r="AM36" s="360">
        <f t="shared" si="26"/>
        <v>541000</v>
      </c>
      <c r="AN36" s="273">
        <f t="shared" si="37"/>
        <v>541000</v>
      </c>
      <c r="AO36" s="287"/>
      <c r="AP36" s="387">
        <f t="shared" si="17"/>
        <v>541000</v>
      </c>
      <c r="AQ36" s="284">
        <f t="shared" si="38"/>
        <v>541000</v>
      </c>
      <c r="AR36" s="285"/>
      <c r="AS36" s="387">
        <f t="shared" si="18"/>
        <v>541000</v>
      </c>
      <c r="AT36" s="273">
        <v>549000</v>
      </c>
      <c r="AU36" s="287"/>
      <c r="AV36" s="389">
        <f t="shared" si="19"/>
        <v>549000</v>
      </c>
      <c r="AW36" s="284"/>
      <c r="AX36" s="285"/>
      <c r="AY36" s="288"/>
      <c r="AZ36" s="393">
        <f t="shared" si="1"/>
        <v>6246000</v>
      </c>
      <c r="BA36" s="393">
        <f t="shared" si="2"/>
        <v>9500000</v>
      </c>
      <c r="BB36" s="234">
        <f t="shared" si="3"/>
        <v>3254000</v>
      </c>
      <c r="BC36" s="231" t="s">
        <v>493</v>
      </c>
      <c r="BD36" s="232">
        <v>9500000</v>
      </c>
      <c r="BE36" s="232">
        <v>6246000</v>
      </c>
      <c r="BF36" s="232">
        <v>3254000</v>
      </c>
      <c r="BG36" s="233">
        <v>0</v>
      </c>
      <c r="BH36" s="322">
        <f t="shared" si="20"/>
        <v>0</v>
      </c>
      <c r="BI36" s="242" t="s">
        <v>493</v>
      </c>
      <c r="BJ36" s="232">
        <v>3254000</v>
      </c>
      <c r="BK36" s="322">
        <f t="shared" si="21"/>
        <v>0</v>
      </c>
    </row>
    <row r="37" spans="1:63" s="299" customFormat="1" ht="15.75" thickBot="1" x14ac:dyDescent="0.25">
      <c r="A37" s="453">
        <v>32</v>
      </c>
      <c r="B37" s="455"/>
      <c r="C37" s="456" t="s">
        <v>251</v>
      </c>
      <c r="D37" s="457" t="s">
        <v>249</v>
      </c>
      <c r="E37" s="458">
        <v>9500000</v>
      </c>
      <c r="F37" s="459">
        <v>475000</v>
      </c>
      <c r="G37" s="460"/>
      <c r="H37" s="458">
        <f t="shared" si="28"/>
        <v>9025000</v>
      </c>
      <c r="I37" s="461">
        <v>9025000</v>
      </c>
      <c r="J37" s="462">
        <v>9025000</v>
      </c>
      <c r="K37" s="463">
        <v>9025000</v>
      </c>
      <c r="L37" s="404">
        <f t="shared" si="0"/>
        <v>0</v>
      </c>
      <c r="M37" s="410">
        <f>(H37-I37)/12</f>
        <v>0</v>
      </c>
      <c r="N37" s="464"/>
      <c r="O37" s="463">
        <f>M37-N37</f>
        <v>0</v>
      </c>
      <c r="P37" s="459">
        <f>M37</f>
        <v>0</v>
      </c>
      <c r="Q37" s="464"/>
      <c r="R37" s="402">
        <f>+P37-Q37</f>
        <v>0</v>
      </c>
      <c r="S37" s="410">
        <f>P37</f>
        <v>0</v>
      </c>
      <c r="T37" s="464"/>
      <c r="U37" s="400">
        <f t="shared" si="29"/>
        <v>0</v>
      </c>
      <c r="V37" s="459">
        <f t="shared" si="30"/>
        <v>0</v>
      </c>
      <c r="W37" s="464"/>
      <c r="X37" s="465">
        <f t="shared" si="31"/>
        <v>0</v>
      </c>
      <c r="Y37" s="410">
        <f t="shared" si="32"/>
        <v>0</v>
      </c>
      <c r="Z37" s="464"/>
      <c r="AA37" s="402">
        <f>Y37-Z37</f>
        <v>0</v>
      </c>
      <c r="AB37" s="459">
        <f t="shared" si="33"/>
        <v>0</v>
      </c>
      <c r="AC37" s="464"/>
      <c r="AD37" s="402">
        <f t="shared" si="9"/>
        <v>0</v>
      </c>
      <c r="AE37" s="410">
        <f t="shared" si="34"/>
        <v>0</v>
      </c>
      <c r="AF37" s="464"/>
      <c r="AG37" s="402">
        <f t="shared" si="11"/>
        <v>0</v>
      </c>
      <c r="AH37" s="459">
        <f t="shared" si="35"/>
        <v>0</v>
      </c>
      <c r="AI37" s="464"/>
      <c r="AJ37" s="402">
        <f t="shared" si="13"/>
        <v>0</v>
      </c>
      <c r="AK37" s="410">
        <f t="shared" si="36"/>
        <v>0</v>
      </c>
      <c r="AL37" s="464"/>
      <c r="AM37" s="400">
        <f t="shared" si="26"/>
        <v>0</v>
      </c>
      <c r="AN37" s="410">
        <f t="shared" si="37"/>
        <v>0</v>
      </c>
      <c r="AO37" s="464"/>
      <c r="AP37" s="402">
        <f t="shared" si="17"/>
        <v>0</v>
      </c>
      <c r="AQ37" s="410">
        <f t="shared" si="38"/>
        <v>0</v>
      </c>
      <c r="AR37" s="464"/>
      <c r="AS37" s="402">
        <f t="shared" si="18"/>
        <v>0</v>
      </c>
      <c r="AT37" s="410">
        <f>AQ37</f>
        <v>0</v>
      </c>
      <c r="AU37" s="464"/>
      <c r="AV37" s="442">
        <f t="shared" si="19"/>
        <v>0</v>
      </c>
      <c r="AW37" s="410"/>
      <c r="AX37" s="464"/>
      <c r="AY37" s="463"/>
      <c r="AZ37" s="443">
        <f t="shared" si="1"/>
        <v>9025000</v>
      </c>
      <c r="BA37" s="443">
        <f t="shared" si="2"/>
        <v>9025000</v>
      </c>
      <c r="BB37" s="435">
        <f t="shared" si="3"/>
        <v>0</v>
      </c>
      <c r="BC37" s="446" t="s">
        <v>494</v>
      </c>
      <c r="BD37" s="434">
        <v>9025000</v>
      </c>
      <c r="BE37" s="434">
        <v>9025000</v>
      </c>
      <c r="BF37" s="447">
        <v>0</v>
      </c>
      <c r="BG37" s="447">
        <v>0</v>
      </c>
      <c r="BH37" s="444">
        <f t="shared" si="20"/>
        <v>0</v>
      </c>
      <c r="BI37" s="446" t="s">
        <v>494</v>
      </c>
      <c r="BJ37" s="447">
        <v>0</v>
      </c>
      <c r="BK37" s="444">
        <f t="shared" si="21"/>
        <v>0</v>
      </c>
    </row>
    <row r="38" spans="1:63" ht="18" thickBot="1" x14ac:dyDescent="0.45">
      <c r="A38" s="412" t="s">
        <v>23</v>
      </c>
      <c r="B38" s="413"/>
      <c r="C38" s="414"/>
      <c r="D38" s="415"/>
      <c r="E38" s="416"/>
      <c r="F38" s="417"/>
      <c r="G38" s="417"/>
      <c r="H38" s="417"/>
      <c r="I38" s="418"/>
      <c r="J38" s="419">
        <f>SUM(J6:J37)</f>
        <v>76075000</v>
      </c>
      <c r="K38" s="419">
        <f t="shared" ref="K38:BB38" si="39">SUM(K6:K37)</f>
        <v>75475000</v>
      </c>
      <c r="L38" s="419">
        <f t="shared" si="39"/>
        <v>600000</v>
      </c>
      <c r="M38" s="419">
        <f t="shared" si="39"/>
        <v>9867500</v>
      </c>
      <c r="N38" s="419">
        <f t="shared" si="39"/>
        <v>9138500</v>
      </c>
      <c r="O38" s="419">
        <f t="shared" si="39"/>
        <v>729000</v>
      </c>
      <c r="P38" s="419">
        <f t="shared" si="39"/>
        <v>16037500</v>
      </c>
      <c r="Q38" s="419">
        <f t="shared" si="39"/>
        <v>15308500</v>
      </c>
      <c r="R38" s="419">
        <f t="shared" si="39"/>
        <v>729000</v>
      </c>
      <c r="S38" s="419">
        <f t="shared" si="39"/>
        <v>21237500</v>
      </c>
      <c r="T38" s="419">
        <f t="shared" si="39"/>
        <v>16958500</v>
      </c>
      <c r="U38" s="419">
        <f t="shared" si="39"/>
        <v>4279000</v>
      </c>
      <c r="V38" s="419">
        <f t="shared" si="39"/>
        <v>21237500</v>
      </c>
      <c r="W38" s="419">
        <f t="shared" si="39"/>
        <v>14708500</v>
      </c>
      <c r="X38" s="419">
        <f t="shared" si="39"/>
        <v>6529000</v>
      </c>
      <c r="Y38" s="419">
        <f t="shared" si="39"/>
        <v>21237500</v>
      </c>
      <c r="Z38" s="419">
        <f t="shared" si="39"/>
        <v>12996000</v>
      </c>
      <c r="AA38" s="419">
        <f t="shared" si="39"/>
        <v>8241500</v>
      </c>
      <c r="AB38" s="419">
        <f t="shared" si="39"/>
        <v>21237500</v>
      </c>
      <c r="AC38" s="419">
        <f t="shared" si="39"/>
        <v>12596000</v>
      </c>
      <c r="AD38" s="419">
        <f t="shared" si="39"/>
        <v>8641500</v>
      </c>
      <c r="AE38" s="419">
        <f t="shared" si="39"/>
        <v>21237500</v>
      </c>
      <c r="AF38" s="419">
        <f t="shared" si="39"/>
        <v>10005000</v>
      </c>
      <c r="AG38" s="419">
        <f t="shared" si="39"/>
        <v>11232500</v>
      </c>
      <c r="AH38" s="419">
        <f t="shared" si="39"/>
        <v>21237500</v>
      </c>
      <c r="AI38" s="419">
        <f t="shared" si="39"/>
        <v>9200000</v>
      </c>
      <c r="AJ38" s="419">
        <f t="shared" si="39"/>
        <v>12037500</v>
      </c>
      <c r="AK38" s="419">
        <f t="shared" si="39"/>
        <v>21237500</v>
      </c>
      <c r="AL38" s="419">
        <f t="shared" si="39"/>
        <v>7214000</v>
      </c>
      <c r="AM38" s="419">
        <f t="shared" si="39"/>
        <v>14023500</v>
      </c>
      <c r="AN38" s="419">
        <f t="shared" si="39"/>
        <v>21237500</v>
      </c>
      <c r="AO38" s="419">
        <f t="shared" si="39"/>
        <v>4851000</v>
      </c>
      <c r="AP38" s="419">
        <f t="shared" si="39"/>
        <v>16386500</v>
      </c>
      <c r="AQ38" s="419">
        <f t="shared" si="39"/>
        <v>19687500</v>
      </c>
      <c r="AR38" s="419">
        <f t="shared" si="39"/>
        <v>820000</v>
      </c>
      <c r="AS38" s="419">
        <f t="shared" si="39"/>
        <v>18867500</v>
      </c>
      <c r="AT38" s="419">
        <f t="shared" si="39"/>
        <v>16507500</v>
      </c>
      <c r="AU38" s="419">
        <f t="shared" si="39"/>
        <v>400000</v>
      </c>
      <c r="AV38" s="419">
        <f t="shared" si="39"/>
        <v>16107500</v>
      </c>
      <c r="AW38" s="419">
        <f t="shared" si="39"/>
        <v>0</v>
      </c>
      <c r="AX38" s="419">
        <f t="shared" si="39"/>
        <v>0</v>
      </c>
      <c r="AY38" s="419">
        <f t="shared" si="39"/>
        <v>0</v>
      </c>
      <c r="AZ38" s="419">
        <f t="shared" si="39"/>
        <v>189671000</v>
      </c>
      <c r="BA38" s="419">
        <f t="shared" si="39"/>
        <v>308075000</v>
      </c>
      <c r="BB38" s="419">
        <f t="shared" si="39"/>
        <v>118404000</v>
      </c>
      <c r="BC38" s="420">
        <f t="shared" ref="BC38:BG38" si="40">SUM(BC6:BC37)</f>
        <v>0</v>
      </c>
      <c r="BD38" s="420">
        <f t="shared" si="40"/>
        <v>308075000</v>
      </c>
      <c r="BE38" s="420">
        <f t="shared" si="40"/>
        <v>141077000</v>
      </c>
      <c r="BF38" s="420">
        <f t="shared" si="40"/>
        <v>166998000</v>
      </c>
      <c r="BG38" s="420">
        <f t="shared" si="40"/>
        <v>48017500</v>
      </c>
    </row>
    <row r="39" spans="1:63" x14ac:dyDescent="0.2">
      <c r="F39" s="295"/>
      <c r="G39" s="295"/>
      <c r="J39" s="295"/>
      <c r="K39" s="295"/>
      <c r="L39" s="295"/>
      <c r="BA39" s="309"/>
      <c r="BB39" s="322">
        <f>REKAP!R28</f>
        <v>118404000</v>
      </c>
    </row>
    <row r="40" spans="1:63" x14ac:dyDescent="0.2">
      <c r="A40" s="295" t="s">
        <v>365</v>
      </c>
      <c r="F40" s="295"/>
      <c r="G40" s="295"/>
      <c r="J40" s="295"/>
      <c r="K40" s="295"/>
      <c r="L40" s="295"/>
      <c r="BB40" s="322">
        <f>BB38-BB39</f>
        <v>0</v>
      </c>
    </row>
    <row r="41" spans="1:63" x14ac:dyDescent="0.2">
      <c r="A41" s="296"/>
      <c r="B41" s="481" t="s">
        <v>367</v>
      </c>
      <c r="C41" s="481"/>
      <c r="F41" s="295"/>
      <c r="G41" s="295"/>
      <c r="J41" s="295"/>
      <c r="K41" s="295"/>
      <c r="L41" s="295"/>
    </row>
    <row r="42" spans="1:63" x14ac:dyDescent="0.2">
      <c r="A42" s="298"/>
      <c r="B42" s="481" t="s">
        <v>368</v>
      </c>
      <c r="C42" s="481"/>
      <c r="F42" s="295"/>
      <c r="G42" s="295"/>
      <c r="J42" s="295"/>
      <c r="K42" s="295"/>
      <c r="L42" s="295"/>
    </row>
    <row r="43" spans="1:63" x14ac:dyDescent="0.2">
      <c r="A43" s="299"/>
      <c r="B43" s="481" t="s">
        <v>366</v>
      </c>
      <c r="C43" s="481"/>
      <c r="F43" s="295"/>
      <c r="G43" s="295"/>
      <c r="J43" s="295"/>
      <c r="K43" s="295"/>
      <c r="L43" s="295"/>
    </row>
    <row r="44" spans="1:63" x14ac:dyDescent="0.2">
      <c r="F44" s="295"/>
      <c r="G44" s="295"/>
      <c r="J44" s="295"/>
      <c r="K44" s="295"/>
      <c r="L44" s="295"/>
    </row>
  </sheetData>
  <sortState ref="C6:BB37">
    <sortCondition ref="C6:C37"/>
  </sortState>
  <mergeCells count="29">
    <mergeCell ref="AT4:AV4"/>
    <mergeCell ref="AW4:AY4"/>
    <mergeCell ref="B43:C43"/>
    <mergeCell ref="AN4:AP4"/>
    <mergeCell ref="V4:X4"/>
    <mergeCell ref="Y4:AA4"/>
    <mergeCell ref="AB4:AD4"/>
    <mergeCell ref="AE4:AG4"/>
    <mergeCell ref="AH4:AJ4"/>
    <mergeCell ref="AQ4:AS4"/>
    <mergeCell ref="S4:U4"/>
    <mergeCell ref="AK4:AM4"/>
    <mergeCell ref="B41:C41"/>
    <mergeCell ref="B42:C42"/>
    <mergeCell ref="A4:A5"/>
    <mergeCell ref="B4:B5"/>
    <mergeCell ref="C4:C5"/>
    <mergeCell ref="M4:O4"/>
    <mergeCell ref="P4:R4"/>
    <mergeCell ref="E4:E5"/>
    <mergeCell ref="F4:G4"/>
    <mergeCell ref="H4:H5"/>
    <mergeCell ref="I4:I5"/>
    <mergeCell ref="J4:L4"/>
    <mergeCell ref="BI4:BK4"/>
    <mergeCell ref="BD4:BD5"/>
    <mergeCell ref="BE4:BE5"/>
    <mergeCell ref="BB4:BB5"/>
    <mergeCell ref="BC4:BC5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2"/>
  <sheetViews>
    <sheetView topLeftCell="P1" zoomScale="150" zoomScaleNormal="150" workbookViewId="0">
      <pane ySplit="5" topLeftCell="A74" activePane="bottomLeft" state="frozen"/>
      <selection pane="bottomLeft" activeCell="P79" sqref="P79"/>
    </sheetView>
  </sheetViews>
  <sheetFormatPr defaultRowHeight="14.25" x14ac:dyDescent="0.2"/>
  <cols>
    <col min="1" max="1" width="9.28515625" style="295" bestFit="1" customWidth="1"/>
    <col min="2" max="2" width="9.140625" style="295"/>
    <col min="3" max="3" width="26.5703125" style="295" customWidth="1"/>
    <col min="4" max="4" width="9.140625" style="295"/>
    <col min="5" max="5" width="14.7109375" style="234" bestFit="1" customWidth="1"/>
    <col min="6" max="6" width="14.140625" style="295" bestFit="1" customWidth="1"/>
    <col min="7" max="7" width="13" style="295" bestFit="1" customWidth="1"/>
    <col min="8" max="8" width="15.7109375" style="234" bestFit="1" customWidth="1"/>
    <col min="9" max="9" width="13" style="234" bestFit="1" customWidth="1"/>
    <col min="10" max="10" width="15.28515625" style="234" bestFit="1" customWidth="1"/>
    <col min="11" max="11" width="15.140625" style="234" bestFit="1" customWidth="1"/>
    <col min="12" max="12" width="14.140625" style="234" bestFit="1" customWidth="1"/>
    <col min="13" max="13" width="14.28515625" style="320" bestFit="1" customWidth="1"/>
    <col min="14" max="14" width="12.7109375" style="320" bestFit="1" customWidth="1"/>
    <col min="15" max="15" width="11.85546875" style="320" bestFit="1" customWidth="1"/>
    <col min="16" max="16" width="14.140625" style="234" bestFit="1" customWidth="1"/>
    <col min="17" max="18" width="12.7109375" style="234" bestFit="1" customWidth="1"/>
    <col min="19" max="19" width="14.140625" style="320" bestFit="1" customWidth="1"/>
    <col min="20" max="21" width="12.7109375" style="234" bestFit="1" customWidth="1"/>
    <col min="22" max="22" width="14.140625" style="234" bestFit="1" customWidth="1"/>
    <col min="23" max="23" width="13.85546875" style="234" bestFit="1" customWidth="1"/>
    <col min="24" max="24" width="16" style="234" bestFit="1" customWidth="1"/>
    <col min="25" max="25" width="14.140625" style="234" bestFit="1" customWidth="1"/>
    <col min="26" max="27" width="12.7109375" style="234" bestFit="1" customWidth="1"/>
    <col min="28" max="28" width="14.140625" style="234" bestFit="1" customWidth="1"/>
    <col min="29" max="30" width="12.7109375" style="234" bestFit="1" customWidth="1"/>
    <col min="31" max="31" width="14.140625" style="234" bestFit="1" customWidth="1"/>
    <col min="32" max="33" width="12.7109375" style="234" bestFit="1" customWidth="1"/>
    <col min="34" max="34" width="14.140625" style="234" bestFit="1" customWidth="1"/>
    <col min="35" max="35" width="11.5703125" style="234" bestFit="1" customWidth="1"/>
    <col min="36" max="36" width="12.7109375" style="234" bestFit="1" customWidth="1"/>
    <col min="37" max="37" width="14.140625" style="234" bestFit="1" customWidth="1"/>
    <col min="38" max="38" width="11.5703125" style="234" bestFit="1" customWidth="1"/>
    <col min="39" max="39" width="12.7109375" style="234" bestFit="1" customWidth="1"/>
    <col min="40" max="40" width="14.140625" style="234" bestFit="1" customWidth="1"/>
    <col min="41" max="41" width="11.5703125" style="234" bestFit="1" customWidth="1"/>
    <col min="42" max="42" width="12.7109375" style="234" bestFit="1" customWidth="1"/>
    <col min="43" max="43" width="14.140625" style="234" bestFit="1" customWidth="1"/>
    <col min="44" max="44" width="11.5703125" style="234" bestFit="1" customWidth="1"/>
    <col min="45" max="45" width="12.7109375" style="234" bestFit="1" customWidth="1"/>
    <col min="46" max="46" width="14.140625" style="234" bestFit="1" customWidth="1"/>
    <col min="47" max="47" width="9.85546875" style="234" bestFit="1" customWidth="1"/>
    <col min="48" max="48" width="12.7109375" style="234" bestFit="1" customWidth="1"/>
    <col min="49" max="49" width="9.42578125" style="234" bestFit="1" customWidth="1"/>
    <col min="50" max="50" width="9.28515625" style="234" bestFit="1" customWidth="1"/>
    <col min="51" max="51" width="11.42578125" style="234" bestFit="1" customWidth="1"/>
    <col min="52" max="52" width="15.140625" style="234" bestFit="1" customWidth="1"/>
    <col min="53" max="53" width="16.7109375" style="234" bestFit="1" customWidth="1"/>
    <col min="54" max="54" width="16.7109375" style="295" bestFit="1" customWidth="1"/>
    <col min="55" max="55" width="25.85546875" style="295" hidden="1" customWidth="1"/>
    <col min="56" max="56" width="12.7109375" style="295" hidden="1" customWidth="1"/>
    <col min="57" max="57" width="16" style="295" hidden="1" customWidth="1"/>
    <col min="58" max="58" width="17.85546875" style="295" hidden="1" customWidth="1"/>
    <col min="59" max="59" width="17.42578125" style="295" hidden="1" customWidth="1"/>
    <col min="60" max="60" width="11.28515625" style="295" hidden="1" customWidth="1"/>
    <col min="61" max="61" width="26.140625" style="295" bestFit="1" customWidth="1"/>
    <col min="62" max="62" width="14.85546875" style="295" customWidth="1"/>
    <col min="63" max="63" width="12.28515625" style="295" bestFit="1" customWidth="1"/>
    <col min="64" max="16384" width="9.140625" style="295"/>
  </cols>
  <sheetData>
    <row r="1" spans="1:63" s="1" customFormat="1" ht="11.25" x14ac:dyDescent="0.2">
      <c r="B1" s="2" t="s">
        <v>103</v>
      </c>
      <c r="C1" s="2"/>
      <c r="D1" s="3"/>
      <c r="E1" s="87"/>
      <c r="F1" s="10"/>
      <c r="G1" s="10"/>
      <c r="H1" s="80"/>
      <c r="I1" s="80"/>
      <c r="J1" s="80"/>
      <c r="K1" s="80"/>
      <c r="L1" s="80"/>
      <c r="M1" s="123"/>
      <c r="N1" s="123"/>
      <c r="O1" s="123"/>
      <c r="P1" s="80"/>
      <c r="Q1" s="80"/>
      <c r="R1" s="81"/>
      <c r="S1" s="123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</row>
    <row r="2" spans="1:63" s="1" customFormat="1" ht="11.25" x14ac:dyDescent="0.2">
      <c r="B2" s="2" t="s">
        <v>0</v>
      </c>
      <c r="C2" s="2"/>
      <c r="D2" s="3"/>
      <c r="E2" s="87"/>
      <c r="F2" s="10"/>
      <c r="G2" s="10"/>
      <c r="H2" s="80"/>
      <c r="I2" s="80"/>
      <c r="J2" s="80"/>
      <c r="K2" s="80"/>
      <c r="L2" s="80"/>
      <c r="M2" s="123"/>
      <c r="N2" s="123"/>
      <c r="O2" s="123"/>
      <c r="P2" s="80"/>
      <c r="Q2" s="80"/>
      <c r="R2" s="81"/>
      <c r="S2" s="123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</row>
    <row r="3" spans="1:63" s="1" customFormat="1" ht="12" thickBot="1" x14ac:dyDescent="0.25">
      <c r="B3" s="1" t="s">
        <v>106</v>
      </c>
      <c r="D3" s="7"/>
      <c r="E3" s="80"/>
      <c r="F3" s="10"/>
      <c r="G3" s="10"/>
      <c r="H3" s="80"/>
      <c r="I3" s="80"/>
      <c r="J3" s="80"/>
      <c r="K3" s="80"/>
      <c r="L3" s="80"/>
      <c r="M3" s="123"/>
      <c r="N3" s="123"/>
      <c r="O3" s="123"/>
      <c r="P3" s="80"/>
      <c r="Q3" s="80"/>
      <c r="R3" s="81"/>
      <c r="S3" s="123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</row>
    <row r="4" spans="1:63" s="175" customFormat="1" ht="15.75" customHeight="1" thickBot="1" x14ac:dyDescent="0.3">
      <c r="A4" s="539" t="s">
        <v>1</v>
      </c>
      <c r="B4" s="541" t="s">
        <v>2</v>
      </c>
      <c r="C4" s="543" t="s">
        <v>3</v>
      </c>
      <c r="D4" s="541" t="s">
        <v>4</v>
      </c>
      <c r="E4" s="578" t="s">
        <v>5</v>
      </c>
      <c r="F4" s="580" t="s">
        <v>6</v>
      </c>
      <c r="G4" s="581"/>
      <c r="H4" s="492" t="s">
        <v>7</v>
      </c>
      <c r="I4" s="493" t="s">
        <v>8</v>
      </c>
      <c r="J4" s="584" t="s">
        <v>270</v>
      </c>
      <c r="K4" s="482"/>
      <c r="L4" s="585"/>
      <c r="M4" s="576" t="s">
        <v>10</v>
      </c>
      <c r="N4" s="573"/>
      <c r="O4" s="577"/>
      <c r="P4" s="572" t="s">
        <v>11</v>
      </c>
      <c r="Q4" s="573"/>
      <c r="R4" s="574"/>
      <c r="S4" s="576" t="s">
        <v>12</v>
      </c>
      <c r="T4" s="573"/>
      <c r="U4" s="577"/>
      <c r="V4" s="564" t="s">
        <v>13</v>
      </c>
      <c r="W4" s="565"/>
      <c r="X4" s="566"/>
      <c r="Y4" s="468" t="s">
        <v>14</v>
      </c>
      <c r="Z4" s="469"/>
      <c r="AA4" s="470"/>
      <c r="AB4" s="564" t="s">
        <v>15</v>
      </c>
      <c r="AC4" s="565"/>
      <c r="AD4" s="566"/>
      <c r="AE4" s="468" t="s">
        <v>16</v>
      </c>
      <c r="AF4" s="469"/>
      <c r="AG4" s="470"/>
      <c r="AH4" s="564" t="s">
        <v>17</v>
      </c>
      <c r="AI4" s="565"/>
      <c r="AJ4" s="566"/>
      <c r="AK4" s="468" t="s">
        <v>18</v>
      </c>
      <c r="AL4" s="469"/>
      <c r="AM4" s="470"/>
      <c r="AN4" s="564" t="s">
        <v>19</v>
      </c>
      <c r="AO4" s="565"/>
      <c r="AP4" s="566"/>
      <c r="AQ4" s="468" t="s">
        <v>20</v>
      </c>
      <c r="AR4" s="469"/>
      <c r="AS4" s="470"/>
      <c r="AT4" s="564" t="s">
        <v>21</v>
      </c>
      <c r="AU4" s="565"/>
      <c r="AV4" s="566"/>
      <c r="AW4" s="120" t="s">
        <v>22</v>
      </c>
      <c r="AX4" s="121"/>
      <c r="AY4" s="122"/>
      <c r="AZ4" s="82" t="s">
        <v>23</v>
      </c>
      <c r="BA4" s="83" t="s">
        <v>23</v>
      </c>
      <c r="BB4" s="568" t="s">
        <v>375</v>
      </c>
      <c r="BC4" s="570" t="s">
        <v>376</v>
      </c>
      <c r="BD4" s="536" t="s">
        <v>315</v>
      </c>
      <c r="BE4" s="536" t="s">
        <v>411</v>
      </c>
      <c r="BF4" s="300" t="s">
        <v>412</v>
      </c>
      <c r="BG4" s="300" t="s">
        <v>412</v>
      </c>
      <c r="BI4" s="563" t="s">
        <v>504</v>
      </c>
      <c r="BJ4" s="563"/>
    </row>
    <row r="5" spans="1:63" s="11" customFormat="1" ht="15" x14ac:dyDescent="0.2">
      <c r="A5" s="540"/>
      <c r="B5" s="542"/>
      <c r="C5" s="544"/>
      <c r="D5" s="542"/>
      <c r="E5" s="579"/>
      <c r="F5" s="191" t="s">
        <v>24</v>
      </c>
      <c r="G5" s="192" t="s">
        <v>104</v>
      </c>
      <c r="H5" s="582"/>
      <c r="I5" s="583"/>
      <c r="J5" s="193" t="s">
        <v>25</v>
      </c>
      <c r="K5" s="115" t="s">
        <v>26</v>
      </c>
      <c r="L5" s="194" t="s">
        <v>27</v>
      </c>
      <c r="M5" s="195" t="s">
        <v>25</v>
      </c>
      <c r="N5" s="196" t="s">
        <v>26</v>
      </c>
      <c r="O5" s="197" t="s">
        <v>27</v>
      </c>
      <c r="P5" s="198" t="s">
        <v>25</v>
      </c>
      <c r="Q5" s="196" t="s">
        <v>26</v>
      </c>
      <c r="R5" s="199" t="s">
        <v>27</v>
      </c>
      <c r="S5" s="195" t="s">
        <v>25</v>
      </c>
      <c r="T5" s="196" t="s">
        <v>26</v>
      </c>
      <c r="U5" s="197" t="s">
        <v>27</v>
      </c>
      <c r="V5" s="200" t="s">
        <v>25</v>
      </c>
      <c r="W5" s="201" t="s">
        <v>26</v>
      </c>
      <c r="X5" s="202" t="s">
        <v>27</v>
      </c>
      <c r="Y5" s="203" t="s">
        <v>25</v>
      </c>
      <c r="Z5" s="115" t="s">
        <v>26</v>
      </c>
      <c r="AA5" s="204" t="s">
        <v>27</v>
      </c>
      <c r="AB5" s="200" t="s">
        <v>25</v>
      </c>
      <c r="AC5" s="201" t="s">
        <v>26</v>
      </c>
      <c r="AD5" s="202" t="s">
        <v>27</v>
      </c>
      <c r="AE5" s="203" t="s">
        <v>25</v>
      </c>
      <c r="AF5" s="115" t="s">
        <v>26</v>
      </c>
      <c r="AG5" s="204" t="s">
        <v>27</v>
      </c>
      <c r="AH5" s="200" t="s">
        <v>25</v>
      </c>
      <c r="AI5" s="201" t="s">
        <v>26</v>
      </c>
      <c r="AJ5" s="202" t="s">
        <v>27</v>
      </c>
      <c r="AK5" s="203" t="s">
        <v>25</v>
      </c>
      <c r="AL5" s="115" t="s">
        <v>26</v>
      </c>
      <c r="AM5" s="204" t="s">
        <v>27</v>
      </c>
      <c r="AN5" s="200" t="s">
        <v>25</v>
      </c>
      <c r="AO5" s="201" t="s">
        <v>26</v>
      </c>
      <c r="AP5" s="202" t="s">
        <v>27</v>
      </c>
      <c r="AQ5" s="203" t="s">
        <v>25</v>
      </c>
      <c r="AR5" s="115" t="s">
        <v>26</v>
      </c>
      <c r="AS5" s="204" t="s">
        <v>27</v>
      </c>
      <c r="AT5" s="200" t="s">
        <v>25</v>
      </c>
      <c r="AU5" s="201" t="s">
        <v>26</v>
      </c>
      <c r="AV5" s="202" t="s">
        <v>27</v>
      </c>
      <c r="AW5" s="203" t="s">
        <v>25</v>
      </c>
      <c r="AX5" s="115" t="s">
        <v>26</v>
      </c>
      <c r="AY5" s="204" t="s">
        <v>27</v>
      </c>
      <c r="AZ5" s="205" t="s">
        <v>28</v>
      </c>
      <c r="BA5" s="206" t="s">
        <v>29</v>
      </c>
      <c r="BB5" s="569"/>
      <c r="BC5" s="571"/>
      <c r="BD5" s="567"/>
      <c r="BE5" s="567"/>
      <c r="BF5" s="301" t="s">
        <v>413</v>
      </c>
      <c r="BG5" s="301" t="s">
        <v>414</v>
      </c>
      <c r="BI5" s="563"/>
      <c r="BJ5" s="563"/>
      <c r="BK5" s="11" t="s">
        <v>505</v>
      </c>
    </row>
    <row r="6" spans="1:63" ht="15" x14ac:dyDescent="0.2">
      <c r="A6" s="207">
        <v>1</v>
      </c>
      <c r="B6" s="302"/>
      <c r="C6" s="302" t="s">
        <v>178</v>
      </c>
      <c r="D6" s="303" t="s">
        <v>138</v>
      </c>
      <c r="E6" s="208">
        <v>9750000</v>
      </c>
      <c r="F6" s="230"/>
      <c r="G6" s="230"/>
      <c r="H6" s="182">
        <v>9750000</v>
      </c>
      <c r="I6" s="230">
        <v>3000000</v>
      </c>
      <c r="J6" s="249">
        <v>3000000</v>
      </c>
      <c r="K6" s="249">
        <v>3000000</v>
      </c>
      <c r="L6" s="249">
        <f t="shared" ref="L6:L51" si="0">J6-K6</f>
        <v>0</v>
      </c>
      <c r="M6" s="304">
        <f>(H6-I6)/12</f>
        <v>562500</v>
      </c>
      <c r="N6" s="304">
        <v>562500</v>
      </c>
      <c r="O6" s="304">
        <f>M6-N6</f>
        <v>0</v>
      </c>
      <c r="P6" s="249">
        <f t="shared" ref="P6:P33" si="1">M6</f>
        <v>562500</v>
      </c>
      <c r="Q6" s="249">
        <v>562500</v>
      </c>
      <c r="R6" s="249">
        <f t="shared" ref="R6:R48" si="2">P6-Q6</f>
        <v>0</v>
      </c>
      <c r="S6" s="249">
        <f t="shared" ref="S6:S48" si="3">P6</f>
        <v>562500</v>
      </c>
      <c r="T6" s="249">
        <v>562500</v>
      </c>
      <c r="U6" s="249">
        <f t="shared" ref="U6:U37" si="4">S6-T6</f>
        <v>0</v>
      </c>
      <c r="V6" s="249">
        <f t="shared" ref="V6:V48" si="5">S6</f>
        <v>562500</v>
      </c>
      <c r="W6" s="249">
        <v>562500</v>
      </c>
      <c r="X6" s="249">
        <f t="shared" ref="X6:X37" si="6">V6-W6</f>
        <v>0</v>
      </c>
      <c r="Y6" s="249">
        <f t="shared" ref="Y6:Y18" si="7">V6</f>
        <v>562500</v>
      </c>
      <c r="Z6" s="249">
        <v>562500</v>
      </c>
      <c r="AA6" s="249">
        <f t="shared" ref="AA6:AA37" si="8">Y6-Z6</f>
        <v>0</v>
      </c>
      <c r="AB6" s="253">
        <f t="shared" ref="AB6:AB37" si="9">Y6</f>
        <v>562500</v>
      </c>
      <c r="AC6" s="230">
        <v>562500</v>
      </c>
      <c r="AD6" s="253">
        <f>+AB6-AC6</f>
        <v>0</v>
      </c>
      <c r="AE6" s="230">
        <f t="shared" ref="AE6:AE37" si="10">AB6</f>
        <v>562500</v>
      </c>
      <c r="AF6" s="230">
        <v>562500</v>
      </c>
      <c r="AG6" s="230">
        <f>+AE6-AF6</f>
        <v>0</v>
      </c>
      <c r="AH6" s="253">
        <f t="shared" ref="AH6:AH37" si="11">AE6</f>
        <v>562500</v>
      </c>
      <c r="AI6" s="253">
        <f>AH6</f>
        <v>562500</v>
      </c>
      <c r="AJ6" s="253">
        <f>+AH6-AI6</f>
        <v>0</v>
      </c>
      <c r="AK6" s="230">
        <f t="shared" ref="AK6:AK37" si="12">AH6</f>
        <v>562500</v>
      </c>
      <c r="AL6" s="230">
        <f>AK6</f>
        <v>562500</v>
      </c>
      <c r="AM6" s="230">
        <f>+AK6-AL6</f>
        <v>0</v>
      </c>
      <c r="AN6" s="253">
        <f t="shared" ref="AN6:AN37" si="13">AK6</f>
        <v>562500</v>
      </c>
      <c r="AO6" s="253">
        <f>AN6</f>
        <v>562500</v>
      </c>
      <c r="AP6" s="253">
        <f>+AN6-AO6</f>
        <v>0</v>
      </c>
      <c r="AQ6" s="230">
        <f>AN6</f>
        <v>562500</v>
      </c>
      <c r="AR6" s="230">
        <f>AQ6</f>
        <v>562500</v>
      </c>
      <c r="AS6" s="230">
        <f>+AQ6-AR6</f>
        <v>0</v>
      </c>
      <c r="AT6" s="253">
        <f>AN6</f>
        <v>562500</v>
      </c>
      <c r="AU6" s="253">
        <f>AT6</f>
        <v>562500</v>
      </c>
      <c r="AV6" s="253">
        <f>+AT6-AU6</f>
        <v>0</v>
      </c>
      <c r="AW6" s="230"/>
      <c r="AX6" s="230"/>
      <c r="AY6" s="230"/>
      <c r="AZ6" s="253">
        <f t="shared" ref="AZ6:AZ37" si="14">AX6+AU6+AR6+AO6+AL6+AI6+AF6+AC6+Z6+W6+T6+Q6+N6+K6</f>
        <v>9750000</v>
      </c>
      <c r="BA6" s="230">
        <f>AT6+AQ6+AN6+AK6+AH6+AE6+AB6+Y6+V6+S6+P6+M6+J6</f>
        <v>9750000</v>
      </c>
      <c r="BB6" s="305">
        <f t="shared" ref="BB6:BB37" si="15">BA6-AZ6</f>
        <v>0</v>
      </c>
      <c r="BC6" s="306" t="s">
        <v>178</v>
      </c>
      <c r="BD6" s="307">
        <v>9750000</v>
      </c>
      <c r="BE6" s="307">
        <v>9050000</v>
      </c>
      <c r="BF6" s="307">
        <v>700000</v>
      </c>
      <c r="BG6" s="308">
        <v>0</v>
      </c>
      <c r="BH6" s="305">
        <f>BA6-BD6</f>
        <v>0</v>
      </c>
      <c r="BI6" s="306" t="s">
        <v>178</v>
      </c>
      <c r="BJ6" s="308">
        <v>0</v>
      </c>
      <c r="BK6" s="309">
        <f>BB6-BJ6</f>
        <v>0</v>
      </c>
    </row>
    <row r="7" spans="1:63" ht="15" x14ac:dyDescent="0.2">
      <c r="A7" s="207">
        <v>2</v>
      </c>
      <c r="B7" s="302"/>
      <c r="C7" s="302" t="s">
        <v>166</v>
      </c>
      <c r="D7" s="303" t="s">
        <v>138</v>
      </c>
      <c r="E7" s="208">
        <v>9500000</v>
      </c>
      <c r="F7" s="230"/>
      <c r="G7" s="230">
        <v>500000</v>
      </c>
      <c r="H7" s="182">
        <v>9000000</v>
      </c>
      <c r="I7" s="230">
        <v>1000000</v>
      </c>
      <c r="J7" s="249">
        <v>1000000</v>
      </c>
      <c r="K7" s="249">
        <v>1000000</v>
      </c>
      <c r="L7" s="249">
        <f t="shared" si="0"/>
        <v>0</v>
      </c>
      <c r="M7" s="304">
        <v>650000</v>
      </c>
      <c r="N7" s="304">
        <v>650000</v>
      </c>
      <c r="O7" s="304">
        <f t="shared" ref="O7:O48" si="16">M7-N7</f>
        <v>0</v>
      </c>
      <c r="P7" s="249">
        <f t="shared" si="1"/>
        <v>650000</v>
      </c>
      <c r="Q7" s="249">
        <f>P7</f>
        <v>650000</v>
      </c>
      <c r="R7" s="249">
        <f t="shared" si="2"/>
        <v>0</v>
      </c>
      <c r="S7" s="249">
        <f t="shared" si="3"/>
        <v>650000</v>
      </c>
      <c r="T7" s="249">
        <f>S7</f>
        <v>650000</v>
      </c>
      <c r="U7" s="249">
        <f t="shared" si="4"/>
        <v>0</v>
      </c>
      <c r="V7" s="249">
        <f t="shared" si="5"/>
        <v>650000</v>
      </c>
      <c r="W7" s="249">
        <f>V7</f>
        <v>650000</v>
      </c>
      <c r="X7" s="249">
        <f t="shared" si="6"/>
        <v>0</v>
      </c>
      <c r="Y7" s="249">
        <f t="shared" si="7"/>
        <v>650000</v>
      </c>
      <c r="Z7" s="249">
        <f>Y7</f>
        <v>650000</v>
      </c>
      <c r="AA7" s="249">
        <f t="shared" si="8"/>
        <v>0</v>
      </c>
      <c r="AB7" s="253">
        <f t="shared" si="9"/>
        <v>650000</v>
      </c>
      <c r="AC7" s="253">
        <f>AB7</f>
        <v>650000</v>
      </c>
      <c r="AD7" s="253">
        <f t="shared" ref="AD7:AD70" si="17">+AB7-AC7</f>
        <v>0</v>
      </c>
      <c r="AE7" s="230">
        <f t="shared" si="10"/>
        <v>650000</v>
      </c>
      <c r="AF7" s="230">
        <v>650000</v>
      </c>
      <c r="AG7" s="230">
        <f t="shared" ref="AG7:AG70" si="18">+AE7-AF7</f>
        <v>0</v>
      </c>
      <c r="AH7" s="253">
        <f t="shared" si="11"/>
        <v>650000</v>
      </c>
      <c r="AI7" s="253">
        <v>650000</v>
      </c>
      <c r="AJ7" s="253">
        <f t="shared" ref="AJ7:AJ70" si="19">+AH7-AI7</f>
        <v>0</v>
      </c>
      <c r="AK7" s="230">
        <f t="shared" si="12"/>
        <v>650000</v>
      </c>
      <c r="AL7" s="230">
        <v>650000</v>
      </c>
      <c r="AM7" s="230">
        <f t="shared" ref="AM7:AM70" si="20">+AK7-AL7</f>
        <v>0</v>
      </c>
      <c r="AN7" s="253">
        <f t="shared" si="13"/>
        <v>650000</v>
      </c>
      <c r="AO7" s="253"/>
      <c r="AP7" s="253">
        <f t="shared" ref="AP7:AP70" si="21">+AN7-AO7</f>
        <v>650000</v>
      </c>
      <c r="AQ7" s="230">
        <f>AN7</f>
        <v>650000</v>
      </c>
      <c r="AR7" s="230"/>
      <c r="AS7" s="230">
        <f t="shared" ref="AS7:AS70" si="22">+AQ7-AR7</f>
        <v>650000</v>
      </c>
      <c r="AT7" s="253">
        <v>850000</v>
      </c>
      <c r="AU7" s="253"/>
      <c r="AV7" s="253">
        <f t="shared" ref="AV7:AV70" si="23">+AT7-AU7</f>
        <v>850000</v>
      </c>
      <c r="AW7" s="230"/>
      <c r="AX7" s="230"/>
      <c r="AY7" s="230"/>
      <c r="AZ7" s="253">
        <f t="shared" si="14"/>
        <v>6850000</v>
      </c>
      <c r="BA7" s="230">
        <f t="shared" ref="BA7:BA38" si="24">J7+AT7+AQ7+AN7+AK7+AH7+AE7+AB7+Y7+V7+S7+P7+M7</f>
        <v>9000000</v>
      </c>
      <c r="BB7" s="305">
        <f t="shared" si="15"/>
        <v>2150000</v>
      </c>
      <c r="BC7" s="310" t="s">
        <v>166</v>
      </c>
      <c r="BD7" s="307">
        <v>9000000</v>
      </c>
      <c r="BE7" s="307">
        <v>3050000</v>
      </c>
      <c r="BF7" s="307">
        <v>5950000</v>
      </c>
      <c r="BG7" s="307">
        <v>1850000</v>
      </c>
      <c r="BH7" s="305">
        <f t="shared" ref="BH7:BH70" si="25">BA7-BD7</f>
        <v>0</v>
      </c>
      <c r="BI7" s="310" t="s">
        <v>166</v>
      </c>
      <c r="BJ7" s="307">
        <v>4100000</v>
      </c>
      <c r="BK7" s="309">
        <f t="shared" ref="BK7:BK70" si="26">BB7-BJ7</f>
        <v>-1950000</v>
      </c>
    </row>
    <row r="8" spans="1:63" ht="15" x14ac:dyDescent="0.2">
      <c r="A8" s="207">
        <v>3</v>
      </c>
      <c r="B8" s="302"/>
      <c r="C8" s="302" t="s">
        <v>208</v>
      </c>
      <c r="D8" s="311" t="s">
        <v>138</v>
      </c>
      <c r="E8" s="253">
        <v>10000000</v>
      </c>
      <c r="F8" s="230"/>
      <c r="G8" s="230"/>
      <c r="H8" s="230">
        <v>10000000</v>
      </c>
      <c r="I8" s="230">
        <v>4000000</v>
      </c>
      <c r="J8" s="249">
        <v>4000000</v>
      </c>
      <c r="K8" s="249">
        <v>4000000</v>
      </c>
      <c r="L8" s="249">
        <f t="shared" si="0"/>
        <v>0</v>
      </c>
      <c r="M8" s="304">
        <f>(H8-I8)/12</f>
        <v>500000</v>
      </c>
      <c r="N8" s="304">
        <v>500000</v>
      </c>
      <c r="O8" s="304">
        <f t="shared" si="16"/>
        <v>0</v>
      </c>
      <c r="P8" s="249">
        <f t="shared" si="1"/>
        <v>500000</v>
      </c>
      <c r="Q8" s="249">
        <v>500000</v>
      </c>
      <c r="R8" s="249">
        <f t="shared" si="2"/>
        <v>0</v>
      </c>
      <c r="S8" s="249">
        <f t="shared" si="3"/>
        <v>500000</v>
      </c>
      <c r="T8" s="249">
        <v>500000</v>
      </c>
      <c r="U8" s="249">
        <f t="shared" si="4"/>
        <v>0</v>
      </c>
      <c r="V8" s="249">
        <f t="shared" si="5"/>
        <v>500000</v>
      </c>
      <c r="W8" s="249">
        <v>500000</v>
      </c>
      <c r="X8" s="249">
        <f t="shared" si="6"/>
        <v>0</v>
      </c>
      <c r="Y8" s="249">
        <f t="shared" si="7"/>
        <v>500000</v>
      </c>
      <c r="Z8" s="249">
        <v>500000</v>
      </c>
      <c r="AA8" s="249">
        <f t="shared" si="8"/>
        <v>0</v>
      </c>
      <c r="AB8" s="253">
        <f t="shared" si="9"/>
        <v>500000</v>
      </c>
      <c r="AC8" s="230">
        <v>500000</v>
      </c>
      <c r="AD8" s="253">
        <f t="shared" si="17"/>
        <v>0</v>
      </c>
      <c r="AE8" s="230">
        <f t="shared" si="10"/>
        <v>500000</v>
      </c>
      <c r="AF8" s="230">
        <v>500000</v>
      </c>
      <c r="AG8" s="230">
        <f t="shared" si="18"/>
        <v>0</v>
      </c>
      <c r="AH8" s="253">
        <f t="shared" si="11"/>
        <v>500000</v>
      </c>
      <c r="AI8" s="230">
        <v>500000</v>
      </c>
      <c r="AJ8" s="253">
        <f t="shared" si="19"/>
        <v>0</v>
      </c>
      <c r="AK8" s="230">
        <f t="shared" si="12"/>
        <v>500000</v>
      </c>
      <c r="AL8" s="230">
        <v>500000</v>
      </c>
      <c r="AM8" s="230">
        <f t="shared" si="20"/>
        <v>0</v>
      </c>
      <c r="AN8" s="253">
        <f t="shared" si="13"/>
        <v>500000</v>
      </c>
      <c r="AO8" s="230">
        <v>500000</v>
      </c>
      <c r="AP8" s="253">
        <f t="shared" si="21"/>
        <v>0</v>
      </c>
      <c r="AQ8" s="230">
        <f>AN8</f>
        <v>500000</v>
      </c>
      <c r="AR8" s="230">
        <v>500000</v>
      </c>
      <c r="AS8" s="230">
        <f t="shared" si="22"/>
        <v>0</v>
      </c>
      <c r="AT8" s="253">
        <f>AN8</f>
        <v>500000</v>
      </c>
      <c r="AU8" s="253"/>
      <c r="AV8" s="253">
        <f t="shared" si="23"/>
        <v>500000</v>
      </c>
      <c r="AW8" s="230"/>
      <c r="AX8" s="230"/>
      <c r="AY8" s="230"/>
      <c r="AZ8" s="253">
        <f t="shared" si="14"/>
        <v>9500000</v>
      </c>
      <c r="BA8" s="230">
        <f t="shared" si="24"/>
        <v>10000000</v>
      </c>
      <c r="BB8" s="305">
        <f t="shared" si="15"/>
        <v>500000</v>
      </c>
      <c r="BC8" s="306" t="s">
        <v>208</v>
      </c>
      <c r="BD8" s="307">
        <v>10000000</v>
      </c>
      <c r="BE8" s="307">
        <v>9500000</v>
      </c>
      <c r="BF8" s="307">
        <v>500000</v>
      </c>
      <c r="BG8" s="308">
        <v>0</v>
      </c>
      <c r="BH8" s="305">
        <f t="shared" si="25"/>
        <v>0</v>
      </c>
      <c r="BI8" s="306" t="s">
        <v>208</v>
      </c>
      <c r="BJ8" s="307">
        <v>500000</v>
      </c>
      <c r="BK8" s="309">
        <f t="shared" si="26"/>
        <v>0</v>
      </c>
    </row>
    <row r="9" spans="1:63" s="299" customFormat="1" ht="15" x14ac:dyDescent="0.2">
      <c r="A9" s="324">
        <v>4</v>
      </c>
      <c r="B9" s="325"/>
      <c r="C9" s="325" t="s">
        <v>134</v>
      </c>
      <c r="D9" s="327" t="s">
        <v>109</v>
      </c>
      <c r="E9" s="425">
        <v>9500000</v>
      </c>
      <c r="F9" s="261"/>
      <c r="G9" s="261"/>
      <c r="H9" s="425">
        <v>9500000</v>
      </c>
      <c r="I9" s="261">
        <v>2000000</v>
      </c>
      <c r="J9" s="261">
        <v>2000000</v>
      </c>
      <c r="K9" s="261">
        <v>2000000</v>
      </c>
      <c r="L9" s="261">
        <f t="shared" si="0"/>
        <v>0</v>
      </c>
      <c r="M9" s="314">
        <f>(H9-I9)/12</f>
        <v>625000</v>
      </c>
      <c r="N9" s="314">
        <v>625000</v>
      </c>
      <c r="O9" s="314">
        <f t="shared" si="16"/>
        <v>0</v>
      </c>
      <c r="P9" s="261">
        <f t="shared" si="1"/>
        <v>625000</v>
      </c>
      <c r="Q9" s="261">
        <v>625000</v>
      </c>
      <c r="R9" s="261">
        <f t="shared" si="2"/>
        <v>0</v>
      </c>
      <c r="S9" s="261">
        <f t="shared" si="3"/>
        <v>625000</v>
      </c>
      <c r="T9" s="261">
        <v>625000</v>
      </c>
      <c r="U9" s="261">
        <f t="shared" si="4"/>
        <v>0</v>
      </c>
      <c r="V9" s="261">
        <f t="shared" si="5"/>
        <v>625000</v>
      </c>
      <c r="W9" s="261">
        <f>V9</f>
        <v>625000</v>
      </c>
      <c r="X9" s="261">
        <f t="shared" si="6"/>
        <v>0</v>
      </c>
      <c r="Y9" s="261">
        <f t="shared" si="7"/>
        <v>625000</v>
      </c>
      <c r="Z9" s="261">
        <f>Y9</f>
        <v>625000</v>
      </c>
      <c r="AA9" s="261">
        <f t="shared" si="8"/>
        <v>0</v>
      </c>
      <c r="AB9" s="261">
        <f t="shared" si="9"/>
        <v>625000</v>
      </c>
      <c r="AC9" s="261">
        <f>AB9</f>
        <v>625000</v>
      </c>
      <c r="AD9" s="261">
        <f t="shared" si="17"/>
        <v>0</v>
      </c>
      <c r="AE9" s="261">
        <f t="shared" si="10"/>
        <v>625000</v>
      </c>
      <c r="AF9" s="261">
        <v>625000</v>
      </c>
      <c r="AG9" s="261">
        <f t="shared" si="18"/>
        <v>0</v>
      </c>
      <c r="AH9" s="261">
        <f t="shared" si="11"/>
        <v>625000</v>
      </c>
      <c r="AI9" s="261">
        <v>625000</v>
      </c>
      <c r="AJ9" s="261">
        <f t="shared" si="19"/>
        <v>0</v>
      </c>
      <c r="AK9" s="261">
        <f t="shared" si="12"/>
        <v>625000</v>
      </c>
      <c r="AL9" s="261">
        <v>625000</v>
      </c>
      <c r="AM9" s="261">
        <f t="shared" si="20"/>
        <v>0</v>
      </c>
      <c r="AN9" s="261">
        <f t="shared" si="13"/>
        <v>625000</v>
      </c>
      <c r="AO9" s="261">
        <v>625000</v>
      </c>
      <c r="AP9" s="261">
        <f t="shared" si="21"/>
        <v>0</v>
      </c>
      <c r="AQ9" s="261">
        <f>AN9</f>
        <v>625000</v>
      </c>
      <c r="AR9" s="261">
        <v>625000</v>
      </c>
      <c r="AS9" s="261">
        <f t="shared" si="22"/>
        <v>0</v>
      </c>
      <c r="AT9" s="261">
        <f>AN9</f>
        <v>625000</v>
      </c>
      <c r="AU9" s="261">
        <v>625000</v>
      </c>
      <c r="AV9" s="261">
        <f t="shared" si="23"/>
        <v>0</v>
      </c>
      <c r="AW9" s="261"/>
      <c r="AX9" s="261"/>
      <c r="AY9" s="261"/>
      <c r="AZ9" s="261">
        <f t="shared" si="14"/>
        <v>9500000</v>
      </c>
      <c r="BA9" s="261">
        <f t="shared" si="24"/>
        <v>9500000</v>
      </c>
      <c r="BB9" s="329">
        <f t="shared" si="15"/>
        <v>0</v>
      </c>
      <c r="BC9" s="330" t="s">
        <v>134</v>
      </c>
      <c r="BD9" s="331">
        <v>9500000</v>
      </c>
      <c r="BE9" s="331">
        <v>5200000</v>
      </c>
      <c r="BF9" s="331">
        <v>4300000</v>
      </c>
      <c r="BG9" s="331">
        <v>550000</v>
      </c>
      <c r="BH9" s="329">
        <f t="shared" si="25"/>
        <v>0</v>
      </c>
      <c r="BI9" s="330" t="s">
        <v>134</v>
      </c>
      <c r="BJ9" s="331">
        <v>3300000</v>
      </c>
      <c r="BK9" s="332">
        <f t="shared" si="26"/>
        <v>-3300000</v>
      </c>
    </row>
    <row r="10" spans="1:63" ht="15" x14ac:dyDescent="0.2">
      <c r="A10" s="207">
        <v>5</v>
      </c>
      <c r="B10" s="302"/>
      <c r="C10" s="302" t="s">
        <v>188</v>
      </c>
      <c r="D10" s="311" t="s">
        <v>138</v>
      </c>
      <c r="E10" s="253">
        <v>10000000</v>
      </c>
      <c r="F10" s="230"/>
      <c r="G10" s="230"/>
      <c r="H10" s="230">
        <v>10000000</v>
      </c>
      <c r="I10" s="230">
        <v>1000000</v>
      </c>
      <c r="J10" s="249">
        <v>1000000</v>
      </c>
      <c r="K10" s="249">
        <v>1000000</v>
      </c>
      <c r="L10" s="249">
        <f t="shared" si="0"/>
        <v>0</v>
      </c>
      <c r="M10" s="304">
        <f>(H10-I10)/10</f>
        <v>900000</v>
      </c>
      <c r="N10" s="304">
        <v>900000</v>
      </c>
      <c r="O10" s="304">
        <f t="shared" si="16"/>
        <v>0</v>
      </c>
      <c r="P10" s="249">
        <f t="shared" si="1"/>
        <v>900000</v>
      </c>
      <c r="Q10" s="249">
        <f>P10</f>
        <v>900000</v>
      </c>
      <c r="R10" s="249">
        <f t="shared" si="2"/>
        <v>0</v>
      </c>
      <c r="S10" s="249">
        <f t="shared" si="3"/>
        <v>900000</v>
      </c>
      <c r="T10" s="249">
        <f>S10</f>
        <v>900000</v>
      </c>
      <c r="U10" s="249">
        <f t="shared" si="4"/>
        <v>0</v>
      </c>
      <c r="V10" s="249">
        <f t="shared" si="5"/>
        <v>900000</v>
      </c>
      <c r="W10" s="249">
        <f>V10</f>
        <v>900000</v>
      </c>
      <c r="X10" s="249">
        <f t="shared" si="6"/>
        <v>0</v>
      </c>
      <c r="Y10" s="249">
        <f t="shared" si="7"/>
        <v>900000</v>
      </c>
      <c r="Z10" s="249">
        <f>Y10</f>
        <v>900000</v>
      </c>
      <c r="AA10" s="249">
        <f t="shared" si="8"/>
        <v>0</v>
      </c>
      <c r="AB10" s="253">
        <f t="shared" si="9"/>
        <v>900000</v>
      </c>
      <c r="AC10" s="253">
        <f>AB10</f>
        <v>900000</v>
      </c>
      <c r="AD10" s="253">
        <f t="shared" si="17"/>
        <v>0</v>
      </c>
      <c r="AE10" s="230">
        <f t="shared" si="10"/>
        <v>900000</v>
      </c>
      <c r="AF10" s="230">
        <v>900000</v>
      </c>
      <c r="AG10" s="230">
        <f t="shared" si="18"/>
        <v>0</v>
      </c>
      <c r="AH10" s="253">
        <f t="shared" si="11"/>
        <v>900000</v>
      </c>
      <c r="AI10" s="253"/>
      <c r="AJ10" s="253">
        <f t="shared" si="19"/>
        <v>900000</v>
      </c>
      <c r="AK10" s="230">
        <f t="shared" si="12"/>
        <v>900000</v>
      </c>
      <c r="AL10" s="230"/>
      <c r="AM10" s="230">
        <f t="shared" si="20"/>
        <v>900000</v>
      </c>
      <c r="AN10" s="253">
        <f t="shared" si="13"/>
        <v>900000</v>
      </c>
      <c r="AO10" s="253"/>
      <c r="AP10" s="253">
        <f t="shared" si="21"/>
        <v>900000</v>
      </c>
      <c r="AQ10" s="230"/>
      <c r="AR10" s="230"/>
      <c r="AS10" s="230">
        <f t="shared" si="22"/>
        <v>0</v>
      </c>
      <c r="AT10" s="253"/>
      <c r="AU10" s="253"/>
      <c r="AV10" s="253">
        <f t="shared" si="23"/>
        <v>0</v>
      </c>
      <c r="AW10" s="230"/>
      <c r="AX10" s="230"/>
      <c r="AY10" s="230"/>
      <c r="AZ10" s="253">
        <f t="shared" si="14"/>
        <v>7300000</v>
      </c>
      <c r="BA10" s="230">
        <f t="shared" si="24"/>
        <v>10000000</v>
      </c>
      <c r="BB10" s="305">
        <f t="shared" si="15"/>
        <v>2700000</v>
      </c>
      <c r="BC10" s="306" t="s">
        <v>188</v>
      </c>
      <c r="BD10" s="307">
        <v>10000000</v>
      </c>
      <c r="BE10" s="307">
        <v>6400000</v>
      </c>
      <c r="BF10" s="307">
        <v>3600000</v>
      </c>
      <c r="BG10" s="308">
        <v>0</v>
      </c>
      <c r="BH10" s="305">
        <f t="shared" si="25"/>
        <v>0</v>
      </c>
      <c r="BI10" s="306" t="s">
        <v>188</v>
      </c>
      <c r="BJ10" s="307">
        <v>3600000</v>
      </c>
      <c r="BK10" s="309">
        <f t="shared" si="26"/>
        <v>-900000</v>
      </c>
    </row>
    <row r="11" spans="1:63" s="299" customFormat="1" ht="15" x14ac:dyDescent="0.2">
      <c r="A11" s="324">
        <v>6</v>
      </c>
      <c r="B11" s="325"/>
      <c r="C11" s="450" t="s">
        <v>108</v>
      </c>
      <c r="D11" s="327" t="s">
        <v>109</v>
      </c>
      <c r="E11" s="425">
        <v>9500000</v>
      </c>
      <c r="F11" s="261">
        <v>475000</v>
      </c>
      <c r="G11" s="261"/>
      <c r="H11" s="425">
        <f>E11-F11-G11</f>
        <v>9025000</v>
      </c>
      <c r="I11" s="328">
        <v>9025000</v>
      </c>
      <c r="J11" s="261">
        <v>9025000</v>
      </c>
      <c r="K11" s="261">
        <v>9025000</v>
      </c>
      <c r="L11" s="261">
        <f t="shared" si="0"/>
        <v>0</v>
      </c>
      <c r="M11" s="314">
        <f>(H11-I11)/12</f>
        <v>0</v>
      </c>
      <c r="N11" s="314"/>
      <c r="O11" s="314">
        <f t="shared" si="16"/>
        <v>0</v>
      </c>
      <c r="P11" s="261">
        <f t="shared" si="1"/>
        <v>0</v>
      </c>
      <c r="Q11" s="261"/>
      <c r="R11" s="261">
        <f t="shared" si="2"/>
        <v>0</v>
      </c>
      <c r="S11" s="261">
        <f t="shared" si="3"/>
        <v>0</v>
      </c>
      <c r="T11" s="261"/>
      <c r="U11" s="261">
        <f t="shared" si="4"/>
        <v>0</v>
      </c>
      <c r="V11" s="261">
        <f t="shared" si="5"/>
        <v>0</v>
      </c>
      <c r="W11" s="261"/>
      <c r="X11" s="261">
        <f t="shared" si="6"/>
        <v>0</v>
      </c>
      <c r="Y11" s="261">
        <f t="shared" si="7"/>
        <v>0</v>
      </c>
      <c r="Z11" s="261"/>
      <c r="AA11" s="261">
        <f t="shared" si="8"/>
        <v>0</v>
      </c>
      <c r="AB11" s="261">
        <f t="shared" si="9"/>
        <v>0</v>
      </c>
      <c r="AC11" s="261"/>
      <c r="AD11" s="261">
        <f t="shared" si="17"/>
        <v>0</v>
      </c>
      <c r="AE11" s="261">
        <f t="shared" si="10"/>
        <v>0</v>
      </c>
      <c r="AF11" s="261"/>
      <c r="AG11" s="261">
        <f t="shared" si="18"/>
        <v>0</v>
      </c>
      <c r="AH11" s="261">
        <f t="shared" si="11"/>
        <v>0</v>
      </c>
      <c r="AI11" s="261"/>
      <c r="AJ11" s="261">
        <f t="shared" si="19"/>
        <v>0</v>
      </c>
      <c r="AK11" s="261">
        <f t="shared" si="12"/>
        <v>0</v>
      </c>
      <c r="AL11" s="261"/>
      <c r="AM11" s="261">
        <f t="shared" si="20"/>
        <v>0</v>
      </c>
      <c r="AN11" s="261">
        <f t="shared" si="13"/>
        <v>0</v>
      </c>
      <c r="AO11" s="261"/>
      <c r="AP11" s="261">
        <f t="shared" si="21"/>
        <v>0</v>
      </c>
      <c r="AQ11" s="261">
        <f>AN11</f>
        <v>0</v>
      </c>
      <c r="AR11" s="261"/>
      <c r="AS11" s="261">
        <f t="shared" si="22"/>
        <v>0</v>
      </c>
      <c r="AT11" s="261">
        <f>AN11</f>
        <v>0</v>
      </c>
      <c r="AU11" s="261"/>
      <c r="AV11" s="261">
        <f t="shared" si="23"/>
        <v>0</v>
      </c>
      <c r="AW11" s="261"/>
      <c r="AX11" s="261"/>
      <c r="AY11" s="261"/>
      <c r="AZ11" s="261">
        <f t="shared" si="14"/>
        <v>9025000</v>
      </c>
      <c r="BA11" s="261">
        <f t="shared" si="24"/>
        <v>9025000</v>
      </c>
      <c r="BB11" s="329">
        <f t="shared" si="15"/>
        <v>0</v>
      </c>
      <c r="BC11" s="423" t="s">
        <v>415</v>
      </c>
      <c r="BD11" s="331">
        <v>9025000</v>
      </c>
      <c r="BE11" s="331">
        <v>9025000</v>
      </c>
      <c r="BF11" s="424">
        <v>0</v>
      </c>
      <c r="BG11" s="424">
        <v>0</v>
      </c>
      <c r="BH11" s="329">
        <f t="shared" si="25"/>
        <v>0</v>
      </c>
      <c r="BI11" s="423" t="s">
        <v>415</v>
      </c>
      <c r="BJ11" s="424">
        <v>0</v>
      </c>
      <c r="BK11" s="332">
        <f t="shared" si="26"/>
        <v>0</v>
      </c>
    </row>
    <row r="12" spans="1:63" s="299" customFormat="1" ht="15" x14ac:dyDescent="0.2">
      <c r="A12" s="324">
        <v>7</v>
      </c>
      <c r="B12" s="325"/>
      <c r="C12" s="325" t="s">
        <v>154</v>
      </c>
      <c r="D12" s="327" t="s">
        <v>138</v>
      </c>
      <c r="E12" s="425">
        <v>9500000</v>
      </c>
      <c r="F12" s="261"/>
      <c r="G12" s="261"/>
      <c r="H12" s="425">
        <v>9500000</v>
      </c>
      <c r="I12" s="261">
        <v>2000000</v>
      </c>
      <c r="J12" s="261">
        <v>2000000</v>
      </c>
      <c r="K12" s="261">
        <v>2000000</v>
      </c>
      <c r="L12" s="261">
        <f t="shared" si="0"/>
        <v>0</v>
      </c>
      <c r="M12" s="314">
        <f>(H12-I12)/12</f>
        <v>625000</v>
      </c>
      <c r="N12" s="314">
        <v>625000</v>
      </c>
      <c r="O12" s="314">
        <f t="shared" si="16"/>
        <v>0</v>
      </c>
      <c r="P12" s="261">
        <f t="shared" si="1"/>
        <v>625000</v>
      </c>
      <c r="Q12" s="261">
        <v>625000</v>
      </c>
      <c r="R12" s="261">
        <f t="shared" si="2"/>
        <v>0</v>
      </c>
      <c r="S12" s="261">
        <f t="shared" si="3"/>
        <v>625000</v>
      </c>
      <c r="T12" s="261">
        <f>S12</f>
        <v>625000</v>
      </c>
      <c r="U12" s="261">
        <f t="shared" si="4"/>
        <v>0</v>
      </c>
      <c r="V12" s="261">
        <f t="shared" si="5"/>
        <v>625000</v>
      </c>
      <c r="W12" s="261">
        <f>V12</f>
        <v>625000</v>
      </c>
      <c r="X12" s="261">
        <f t="shared" si="6"/>
        <v>0</v>
      </c>
      <c r="Y12" s="261">
        <f t="shared" si="7"/>
        <v>625000</v>
      </c>
      <c r="Z12" s="261">
        <f>Y12</f>
        <v>625000</v>
      </c>
      <c r="AA12" s="261">
        <f t="shared" si="8"/>
        <v>0</v>
      </c>
      <c r="AB12" s="261">
        <f t="shared" si="9"/>
        <v>625000</v>
      </c>
      <c r="AC12" s="261">
        <f>AB12</f>
        <v>625000</v>
      </c>
      <c r="AD12" s="261">
        <f t="shared" si="17"/>
        <v>0</v>
      </c>
      <c r="AE12" s="261">
        <f t="shared" si="10"/>
        <v>625000</v>
      </c>
      <c r="AF12" s="261">
        <f>AE12</f>
        <v>625000</v>
      </c>
      <c r="AG12" s="261">
        <f t="shared" si="18"/>
        <v>0</v>
      </c>
      <c r="AH12" s="261">
        <f t="shared" si="11"/>
        <v>625000</v>
      </c>
      <c r="AI12" s="261">
        <v>625000</v>
      </c>
      <c r="AJ12" s="261">
        <f t="shared" si="19"/>
        <v>0</v>
      </c>
      <c r="AK12" s="261">
        <f t="shared" si="12"/>
        <v>625000</v>
      </c>
      <c r="AL12" s="261">
        <v>625000</v>
      </c>
      <c r="AM12" s="261">
        <f t="shared" si="20"/>
        <v>0</v>
      </c>
      <c r="AN12" s="261">
        <f t="shared" si="13"/>
        <v>625000</v>
      </c>
      <c r="AO12" s="261">
        <v>625000</v>
      </c>
      <c r="AP12" s="261">
        <f t="shared" si="21"/>
        <v>0</v>
      </c>
      <c r="AQ12" s="261">
        <f>AN12</f>
        <v>625000</v>
      </c>
      <c r="AR12" s="261">
        <v>625000</v>
      </c>
      <c r="AS12" s="261">
        <f t="shared" si="22"/>
        <v>0</v>
      </c>
      <c r="AT12" s="261">
        <f>AN12</f>
        <v>625000</v>
      </c>
      <c r="AU12" s="261">
        <v>625000</v>
      </c>
      <c r="AV12" s="261">
        <f t="shared" si="23"/>
        <v>0</v>
      </c>
      <c r="AW12" s="261"/>
      <c r="AX12" s="261"/>
      <c r="AY12" s="261"/>
      <c r="AZ12" s="261">
        <f t="shared" si="14"/>
        <v>9500000</v>
      </c>
      <c r="BA12" s="261">
        <f t="shared" si="24"/>
        <v>9500000</v>
      </c>
      <c r="BB12" s="329">
        <f t="shared" si="15"/>
        <v>0</v>
      </c>
      <c r="BC12" s="330" t="s">
        <v>154</v>
      </c>
      <c r="BD12" s="331">
        <v>9500000</v>
      </c>
      <c r="BE12" s="331">
        <v>5150000</v>
      </c>
      <c r="BF12" s="331">
        <v>4350000</v>
      </c>
      <c r="BG12" s="331">
        <v>600000</v>
      </c>
      <c r="BH12" s="329">
        <f t="shared" si="25"/>
        <v>0</v>
      </c>
      <c r="BI12" s="423" t="s">
        <v>154</v>
      </c>
      <c r="BJ12" s="331">
        <v>3100000</v>
      </c>
      <c r="BK12" s="332">
        <f t="shared" si="26"/>
        <v>-3100000</v>
      </c>
    </row>
    <row r="13" spans="1:63" ht="15" x14ac:dyDescent="0.2">
      <c r="A13" s="207">
        <v>8</v>
      </c>
      <c r="B13" s="302"/>
      <c r="C13" s="302" t="s">
        <v>150</v>
      </c>
      <c r="D13" s="303" t="s">
        <v>138</v>
      </c>
      <c r="E13" s="208">
        <v>9500000</v>
      </c>
      <c r="F13" s="230"/>
      <c r="G13" s="230">
        <v>500000</v>
      </c>
      <c r="H13" s="182">
        <v>9000000</v>
      </c>
      <c r="I13" s="230">
        <v>1000000</v>
      </c>
      <c r="J13" s="249">
        <v>1000000</v>
      </c>
      <c r="K13" s="249">
        <v>1000000</v>
      </c>
      <c r="L13" s="249">
        <f t="shared" si="0"/>
        <v>0</v>
      </c>
      <c r="M13" s="304">
        <v>650000</v>
      </c>
      <c r="N13" s="304">
        <v>650000</v>
      </c>
      <c r="O13" s="304">
        <f t="shared" si="16"/>
        <v>0</v>
      </c>
      <c r="P13" s="249">
        <f t="shared" si="1"/>
        <v>650000</v>
      </c>
      <c r="Q13" s="249">
        <v>650000</v>
      </c>
      <c r="R13" s="249">
        <f t="shared" si="2"/>
        <v>0</v>
      </c>
      <c r="S13" s="249">
        <f t="shared" si="3"/>
        <v>650000</v>
      </c>
      <c r="T13" s="249">
        <f>S13</f>
        <v>650000</v>
      </c>
      <c r="U13" s="249">
        <f t="shared" si="4"/>
        <v>0</v>
      </c>
      <c r="V13" s="261">
        <f t="shared" si="5"/>
        <v>650000</v>
      </c>
      <c r="W13" s="261">
        <v>650000</v>
      </c>
      <c r="X13" s="261">
        <f t="shared" si="6"/>
        <v>0</v>
      </c>
      <c r="Y13" s="261">
        <f t="shared" si="7"/>
        <v>650000</v>
      </c>
      <c r="Z13" s="261">
        <v>650000</v>
      </c>
      <c r="AA13" s="261">
        <f t="shared" si="8"/>
        <v>0</v>
      </c>
      <c r="AB13" s="253">
        <f t="shared" si="9"/>
        <v>650000</v>
      </c>
      <c r="AC13" s="253">
        <v>650000</v>
      </c>
      <c r="AD13" s="253">
        <f t="shared" si="17"/>
        <v>0</v>
      </c>
      <c r="AE13" s="230">
        <f t="shared" si="10"/>
        <v>650000</v>
      </c>
      <c r="AF13" s="230">
        <v>650000</v>
      </c>
      <c r="AG13" s="230">
        <f t="shared" si="18"/>
        <v>0</v>
      </c>
      <c r="AH13" s="253">
        <f t="shared" si="11"/>
        <v>650000</v>
      </c>
      <c r="AI13" s="253"/>
      <c r="AJ13" s="253">
        <f t="shared" si="19"/>
        <v>650000</v>
      </c>
      <c r="AK13" s="230">
        <f t="shared" si="12"/>
        <v>650000</v>
      </c>
      <c r="AL13" s="230"/>
      <c r="AM13" s="230">
        <f t="shared" si="20"/>
        <v>650000</v>
      </c>
      <c r="AN13" s="253">
        <f t="shared" si="13"/>
        <v>650000</v>
      </c>
      <c r="AO13" s="253"/>
      <c r="AP13" s="253">
        <f t="shared" si="21"/>
        <v>650000</v>
      </c>
      <c r="AQ13" s="230">
        <f>AN13</f>
        <v>650000</v>
      </c>
      <c r="AR13" s="230"/>
      <c r="AS13" s="230">
        <f t="shared" si="22"/>
        <v>650000</v>
      </c>
      <c r="AT13" s="253">
        <v>850000</v>
      </c>
      <c r="AU13" s="253"/>
      <c r="AV13" s="253">
        <f t="shared" si="23"/>
        <v>850000</v>
      </c>
      <c r="AW13" s="230"/>
      <c r="AX13" s="230"/>
      <c r="AY13" s="230"/>
      <c r="AZ13" s="253">
        <f t="shared" si="14"/>
        <v>5550000</v>
      </c>
      <c r="BA13" s="230">
        <f t="shared" si="24"/>
        <v>9000000</v>
      </c>
      <c r="BB13" s="305">
        <f t="shared" si="15"/>
        <v>3450000</v>
      </c>
      <c r="BC13" s="310" t="s">
        <v>416</v>
      </c>
      <c r="BD13" s="307">
        <v>9000000</v>
      </c>
      <c r="BE13" s="307">
        <v>2300000</v>
      </c>
      <c r="BF13" s="307">
        <v>6700000</v>
      </c>
      <c r="BG13" s="307">
        <v>2600000</v>
      </c>
      <c r="BH13" s="305">
        <f t="shared" si="25"/>
        <v>0</v>
      </c>
      <c r="BI13" s="310" t="s">
        <v>416</v>
      </c>
      <c r="BJ13" s="307">
        <v>5700000</v>
      </c>
      <c r="BK13" s="309">
        <f t="shared" si="26"/>
        <v>-2250000</v>
      </c>
    </row>
    <row r="14" spans="1:63" ht="15" x14ac:dyDescent="0.2">
      <c r="A14" s="207">
        <v>9</v>
      </c>
      <c r="B14" s="302"/>
      <c r="C14" s="302" t="s">
        <v>162</v>
      </c>
      <c r="D14" s="303" t="s">
        <v>138</v>
      </c>
      <c r="E14" s="208">
        <v>9500000</v>
      </c>
      <c r="F14" s="230"/>
      <c r="G14" s="230"/>
      <c r="H14" s="182">
        <v>9500000</v>
      </c>
      <c r="I14" s="230">
        <v>3000000</v>
      </c>
      <c r="J14" s="249">
        <v>3000000</v>
      </c>
      <c r="K14" s="249">
        <v>3000000</v>
      </c>
      <c r="L14" s="249">
        <f t="shared" si="0"/>
        <v>0</v>
      </c>
      <c r="M14" s="304">
        <v>541000</v>
      </c>
      <c r="N14" s="304">
        <v>541000</v>
      </c>
      <c r="O14" s="304">
        <f t="shared" si="16"/>
        <v>0</v>
      </c>
      <c r="P14" s="249">
        <f t="shared" si="1"/>
        <v>541000</v>
      </c>
      <c r="Q14" s="249">
        <v>541000</v>
      </c>
      <c r="R14" s="249">
        <f t="shared" si="2"/>
        <v>0</v>
      </c>
      <c r="S14" s="249">
        <f t="shared" si="3"/>
        <v>541000</v>
      </c>
      <c r="T14" s="249">
        <v>541000</v>
      </c>
      <c r="U14" s="249">
        <f t="shared" si="4"/>
        <v>0</v>
      </c>
      <c r="V14" s="249">
        <f t="shared" si="5"/>
        <v>541000</v>
      </c>
      <c r="W14" s="249">
        <v>541000</v>
      </c>
      <c r="X14" s="249">
        <f t="shared" si="6"/>
        <v>0</v>
      </c>
      <c r="Y14" s="249">
        <f t="shared" si="7"/>
        <v>541000</v>
      </c>
      <c r="Z14" s="249">
        <f t="shared" ref="Z14:Z19" si="27">Y14</f>
        <v>541000</v>
      </c>
      <c r="AA14" s="249">
        <f t="shared" si="8"/>
        <v>0</v>
      </c>
      <c r="AB14" s="253">
        <f t="shared" si="9"/>
        <v>541000</v>
      </c>
      <c r="AC14" s="253">
        <f>AB14</f>
        <v>541000</v>
      </c>
      <c r="AD14" s="253">
        <f t="shared" si="17"/>
        <v>0</v>
      </c>
      <c r="AE14" s="230">
        <f t="shared" si="10"/>
        <v>541000</v>
      </c>
      <c r="AF14" s="230">
        <f>AE14</f>
        <v>541000</v>
      </c>
      <c r="AG14" s="230">
        <f t="shared" si="18"/>
        <v>0</v>
      </c>
      <c r="AH14" s="253">
        <f t="shared" si="11"/>
        <v>541000</v>
      </c>
      <c r="AI14" s="253">
        <v>541000</v>
      </c>
      <c r="AJ14" s="253">
        <f t="shared" si="19"/>
        <v>0</v>
      </c>
      <c r="AK14" s="230">
        <f t="shared" si="12"/>
        <v>541000</v>
      </c>
      <c r="AL14" s="230">
        <v>10000</v>
      </c>
      <c r="AM14" s="230">
        <f t="shared" si="20"/>
        <v>531000</v>
      </c>
      <c r="AN14" s="253">
        <f t="shared" si="13"/>
        <v>541000</v>
      </c>
      <c r="AO14" s="253"/>
      <c r="AP14" s="253">
        <f t="shared" si="21"/>
        <v>541000</v>
      </c>
      <c r="AQ14" s="230">
        <f>AN14</f>
        <v>541000</v>
      </c>
      <c r="AR14" s="230"/>
      <c r="AS14" s="230">
        <f t="shared" si="22"/>
        <v>541000</v>
      </c>
      <c r="AT14" s="253">
        <v>549000</v>
      </c>
      <c r="AU14" s="253"/>
      <c r="AV14" s="253">
        <f t="shared" si="23"/>
        <v>549000</v>
      </c>
      <c r="AW14" s="230"/>
      <c r="AX14" s="230"/>
      <c r="AY14" s="230"/>
      <c r="AZ14" s="253">
        <f t="shared" si="14"/>
        <v>7338000</v>
      </c>
      <c r="BA14" s="230">
        <f t="shared" si="24"/>
        <v>9500000</v>
      </c>
      <c r="BB14" s="305">
        <f t="shared" si="15"/>
        <v>2162000</v>
      </c>
      <c r="BC14" s="310" t="s">
        <v>162</v>
      </c>
      <c r="BD14" s="307">
        <v>9500000</v>
      </c>
      <c r="BE14" s="307">
        <v>5714000</v>
      </c>
      <c r="BF14" s="307">
        <v>3786000</v>
      </c>
      <c r="BG14" s="307">
        <v>532000</v>
      </c>
      <c r="BH14" s="305">
        <f t="shared" si="25"/>
        <v>0</v>
      </c>
      <c r="BI14" s="306" t="s">
        <v>162</v>
      </c>
      <c r="BJ14" s="307">
        <v>2703000</v>
      </c>
      <c r="BK14" s="309">
        <f t="shared" si="26"/>
        <v>-541000</v>
      </c>
    </row>
    <row r="15" spans="1:63" ht="15" x14ac:dyDescent="0.2">
      <c r="A15" s="207">
        <v>10</v>
      </c>
      <c r="B15" s="302"/>
      <c r="C15" s="302" t="s">
        <v>172</v>
      </c>
      <c r="D15" s="303" t="s">
        <v>138</v>
      </c>
      <c r="E15" s="208">
        <v>9750000</v>
      </c>
      <c r="F15" s="230"/>
      <c r="G15" s="230"/>
      <c r="H15" s="182">
        <v>9750000</v>
      </c>
      <c r="I15" s="230">
        <v>2000000</v>
      </c>
      <c r="J15" s="249">
        <f>I15</f>
        <v>2000000</v>
      </c>
      <c r="K15" s="249">
        <v>2000000</v>
      </c>
      <c r="L15" s="249">
        <f t="shared" si="0"/>
        <v>0</v>
      </c>
      <c r="M15" s="304">
        <f>(H15-I15)/10</f>
        <v>775000</v>
      </c>
      <c r="N15" s="304">
        <v>775000</v>
      </c>
      <c r="O15" s="304">
        <f t="shared" si="16"/>
        <v>0</v>
      </c>
      <c r="P15" s="249">
        <f t="shared" si="1"/>
        <v>775000</v>
      </c>
      <c r="Q15" s="249">
        <v>775000</v>
      </c>
      <c r="R15" s="249">
        <f t="shared" si="2"/>
        <v>0</v>
      </c>
      <c r="S15" s="249">
        <f t="shared" si="3"/>
        <v>775000</v>
      </c>
      <c r="T15" s="249">
        <f>S15</f>
        <v>775000</v>
      </c>
      <c r="U15" s="249">
        <f t="shared" si="4"/>
        <v>0</v>
      </c>
      <c r="V15" s="249">
        <f t="shared" si="5"/>
        <v>775000</v>
      </c>
      <c r="W15" s="249">
        <f>V15</f>
        <v>775000</v>
      </c>
      <c r="X15" s="249">
        <f t="shared" si="6"/>
        <v>0</v>
      </c>
      <c r="Y15" s="261">
        <f t="shared" si="7"/>
        <v>775000</v>
      </c>
      <c r="Z15" s="261">
        <f t="shared" si="27"/>
        <v>775000</v>
      </c>
      <c r="AA15" s="261">
        <f t="shared" si="8"/>
        <v>0</v>
      </c>
      <c r="AB15" s="253">
        <f t="shared" si="9"/>
        <v>775000</v>
      </c>
      <c r="AC15" s="253">
        <v>775000</v>
      </c>
      <c r="AD15" s="253">
        <f t="shared" si="17"/>
        <v>0</v>
      </c>
      <c r="AE15" s="230">
        <f t="shared" si="10"/>
        <v>775000</v>
      </c>
      <c r="AF15" s="230">
        <v>750000</v>
      </c>
      <c r="AG15" s="230">
        <f t="shared" si="18"/>
        <v>25000</v>
      </c>
      <c r="AH15" s="253">
        <f t="shared" si="11"/>
        <v>775000</v>
      </c>
      <c r="AI15" s="253"/>
      <c r="AJ15" s="253">
        <f t="shared" si="19"/>
        <v>775000</v>
      </c>
      <c r="AK15" s="230">
        <f t="shared" si="12"/>
        <v>775000</v>
      </c>
      <c r="AL15" s="230"/>
      <c r="AM15" s="230">
        <f t="shared" si="20"/>
        <v>775000</v>
      </c>
      <c r="AN15" s="253">
        <f t="shared" si="13"/>
        <v>775000</v>
      </c>
      <c r="AO15" s="253"/>
      <c r="AP15" s="253">
        <f t="shared" si="21"/>
        <v>775000</v>
      </c>
      <c r="AQ15" s="230"/>
      <c r="AR15" s="230"/>
      <c r="AS15" s="230">
        <f t="shared" si="22"/>
        <v>0</v>
      </c>
      <c r="AT15" s="253"/>
      <c r="AU15" s="253"/>
      <c r="AV15" s="253">
        <f t="shared" si="23"/>
        <v>0</v>
      </c>
      <c r="AW15" s="230"/>
      <c r="AX15" s="230"/>
      <c r="AY15" s="230"/>
      <c r="AZ15" s="253">
        <f t="shared" si="14"/>
        <v>7400000</v>
      </c>
      <c r="BA15" s="230">
        <f t="shared" si="24"/>
        <v>9750000</v>
      </c>
      <c r="BB15" s="305">
        <f t="shared" si="15"/>
        <v>2350000</v>
      </c>
      <c r="BC15" s="310" t="s">
        <v>417</v>
      </c>
      <c r="BD15" s="307">
        <v>9750000</v>
      </c>
      <c r="BE15" s="307">
        <v>5400000</v>
      </c>
      <c r="BF15" s="307">
        <v>4350000</v>
      </c>
      <c r="BG15" s="307">
        <v>1250000</v>
      </c>
      <c r="BH15" s="305">
        <f t="shared" si="25"/>
        <v>0</v>
      </c>
      <c r="BI15" s="310" t="s">
        <v>417</v>
      </c>
      <c r="BJ15" s="307">
        <v>3350000</v>
      </c>
      <c r="BK15" s="309">
        <f t="shared" si="26"/>
        <v>-1000000</v>
      </c>
    </row>
    <row r="16" spans="1:63" ht="15" x14ac:dyDescent="0.2">
      <c r="A16" s="207">
        <v>11</v>
      </c>
      <c r="B16" s="302"/>
      <c r="C16" s="302" t="s">
        <v>214</v>
      </c>
      <c r="D16" s="311" t="s">
        <v>138</v>
      </c>
      <c r="E16" s="253">
        <v>10000000</v>
      </c>
      <c r="F16" s="230"/>
      <c r="G16" s="230"/>
      <c r="H16" s="230">
        <v>10000000</v>
      </c>
      <c r="I16" s="230">
        <v>5000000</v>
      </c>
      <c r="J16" s="249">
        <v>5000000</v>
      </c>
      <c r="K16" s="249">
        <v>5000000</v>
      </c>
      <c r="L16" s="249">
        <f t="shared" si="0"/>
        <v>0</v>
      </c>
      <c r="M16" s="304">
        <f>(H16-I16)/10</f>
        <v>500000</v>
      </c>
      <c r="N16" s="304">
        <v>500000</v>
      </c>
      <c r="O16" s="304">
        <f t="shared" si="16"/>
        <v>0</v>
      </c>
      <c r="P16" s="249">
        <f t="shared" si="1"/>
        <v>500000</v>
      </c>
      <c r="Q16" s="249">
        <v>500000</v>
      </c>
      <c r="R16" s="249">
        <f t="shared" si="2"/>
        <v>0</v>
      </c>
      <c r="S16" s="249">
        <f t="shared" si="3"/>
        <v>500000</v>
      </c>
      <c r="T16" s="249">
        <f>S16</f>
        <v>500000</v>
      </c>
      <c r="U16" s="249">
        <f t="shared" si="4"/>
        <v>0</v>
      </c>
      <c r="V16" s="249">
        <f t="shared" si="5"/>
        <v>500000</v>
      </c>
      <c r="W16" s="249">
        <f>V16</f>
        <v>500000</v>
      </c>
      <c r="X16" s="249">
        <f t="shared" si="6"/>
        <v>0</v>
      </c>
      <c r="Y16" s="249">
        <f t="shared" si="7"/>
        <v>500000</v>
      </c>
      <c r="Z16" s="249">
        <f t="shared" si="27"/>
        <v>500000</v>
      </c>
      <c r="AA16" s="249">
        <f t="shared" si="8"/>
        <v>0</v>
      </c>
      <c r="AB16" s="253">
        <f t="shared" si="9"/>
        <v>500000</v>
      </c>
      <c r="AC16" s="253">
        <v>500000</v>
      </c>
      <c r="AD16" s="253">
        <f t="shared" si="17"/>
        <v>0</v>
      </c>
      <c r="AE16" s="230">
        <f t="shared" si="10"/>
        <v>500000</v>
      </c>
      <c r="AF16" s="230"/>
      <c r="AG16" s="230">
        <f t="shared" si="18"/>
        <v>500000</v>
      </c>
      <c r="AH16" s="253">
        <f t="shared" si="11"/>
        <v>500000</v>
      </c>
      <c r="AI16" s="253"/>
      <c r="AJ16" s="253">
        <f t="shared" si="19"/>
        <v>500000</v>
      </c>
      <c r="AK16" s="230">
        <f t="shared" si="12"/>
        <v>500000</v>
      </c>
      <c r="AL16" s="230"/>
      <c r="AM16" s="230">
        <f t="shared" si="20"/>
        <v>500000</v>
      </c>
      <c r="AN16" s="253">
        <f t="shared" si="13"/>
        <v>500000</v>
      </c>
      <c r="AO16" s="253"/>
      <c r="AP16" s="253">
        <f t="shared" si="21"/>
        <v>500000</v>
      </c>
      <c r="AQ16" s="230"/>
      <c r="AR16" s="230"/>
      <c r="AS16" s="230">
        <f t="shared" si="22"/>
        <v>0</v>
      </c>
      <c r="AT16" s="253"/>
      <c r="AU16" s="253"/>
      <c r="AV16" s="253">
        <f t="shared" si="23"/>
        <v>0</v>
      </c>
      <c r="AW16" s="230"/>
      <c r="AX16" s="230"/>
      <c r="AY16" s="230"/>
      <c r="AZ16" s="253">
        <f t="shared" si="14"/>
        <v>8000000</v>
      </c>
      <c r="BA16" s="230">
        <f t="shared" si="24"/>
        <v>10000000</v>
      </c>
      <c r="BB16" s="305">
        <f t="shared" si="15"/>
        <v>2000000</v>
      </c>
      <c r="BC16" s="310" t="s">
        <v>418</v>
      </c>
      <c r="BD16" s="307">
        <v>10000000</v>
      </c>
      <c r="BE16" s="307">
        <v>7000000</v>
      </c>
      <c r="BF16" s="307">
        <v>3000000</v>
      </c>
      <c r="BG16" s="307">
        <v>500000</v>
      </c>
      <c r="BH16" s="305">
        <f t="shared" si="25"/>
        <v>0</v>
      </c>
      <c r="BI16" s="310" t="s">
        <v>418</v>
      </c>
      <c r="BJ16" s="307">
        <v>2500000</v>
      </c>
      <c r="BK16" s="309">
        <f t="shared" si="26"/>
        <v>-500000</v>
      </c>
    </row>
    <row r="17" spans="1:63" s="299" customFormat="1" ht="15" x14ac:dyDescent="0.2">
      <c r="A17" s="324">
        <v>12</v>
      </c>
      <c r="B17" s="325"/>
      <c r="C17" s="325" t="s">
        <v>163</v>
      </c>
      <c r="D17" s="327" t="s">
        <v>138</v>
      </c>
      <c r="E17" s="425">
        <v>9500000</v>
      </c>
      <c r="F17" s="261"/>
      <c r="G17" s="261">
        <v>500000</v>
      </c>
      <c r="H17" s="425">
        <v>9000000</v>
      </c>
      <c r="I17" s="261">
        <v>3000000</v>
      </c>
      <c r="J17" s="261">
        <v>2000000</v>
      </c>
      <c r="K17" s="261">
        <v>2000000</v>
      </c>
      <c r="L17" s="261">
        <f t="shared" si="0"/>
        <v>0</v>
      </c>
      <c r="M17" s="314">
        <v>585000</v>
      </c>
      <c r="N17" s="314">
        <f>M17</f>
        <v>585000</v>
      </c>
      <c r="O17" s="314">
        <f t="shared" si="16"/>
        <v>0</v>
      </c>
      <c r="P17" s="261">
        <f t="shared" si="1"/>
        <v>585000</v>
      </c>
      <c r="Q17" s="261">
        <f>P17</f>
        <v>585000</v>
      </c>
      <c r="R17" s="261">
        <f t="shared" si="2"/>
        <v>0</v>
      </c>
      <c r="S17" s="261">
        <f t="shared" si="3"/>
        <v>585000</v>
      </c>
      <c r="T17" s="261">
        <f>S17</f>
        <v>585000</v>
      </c>
      <c r="U17" s="261">
        <f t="shared" si="4"/>
        <v>0</v>
      </c>
      <c r="V17" s="261">
        <f t="shared" si="5"/>
        <v>585000</v>
      </c>
      <c r="W17" s="261">
        <f>V17</f>
        <v>585000</v>
      </c>
      <c r="X17" s="261">
        <f t="shared" si="6"/>
        <v>0</v>
      </c>
      <c r="Y17" s="261">
        <f t="shared" si="7"/>
        <v>585000</v>
      </c>
      <c r="Z17" s="261">
        <f t="shared" si="27"/>
        <v>585000</v>
      </c>
      <c r="AA17" s="261">
        <f t="shared" si="8"/>
        <v>0</v>
      </c>
      <c r="AB17" s="261">
        <f t="shared" si="9"/>
        <v>585000</v>
      </c>
      <c r="AC17" s="261">
        <f>AB17</f>
        <v>585000</v>
      </c>
      <c r="AD17" s="261">
        <f t="shared" si="17"/>
        <v>0</v>
      </c>
      <c r="AE17" s="261">
        <f t="shared" si="10"/>
        <v>585000</v>
      </c>
      <c r="AF17" s="261">
        <f>AE17</f>
        <v>585000</v>
      </c>
      <c r="AG17" s="261">
        <f t="shared" si="18"/>
        <v>0</v>
      </c>
      <c r="AH17" s="261">
        <f t="shared" si="11"/>
        <v>585000</v>
      </c>
      <c r="AI17" s="261">
        <v>585000</v>
      </c>
      <c r="AJ17" s="261">
        <f t="shared" si="19"/>
        <v>0</v>
      </c>
      <c r="AK17" s="261">
        <f t="shared" si="12"/>
        <v>585000</v>
      </c>
      <c r="AL17" s="261">
        <v>585000</v>
      </c>
      <c r="AM17" s="261">
        <f t="shared" si="20"/>
        <v>0</v>
      </c>
      <c r="AN17" s="261">
        <f t="shared" si="13"/>
        <v>585000</v>
      </c>
      <c r="AO17" s="261">
        <v>585000</v>
      </c>
      <c r="AP17" s="261">
        <f t="shared" si="21"/>
        <v>0</v>
      </c>
      <c r="AQ17" s="261">
        <f t="shared" ref="AQ17:AQ27" si="28">AN17</f>
        <v>585000</v>
      </c>
      <c r="AR17" s="261">
        <v>585000</v>
      </c>
      <c r="AS17" s="261">
        <f t="shared" si="22"/>
        <v>0</v>
      </c>
      <c r="AT17" s="261">
        <v>565000</v>
      </c>
      <c r="AU17" s="261">
        <v>565000</v>
      </c>
      <c r="AV17" s="261">
        <f t="shared" si="23"/>
        <v>0</v>
      </c>
      <c r="AW17" s="261"/>
      <c r="AX17" s="261"/>
      <c r="AY17" s="261"/>
      <c r="AZ17" s="261">
        <f t="shared" si="14"/>
        <v>9000000</v>
      </c>
      <c r="BA17" s="261">
        <f t="shared" si="24"/>
        <v>9000000</v>
      </c>
      <c r="BB17" s="329">
        <f t="shared" si="15"/>
        <v>0</v>
      </c>
      <c r="BC17" s="330" t="s">
        <v>419</v>
      </c>
      <c r="BD17" s="331">
        <v>9000000</v>
      </c>
      <c r="BE17" s="331">
        <v>4720000</v>
      </c>
      <c r="BF17" s="331">
        <v>4280000</v>
      </c>
      <c r="BG17" s="331">
        <v>790000</v>
      </c>
      <c r="BH17" s="329">
        <f t="shared" si="25"/>
        <v>0</v>
      </c>
      <c r="BI17" s="423" t="s">
        <v>419</v>
      </c>
      <c r="BJ17" s="331">
        <v>2870000</v>
      </c>
      <c r="BK17" s="332">
        <f t="shared" si="26"/>
        <v>-2870000</v>
      </c>
    </row>
    <row r="18" spans="1:63" ht="15" x14ac:dyDescent="0.2">
      <c r="A18" s="207">
        <v>13</v>
      </c>
      <c r="B18" s="302"/>
      <c r="C18" s="302" t="s">
        <v>128</v>
      </c>
      <c r="D18" s="303" t="s">
        <v>109</v>
      </c>
      <c r="E18" s="208">
        <v>9500000</v>
      </c>
      <c r="F18" s="230"/>
      <c r="G18" s="230"/>
      <c r="H18" s="182">
        <v>9500000</v>
      </c>
      <c r="I18" s="183">
        <v>1000000</v>
      </c>
      <c r="J18" s="249">
        <v>1000000</v>
      </c>
      <c r="K18" s="249">
        <v>1000000</v>
      </c>
      <c r="L18" s="249">
        <f t="shared" si="0"/>
        <v>0</v>
      </c>
      <c r="M18" s="304">
        <v>708000</v>
      </c>
      <c r="N18" s="304">
        <f>M18</f>
        <v>708000</v>
      </c>
      <c r="O18" s="304">
        <f t="shared" si="16"/>
        <v>0</v>
      </c>
      <c r="P18" s="249">
        <f t="shared" si="1"/>
        <v>708000</v>
      </c>
      <c r="Q18" s="249">
        <f>P18</f>
        <v>708000</v>
      </c>
      <c r="R18" s="249">
        <f t="shared" si="2"/>
        <v>0</v>
      </c>
      <c r="S18" s="249">
        <f t="shared" si="3"/>
        <v>708000</v>
      </c>
      <c r="T18" s="249">
        <f>S18</f>
        <v>708000</v>
      </c>
      <c r="U18" s="249">
        <f t="shared" si="4"/>
        <v>0</v>
      </c>
      <c r="V18" s="249">
        <f t="shared" si="5"/>
        <v>708000</v>
      </c>
      <c r="W18" s="249">
        <f>V18</f>
        <v>708000</v>
      </c>
      <c r="X18" s="249">
        <f t="shared" si="6"/>
        <v>0</v>
      </c>
      <c r="Y18" s="249">
        <f t="shared" si="7"/>
        <v>708000</v>
      </c>
      <c r="Z18" s="249">
        <f t="shared" si="27"/>
        <v>708000</v>
      </c>
      <c r="AA18" s="249">
        <f t="shared" si="8"/>
        <v>0</v>
      </c>
      <c r="AB18" s="253">
        <f t="shared" si="9"/>
        <v>708000</v>
      </c>
      <c r="AC18" s="253">
        <f>AB18</f>
        <v>708000</v>
      </c>
      <c r="AD18" s="253">
        <f t="shared" si="17"/>
        <v>0</v>
      </c>
      <c r="AE18" s="230">
        <f t="shared" si="10"/>
        <v>708000</v>
      </c>
      <c r="AF18" s="230">
        <f>AE18</f>
        <v>708000</v>
      </c>
      <c r="AG18" s="230">
        <f t="shared" si="18"/>
        <v>0</v>
      </c>
      <c r="AH18" s="253">
        <f t="shared" si="11"/>
        <v>708000</v>
      </c>
      <c r="AI18" s="253">
        <v>708000</v>
      </c>
      <c r="AJ18" s="253">
        <f t="shared" si="19"/>
        <v>0</v>
      </c>
      <c r="AK18" s="230">
        <f t="shared" si="12"/>
        <v>708000</v>
      </c>
      <c r="AL18" s="230">
        <v>708000</v>
      </c>
      <c r="AM18" s="230">
        <f t="shared" si="20"/>
        <v>0</v>
      </c>
      <c r="AN18" s="253">
        <f t="shared" si="13"/>
        <v>708000</v>
      </c>
      <c r="AO18" s="253">
        <v>92000</v>
      </c>
      <c r="AP18" s="253">
        <f t="shared" si="21"/>
        <v>616000</v>
      </c>
      <c r="AQ18" s="230">
        <f t="shared" si="28"/>
        <v>708000</v>
      </c>
      <c r="AR18" s="230"/>
      <c r="AS18" s="230">
        <f t="shared" si="22"/>
        <v>708000</v>
      </c>
      <c r="AT18" s="253">
        <v>712000</v>
      </c>
      <c r="AU18" s="253"/>
      <c r="AV18" s="253">
        <f t="shared" si="23"/>
        <v>712000</v>
      </c>
      <c r="AW18" s="230"/>
      <c r="AX18" s="230"/>
      <c r="AY18" s="230"/>
      <c r="AZ18" s="253">
        <f t="shared" si="14"/>
        <v>7464000</v>
      </c>
      <c r="BA18" s="230">
        <f t="shared" si="24"/>
        <v>9500000</v>
      </c>
      <c r="BB18" s="305">
        <f t="shared" si="15"/>
        <v>2036000</v>
      </c>
      <c r="BC18" s="310" t="s">
        <v>420</v>
      </c>
      <c r="BD18" s="307">
        <v>9500000</v>
      </c>
      <c r="BE18" s="307">
        <v>4650000</v>
      </c>
      <c r="BF18" s="307">
        <v>4850000</v>
      </c>
      <c r="BG18" s="307">
        <v>598000</v>
      </c>
      <c r="BH18" s="305">
        <f t="shared" si="25"/>
        <v>0</v>
      </c>
      <c r="BI18" s="306" t="s">
        <v>420</v>
      </c>
      <c r="BJ18" s="307">
        <v>3450000</v>
      </c>
      <c r="BK18" s="309">
        <f t="shared" si="26"/>
        <v>-1414000</v>
      </c>
    </row>
    <row r="19" spans="1:63" s="299" customFormat="1" ht="15" x14ac:dyDescent="0.2">
      <c r="A19" s="324">
        <v>14</v>
      </c>
      <c r="B19" s="325"/>
      <c r="C19" s="325" t="s">
        <v>142</v>
      </c>
      <c r="D19" s="327" t="s">
        <v>138</v>
      </c>
      <c r="E19" s="425">
        <v>9500000</v>
      </c>
      <c r="F19" s="261"/>
      <c r="G19" s="261"/>
      <c r="H19" s="425">
        <v>9500000</v>
      </c>
      <c r="I19" s="261">
        <v>3000000</v>
      </c>
      <c r="J19" s="261">
        <v>3000000</v>
      </c>
      <c r="K19" s="261">
        <v>3000000</v>
      </c>
      <c r="L19" s="261">
        <f t="shared" si="0"/>
        <v>0</v>
      </c>
      <c r="M19" s="314">
        <v>525000</v>
      </c>
      <c r="N19" s="314">
        <v>525000</v>
      </c>
      <c r="O19" s="314">
        <f t="shared" si="16"/>
        <v>0</v>
      </c>
      <c r="P19" s="261">
        <f t="shared" si="1"/>
        <v>525000</v>
      </c>
      <c r="Q19" s="261">
        <v>525000</v>
      </c>
      <c r="R19" s="261">
        <f t="shared" si="2"/>
        <v>0</v>
      </c>
      <c r="S19" s="261">
        <f t="shared" si="3"/>
        <v>525000</v>
      </c>
      <c r="T19" s="261">
        <v>525000</v>
      </c>
      <c r="U19" s="261">
        <f t="shared" si="4"/>
        <v>0</v>
      </c>
      <c r="V19" s="261">
        <f t="shared" si="5"/>
        <v>525000</v>
      </c>
      <c r="W19" s="261">
        <f>V19</f>
        <v>525000</v>
      </c>
      <c r="X19" s="261">
        <f t="shared" si="6"/>
        <v>0</v>
      </c>
      <c r="Y19" s="261">
        <v>550000</v>
      </c>
      <c r="Z19" s="261">
        <f t="shared" si="27"/>
        <v>550000</v>
      </c>
      <c r="AA19" s="261">
        <f t="shared" si="8"/>
        <v>0</v>
      </c>
      <c r="AB19" s="261">
        <f t="shared" si="9"/>
        <v>550000</v>
      </c>
      <c r="AC19" s="261">
        <f>AB19</f>
        <v>550000</v>
      </c>
      <c r="AD19" s="261">
        <f t="shared" si="17"/>
        <v>0</v>
      </c>
      <c r="AE19" s="261">
        <f t="shared" si="10"/>
        <v>550000</v>
      </c>
      <c r="AF19" s="261">
        <v>550000</v>
      </c>
      <c r="AG19" s="261">
        <f t="shared" si="18"/>
        <v>0</v>
      </c>
      <c r="AH19" s="261">
        <f t="shared" si="11"/>
        <v>550000</v>
      </c>
      <c r="AI19" s="261">
        <v>550000</v>
      </c>
      <c r="AJ19" s="261">
        <f t="shared" si="19"/>
        <v>0</v>
      </c>
      <c r="AK19" s="261">
        <f t="shared" si="12"/>
        <v>550000</v>
      </c>
      <c r="AL19" s="261">
        <v>550000</v>
      </c>
      <c r="AM19" s="261">
        <f t="shared" si="20"/>
        <v>0</v>
      </c>
      <c r="AN19" s="261">
        <f t="shared" si="13"/>
        <v>550000</v>
      </c>
      <c r="AO19" s="261">
        <v>550000</v>
      </c>
      <c r="AP19" s="261">
        <f t="shared" si="21"/>
        <v>0</v>
      </c>
      <c r="AQ19" s="261">
        <f t="shared" si="28"/>
        <v>550000</v>
      </c>
      <c r="AR19" s="261">
        <v>550000</v>
      </c>
      <c r="AS19" s="261">
        <f t="shared" si="22"/>
        <v>0</v>
      </c>
      <c r="AT19" s="261">
        <f>AN19</f>
        <v>550000</v>
      </c>
      <c r="AU19" s="261">
        <v>550000</v>
      </c>
      <c r="AV19" s="261">
        <f t="shared" si="23"/>
        <v>0</v>
      </c>
      <c r="AW19" s="261"/>
      <c r="AX19" s="261"/>
      <c r="AY19" s="261"/>
      <c r="AZ19" s="261">
        <f t="shared" si="14"/>
        <v>9500000</v>
      </c>
      <c r="BA19" s="261">
        <f t="shared" si="24"/>
        <v>9500000</v>
      </c>
      <c r="BB19" s="329">
        <f t="shared" si="15"/>
        <v>0</v>
      </c>
      <c r="BC19" s="330" t="s">
        <v>142</v>
      </c>
      <c r="BD19" s="331">
        <v>9500000</v>
      </c>
      <c r="BE19" s="331">
        <v>5650000</v>
      </c>
      <c r="BF19" s="331">
        <v>3850000</v>
      </c>
      <c r="BG19" s="331">
        <v>550000</v>
      </c>
      <c r="BH19" s="329">
        <f t="shared" si="25"/>
        <v>0</v>
      </c>
      <c r="BI19" s="330" t="s">
        <v>142</v>
      </c>
      <c r="BJ19" s="331">
        <v>2800000</v>
      </c>
      <c r="BK19" s="332">
        <f t="shared" si="26"/>
        <v>-2800000</v>
      </c>
    </row>
    <row r="20" spans="1:63" ht="15" x14ac:dyDescent="0.2">
      <c r="A20" s="207">
        <v>15</v>
      </c>
      <c r="B20" s="302"/>
      <c r="C20" s="8" t="s">
        <v>115</v>
      </c>
      <c r="D20" s="303" t="s">
        <v>109</v>
      </c>
      <c r="E20" s="208">
        <v>9500000</v>
      </c>
      <c r="F20" s="230"/>
      <c r="G20" s="230"/>
      <c r="H20" s="182">
        <v>9500000</v>
      </c>
      <c r="I20" s="183">
        <v>1000000</v>
      </c>
      <c r="J20" s="249">
        <v>1000000</v>
      </c>
      <c r="K20" s="249">
        <v>1000000</v>
      </c>
      <c r="L20" s="249">
        <f t="shared" si="0"/>
        <v>0</v>
      </c>
      <c r="M20" s="304">
        <v>708000</v>
      </c>
      <c r="N20" s="304">
        <v>708000</v>
      </c>
      <c r="O20" s="304">
        <f t="shared" si="16"/>
        <v>0</v>
      </c>
      <c r="P20" s="261">
        <f t="shared" si="1"/>
        <v>708000</v>
      </c>
      <c r="Q20" s="261">
        <f>P20</f>
        <v>708000</v>
      </c>
      <c r="R20" s="261">
        <f t="shared" si="2"/>
        <v>0</v>
      </c>
      <c r="S20" s="261">
        <f t="shared" si="3"/>
        <v>708000</v>
      </c>
      <c r="T20" s="261">
        <v>708000</v>
      </c>
      <c r="U20" s="261">
        <f t="shared" si="4"/>
        <v>0</v>
      </c>
      <c r="V20" s="261">
        <f t="shared" si="5"/>
        <v>708000</v>
      </c>
      <c r="W20" s="261">
        <v>708000</v>
      </c>
      <c r="X20" s="261">
        <f t="shared" si="6"/>
        <v>0</v>
      </c>
      <c r="Y20" s="261">
        <f t="shared" ref="Y20:Y51" si="29">V20</f>
        <v>708000</v>
      </c>
      <c r="Z20" s="261">
        <v>708000</v>
      </c>
      <c r="AA20" s="261">
        <f t="shared" si="8"/>
        <v>0</v>
      </c>
      <c r="AB20" s="253">
        <f t="shared" si="9"/>
        <v>708000</v>
      </c>
      <c r="AC20" s="253">
        <v>708000</v>
      </c>
      <c r="AD20" s="253">
        <f t="shared" si="17"/>
        <v>0</v>
      </c>
      <c r="AE20" s="230">
        <f t="shared" si="10"/>
        <v>708000</v>
      </c>
      <c r="AF20" s="230">
        <v>708000</v>
      </c>
      <c r="AG20" s="230">
        <f t="shared" si="18"/>
        <v>0</v>
      </c>
      <c r="AH20" s="253">
        <f t="shared" si="11"/>
        <v>708000</v>
      </c>
      <c r="AI20" s="253">
        <v>708000</v>
      </c>
      <c r="AJ20" s="253">
        <f t="shared" si="19"/>
        <v>0</v>
      </c>
      <c r="AK20" s="230">
        <f t="shared" si="12"/>
        <v>708000</v>
      </c>
      <c r="AL20" s="230">
        <v>708000</v>
      </c>
      <c r="AM20" s="230">
        <f t="shared" si="20"/>
        <v>0</v>
      </c>
      <c r="AN20" s="253">
        <f t="shared" si="13"/>
        <v>708000</v>
      </c>
      <c r="AO20" s="253">
        <v>708000</v>
      </c>
      <c r="AP20" s="253">
        <f t="shared" si="21"/>
        <v>0</v>
      </c>
      <c r="AQ20" s="230">
        <f t="shared" si="28"/>
        <v>708000</v>
      </c>
      <c r="AR20" s="230"/>
      <c r="AS20" s="230">
        <f t="shared" si="22"/>
        <v>708000</v>
      </c>
      <c r="AT20" s="253">
        <v>712000</v>
      </c>
      <c r="AU20" s="253"/>
      <c r="AV20" s="253">
        <f t="shared" si="23"/>
        <v>712000</v>
      </c>
      <c r="AW20" s="230"/>
      <c r="AX20" s="230"/>
      <c r="AY20" s="230"/>
      <c r="AZ20" s="253">
        <f t="shared" si="14"/>
        <v>8080000</v>
      </c>
      <c r="BA20" s="230">
        <f t="shared" si="24"/>
        <v>9500000</v>
      </c>
      <c r="BB20" s="305">
        <f t="shared" si="15"/>
        <v>1420000</v>
      </c>
      <c r="BC20" s="310" t="s">
        <v>115</v>
      </c>
      <c r="BD20" s="307">
        <v>9500000</v>
      </c>
      <c r="BE20" s="307">
        <v>1850000</v>
      </c>
      <c r="BF20" s="307">
        <v>7650000</v>
      </c>
      <c r="BG20" s="307">
        <v>3398000</v>
      </c>
      <c r="BH20" s="305">
        <f t="shared" si="25"/>
        <v>0</v>
      </c>
      <c r="BI20" s="310" t="s">
        <v>115</v>
      </c>
      <c r="BJ20" s="307">
        <v>6650000</v>
      </c>
      <c r="BK20" s="309">
        <f t="shared" si="26"/>
        <v>-5230000</v>
      </c>
    </row>
    <row r="21" spans="1:63" ht="15" x14ac:dyDescent="0.2">
      <c r="A21" s="207">
        <v>16</v>
      </c>
      <c r="B21" s="302"/>
      <c r="C21" s="302" t="s">
        <v>121</v>
      </c>
      <c r="D21" s="303" t="s">
        <v>109</v>
      </c>
      <c r="E21" s="208">
        <v>9500000</v>
      </c>
      <c r="F21" s="230"/>
      <c r="G21" s="230"/>
      <c r="H21" s="182">
        <v>9500000</v>
      </c>
      <c r="I21" s="183">
        <v>3000000</v>
      </c>
      <c r="J21" s="249">
        <v>1400000</v>
      </c>
      <c r="K21" s="249">
        <v>1400000</v>
      </c>
      <c r="L21" s="249">
        <f t="shared" si="0"/>
        <v>0</v>
      </c>
      <c r="M21" s="304">
        <v>675000</v>
      </c>
      <c r="N21" s="304">
        <v>675000</v>
      </c>
      <c r="O21" s="304">
        <f t="shared" si="16"/>
        <v>0</v>
      </c>
      <c r="P21" s="249">
        <f t="shared" si="1"/>
        <v>675000</v>
      </c>
      <c r="Q21" s="249">
        <f>P21</f>
        <v>675000</v>
      </c>
      <c r="R21" s="249">
        <f t="shared" si="2"/>
        <v>0</v>
      </c>
      <c r="S21" s="249">
        <f t="shared" si="3"/>
        <v>675000</v>
      </c>
      <c r="T21" s="249">
        <f>S21</f>
        <v>675000</v>
      </c>
      <c r="U21" s="249">
        <f t="shared" si="4"/>
        <v>0</v>
      </c>
      <c r="V21" s="249">
        <f t="shared" si="5"/>
        <v>675000</v>
      </c>
      <c r="W21" s="249">
        <f>V21</f>
        <v>675000</v>
      </c>
      <c r="X21" s="249">
        <f t="shared" si="6"/>
        <v>0</v>
      </c>
      <c r="Y21" s="249">
        <f t="shared" si="29"/>
        <v>675000</v>
      </c>
      <c r="Z21" s="249">
        <v>675000</v>
      </c>
      <c r="AA21" s="249">
        <f t="shared" si="8"/>
        <v>0</v>
      </c>
      <c r="AB21" s="253">
        <f t="shared" si="9"/>
        <v>675000</v>
      </c>
      <c r="AC21" s="253">
        <v>675000</v>
      </c>
      <c r="AD21" s="253">
        <f t="shared" si="17"/>
        <v>0</v>
      </c>
      <c r="AE21" s="230">
        <f t="shared" si="10"/>
        <v>675000</v>
      </c>
      <c r="AF21" s="230">
        <v>675000</v>
      </c>
      <c r="AG21" s="230">
        <f t="shared" si="18"/>
        <v>0</v>
      </c>
      <c r="AH21" s="253">
        <f t="shared" si="11"/>
        <v>675000</v>
      </c>
      <c r="AI21" s="253">
        <v>675000</v>
      </c>
      <c r="AJ21" s="253">
        <f t="shared" si="19"/>
        <v>0</v>
      </c>
      <c r="AK21" s="230">
        <f t="shared" si="12"/>
        <v>675000</v>
      </c>
      <c r="AL21" s="230"/>
      <c r="AM21" s="230">
        <f t="shared" si="20"/>
        <v>675000</v>
      </c>
      <c r="AN21" s="253">
        <f t="shared" si="13"/>
        <v>675000</v>
      </c>
      <c r="AO21" s="253"/>
      <c r="AP21" s="253">
        <f t="shared" si="21"/>
        <v>675000</v>
      </c>
      <c r="AQ21" s="230">
        <f t="shared" si="28"/>
        <v>675000</v>
      </c>
      <c r="AR21" s="230"/>
      <c r="AS21" s="230">
        <f t="shared" si="22"/>
        <v>675000</v>
      </c>
      <c r="AT21" s="253">
        <v>675000</v>
      </c>
      <c r="AU21" s="253"/>
      <c r="AV21" s="253">
        <f t="shared" si="23"/>
        <v>675000</v>
      </c>
      <c r="AW21" s="230"/>
      <c r="AX21" s="230"/>
      <c r="AY21" s="230"/>
      <c r="AZ21" s="253">
        <f t="shared" si="14"/>
        <v>6800000</v>
      </c>
      <c r="BA21" s="230">
        <f t="shared" si="24"/>
        <v>9500000</v>
      </c>
      <c r="BB21" s="305">
        <f t="shared" si="15"/>
        <v>2700000</v>
      </c>
      <c r="BC21" s="310" t="s">
        <v>421</v>
      </c>
      <c r="BD21" s="307">
        <v>9500000</v>
      </c>
      <c r="BE21" s="307">
        <v>4300000</v>
      </c>
      <c r="BF21" s="307">
        <v>5200000</v>
      </c>
      <c r="BG21" s="307">
        <v>1150000</v>
      </c>
      <c r="BH21" s="305">
        <f t="shared" si="25"/>
        <v>0</v>
      </c>
      <c r="BI21" s="310" t="s">
        <v>421</v>
      </c>
      <c r="BJ21" s="307">
        <v>5200000</v>
      </c>
      <c r="BK21" s="309">
        <f t="shared" si="26"/>
        <v>-2500000</v>
      </c>
    </row>
    <row r="22" spans="1:63" ht="15" x14ac:dyDescent="0.2">
      <c r="A22" s="207">
        <v>17</v>
      </c>
      <c r="B22" s="302"/>
      <c r="C22" s="302" t="s">
        <v>159</v>
      </c>
      <c r="D22" s="303" t="s">
        <v>138</v>
      </c>
      <c r="E22" s="208">
        <v>9500000</v>
      </c>
      <c r="F22" s="230"/>
      <c r="G22" s="230"/>
      <c r="H22" s="182">
        <v>9500000</v>
      </c>
      <c r="I22" s="230">
        <v>1000000</v>
      </c>
      <c r="J22" s="249">
        <v>1000000</v>
      </c>
      <c r="K22" s="249">
        <v>1000000</v>
      </c>
      <c r="L22" s="249">
        <f t="shared" si="0"/>
        <v>0</v>
      </c>
      <c r="M22" s="304">
        <v>708000</v>
      </c>
      <c r="N22" s="304">
        <v>708000</v>
      </c>
      <c r="O22" s="304">
        <f t="shared" si="16"/>
        <v>0</v>
      </c>
      <c r="P22" s="261">
        <f t="shared" si="1"/>
        <v>708000</v>
      </c>
      <c r="Q22" s="261">
        <f>1000000-708000</f>
        <v>292000</v>
      </c>
      <c r="R22" s="261">
        <f t="shared" si="2"/>
        <v>416000</v>
      </c>
      <c r="S22" s="261">
        <f t="shared" si="3"/>
        <v>708000</v>
      </c>
      <c r="T22" s="261"/>
      <c r="U22" s="261">
        <f t="shared" si="4"/>
        <v>708000</v>
      </c>
      <c r="V22" s="261">
        <f t="shared" si="5"/>
        <v>708000</v>
      </c>
      <c r="W22" s="261"/>
      <c r="X22" s="261">
        <f t="shared" si="6"/>
        <v>708000</v>
      </c>
      <c r="Y22" s="261">
        <f t="shared" si="29"/>
        <v>708000</v>
      </c>
      <c r="Z22" s="261"/>
      <c r="AA22" s="261">
        <f t="shared" si="8"/>
        <v>708000</v>
      </c>
      <c r="AB22" s="253">
        <f t="shared" si="9"/>
        <v>708000</v>
      </c>
      <c r="AC22" s="253"/>
      <c r="AD22" s="253">
        <f t="shared" si="17"/>
        <v>708000</v>
      </c>
      <c r="AE22" s="230">
        <f t="shared" si="10"/>
        <v>708000</v>
      </c>
      <c r="AF22" s="230"/>
      <c r="AG22" s="230">
        <f t="shared" si="18"/>
        <v>708000</v>
      </c>
      <c r="AH22" s="253">
        <f t="shared" si="11"/>
        <v>708000</v>
      </c>
      <c r="AI22" s="253"/>
      <c r="AJ22" s="253">
        <f t="shared" si="19"/>
        <v>708000</v>
      </c>
      <c r="AK22" s="230">
        <f t="shared" si="12"/>
        <v>708000</v>
      </c>
      <c r="AL22" s="230"/>
      <c r="AM22" s="230">
        <f t="shared" si="20"/>
        <v>708000</v>
      </c>
      <c r="AN22" s="253">
        <f t="shared" si="13"/>
        <v>708000</v>
      </c>
      <c r="AO22" s="253"/>
      <c r="AP22" s="253">
        <f t="shared" si="21"/>
        <v>708000</v>
      </c>
      <c r="AQ22" s="230">
        <f t="shared" si="28"/>
        <v>708000</v>
      </c>
      <c r="AR22" s="230"/>
      <c r="AS22" s="230">
        <f t="shared" si="22"/>
        <v>708000</v>
      </c>
      <c r="AT22" s="253">
        <v>712000</v>
      </c>
      <c r="AU22" s="253"/>
      <c r="AV22" s="253">
        <f t="shared" si="23"/>
        <v>712000</v>
      </c>
      <c r="AW22" s="230"/>
      <c r="AX22" s="230"/>
      <c r="AY22" s="230"/>
      <c r="AZ22" s="253">
        <f t="shared" si="14"/>
        <v>2000000</v>
      </c>
      <c r="BA22" s="230">
        <f t="shared" si="24"/>
        <v>9500000</v>
      </c>
      <c r="BB22" s="305">
        <f t="shared" si="15"/>
        <v>7500000</v>
      </c>
      <c r="BC22" s="310" t="s">
        <v>159</v>
      </c>
      <c r="BD22" s="307">
        <v>9500000</v>
      </c>
      <c r="BE22" s="307">
        <v>2000000</v>
      </c>
      <c r="BF22" s="307">
        <v>7500000</v>
      </c>
      <c r="BG22" s="307">
        <v>3248000</v>
      </c>
      <c r="BH22" s="305">
        <f t="shared" si="25"/>
        <v>0</v>
      </c>
      <c r="BI22" s="310" t="s">
        <v>159</v>
      </c>
      <c r="BJ22" s="307">
        <v>7500000</v>
      </c>
      <c r="BK22" s="309">
        <f t="shared" si="26"/>
        <v>0</v>
      </c>
    </row>
    <row r="23" spans="1:63" s="299" customFormat="1" ht="15" x14ac:dyDescent="0.2">
      <c r="A23" s="324">
        <v>18</v>
      </c>
      <c r="B23" s="325"/>
      <c r="C23" s="325" t="s">
        <v>204</v>
      </c>
      <c r="D23" s="422" t="s">
        <v>138</v>
      </c>
      <c r="E23" s="261">
        <v>10000000</v>
      </c>
      <c r="F23" s="261"/>
      <c r="G23" s="261"/>
      <c r="H23" s="261">
        <v>10000000</v>
      </c>
      <c r="I23" s="261">
        <v>2000000</v>
      </c>
      <c r="J23" s="261">
        <v>2000000</v>
      </c>
      <c r="K23" s="261">
        <v>2000000</v>
      </c>
      <c r="L23" s="261">
        <f t="shared" si="0"/>
        <v>0</v>
      </c>
      <c r="M23" s="314">
        <v>650000</v>
      </c>
      <c r="N23" s="314">
        <v>650000</v>
      </c>
      <c r="O23" s="314">
        <f t="shared" si="16"/>
        <v>0</v>
      </c>
      <c r="P23" s="261">
        <f t="shared" si="1"/>
        <v>650000</v>
      </c>
      <c r="Q23" s="261">
        <v>650000</v>
      </c>
      <c r="R23" s="261">
        <f t="shared" si="2"/>
        <v>0</v>
      </c>
      <c r="S23" s="261">
        <f t="shared" si="3"/>
        <v>650000</v>
      </c>
      <c r="T23" s="261">
        <f>S23</f>
        <v>650000</v>
      </c>
      <c r="U23" s="261">
        <f t="shared" si="4"/>
        <v>0</v>
      </c>
      <c r="V23" s="261">
        <f t="shared" si="5"/>
        <v>650000</v>
      </c>
      <c r="W23" s="261">
        <f>V23</f>
        <v>650000</v>
      </c>
      <c r="X23" s="261">
        <f t="shared" si="6"/>
        <v>0</v>
      </c>
      <c r="Y23" s="261">
        <f t="shared" si="29"/>
        <v>650000</v>
      </c>
      <c r="Z23" s="261">
        <f>Y23</f>
        <v>650000</v>
      </c>
      <c r="AA23" s="261">
        <f t="shared" si="8"/>
        <v>0</v>
      </c>
      <c r="AB23" s="261">
        <f t="shared" si="9"/>
        <v>650000</v>
      </c>
      <c r="AC23" s="261">
        <f>AB23</f>
        <v>650000</v>
      </c>
      <c r="AD23" s="261">
        <f t="shared" si="17"/>
        <v>0</v>
      </c>
      <c r="AE23" s="261">
        <f t="shared" si="10"/>
        <v>650000</v>
      </c>
      <c r="AF23" s="261">
        <v>650000</v>
      </c>
      <c r="AG23" s="261">
        <f t="shared" si="18"/>
        <v>0</v>
      </c>
      <c r="AH23" s="261">
        <f t="shared" si="11"/>
        <v>650000</v>
      </c>
      <c r="AI23" s="261">
        <v>650000</v>
      </c>
      <c r="AJ23" s="261">
        <f t="shared" si="19"/>
        <v>0</v>
      </c>
      <c r="AK23" s="261">
        <f t="shared" si="12"/>
        <v>650000</v>
      </c>
      <c r="AL23" s="261">
        <v>650000</v>
      </c>
      <c r="AM23" s="261">
        <f t="shared" si="20"/>
        <v>0</v>
      </c>
      <c r="AN23" s="261">
        <f t="shared" si="13"/>
        <v>650000</v>
      </c>
      <c r="AO23" s="261">
        <v>650000</v>
      </c>
      <c r="AP23" s="261">
        <f t="shared" si="21"/>
        <v>0</v>
      </c>
      <c r="AQ23" s="261">
        <f t="shared" si="28"/>
        <v>650000</v>
      </c>
      <c r="AR23" s="261">
        <v>650000</v>
      </c>
      <c r="AS23" s="261">
        <f t="shared" si="22"/>
        <v>0</v>
      </c>
      <c r="AT23" s="261">
        <v>850000</v>
      </c>
      <c r="AU23" s="261">
        <v>850000</v>
      </c>
      <c r="AV23" s="261">
        <f t="shared" si="23"/>
        <v>0</v>
      </c>
      <c r="AW23" s="261"/>
      <c r="AX23" s="261"/>
      <c r="AY23" s="261"/>
      <c r="AZ23" s="261">
        <f t="shared" si="14"/>
        <v>10000000</v>
      </c>
      <c r="BA23" s="261">
        <f t="shared" si="24"/>
        <v>10000000</v>
      </c>
      <c r="BB23" s="329">
        <f t="shared" si="15"/>
        <v>0</v>
      </c>
      <c r="BC23" s="423" t="s">
        <v>422</v>
      </c>
      <c r="BD23" s="331">
        <v>10000000</v>
      </c>
      <c r="BE23" s="331">
        <v>6100000</v>
      </c>
      <c r="BF23" s="331">
        <v>3900000</v>
      </c>
      <c r="BG23" s="424">
        <v>0</v>
      </c>
      <c r="BH23" s="329">
        <f t="shared" si="25"/>
        <v>0</v>
      </c>
      <c r="BI23" s="330" t="s">
        <v>422</v>
      </c>
      <c r="BJ23" s="331">
        <v>3900000</v>
      </c>
      <c r="BK23" s="332">
        <f t="shared" si="26"/>
        <v>-3900000</v>
      </c>
    </row>
    <row r="24" spans="1:63" s="299" customFormat="1" ht="15" x14ac:dyDescent="0.2">
      <c r="A24" s="324">
        <v>19</v>
      </c>
      <c r="B24" s="325"/>
      <c r="C24" s="325" t="s">
        <v>130</v>
      </c>
      <c r="D24" s="327" t="s">
        <v>109</v>
      </c>
      <c r="E24" s="425">
        <v>9500000</v>
      </c>
      <c r="F24" s="261"/>
      <c r="G24" s="261"/>
      <c r="H24" s="425">
        <v>9500000</v>
      </c>
      <c r="I24" s="328">
        <v>2500000</v>
      </c>
      <c r="J24" s="261">
        <v>2500000</v>
      </c>
      <c r="K24" s="261">
        <v>2500000</v>
      </c>
      <c r="L24" s="261">
        <f t="shared" si="0"/>
        <v>0</v>
      </c>
      <c r="M24" s="314">
        <v>583000</v>
      </c>
      <c r="N24" s="314">
        <v>583000</v>
      </c>
      <c r="O24" s="314">
        <f t="shared" si="16"/>
        <v>0</v>
      </c>
      <c r="P24" s="261">
        <f t="shared" si="1"/>
        <v>583000</v>
      </c>
      <c r="Q24" s="261">
        <v>583000</v>
      </c>
      <c r="R24" s="261">
        <f t="shared" si="2"/>
        <v>0</v>
      </c>
      <c r="S24" s="261">
        <f t="shared" si="3"/>
        <v>583000</v>
      </c>
      <c r="T24" s="261">
        <v>583000</v>
      </c>
      <c r="U24" s="261">
        <f t="shared" si="4"/>
        <v>0</v>
      </c>
      <c r="V24" s="261">
        <f t="shared" si="5"/>
        <v>583000</v>
      </c>
      <c r="W24" s="261">
        <v>583000</v>
      </c>
      <c r="X24" s="261">
        <f t="shared" si="6"/>
        <v>0</v>
      </c>
      <c r="Y24" s="261">
        <f t="shared" si="29"/>
        <v>583000</v>
      </c>
      <c r="Z24" s="261">
        <v>583000</v>
      </c>
      <c r="AA24" s="261">
        <f t="shared" si="8"/>
        <v>0</v>
      </c>
      <c r="AB24" s="261">
        <f t="shared" si="9"/>
        <v>583000</v>
      </c>
      <c r="AC24" s="261">
        <v>583000</v>
      </c>
      <c r="AD24" s="261">
        <f t="shared" si="17"/>
        <v>0</v>
      </c>
      <c r="AE24" s="261">
        <f t="shared" si="10"/>
        <v>583000</v>
      </c>
      <c r="AF24" s="261">
        <v>583000</v>
      </c>
      <c r="AG24" s="261">
        <f t="shared" si="18"/>
        <v>0</v>
      </c>
      <c r="AH24" s="261">
        <f t="shared" si="11"/>
        <v>583000</v>
      </c>
      <c r="AI24" s="261">
        <f>AH24</f>
        <v>583000</v>
      </c>
      <c r="AJ24" s="261">
        <f t="shared" si="19"/>
        <v>0</v>
      </c>
      <c r="AK24" s="261">
        <f t="shared" si="12"/>
        <v>583000</v>
      </c>
      <c r="AL24" s="261">
        <f>AK24</f>
        <v>583000</v>
      </c>
      <c r="AM24" s="261">
        <f t="shared" si="20"/>
        <v>0</v>
      </c>
      <c r="AN24" s="261">
        <f t="shared" si="13"/>
        <v>583000</v>
      </c>
      <c r="AO24" s="261">
        <f>AN24</f>
        <v>583000</v>
      </c>
      <c r="AP24" s="261">
        <f t="shared" si="21"/>
        <v>0</v>
      </c>
      <c r="AQ24" s="261">
        <f t="shared" si="28"/>
        <v>583000</v>
      </c>
      <c r="AR24" s="261">
        <v>583000</v>
      </c>
      <c r="AS24" s="261">
        <f t="shared" si="22"/>
        <v>0</v>
      </c>
      <c r="AT24" s="261">
        <v>587000</v>
      </c>
      <c r="AU24" s="261">
        <v>587000</v>
      </c>
      <c r="AV24" s="261">
        <f t="shared" si="23"/>
        <v>0</v>
      </c>
      <c r="AW24" s="261"/>
      <c r="AX24" s="261"/>
      <c r="AY24" s="261"/>
      <c r="AZ24" s="261">
        <f t="shared" si="14"/>
        <v>9500000</v>
      </c>
      <c r="BA24" s="261">
        <f t="shared" si="24"/>
        <v>9500000</v>
      </c>
      <c r="BB24" s="329">
        <f t="shared" si="15"/>
        <v>0</v>
      </c>
      <c r="BC24" s="423" t="s">
        <v>130</v>
      </c>
      <c r="BD24" s="331">
        <v>9500000</v>
      </c>
      <c r="BE24" s="331">
        <v>8500000</v>
      </c>
      <c r="BF24" s="331">
        <v>1000000</v>
      </c>
      <c r="BG24" s="424">
        <v>0</v>
      </c>
      <c r="BH24" s="329">
        <f t="shared" si="25"/>
        <v>0</v>
      </c>
      <c r="BI24" s="423" t="s">
        <v>130</v>
      </c>
      <c r="BJ24" s="331">
        <v>1000000</v>
      </c>
      <c r="BK24" s="332">
        <f t="shared" si="26"/>
        <v>-1000000</v>
      </c>
    </row>
    <row r="25" spans="1:63" ht="15" x14ac:dyDescent="0.2">
      <c r="A25" s="207">
        <v>20</v>
      </c>
      <c r="B25" s="302"/>
      <c r="C25" s="312" t="s">
        <v>196</v>
      </c>
      <c r="D25" s="311" t="s">
        <v>138</v>
      </c>
      <c r="E25" s="253">
        <v>10000000</v>
      </c>
      <c r="F25" s="230"/>
      <c r="G25" s="230"/>
      <c r="H25" s="230">
        <v>10000000</v>
      </c>
      <c r="I25" s="230">
        <v>1000000</v>
      </c>
      <c r="J25" s="249">
        <v>1000000</v>
      </c>
      <c r="K25" s="249">
        <v>1000000</v>
      </c>
      <c r="L25" s="249">
        <f t="shared" si="0"/>
        <v>0</v>
      </c>
      <c r="M25" s="304">
        <f>(H25-I25)/12</f>
        <v>750000</v>
      </c>
      <c r="N25" s="304">
        <f>M25</f>
        <v>750000</v>
      </c>
      <c r="O25" s="304">
        <f t="shared" si="16"/>
        <v>0</v>
      </c>
      <c r="P25" s="249">
        <f t="shared" si="1"/>
        <v>750000</v>
      </c>
      <c r="Q25" s="249">
        <f>P25</f>
        <v>750000</v>
      </c>
      <c r="R25" s="249">
        <f t="shared" si="2"/>
        <v>0</v>
      </c>
      <c r="S25" s="261">
        <f t="shared" si="3"/>
        <v>750000</v>
      </c>
      <c r="T25" s="261">
        <v>750000</v>
      </c>
      <c r="U25" s="261">
        <f t="shared" si="4"/>
        <v>0</v>
      </c>
      <c r="V25" s="261">
        <f t="shared" si="5"/>
        <v>750000</v>
      </c>
      <c r="W25" s="261">
        <v>750000</v>
      </c>
      <c r="X25" s="261">
        <f t="shared" si="6"/>
        <v>0</v>
      </c>
      <c r="Y25" s="261">
        <f t="shared" si="29"/>
        <v>750000</v>
      </c>
      <c r="Z25" s="261">
        <v>750000</v>
      </c>
      <c r="AA25" s="261">
        <f t="shared" si="8"/>
        <v>0</v>
      </c>
      <c r="AB25" s="253">
        <f t="shared" si="9"/>
        <v>750000</v>
      </c>
      <c r="AC25" s="253">
        <v>750000</v>
      </c>
      <c r="AD25" s="253">
        <f t="shared" si="17"/>
        <v>0</v>
      </c>
      <c r="AE25" s="230">
        <f t="shared" si="10"/>
        <v>750000</v>
      </c>
      <c r="AF25" s="230">
        <v>400000</v>
      </c>
      <c r="AG25" s="230">
        <f t="shared" si="18"/>
        <v>350000</v>
      </c>
      <c r="AH25" s="253">
        <f t="shared" si="11"/>
        <v>750000</v>
      </c>
      <c r="AI25" s="253"/>
      <c r="AJ25" s="253">
        <f t="shared" si="19"/>
        <v>750000</v>
      </c>
      <c r="AK25" s="230">
        <f t="shared" si="12"/>
        <v>750000</v>
      </c>
      <c r="AL25" s="230"/>
      <c r="AM25" s="230">
        <f t="shared" si="20"/>
        <v>750000</v>
      </c>
      <c r="AN25" s="253">
        <f t="shared" si="13"/>
        <v>750000</v>
      </c>
      <c r="AO25" s="253"/>
      <c r="AP25" s="253">
        <f t="shared" si="21"/>
        <v>750000</v>
      </c>
      <c r="AQ25" s="230">
        <f t="shared" si="28"/>
        <v>750000</v>
      </c>
      <c r="AR25" s="230"/>
      <c r="AS25" s="230">
        <f t="shared" si="22"/>
        <v>750000</v>
      </c>
      <c r="AT25" s="253">
        <f>AN25</f>
        <v>750000</v>
      </c>
      <c r="AU25" s="253"/>
      <c r="AV25" s="253">
        <f t="shared" si="23"/>
        <v>750000</v>
      </c>
      <c r="AW25" s="230"/>
      <c r="AX25" s="230"/>
      <c r="AY25" s="230"/>
      <c r="AZ25" s="253">
        <f t="shared" si="14"/>
        <v>5900000</v>
      </c>
      <c r="BA25" s="230">
        <f t="shared" si="24"/>
        <v>10000000</v>
      </c>
      <c r="BB25" s="305">
        <f t="shared" si="15"/>
        <v>4100000</v>
      </c>
      <c r="BC25" s="310" t="s">
        <v>196</v>
      </c>
      <c r="BD25" s="307">
        <v>10000000</v>
      </c>
      <c r="BE25" s="307">
        <v>3000000</v>
      </c>
      <c r="BF25" s="307">
        <v>7000000</v>
      </c>
      <c r="BG25" s="307">
        <v>2500000</v>
      </c>
      <c r="BH25" s="305">
        <f t="shared" si="25"/>
        <v>0</v>
      </c>
      <c r="BI25" s="310" t="s">
        <v>196</v>
      </c>
      <c r="BJ25" s="307">
        <v>7000000</v>
      </c>
      <c r="BK25" s="309">
        <f t="shared" si="26"/>
        <v>-2900000</v>
      </c>
    </row>
    <row r="26" spans="1:63" ht="15" x14ac:dyDescent="0.2">
      <c r="A26" s="207">
        <v>21</v>
      </c>
      <c r="B26" s="302"/>
      <c r="C26" s="312" t="s">
        <v>183</v>
      </c>
      <c r="D26" s="9" t="s">
        <v>138</v>
      </c>
      <c r="E26" s="209">
        <v>10000000</v>
      </c>
      <c r="F26" s="230"/>
      <c r="G26" s="230"/>
      <c r="H26" s="186">
        <v>10000000</v>
      </c>
      <c r="I26" s="186">
        <v>1000000</v>
      </c>
      <c r="J26" s="249">
        <v>1000000</v>
      </c>
      <c r="K26" s="249">
        <v>1000000</v>
      </c>
      <c r="L26" s="249">
        <f t="shared" si="0"/>
        <v>0</v>
      </c>
      <c r="M26" s="304">
        <f>(H26-I26)/12</f>
        <v>750000</v>
      </c>
      <c r="N26" s="304">
        <f>M26</f>
        <v>750000</v>
      </c>
      <c r="O26" s="304">
        <f t="shared" si="16"/>
        <v>0</v>
      </c>
      <c r="P26" s="249">
        <f t="shared" si="1"/>
        <v>750000</v>
      </c>
      <c r="Q26" s="249">
        <f>P26</f>
        <v>750000</v>
      </c>
      <c r="R26" s="249">
        <f t="shared" si="2"/>
        <v>0</v>
      </c>
      <c r="S26" s="249">
        <f t="shared" si="3"/>
        <v>750000</v>
      </c>
      <c r="T26" s="249">
        <f>S26</f>
        <v>750000</v>
      </c>
      <c r="U26" s="249">
        <f t="shared" si="4"/>
        <v>0</v>
      </c>
      <c r="V26" s="249">
        <f t="shared" si="5"/>
        <v>750000</v>
      </c>
      <c r="W26" s="249">
        <f>V26</f>
        <v>750000</v>
      </c>
      <c r="X26" s="249">
        <f t="shared" si="6"/>
        <v>0</v>
      </c>
      <c r="Y26" s="249">
        <f t="shared" si="29"/>
        <v>750000</v>
      </c>
      <c r="Z26" s="249">
        <f>Y26</f>
        <v>750000</v>
      </c>
      <c r="AA26" s="249">
        <f t="shared" si="8"/>
        <v>0</v>
      </c>
      <c r="AB26" s="253">
        <f t="shared" si="9"/>
        <v>750000</v>
      </c>
      <c r="AC26" s="253">
        <v>750000</v>
      </c>
      <c r="AD26" s="253">
        <f t="shared" si="17"/>
        <v>0</v>
      </c>
      <c r="AE26" s="230">
        <f t="shared" si="10"/>
        <v>750000</v>
      </c>
      <c r="AF26" s="230">
        <v>750000</v>
      </c>
      <c r="AG26" s="230">
        <f t="shared" si="18"/>
        <v>0</v>
      </c>
      <c r="AH26" s="253">
        <f t="shared" si="11"/>
        <v>750000</v>
      </c>
      <c r="AI26" s="253">
        <v>750000</v>
      </c>
      <c r="AJ26" s="253">
        <f t="shared" si="19"/>
        <v>0</v>
      </c>
      <c r="AK26" s="230">
        <f t="shared" si="12"/>
        <v>750000</v>
      </c>
      <c r="AL26" s="230">
        <v>750000</v>
      </c>
      <c r="AM26" s="230">
        <f t="shared" si="20"/>
        <v>0</v>
      </c>
      <c r="AN26" s="253">
        <f t="shared" si="13"/>
        <v>750000</v>
      </c>
      <c r="AO26" s="253">
        <v>750000</v>
      </c>
      <c r="AP26" s="253">
        <f t="shared" si="21"/>
        <v>0</v>
      </c>
      <c r="AQ26" s="230">
        <f t="shared" si="28"/>
        <v>750000</v>
      </c>
      <c r="AR26" s="230"/>
      <c r="AS26" s="230">
        <f t="shared" si="22"/>
        <v>750000</v>
      </c>
      <c r="AT26" s="253">
        <f>AN26</f>
        <v>750000</v>
      </c>
      <c r="AU26" s="253"/>
      <c r="AV26" s="253">
        <f t="shared" si="23"/>
        <v>750000</v>
      </c>
      <c r="AW26" s="230"/>
      <c r="AX26" s="230"/>
      <c r="AY26" s="230"/>
      <c r="AZ26" s="253">
        <f t="shared" si="14"/>
        <v>8500000</v>
      </c>
      <c r="BA26" s="230">
        <f t="shared" si="24"/>
        <v>10000000</v>
      </c>
      <c r="BB26" s="305">
        <f t="shared" si="15"/>
        <v>1500000</v>
      </c>
      <c r="BC26" s="310" t="s">
        <v>423</v>
      </c>
      <c r="BD26" s="307">
        <v>10000000</v>
      </c>
      <c r="BE26" s="307">
        <v>4750000</v>
      </c>
      <c r="BF26" s="307">
        <v>5250000</v>
      </c>
      <c r="BG26" s="307">
        <v>750000</v>
      </c>
      <c r="BH26" s="305">
        <f t="shared" si="25"/>
        <v>0</v>
      </c>
      <c r="BI26" s="310" t="s">
        <v>423</v>
      </c>
      <c r="BJ26" s="307">
        <v>5250000</v>
      </c>
      <c r="BK26" s="309">
        <f t="shared" si="26"/>
        <v>-3750000</v>
      </c>
    </row>
    <row r="27" spans="1:63" s="299" customFormat="1" ht="15" x14ac:dyDescent="0.2">
      <c r="A27" s="324">
        <v>22</v>
      </c>
      <c r="B27" s="325"/>
      <c r="C27" s="450" t="s">
        <v>113</v>
      </c>
      <c r="D27" s="327" t="s">
        <v>109</v>
      </c>
      <c r="E27" s="425">
        <v>10000000</v>
      </c>
      <c r="F27" s="261">
        <v>450000</v>
      </c>
      <c r="G27" s="261">
        <v>1000000</v>
      </c>
      <c r="H27" s="425">
        <f>E27-F27-G27</f>
        <v>8550000</v>
      </c>
      <c r="I27" s="328">
        <f>H27</f>
        <v>8550000</v>
      </c>
      <c r="J27" s="261">
        <f>I27</f>
        <v>8550000</v>
      </c>
      <c r="K27" s="261">
        <f>J27</f>
        <v>8550000</v>
      </c>
      <c r="L27" s="261">
        <f t="shared" si="0"/>
        <v>0</v>
      </c>
      <c r="M27" s="314">
        <f>(H27-I27)/12</f>
        <v>0</v>
      </c>
      <c r="N27" s="314"/>
      <c r="O27" s="314">
        <f t="shared" si="16"/>
        <v>0</v>
      </c>
      <c r="P27" s="261">
        <f t="shared" si="1"/>
        <v>0</v>
      </c>
      <c r="Q27" s="261"/>
      <c r="R27" s="261">
        <f t="shared" si="2"/>
        <v>0</v>
      </c>
      <c r="S27" s="261">
        <f t="shared" si="3"/>
        <v>0</v>
      </c>
      <c r="T27" s="261"/>
      <c r="U27" s="261">
        <f t="shared" si="4"/>
        <v>0</v>
      </c>
      <c r="V27" s="261">
        <f t="shared" si="5"/>
        <v>0</v>
      </c>
      <c r="W27" s="261"/>
      <c r="X27" s="261">
        <f t="shared" si="6"/>
        <v>0</v>
      </c>
      <c r="Y27" s="261">
        <f t="shared" si="29"/>
        <v>0</v>
      </c>
      <c r="Z27" s="261"/>
      <c r="AA27" s="261">
        <f t="shared" si="8"/>
        <v>0</v>
      </c>
      <c r="AB27" s="261">
        <f t="shared" si="9"/>
        <v>0</v>
      </c>
      <c r="AC27" s="261"/>
      <c r="AD27" s="261">
        <f t="shared" si="17"/>
        <v>0</v>
      </c>
      <c r="AE27" s="261">
        <f t="shared" si="10"/>
        <v>0</v>
      </c>
      <c r="AF27" s="261"/>
      <c r="AG27" s="261">
        <f t="shared" si="18"/>
        <v>0</v>
      </c>
      <c r="AH27" s="261">
        <f t="shared" si="11"/>
        <v>0</v>
      </c>
      <c r="AI27" s="261"/>
      <c r="AJ27" s="261">
        <f t="shared" si="19"/>
        <v>0</v>
      </c>
      <c r="AK27" s="261">
        <f t="shared" si="12"/>
        <v>0</v>
      </c>
      <c r="AL27" s="261"/>
      <c r="AM27" s="261">
        <f t="shared" si="20"/>
        <v>0</v>
      </c>
      <c r="AN27" s="261">
        <f t="shared" si="13"/>
        <v>0</v>
      </c>
      <c r="AO27" s="261"/>
      <c r="AP27" s="261">
        <f t="shared" si="21"/>
        <v>0</v>
      </c>
      <c r="AQ27" s="261">
        <f t="shared" si="28"/>
        <v>0</v>
      </c>
      <c r="AR27" s="261"/>
      <c r="AS27" s="261">
        <f t="shared" si="22"/>
        <v>0</v>
      </c>
      <c r="AT27" s="261">
        <f>AN27</f>
        <v>0</v>
      </c>
      <c r="AU27" s="261"/>
      <c r="AV27" s="261">
        <f t="shared" si="23"/>
        <v>0</v>
      </c>
      <c r="AW27" s="261"/>
      <c r="AX27" s="261"/>
      <c r="AY27" s="261"/>
      <c r="AZ27" s="261">
        <f t="shared" si="14"/>
        <v>8550000</v>
      </c>
      <c r="BA27" s="261">
        <f t="shared" si="24"/>
        <v>8550000</v>
      </c>
      <c r="BB27" s="329">
        <f t="shared" si="15"/>
        <v>0</v>
      </c>
      <c r="BC27" s="423" t="s">
        <v>424</v>
      </c>
      <c r="BD27" s="331">
        <v>8550000</v>
      </c>
      <c r="BE27" s="331">
        <v>8550000</v>
      </c>
      <c r="BF27" s="424">
        <v>0</v>
      </c>
      <c r="BG27" s="424">
        <v>0</v>
      </c>
      <c r="BH27" s="329">
        <f t="shared" si="25"/>
        <v>0</v>
      </c>
      <c r="BI27" s="423" t="s">
        <v>424</v>
      </c>
      <c r="BJ27" s="424">
        <v>0</v>
      </c>
      <c r="BK27" s="332">
        <f t="shared" si="26"/>
        <v>0</v>
      </c>
    </row>
    <row r="28" spans="1:63" ht="15" x14ac:dyDescent="0.2">
      <c r="A28" s="207">
        <v>23</v>
      </c>
      <c r="B28" s="302"/>
      <c r="C28" s="210" t="s">
        <v>189</v>
      </c>
      <c r="D28" s="9" t="s">
        <v>109</v>
      </c>
      <c r="E28" s="253">
        <v>10000000</v>
      </c>
      <c r="F28" s="230"/>
      <c r="G28" s="230">
        <v>500000</v>
      </c>
      <c r="H28" s="230">
        <v>9500000</v>
      </c>
      <c r="I28" s="230">
        <v>2100000</v>
      </c>
      <c r="J28" s="249">
        <v>2100000</v>
      </c>
      <c r="K28" s="249">
        <v>2100000</v>
      </c>
      <c r="L28" s="249">
        <f t="shared" si="0"/>
        <v>0</v>
      </c>
      <c r="M28" s="304">
        <f>(H28-I28)/10</f>
        <v>740000</v>
      </c>
      <c r="N28" s="304">
        <f>M28</f>
        <v>740000</v>
      </c>
      <c r="O28" s="304">
        <f t="shared" si="16"/>
        <v>0</v>
      </c>
      <c r="P28" s="249">
        <f t="shared" si="1"/>
        <v>740000</v>
      </c>
      <c r="Q28" s="249">
        <f>P28</f>
        <v>740000</v>
      </c>
      <c r="R28" s="249">
        <f t="shared" si="2"/>
        <v>0</v>
      </c>
      <c r="S28" s="249">
        <f t="shared" si="3"/>
        <v>740000</v>
      </c>
      <c r="T28" s="249">
        <f>S28</f>
        <v>740000</v>
      </c>
      <c r="U28" s="249">
        <f t="shared" si="4"/>
        <v>0</v>
      </c>
      <c r="V28" s="249">
        <f t="shared" si="5"/>
        <v>740000</v>
      </c>
      <c r="W28" s="249">
        <f>V28</f>
        <v>740000</v>
      </c>
      <c r="X28" s="249">
        <f t="shared" si="6"/>
        <v>0</v>
      </c>
      <c r="Y28" s="249">
        <f t="shared" si="29"/>
        <v>740000</v>
      </c>
      <c r="Z28" s="249">
        <f>Y28</f>
        <v>740000</v>
      </c>
      <c r="AA28" s="249">
        <f t="shared" si="8"/>
        <v>0</v>
      </c>
      <c r="AB28" s="253">
        <f t="shared" si="9"/>
        <v>740000</v>
      </c>
      <c r="AC28" s="253"/>
      <c r="AD28" s="253">
        <f t="shared" si="17"/>
        <v>740000</v>
      </c>
      <c r="AE28" s="230">
        <f t="shared" si="10"/>
        <v>740000</v>
      </c>
      <c r="AF28" s="230"/>
      <c r="AG28" s="230">
        <f t="shared" si="18"/>
        <v>740000</v>
      </c>
      <c r="AH28" s="253">
        <f t="shared" si="11"/>
        <v>740000</v>
      </c>
      <c r="AI28" s="253"/>
      <c r="AJ28" s="253">
        <f t="shared" si="19"/>
        <v>740000</v>
      </c>
      <c r="AK28" s="230">
        <f t="shared" si="12"/>
        <v>740000</v>
      </c>
      <c r="AL28" s="230"/>
      <c r="AM28" s="230">
        <f t="shared" si="20"/>
        <v>740000</v>
      </c>
      <c r="AN28" s="253">
        <f t="shared" si="13"/>
        <v>740000</v>
      </c>
      <c r="AO28" s="253"/>
      <c r="AP28" s="253">
        <f t="shared" si="21"/>
        <v>740000</v>
      </c>
      <c r="AQ28" s="230"/>
      <c r="AR28" s="230"/>
      <c r="AS28" s="230">
        <f t="shared" si="22"/>
        <v>0</v>
      </c>
      <c r="AT28" s="253"/>
      <c r="AU28" s="253"/>
      <c r="AV28" s="253">
        <f t="shared" si="23"/>
        <v>0</v>
      </c>
      <c r="AW28" s="230"/>
      <c r="AX28" s="230"/>
      <c r="AY28" s="230"/>
      <c r="AZ28" s="253">
        <f t="shared" si="14"/>
        <v>5800000</v>
      </c>
      <c r="BA28" s="230">
        <f t="shared" si="24"/>
        <v>9500000</v>
      </c>
      <c r="BB28" s="305">
        <f t="shared" si="15"/>
        <v>3700000</v>
      </c>
      <c r="BC28" s="310" t="s">
        <v>425</v>
      </c>
      <c r="BD28" s="307">
        <v>9500000</v>
      </c>
      <c r="BE28" s="307">
        <v>5800000</v>
      </c>
      <c r="BF28" s="307">
        <v>3700000</v>
      </c>
      <c r="BG28" s="307">
        <v>740000</v>
      </c>
      <c r="BH28" s="305">
        <f t="shared" si="25"/>
        <v>0</v>
      </c>
      <c r="BI28" s="310" t="s">
        <v>425</v>
      </c>
      <c r="BJ28" s="307">
        <v>3700000</v>
      </c>
      <c r="BK28" s="309">
        <f t="shared" si="26"/>
        <v>0</v>
      </c>
    </row>
    <row r="29" spans="1:63" ht="15" x14ac:dyDescent="0.2">
      <c r="A29" s="207">
        <v>24</v>
      </c>
      <c r="B29" s="302"/>
      <c r="C29" s="313" t="s">
        <v>206</v>
      </c>
      <c r="D29" s="311" t="s">
        <v>138</v>
      </c>
      <c r="E29" s="253">
        <v>10000000</v>
      </c>
      <c r="F29" s="230"/>
      <c r="G29" s="230"/>
      <c r="H29" s="230">
        <v>10000000</v>
      </c>
      <c r="I29" s="230">
        <v>1000000</v>
      </c>
      <c r="J29" s="249">
        <v>1000000</v>
      </c>
      <c r="K29" s="249">
        <v>600000</v>
      </c>
      <c r="L29" s="249">
        <f t="shared" si="0"/>
        <v>400000</v>
      </c>
      <c r="M29" s="314">
        <f>(H29-I29)/12</f>
        <v>750000</v>
      </c>
      <c r="N29" s="314"/>
      <c r="O29" s="314">
        <f t="shared" si="16"/>
        <v>750000</v>
      </c>
      <c r="P29" s="261">
        <f t="shared" si="1"/>
        <v>750000</v>
      </c>
      <c r="Q29" s="261"/>
      <c r="R29" s="261">
        <f t="shared" si="2"/>
        <v>750000</v>
      </c>
      <c r="S29" s="261">
        <f t="shared" si="3"/>
        <v>750000</v>
      </c>
      <c r="T29" s="261"/>
      <c r="U29" s="261">
        <f t="shared" si="4"/>
        <v>750000</v>
      </c>
      <c r="V29" s="261">
        <f t="shared" si="5"/>
        <v>750000</v>
      </c>
      <c r="W29" s="261"/>
      <c r="X29" s="261">
        <f t="shared" si="6"/>
        <v>750000</v>
      </c>
      <c r="Y29" s="261">
        <f t="shared" si="29"/>
        <v>750000</v>
      </c>
      <c r="Z29" s="261"/>
      <c r="AA29" s="261">
        <f t="shared" si="8"/>
        <v>750000</v>
      </c>
      <c r="AB29" s="253">
        <f t="shared" si="9"/>
        <v>750000</v>
      </c>
      <c r="AC29" s="253"/>
      <c r="AD29" s="253">
        <f t="shared" si="17"/>
        <v>750000</v>
      </c>
      <c r="AE29" s="230">
        <f t="shared" si="10"/>
        <v>750000</v>
      </c>
      <c r="AF29" s="230"/>
      <c r="AG29" s="230">
        <f t="shared" si="18"/>
        <v>750000</v>
      </c>
      <c r="AH29" s="253">
        <f t="shared" si="11"/>
        <v>750000</v>
      </c>
      <c r="AI29" s="253"/>
      <c r="AJ29" s="253">
        <f t="shared" si="19"/>
        <v>750000</v>
      </c>
      <c r="AK29" s="230">
        <f t="shared" si="12"/>
        <v>750000</v>
      </c>
      <c r="AL29" s="230"/>
      <c r="AM29" s="230">
        <f t="shared" si="20"/>
        <v>750000</v>
      </c>
      <c r="AN29" s="253">
        <f t="shared" si="13"/>
        <v>750000</v>
      </c>
      <c r="AO29" s="253"/>
      <c r="AP29" s="253">
        <f t="shared" si="21"/>
        <v>750000</v>
      </c>
      <c r="AQ29" s="230">
        <f>AN29</f>
        <v>750000</v>
      </c>
      <c r="AR29" s="230"/>
      <c r="AS29" s="230">
        <f t="shared" si="22"/>
        <v>750000</v>
      </c>
      <c r="AT29" s="253">
        <f>AN29</f>
        <v>750000</v>
      </c>
      <c r="AU29" s="253"/>
      <c r="AV29" s="253">
        <f t="shared" si="23"/>
        <v>750000</v>
      </c>
      <c r="AW29" s="230"/>
      <c r="AX29" s="230"/>
      <c r="AY29" s="230"/>
      <c r="AZ29" s="253">
        <f t="shared" si="14"/>
        <v>600000</v>
      </c>
      <c r="BA29" s="230">
        <f t="shared" si="24"/>
        <v>10000000</v>
      </c>
      <c r="BB29" s="305">
        <f t="shared" si="15"/>
        <v>9400000</v>
      </c>
      <c r="BC29" s="310" t="s">
        <v>206</v>
      </c>
      <c r="BD29" s="307">
        <v>10000000</v>
      </c>
      <c r="BE29" s="307">
        <v>600000</v>
      </c>
      <c r="BF29" s="307">
        <v>9400000</v>
      </c>
      <c r="BG29" s="307">
        <v>4900000</v>
      </c>
      <c r="BH29" s="305">
        <f t="shared" si="25"/>
        <v>0</v>
      </c>
      <c r="BI29" s="310" t="s">
        <v>206</v>
      </c>
      <c r="BJ29" s="307">
        <v>9400000</v>
      </c>
      <c r="BK29" s="309">
        <f t="shared" si="26"/>
        <v>0</v>
      </c>
    </row>
    <row r="30" spans="1:63" ht="15" x14ac:dyDescent="0.2">
      <c r="A30" s="207">
        <v>25</v>
      </c>
      <c r="B30" s="302"/>
      <c r="C30" s="313" t="s">
        <v>160</v>
      </c>
      <c r="D30" s="303" t="s">
        <v>138</v>
      </c>
      <c r="E30" s="208">
        <v>9500000</v>
      </c>
      <c r="F30" s="230"/>
      <c r="G30" s="230"/>
      <c r="H30" s="182">
        <v>9500000</v>
      </c>
      <c r="I30" s="230">
        <v>1000000</v>
      </c>
      <c r="J30" s="249">
        <v>1000000</v>
      </c>
      <c r="K30" s="249">
        <v>1000000</v>
      </c>
      <c r="L30" s="249">
        <f t="shared" si="0"/>
        <v>0</v>
      </c>
      <c r="M30" s="314">
        <v>708000</v>
      </c>
      <c r="N30" s="314"/>
      <c r="O30" s="314">
        <f t="shared" si="16"/>
        <v>708000</v>
      </c>
      <c r="P30" s="261">
        <f t="shared" si="1"/>
        <v>708000</v>
      </c>
      <c r="Q30" s="261"/>
      <c r="R30" s="261">
        <f t="shared" si="2"/>
        <v>708000</v>
      </c>
      <c r="S30" s="261">
        <f t="shared" si="3"/>
        <v>708000</v>
      </c>
      <c r="T30" s="261"/>
      <c r="U30" s="261">
        <f t="shared" si="4"/>
        <v>708000</v>
      </c>
      <c r="V30" s="261">
        <f t="shared" si="5"/>
        <v>708000</v>
      </c>
      <c r="W30" s="261"/>
      <c r="X30" s="261">
        <f t="shared" si="6"/>
        <v>708000</v>
      </c>
      <c r="Y30" s="261">
        <f t="shared" si="29"/>
        <v>708000</v>
      </c>
      <c r="Z30" s="261"/>
      <c r="AA30" s="261">
        <f t="shared" si="8"/>
        <v>708000</v>
      </c>
      <c r="AB30" s="253">
        <f t="shared" si="9"/>
        <v>708000</v>
      </c>
      <c r="AC30" s="253"/>
      <c r="AD30" s="253">
        <f t="shared" si="17"/>
        <v>708000</v>
      </c>
      <c r="AE30" s="230">
        <f t="shared" si="10"/>
        <v>708000</v>
      </c>
      <c r="AF30" s="230"/>
      <c r="AG30" s="230">
        <f t="shared" si="18"/>
        <v>708000</v>
      </c>
      <c r="AH30" s="253">
        <f t="shared" si="11"/>
        <v>708000</v>
      </c>
      <c r="AI30" s="253"/>
      <c r="AJ30" s="253">
        <f t="shared" si="19"/>
        <v>708000</v>
      </c>
      <c r="AK30" s="230">
        <f t="shared" si="12"/>
        <v>708000</v>
      </c>
      <c r="AL30" s="230"/>
      <c r="AM30" s="230">
        <f t="shared" si="20"/>
        <v>708000</v>
      </c>
      <c r="AN30" s="253">
        <f t="shared" si="13"/>
        <v>708000</v>
      </c>
      <c r="AO30" s="253"/>
      <c r="AP30" s="253">
        <f t="shared" si="21"/>
        <v>708000</v>
      </c>
      <c r="AQ30" s="230">
        <f>AN30</f>
        <v>708000</v>
      </c>
      <c r="AR30" s="230"/>
      <c r="AS30" s="230">
        <f t="shared" si="22"/>
        <v>708000</v>
      </c>
      <c r="AT30" s="253">
        <v>712000</v>
      </c>
      <c r="AU30" s="253"/>
      <c r="AV30" s="253">
        <f t="shared" si="23"/>
        <v>712000</v>
      </c>
      <c r="AW30" s="230"/>
      <c r="AX30" s="230"/>
      <c r="AY30" s="230"/>
      <c r="AZ30" s="253">
        <f t="shared" si="14"/>
        <v>1000000</v>
      </c>
      <c r="BA30" s="230">
        <f t="shared" si="24"/>
        <v>9500000</v>
      </c>
      <c r="BB30" s="305">
        <f t="shared" si="15"/>
        <v>8500000</v>
      </c>
      <c r="BC30" s="310" t="s">
        <v>160</v>
      </c>
      <c r="BD30" s="307">
        <v>9500000</v>
      </c>
      <c r="BE30" s="307">
        <v>1000000</v>
      </c>
      <c r="BF30" s="307">
        <v>8500000</v>
      </c>
      <c r="BG30" s="307">
        <v>4248000</v>
      </c>
      <c r="BH30" s="305">
        <f t="shared" si="25"/>
        <v>0</v>
      </c>
      <c r="BI30" s="310" t="s">
        <v>160</v>
      </c>
      <c r="BJ30" s="307">
        <v>8500000</v>
      </c>
      <c r="BK30" s="309">
        <f t="shared" si="26"/>
        <v>0</v>
      </c>
    </row>
    <row r="31" spans="1:63" s="299" customFormat="1" ht="15" x14ac:dyDescent="0.2">
      <c r="A31" s="324">
        <v>26</v>
      </c>
      <c r="B31" s="325"/>
      <c r="C31" s="325" t="s">
        <v>123</v>
      </c>
      <c r="D31" s="327" t="s">
        <v>109</v>
      </c>
      <c r="E31" s="425">
        <v>9500000</v>
      </c>
      <c r="F31" s="261"/>
      <c r="G31" s="261"/>
      <c r="H31" s="425">
        <v>9500000</v>
      </c>
      <c r="I31" s="328">
        <v>3000000</v>
      </c>
      <c r="J31" s="261">
        <v>3000000</v>
      </c>
      <c r="K31" s="261">
        <v>3000000</v>
      </c>
      <c r="L31" s="261">
        <f t="shared" si="0"/>
        <v>0</v>
      </c>
      <c r="M31" s="314">
        <f>(H31-I31)/10</f>
        <v>650000</v>
      </c>
      <c r="N31" s="314">
        <v>650000</v>
      </c>
      <c r="O31" s="314">
        <f t="shared" si="16"/>
        <v>0</v>
      </c>
      <c r="P31" s="261">
        <f t="shared" si="1"/>
        <v>650000</v>
      </c>
      <c r="Q31" s="261">
        <v>650000</v>
      </c>
      <c r="R31" s="261">
        <f t="shared" si="2"/>
        <v>0</v>
      </c>
      <c r="S31" s="261">
        <f t="shared" si="3"/>
        <v>650000</v>
      </c>
      <c r="T31" s="261">
        <v>650000</v>
      </c>
      <c r="U31" s="261">
        <f t="shared" si="4"/>
        <v>0</v>
      </c>
      <c r="V31" s="261">
        <f t="shared" si="5"/>
        <v>650000</v>
      </c>
      <c r="W31" s="261">
        <f>V31</f>
        <v>650000</v>
      </c>
      <c r="X31" s="261">
        <f t="shared" si="6"/>
        <v>0</v>
      </c>
      <c r="Y31" s="261">
        <f t="shared" si="29"/>
        <v>650000</v>
      </c>
      <c r="Z31" s="261">
        <f>Y31</f>
        <v>650000</v>
      </c>
      <c r="AA31" s="261">
        <f t="shared" si="8"/>
        <v>0</v>
      </c>
      <c r="AB31" s="261">
        <f t="shared" si="9"/>
        <v>650000</v>
      </c>
      <c r="AC31" s="261">
        <f>AB31</f>
        <v>650000</v>
      </c>
      <c r="AD31" s="261">
        <f t="shared" si="17"/>
        <v>0</v>
      </c>
      <c r="AE31" s="261">
        <f t="shared" si="10"/>
        <v>650000</v>
      </c>
      <c r="AF31" s="261">
        <v>650000</v>
      </c>
      <c r="AG31" s="261">
        <f t="shared" si="18"/>
        <v>0</v>
      </c>
      <c r="AH31" s="261">
        <f t="shared" si="11"/>
        <v>650000</v>
      </c>
      <c r="AI31" s="261">
        <v>650000</v>
      </c>
      <c r="AJ31" s="261">
        <f t="shared" si="19"/>
        <v>0</v>
      </c>
      <c r="AK31" s="261">
        <f t="shared" si="12"/>
        <v>650000</v>
      </c>
      <c r="AL31" s="261">
        <v>650000</v>
      </c>
      <c r="AM31" s="261">
        <f t="shared" si="20"/>
        <v>0</v>
      </c>
      <c r="AN31" s="261">
        <f t="shared" si="13"/>
        <v>650000</v>
      </c>
      <c r="AO31" s="261">
        <v>650000</v>
      </c>
      <c r="AP31" s="261">
        <f t="shared" si="21"/>
        <v>0</v>
      </c>
      <c r="AQ31" s="261"/>
      <c r="AR31" s="261"/>
      <c r="AS31" s="261">
        <f t="shared" si="22"/>
        <v>0</v>
      </c>
      <c r="AT31" s="261"/>
      <c r="AU31" s="261"/>
      <c r="AV31" s="261">
        <f t="shared" si="23"/>
        <v>0</v>
      </c>
      <c r="AW31" s="261"/>
      <c r="AX31" s="261"/>
      <c r="AY31" s="261"/>
      <c r="AZ31" s="261">
        <f t="shared" si="14"/>
        <v>9500000</v>
      </c>
      <c r="BA31" s="261">
        <f t="shared" si="24"/>
        <v>9500000</v>
      </c>
      <c r="BB31" s="329">
        <f t="shared" si="15"/>
        <v>0</v>
      </c>
      <c r="BC31" s="330" t="s">
        <v>426</v>
      </c>
      <c r="BD31" s="331">
        <v>9500000</v>
      </c>
      <c r="BE31" s="331">
        <v>5600000</v>
      </c>
      <c r="BF31" s="331">
        <v>3900000</v>
      </c>
      <c r="BG31" s="331">
        <v>1300000</v>
      </c>
      <c r="BH31" s="329">
        <f t="shared" si="25"/>
        <v>0</v>
      </c>
      <c r="BI31" s="330" t="s">
        <v>426</v>
      </c>
      <c r="BJ31" s="331">
        <v>2600000</v>
      </c>
      <c r="BK31" s="332">
        <f t="shared" si="26"/>
        <v>-2600000</v>
      </c>
    </row>
    <row r="32" spans="1:63" s="299" customFormat="1" ht="15" x14ac:dyDescent="0.2">
      <c r="A32" s="324">
        <v>27</v>
      </c>
      <c r="B32" s="325"/>
      <c r="C32" s="448" t="s">
        <v>157</v>
      </c>
      <c r="D32" s="327" t="s">
        <v>138</v>
      </c>
      <c r="E32" s="425">
        <v>9500000</v>
      </c>
      <c r="F32" s="261"/>
      <c r="G32" s="261"/>
      <c r="H32" s="425">
        <v>9500000</v>
      </c>
      <c r="I32" s="261">
        <v>4500000</v>
      </c>
      <c r="J32" s="261">
        <v>4500000</v>
      </c>
      <c r="K32" s="261">
        <v>4500000</v>
      </c>
      <c r="L32" s="261">
        <f t="shared" si="0"/>
        <v>0</v>
      </c>
      <c r="M32" s="314">
        <f>(H32-I32)/10</f>
        <v>500000</v>
      </c>
      <c r="N32" s="314">
        <f>M32</f>
        <v>500000</v>
      </c>
      <c r="O32" s="314">
        <f t="shared" si="16"/>
        <v>0</v>
      </c>
      <c r="P32" s="261">
        <f t="shared" si="1"/>
        <v>500000</v>
      </c>
      <c r="Q32" s="261">
        <f>P32</f>
        <v>500000</v>
      </c>
      <c r="R32" s="261">
        <f t="shared" si="2"/>
        <v>0</v>
      </c>
      <c r="S32" s="261">
        <f t="shared" si="3"/>
        <v>500000</v>
      </c>
      <c r="T32" s="261">
        <f>S32</f>
        <v>500000</v>
      </c>
      <c r="U32" s="261">
        <f t="shared" si="4"/>
        <v>0</v>
      </c>
      <c r="V32" s="261">
        <f t="shared" si="5"/>
        <v>500000</v>
      </c>
      <c r="W32" s="261">
        <f>V32</f>
        <v>500000</v>
      </c>
      <c r="X32" s="261">
        <f t="shared" si="6"/>
        <v>0</v>
      </c>
      <c r="Y32" s="261">
        <f t="shared" si="29"/>
        <v>500000</v>
      </c>
      <c r="Z32" s="261">
        <v>500000</v>
      </c>
      <c r="AA32" s="261">
        <f t="shared" si="8"/>
        <v>0</v>
      </c>
      <c r="AB32" s="261">
        <f t="shared" si="9"/>
        <v>500000</v>
      </c>
      <c r="AC32" s="261">
        <v>500000</v>
      </c>
      <c r="AD32" s="261">
        <f t="shared" si="17"/>
        <v>0</v>
      </c>
      <c r="AE32" s="261">
        <f t="shared" si="10"/>
        <v>500000</v>
      </c>
      <c r="AF32" s="261">
        <v>500000</v>
      </c>
      <c r="AG32" s="261">
        <f t="shared" si="18"/>
        <v>0</v>
      </c>
      <c r="AH32" s="261">
        <f t="shared" si="11"/>
        <v>500000</v>
      </c>
      <c r="AI32" s="261">
        <v>500000</v>
      </c>
      <c r="AJ32" s="261">
        <f t="shared" si="19"/>
        <v>0</v>
      </c>
      <c r="AK32" s="261">
        <f t="shared" si="12"/>
        <v>500000</v>
      </c>
      <c r="AL32" s="261">
        <v>500000</v>
      </c>
      <c r="AM32" s="261">
        <f t="shared" si="20"/>
        <v>0</v>
      </c>
      <c r="AN32" s="261">
        <f t="shared" si="13"/>
        <v>500000</v>
      </c>
      <c r="AO32" s="261">
        <v>500000</v>
      </c>
      <c r="AP32" s="261">
        <f t="shared" si="21"/>
        <v>0</v>
      </c>
      <c r="AQ32" s="261"/>
      <c r="AR32" s="261"/>
      <c r="AS32" s="261">
        <f t="shared" si="22"/>
        <v>0</v>
      </c>
      <c r="AT32" s="261"/>
      <c r="AU32" s="261"/>
      <c r="AV32" s="261">
        <f t="shared" si="23"/>
        <v>0</v>
      </c>
      <c r="AW32" s="261"/>
      <c r="AX32" s="261"/>
      <c r="AY32" s="261"/>
      <c r="AZ32" s="261">
        <f t="shared" si="14"/>
        <v>9500000</v>
      </c>
      <c r="BA32" s="261">
        <f t="shared" si="24"/>
        <v>9500000</v>
      </c>
      <c r="BB32" s="329">
        <f t="shared" si="15"/>
        <v>0</v>
      </c>
      <c r="BC32" s="330" t="s">
        <v>427</v>
      </c>
      <c r="BD32" s="331">
        <v>9500000</v>
      </c>
      <c r="BE32" s="331">
        <v>6700000</v>
      </c>
      <c r="BF32" s="331">
        <v>2800000</v>
      </c>
      <c r="BG32" s="331">
        <v>800000</v>
      </c>
      <c r="BH32" s="329">
        <f t="shared" si="25"/>
        <v>0</v>
      </c>
      <c r="BI32" s="330" t="s">
        <v>427</v>
      </c>
      <c r="BJ32" s="331">
        <v>2800000</v>
      </c>
      <c r="BK32" s="332">
        <f t="shared" si="26"/>
        <v>-2800000</v>
      </c>
    </row>
    <row r="33" spans="1:63" ht="15" x14ac:dyDescent="0.2">
      <c r="A33" s="207">
        <v>28</v>
      </c>
      <c r="B33" s="302"/>
      <c r="C33" s="302" t="s">
        <v>173</v>
      </c>
      <c r="D33" s="303" t="s">
        <v>138</v>
      </c>
      <c r="E33" s="208">
        <v>9750000</v>
      </c>
      <c r="F33" s="230"/>
      <c r="G33" s="230"/>
      <c r="H33" s="182">
        <v>9750000</v>
      </c>
      <c r="I33" s="230">
        <v>3000000</v>
      </c>
      <c r="J33" s="249">
        <f t="shared" ref="J33:J46" si="30">I33</f>
        <v>3000000</v>
      </c>
      <c r="K33" s="249">
        <v>3000000</v>
      </c>
      <c r="L33" s="249">
        <f t="shared" si="0"/>
        <v>0</v>
      </c>
      <c r="M33" s="304">
        <f>(H33-I33)/12</f>
        <v>562500</v>
      </c>
      <c r="N33" s="304">
        <v>562500</v>
      </c>
      <c r="O33" s="304">
        <f t="shared" si="16"/>
        <v>0</v>
      </c>
      <c r="P33" s="249">
        <f t="shared" si="1"/>
        <v>562500</v>
      </c>
      <c r="Q33" s="249">
        <v>562500</v>
      </c>
      <c r="R33" s="249">
        <f t="shared" si="2"/>
        <v>0</v>
      </c>
      <c r="S33" s="249">
        <f t="shared" si="3"/>
        <v>562500</v>
      </c>
      <c r="T33" s="249">
        <f>S33</f>
        <v>562500</v>
      </c>
      <c r="U33" s="249">
        <f t="shared" si="4"/>
        <v>0</v>
      </c>
      <c r="V33" s="249">
        <f t="shared" si="5"/>
        <v>562500</v>
      </c>
      <c r="W33" s="249">
        <f>V33</f>
        <v>562500</v>
      </c>
      <c r="X33" s="249">
        <f t="shared" si="6"/>
        <v>0</v>
      </c>
      <c r="Y33" s="249">
        <f t="shared" si="29"/>
        <v>562500</v>
      </c>
      <c r="Z33" s="249">
        <f t="shared" ref="Z33:Z43" si="31">Y33</f>
        <v>562500</v>
      </c>
      <c r="AA33" s="249">
        <f t="shared" si="8"/>
        <v>0</v>
      </c>
      <c r="AB33" s="253">
        <f t="shared" si="9"/>
        <v>562500</v>
      </c>
      <c r="AC33" s="253">
        <v>562500</v>
      </c>
      <c r="AD33" s="253">
        <f t="shared" si="17"/>
        <v>0</v>
      </c>
      <c r="AE33" s="230">
        <f t="shared" si="10"/>
        <v>562500</v>
      </c>
      <c r="AF33" s="230">
        <v>562500</v>
      </c>
      <c r="AG33" s="230">
        <f t="shared" si="18"/>
        <v>0</v>
      </c>
      <c r="AH33" s="253">
        <f t="shared" si="11"/>
        <v>562500</v>
      </c>
      <c r="AI33" s="253">
        <v>562500</v>
      </c>
      <c r="AJ33" s="253">
        <f t="shared" si="19"/>
        <v>0</v>
      </c>
      <c r="AK33" s="230">
        <f t="shared" si="12"/>
        <v>562500</v>
      </c>
      <c r="AL33" s="230">
        <v>562500</v>
      </c>
      <c r="AM33" s="230">
        <f t="shared" si="20"/>
        <v>0</v>
      </c>
      <c r="AN33" s="253">
        <f t="shared" si="13"/>
        <v>562500</v>
      </c>
      <c r="AO33" s="253">
        <v>562500</v>
      </c>
      <c r="AP33" s="253">
        <f t="shared" si="21"/>
        <v>0</v>
      </c>
      <c r="AQ33" s="230">
        <f>AN33</f>
        <v>562500</v>
      </c>
      <c r="AR33" s="230"/>
      <c r="AS33" s="230">
        <f t="shared" si="22"/>
        <v>562500</v>
      </c>
      <c r="AT33" s="253">
        <f>AN33</f>
        <v>562500</v>
      </c>
      <c r="AU33" s="253"/>
      <c r="AV33" s="253">
        <f t="shared" si="23"/>
        <v>562500</v>
      </c>
      <c r="AW33" s="230"/>
      <c r="AX33" s="230"/>
      <c r="AY33" s="230"/>
      <c r="AZ33" s="253">
        <f t="shared" si="14"/>
        <v>8625000</v>
      </c>
      <c r="BA33" s="230">
        <f t="shared" si="24"/>
        <v>9750000</v>
      </c>
      <c r="BB33" s="305">
        <f t="shared" si="15"/>
        <v>1125000</v>
      </c>
      <c r="BC33" s="310" t="s">
        <v>428</v>
      </c>
      <c r="BD33" s="307">
        <v>9750000</v>
      </c>
      <c r="BE33" s="307">
        <v>5825000</v>
      </c>
      <c r="BF33" s="307">
        <v>3925000</v>
      </c>
      <c r="BG33" s="307">
        <v>550000</v>
      </c>
      <c r="BH33" s="305">
        <f t="shared" si="25"/>
        <v>0</v>
      </c>
      <c r="BI33" s="310" t="s">
        <v>428</v>
      </c>
      <c r="BJ33" s="307">
        <v>3925000</v>
      </c>
      <c r="BK33" s="309">
        <f t="shared" si="26"/>
        <v>-2800000</v>
      </c>
    </row>
    <row r="34" spans="1:63" ht="15" x14ac:dyDescent="0.2">
      <c r="A34" s="207">
        <v>29</v>
      </c>
      <c r="B34" s="302"/>
      <c r="C34" s="302" t="s">
        <v>312</v>
      </c>
      <c r="D34" s="303" t="s">
        <v>138</v>
      </c>
      <c r="E34" s="208">
        <v>10000000</v>
      </c>
      <c r="F34" s="230"/>
      <c r="G34" s="230"/>
      <c r="H34" s="182">
        <v>10000000</v>
      </c>
      <c r="I34" s="230">
        <v>3000000</v>
      </c>
      <c r="J34" s="249">
        <f t="shared" si="30"/>
        <v>3000000</v>
      </c>
      <c r="K34" s="249">
        <v>3000000</v>
      </c>
      <c r="L34" s="249">
        <f t="shared" si="0"/>
        <v>0</v>
      </c>
      <c r="M34" s="304">
        <v>650000</v>
      </c>
      <c r="N34" s="304">
        <v>650000</v>
      </c>
      <c r="O34" s="304">
        <f t="shared" si="16"/>
        <v>0</v>
      </c>
      <c r="P34" s="249">
        <v>650000</v>
      </c>
      <c r="Q34" s="249">
        <f>P34</f>
        <v>650000</v>
      </c>
      <c r="R34" s="249">
        <f t="shared" si="2"/>
        <v>0</v>
      </c>
      <c r="S34" s="249">
        <f t="shared" si="3"/>
        <v>650000</v>
      </c>
      <c r="T34" s="249">
        <f>S34</f>
        <v>650000</v>
      </c>
      <c r="U34" s="249">
        <f t="shared" si="4"/>
        <v>0</v>
      </c>
      <c r="V34" s="249">
        <f t="shared" si="5"/>
        <v>650000</v>
      </c>
      <c r="W34" s="249">
        <f>V34</f>
        <v>650000</v>
      </c>
      <c r="X34" s="249">
        <f t="shared" si="6"/>
        <v>0</v>
      </c>
      <c r="Y34" s="249">
        <f t="shared" si="29"/>
        <v>650000</v>
      </c>
      <c r="Z34" s="249">
        <f t="shared" si="31"/>
        <v>650000</v>
      </c>
      <c r="AA34" s="249">
        <f t="shared" si="8"/>
        <v>0</v>
      </c>
      <c r="AB34" s="253">
        <f t="shared" si="9"/>
        <v>650000</v>
      </c>
      <c r="AC34" s="253">
        <f>AB34</f>
        <v>650000</v>
      </c>
      <c r="AD34" s="253">
        <f t="shared" si="17"/>
        <v>0</v>
      </c>
      <c r="AE34" s="230">
        <f t="shared" si="10"/>
        <v>650000</v>
      </c>
      <c r="AF34" s="230">
        <v>650000</v>
      </c>
      <c r="AG34" s="230">
        <f t="shared" si="18"/>
        <v>0</v>
      </c>
      <c r="AH34" s="253">
        <f t="shared" si="11"/>
        <v>650000</v>
      </c>
      <c r="AI34" s="253">
        <v>650000</v>
      </c>
      <c r="AJ34" s="253">
        <f t="shared" si="19"/>
        <v>0</v>
      </c>
      <c r="AK34" s="230">
        <f t="shared" si="12"/>
        <v>650000</v>
      </c>
      <c r="AL34" s="230">
        <v>650000</v>
      </c>
      <c r="AM34" s="230">
        <f t="shared" si="20"/>
        <v>0</v>
      </c>
      <c r="AN34" s="253">
        <f t="shared" si="13"/>
        <v>650000</v>
      </c>
      <c r="AO34" s="253"/>
      <c r="AP34" s="253">
        <f t="shared" si="21"/>
        <v>650000</v>
      </c>
      <c r="AQ34" s="230">
        <v>500000</v>
      </c>
      <c r="AR34" s="230"/>
      <c r="AS34" s="230">
        <f t="shared" si="22"/>
        <v>500000</v>
      </c>
      <c r="AT34" s="253"/>
      <c r="AU34" s="253"/>
      <c r="AV34" s="253">
        <f t="shared" si="23"/>
        <v>0</v>
      </c>
      <c r="AW34" s="230"/>
      <c r="AX34" s="230"/>
      <c r="AY34" s="230"/>
      <c r="AZ34" s="253">
        <f t="shared" si="14"/>
        <v>8850000</v>
      </c>
      <c r="BA34" s="230">
        <f t="shared" si="24"/>
        <v>10000000</v>
      </c>
      <c r="BB34" s="305">
        <f t="shared" si="15"/>
        <v>1150000</v>
      </c>
      <c r="BC34" s="306" t="s">
        <v>312</v>
      </c>
      <c r="BD34" s="307">
        <v>10000000</v>
      </c>
      <c r="BE34" s="307">
        <v>6250000</v>
      </c>
      <c r="BF34" s="307">
        <v>3750000</v>
      </c>
      <c r="BG34" s="308">
        <v>0</v>
      </c>
      <c r="BH34" s="305">
        <f t="shared" si="25"/>
        <v>0</v>
      </c>
      <c r="BI34" s="306" t="s">
        <v>312</v>
      </c>
      <c r="BJ34" s="307">
        <v>3100000</v>
      </c>
      <c r="BK34" s="309">
        <f t="shared" si="26"/>
        <v>-1950000</v>
      </c>
    </row>
    <row r="35" spans="1:63" ht="15" x14ac:dyDescent="0.2">
      <c r="A35" s="207">
        <v>30</v>
      </c>
      <c r="B35" s="302"/>
      <c r="C35" s="8" t="s">
        <v>136</v>
      </c>
      <c r="D35" s="303" t="s">
        <v>109</v>
      </c>
      <c r="E35" s="208">
        <v>9500000</v>
      </c>
      <c r="F35" s="230"/>
      <c r="G35" s="230"/>
      <c r="H35" s="182">
        <v>9500000</v>
      </c>
      <c r="I35" s="230">
        <v>2500000</v>
      </c>
      <c r="J35" s="249">
        <f t="shared" si="30"/>
        <v>2500000</v>
      </c>
      <c r="K35" s="249">
        <v>2500000</v>
      </c>
      <c r="L35" s="249">
        <f t="shared" si="0"/>
        <v>0</v>
      </c>
      <c r="M35" s="304">
        <v>583000</v>
      </c>
      <c r="N35" s="304">
        <v>583000</v>
      </c>
      <c r="O35" s="304">
        <f t="shared" si="16"/>
        <v>0</v>
      </c>
      <c r="P35" s="249">
        <f t="shared" ref="P35:P48" si="32">M35</f>
        <v>583000</v>
      </c>
      <c r="Q35" s="249">
        <v>583000</v>
      </c>
      <c r="R35" s="249">
        <f t="shared" si="2"/>
        <v>0</v>
      </c>
      <c r="S35" s="249">
        <f t="shared" si="3"/>
        <v>583000</v>
      </c>
      <c r="T35" s="249">
        <v>583000</v>
      </c>
      <c r="U35" s="249">
        <f t="shared" si="4"/>
        <v>0</v>
      </c>
      <c r="V35" s="249">
        <f t="shared" si="5"/>
        <v>583000</v>
      </c>
      <c r="W35" s="249">
        <v>583000</v>
      </c>
      <c r="X35" s="249">
        <f t="shared" si="6"/>
        <v>0</v>
      </c>
      <c r="Y35" s="249">
        <f t="shared" si="29"/>
        <v>583000</v>
      </c>
      <c r="Z35" s="249">
        <f t="shared" si="31"/>
        <v>583000</v>
      </c>
      <c r="AA35" s="249">
        <f t="shared" si="8"/>
        <v>0</v>
      </c>
      <c r="AB35" s="253">
        <f t="shared" si="9"/>
        <v>583000</v>
      </c>
      <c r="AC35" s="253">
        <f>AB35</f>
        <v>583000</v>
      </c>
      <c r="AD35" s="253">
        <f t="shared" si="17"/>
        <v>0</v>
      </c>
      <c r="AE35" s="230">
        <f t="shared" si="10"/>
        <v>583000</v>
      </c>
      <c r="AF35" s="230">
        <v>583000</v>
      </c>
      <c r="AG35" s="230">
        <f t="shared" si="18"/>
        <v>0</v>
      </c>
      <c r="AH35" s="253">
        <f t="shared" si="11"/>
        <v>583000</v>
      </c>
      <c r="AI35" s="253">
        <v>9000</v>
      </c>
      <c r="AJ35" s="253">
        <f t="shared" si="19"/>
        <v>574000</v>
      </c>
      <c r="AK35" s="230">
        <f t="shared" si="12"/>
        <v>583000</v>
      </c>
      <c r="AL35" s="230"/>
      <c r="AM35" s="230">
        <f t="shared" si="20"/>
        <v>583000</v>
      </c>
      <c r="AN35" s="253">
        <f t="shared" si="13"/>
        <v>583000</v>
      </c>
      <c r="AO35" s="253"/>
      <c r="AP35" s="253">
        <f t="shared" si="21"/>
        <v>583000</v>
      </c>
      <c r="AQ35" s="230">
        <f t="shared" ref="AQ35:AQ40" si="33">AN35</f>
        <v>583000</v>
      </c>
      <c r="AR35" s="230"/>
      <c r="AS35" s="230">
        <f t="shared" si="22"/>
        <v>583000</v>
      </c>
      <c r="AT35" s="253">
        <v>587000</v>
      </c>
      <c r="AU35" s="253"/>
      <c r="AV35" s="253">
        <f t="shared" si="23"/>
        <v>587000</v>
      </c>
      <c r="AW35" s="230"/>
      <c r="AX35" s="230"/>
      <c r="AY35" s="230"/>
      <c r="AZ35" s="253">
        <f t="shared" si="14"/>
        <v>6590000</v>
      </c>
      <c r="BA35" s="230">
        <f t="shared" si="24"/>
        <v>9500000</v>
      </c>
      <c r="BB35" s="305">
        <f t="shared" si="15"/>
        <v>2910000</v>
      </c>
      <c r="BC35" s="306" t="s">
        <v>429</v>
      </c>
      <c r="BD35" s="307">
        <v>9500000</v>
      </c>
      <c r="BE35" s="307">
        <v>6200000</v>
      </c>
      <c r="BF35" s="307">
        <v>3300000</v>
      </c>
      <c r="BG35" s="308">
        <v>0</v>
      </c>
      <c r="BH35" s="305">
        <f t="shared" si="25"/>
        <v>0</v>
      </c>
      <c r="BI35" s="310" t="s">
        <v>429</v>
      </c>
      <c r="BJ35" s="307">
        <v>3300000</v>
      </c>
      <c r="BK35" s="309">
        <f t="shared" si="26"/>
        <v>-390000</v>
      </c>
    </row>
    <row r="36" spans="1:63" s="299" customFormat="1" ht="15" x14ac:dyDescent="0.2">
      <c r="A36" s="324">
        <v>31</v>
      </c>
      <c r="B36" s="325"/>
      <c r="C36" s="325" t="s">
        <v>192</v>
      </c>
      <c r="D36" s="422" t="s">
        <v>138</v>
      </c>
      <c r="E36" s="261">
        <v>10000000</v>
      </c>
      <c r="F36" s="261"/>
      <c r="G36" s="261"/>
      <c r="H36" s="261">
        <v>10000000</v>
      </c>
      <c r="I36" s="261">
        <v>3000000</v>
      </c>
      <c r="J36" s="261">
        <f t="shared" si="30"/>
        <v>3000000</v>
      </c>
      <c r="K36" s="261">
        <v>3000000</v>
      </c>
      <c r="L36" s="261">
        <f t="shared" si="0"/>
        <v>0</v>
      </c>
      <c r="M36" s="314">
        <v>600000</v>
      </c>
      <c r="N36" s="314">
        <v>600000</v>
      </c>
      <c r="O36" s="314">
        <f t="shared" si="16"/>
        <v>0</v>
      </c>
      <c r="P36" s="261">
        <f t="shared" si="32"/>
        <v>600000</v>
      </c>
      <c r="Q36" s="261">
        <v>600000</v>
      </c>
      <c r="R36" s="261">
        <f t="shared" si="2"/>
        <v>0</v>
      </c>
      <c r="S36" s="261">
        <f t="shared" si="3"/>
        <v>600000</v>
      </c>
      <c r="T36" s="261">
        <v>600000</v>
      </c>
      <c r="U36" s="261">
        <f t="shared" si="4"/>
        <v>0</v>
      </c>
      <c r="V36" s="261">
        <f t="shared" si="5"/>
        <v>600000</v>
      </c>
      <c r="W36" s="261">
        <f>V36</f>
        <v>600000</v>
      </c>
      <c r="X36" s="261">
        <f t="shared" si="6"/>
        <v>0</v>
      </c>
      <c r="Y36" s="261">
        <f t="shared" si="29"/>
        <v>600000</v>
      </c>
      <c r="Z36" s="261">
        <f t="shared" si="31"/>
        <v>600000</v>
      </c>
      <c r="AA36" s="261">
        <f t="shared" si="8"/>
        <v>0</v>
      </c>
      <c r="AB36" s="261">
        <f t="shared" si="9"/>
        <v>600000</v>
      </c>
      <c r="AC36" s="261">
        <v>600000</v>
      </c>
      <c r="AD36" s="261">
        <f t="shared" si="17"/>
        <v>0</v>
      </c>
      <c r="AE36" s="261">
        <f t="shared" si="10"/>
        <v>600000</v>
      </c>
      <c r="AF36" s="261">
        <v>600000</v>
      </c>
      <c r="AG36" s="261">
        <f t="shared" si="18"/>
        <v>0</v>
      </c>
      <c r="AH36" s="261">
        <f t="shared" si="11"/>
        <v>600000</v>
      </c>
      <c r="AI36" s="261">
        <v>600000</v>
      </c>
      <c r="AJ36" s="261">
        <f t="shared" si="19"/>
        <v>0</v>
      </c>
      <c r="AK36" s="261">
        <f t="shared" si="12"/>
        <v>600000</v>
      </c>
      <c r="AL36" s="261">
        <v>600000</v>
      </c>
      <c r="AM36" s="261">
        <f t="shared" si="20"/>
        <v>0</v>
      </c>
      <c r="AN36" s="261">
        <f t="shared" si="13"/>
        <v>600000</v>
      </c>
      <c r="AO36" s="261">
        <v>600000</v>
      </c>
      <c r="AP36" s="261">
        <f t="shared" si="21"/>
        <v>0</v>
      </c>
      <c r="AQ36" s="261">
        <f t="shared" si="33"/>
        <v>600000</v>
      </c>
      <c r="AR36" s="261">
        <v>600000</v>
      </c>
      <c r="AS36" s="261">
        <f t="shared" si="22"/>
        <v>0</v>
      </c>
      <c r="AT36" s="261">
        <v>400000</v>
      </c>
      <c r="AU36" s="261">
        <v>400000</v>
      </c>
      <c r="AV36" s="261">
        <f t="shared" si="23"/>
        <v>0</v>
      </c>
      <c r="AW36" s="261"/>
      <c r="AX36" s="261"/>
      <c r="AY36" s="261"/>
      <c r="AZ36" s="261">
        <f t="shared" si="14"/>
        <v>10000000</v>
      </c>
      <c r="BA36" s="261">
        <f t="shared" si="24"/>
        <v>10000000</v>
      </c>
      <c r="BB36" s="329">
        <f t="shared" si="15"/>
        <v>0</v>
      </c>
      <c r="BC36" s="330" t="s">
        <v>192</v>
      </c>
      <c r="BD36" s="331">
        <v>10000000</v>
      </c>
      <c r="BE36" s="331">
        <v>6000000</v>
      </c>
      <c r="BF36" s="331">
        <v>4000000</v>
      </c>
      <c r="BG36" s="331">
        <v>600000</v>
      </c>
      <c r="BH36" s="329">
        <f t="shared" si="25"/>
        <v>0</v>
      </c>
      <c r="BI36" s="330" t="s">
        <v>192</v>
      </c>
      <c r="BJ36" s="331">
        <v>4000000</v>
      </c>
      <c r="BK36" s="332">
        <f t="shared" si="26"/>
        <v>-4000000</v>
      </c>
    </row>
    <row r="37" spans="1:63" s="299" customFormat="1" ht="15" x14ac:dyDescent="0.2">
      <c r="A37" s="324">
        <v>32</v>
      </c>
      <c r="B37" s="325"/>
      <c r="C37" s="325" t="s">
        <v>120</v>
      </c>
      <c r="D37" s="327" t="s">
        <v>109</v>
      </c>
      <c r="E37" s="425">
        <v>9500000</v>
      </c>
      <c r="F37" s="261"/>
      <c r="G37" s="261"/>
      <c r="H37" s="425">
        <v>9500000</v>
      </c>
      <c r="I37" s="328">
        <v>3000000</v>
      </c>
      <c r="J37" s="261">
        <f t="shared" si="30"/>
        <v>3000000</v>
      </c>
      <c r="K37" s="261">
        <v>3000000</v>
      </c>
      <c r="L37" s="261">
        <f t="shared" si="0"/>
        <v>0</v>
      </c>
      <c r="M37" s="314">
        <v>550000</v>
      </c>
      <c r="N37" s="314">
        <v>550000</v>
      </c>
      <c r="O37" s="314">
        <f t="shared" si="16"/>
        <v>0</v>
      </c>
      <c r="P37" s="261">
        <f t="shared" si="32"/>
        <v>550000</v>
      </c>
      <c r="Q37" s="261">
        <v>550000</v>
      </c>
      <c r="R37" s="261">
        <f t="shared" si="2"/>
        <v>0</v>
      </c>
      <c r="S37" s="261">
        <f t="shared" si="3"/>
        <v>550000</v>
      </c>
      <c r="T37" s="261">
        <v>550000</v>
      </c>
      <c r="U37" s="261">
        <f t="shared" si="4"/>
        <v>0</v>
      </c>
      <c r="V37" s="261">
        <f t="shared" si="5"/>
        <v>550000</v>
      </c>
      <c r="W37" s="261">
        <f>V37</f>
        <v>550000</v>
      </c>
      <c r="X37" s="261">
        <f t="shared" si="6"/>
        <v>0</v>
      </c>
      <c r="Y37" s="261">
        <f t="shared" si="29"/>
        <v>550000</v>
      </c>
      <c r="Z37" s="261">
        <f t="shared" si="31"/>
        <v>550000</v>
      </c>
      <c r="AA37" s="261">
        <f t="shared" si="8"/>
        <v>0</v>
      </c>
      <c r="AB37" s="261">
        <f t="shared" si="9"/>
        <v>550000</v>
      </c>
      <c r="AC37" s="261">
        <f t="shared" ref="AC37:AC43" si="34">AB37</f>
        <v>550000</v>
      </c>
      <c r="AD37" s="261">
        <f t="shared" si="17"/>
        <v>0</v>
      </c>
      <c r="AE37" s="261">
        <f t="shared" si="10"/>
        <v>550000</v>
      </c>
      <c r="AF37" s="261">
        <f>AE37</f>
        <v>550000</v>
      </c>
      <c r="AG37" s="261">
        <f t="shared" si="18"/>
        <v>0</v>
      </c>
      <c r="AH37" s="261">
        <f t="shared" si="11"/>
        <v>550000</v>
      </c>
      <c r="AI37" s="261">
        <v>550000</v>
      </c>
      <c r="AJ37" s="261">
        <f t="shared" si="19"/>
        <v>0</v>
      </c>
      <c r="AK37" s="261">
        <f t="shared" si="12"/>
        <v>550000</v>
      </c>
      <c r="AL37" s="261">
        <v>550000</v>
      </c>
      <c r="AM37" s="261">
        <f t="shared" si="20"/>
        <v>0</v>
      </c>
      <c r="AN37" s="261">
        <f t="shared" si="13"/>
        <v>550000</v>
      </c>
      <c r="AO37" s="261">
        <v>550000</v>
      </c>
      <c r="AP37" s="261">
        <f t="shared" si="21"/>
        <v>0</v>
      </c>
      <c r="AQ37" s="261">
        <f t="shared" si="33"/>
        <v>550000</v>
      </c>
      <c r="AR37" s="261">
        <v>550000</v>
      </c>
      <c r="AS37" s="261">
        <f t="shared" si="22"/>
        <v>0</v>
      </c>
      <c r="AT37" s="261">
        <v>450000</v>
      </c>
      <c r="AU37" s="261">
        <v>450000</v>
      </c>
      <c r="AV37" s="261">
        <f t="shared" si="23"/>
        <v>0</v>
      </c>
      <c r="AW37" s="261"/>
      <c r="AX37" s="261"/>
      <c r="AY37" s="261"/>
      <c r="AZ37" s="261">
        <f t="shared" si="14"/>
        <v>9500000</v>
      </c>
      <c r="BA37" s="261">
        <f t="shared" si="24"/>
        <v>9500000</v>
      </c>
      <c r="BB37" s="329">
        <f t="shared" si="15"/>
        <v>0</v>
      </c>
      <c r="BC37" s="423" t="s">
        <v>120</v>
      </c>
      <c r="BD37" s="331">
        <v>9500000</v>
      </c>
      <c r="BE37" s="331">
        <v>6300000</v>
      </c>
      <c r="BF37" s="331">
        <v>3200000</v>
      </c>
      <c r="BG37" s="424">
        <v>0</v>
      </c>
      <c r="BH37" s="329">
        <f t="shared" si="25"/>
        <v>0</v>
      </c>
      <c r="BI37" s="423" t="s">
        <v>120</v>
      </c>
      <c r="BJ37" s="331">
        <v>2650000</v>
      </c>
      <c r="BK37" s="332">
        <f t="shared" si="26"/>
        <v>-2650000</v>
      </c>
    </row>
    <row r="38" spans="1:63" ht="15" x14ac:dyDescent="0.2">
      <c r="A38" s="207">
        <v>33</v>
      </c>
      <c r="B38" s="302"/>
      <c r="C38" s="302" t="s">
        <v>200</v>
      </c>
      <c r="D38" s="311" t="s">
        <v>138</v>
      </c>
      <c r="E38" s="253">
        <v>10000000</v>
      </c>
      <c r="F38" s="230"/>
      <c r="G38" s="230"/>
      <c r="H38" s="230">
        <v>10000000</v>
      </c>
      <c r="I38" s="230">
        <v>1000000</v>
      </c>
      <c r="J38" s="249">
        <f t="shared" si="30"/>
        <v>1000000</v>
      </c>
      <c r="K38" s="249">
        <v>1000000</v>
      </c>
      <c r="L38" s="249">
        <f t="shared" si="0"/>
        <v>0</v>
      </c>
      <c r="M38" s="304">
        <f>(H38-I38)/12</f>
        <v>750000</v>
      </c>
      <c r="N38" s="304">
        <v>750000</v>
      </c>
      <c r="O38" s="304">
        <f t="shared" si="16"/>
        <v>0</v>
      </c>
      <c r="P38" s="249">
        <f t="shared" si="32"/>
        <v>750000</v>
      </c>
      <c r="Q38" s="249">
        <v>750000</v>
      </c>
      <c r="R38" s="249">
        <f t="shared" si="2"/>
        <v>0</v>
      </c>
      <c r="S38" s="249">
        <f t="shared" si="3"/>
        <v>750000</v>
      </c>
      <c r="T38" s="249">
        <f>S38</f>
        <v>750000</v>
      </c>
      <c r="U38" s="249">
        <f t="shared" ref="U38:U69" si="35">S38-T38</f>
        <v>0</v>
      </c>
      <c r="V38" s="249">
        <f t="shared" si="5"/>
        <v>750000</v>
      </c>
      <c r="W38" s="249">
        <f>V38</f>
        <v>750000</v>
      </c>
      <c r="X38" s="249">
        <f t="shared" ref="X38:X69" si="36">V38-W38</f>
        <v>0</v>
      </c>
      <c r="Y38" s="249">
        <f t="shared" si="29"/>
        <v>750000</v>
      </c>
      <c r="Z38" s="249">
        <f t="shared" si="31"/>
        <v>750000</v>
      </c>
      <c r="AA38" s="249">
        <f t="shared" ref="AA38:AA69" si="37">Y38-Z38</f>
        <v>0</v>
      </c>
      <c r="AB38" s="253">
        <f t="shared" ref="AB38:AB69" si="38">Y38</f>
        <v>750000</v>
      </c>
      <c r="AC38" s="253">
        <f t="shared" si="34"/>
        <v>750000</v>
      </c>
      <c r="AD38" s="253">
        <f t="shared" si="17"/>
        <v>0</v>
      </c>
      <c r="AE38" s="230">
        <f t="shared" ref="AE38:AE69" si="39">AB38</f>
        <v>750000</v>
      </c>
      <c r="AF38" s="230">
        <v>750000</v>
      </c>
      <c r="AG38" s="230">
        <f t="shared" si="18"/>
        <v>0</v>
      </c>
      <c r="AH38" s="253">
        <f t="shared" ref="AH38:AH69" si="40">AE38</f>
        <v>750000</v>
      </c>
      <c r="AI38" s="253">
        <v>750000</v>
      </c>
      <c r="AJ38" s="253">
        <f t="shared" si="19"/>
        <v>0</v>
      </c>
      <c r="AK38" s="230">
        <f t="shared" ref="AK38:AK69" si="41">AH38</f>
        <v>750000</v>
      </c>
      <c r="AL38" s="230">
        <v>750000</v>
      </c>
      <c r="AM38" s="230">
        <f t="shared" si="20"/>
        <v>0</v>
      </c>
      <c r="AN38" s="253">
        <f t="shared" ref="AN38:AN69" si="42">AK38</f>
        <v>750000</v>
      </c>
      <c r="AO38" s="253">
        <v>750000</v>
      </c>
      <c r="AP38" s="253">
        <f t="shared" si="21"/>
        <v>0</v>
      </c>
      <c r="AQ38" s="230">
        <f t="shared" si="33"/>
        <v>750000</v>
      </c>
      <c r="AR38" s="230">
        <v>750000</v>
      </c>
      <c r="AS38" s="230">
        <f t="shared" si="22"/>
        <v>0</v>
      </c>
      <c r="AT38" s="253">
        <f>AN38</f>
        <v>750000</v>
      </c>
      <c r="AU38" s="253">
        <v>250000</v>
      </c>
      <c r="AV38" s="253">
        <f t="shared" si="23"/>
        <v>500000</v>
      </c>
      <c r="AW38" s="230"/>
      <c r="AX38" s="230"/>
      <c r="AY38" s="230"/>
      <c r="AZ38" s="253">
        <f t="shared" ref="AZ38:AZ69" si="43">AX38+AU38+AR38+AO38+AL38+AI38+AF38+AC38+Z38+W38+T38+Q38+N38+K38</f>
        <v>9500000</v>
      </c>
      <c r="BA38" s="230">
        <f t="shared" si="24"/>
        <v>10000000</v>
      </c>
      <c r="BB38" s="305">
        <f t="shared" ref="BB38:BB69" si="44">BA38-AZ38</f>
        <v>500000</v>
      </c>
      <c r="BC38" s="310" t="s">
        <v>200</v>
      </c>
      <c r="BD38" s="307">
        <v>10000000</v>
      </c>
      <c r="BE38" s="307">
        <v>4500000</v>
      </c>
      <c r="BF38" s="307">
        <v>5500000</v>
      </c>
      <c r="BG38" s="307">
        <v>1000000</v>
      </c>
      <c r="BH38" s="305">
        <f t="shared" si="25"/>
        <v>0</v>
      </c>
      <c r="BI38" s="310" t="s">
        <v>200</v>
      </c>
      <c r="BJ38" s="307">
        <v>4000000</v>
      </c>
      <c r="BK38" s="309">
        <f t="shared" si="26"/>
        <v>-3500000</v>
      </c>
    </row>
    <row r="39" spans="1:63" s="299" customFormat="1" ht="15" x14ac:dyDescent="0.2">
      <c r="A39" s="324">
        <v>34</v>
      </c>
      <c r="B39" s="325"/>
      <c r="C39" s="325" t="s">
        <v>149</v>
      </c>
      <c r="D39" s="327" t="s">
        <v>138</v>
      </c>
      <c r="E39" s="425">
        <v>9500000</v>
      </c>
      <c r="F39" s="261"/>
      <c r="G39" s="261">
        <v>500000</v>
      </c>
      <c r="H39" s="425">
        <v>9000000</v>
      </c>
      <c r="I39" s="261">
        <v>3000000</v>
      </c>
      <c r="J39" s="261">
        <f t="shared" si="30"/>
        <v>3000000</v>
      </c>
      <c r="K39" s="261">
        <v>3000000</v>
      </c>
      <c r="L39" s="261">
        <f t="shared" si="0"/>
        <v>0</v>
      </c>
      <c r="M39" s="314">
        <f>(H39-I39)/12</f>
        <v>500000</v>
      </c>
      <c r="N39" s="314">
        <v>500000</v>
      </c>
      <c r="O39" s="314">
        <f t="shared" si="16"/>
        <v>0</v>
      </c>
      <c r="P39" s="261">
        <f t="shared" si="32"/>
        <v>500000</v>
      </c>
      <c r="Q39" s="261">
        <v>500000</v>
      </c>
      <c r="R39" s="261">
        <f t="shared" si="2"/>
        <v>0</v>
      </c>
      <c r="S39" s="261">
        <f t="shared" si="3"/>
        <v>500000</v>
      </c>
      <c r="T39" s="261">
        <v>500000</v>
      </c>
      <c r="U39" s="261">
        <f t="shared" si="35"/>
        <v>0</v>
      </c>
      <c r="V39" s="261">
        <f t="shared" si="5"/>
        <v>500000</v>
      </c>
      <c r="W39" s="261">
        <f>V39</f>
        <v>500000</v>
      </c>
      <c r="X39" s="261">
        <f t="shared" si="36"/>
        <v>0</v>
      </c>
      <c r="Y39" s="261">
        <f t="shared" si="29"/>
        <v>500000</v>
      </c>
      <c r="Z39" s="261">
        <f t="shared" si="31"/>
        <v>500000</v>
      </c>
      <c r="AA39" s="261">
        <f t="shared" si="37"/>
        <v>0</v>
      </c>
      <c r="AB39" s="261">
        <f t="shared" si="38"/>
        <v>500000</v>
      </c>
      <c r="AC39" s="261">
        <f t="shared" si="34"/>
        <v>500000</v>
      </c>
      <c r="AD39" s="261">
        <f t="shared" si="17"/>
        <v>0</v>
      </c>
      <c r="AE39" s="261">
        <f t="shared" si="39"/>
        <v>500000</v>
      </c>
      <c r="AF39" s="261">
        <f>AE39</f>
        <v>500000</v>
      </c>
      <c r="AG39" s="261">
        <f t="shared" si="18"/>
        <v>0</v>
      </c>
      <c r="AH39" s="261">
        <f t="shared" si="40"/>
        <v>500000</v>
      </c>
      <c r="AI39" s="261">
        <v>500000</v>
      </c>
      <c r="AJ39" s="261">
        <f t="shared" si="19"/>
        <v>0</v>
      </c>
      <c r="AK39" s="261">
        <f t="shared" si="41"/>
        <v>500000</v>
      </c>
      <c r="AL39" s="261">
        <v>500000</v>
      </c>
      <c r="AM39" s="261">
        <f t="shared" si="20"/>
        <v>0</v>
      </c>
      <c r="AN39" s="261">
        <f t="shared" si="42"/>
        <v>500000</v>
      </c>
      <c r="AO39" s="261">
        <v>500000</v>
      </c>
      <c r="AP39" s="261">
        <f t="shared" si="21"/>
        <v>0</v>
      </c>
      <c r="AQ39" s="261">
        <f t="shared" si="33"/>
        <v>500000</v>
      </c>
      <c r="AR39" s="261">
        <v>500000</v>
      </c>
      <c r="AS39" s="261">
        <f t="shared" si="22"/>
        <v>0</v>
      </c>
      <c r="AT39" s="261">
        <f>AN39</f>
        <v>500000</v>
      </c>
      <c r="AU39" s="261">
        <v>500000</v>
      </c>
      <c r="AV39" s="261">
        <f t="shared" si="23"/>
        <v>0</v>
      </c>
      <c r="AW39" s="261"/>
      <c r="AX39" s="261"/>
      <c r="AY39" s="261"/>
      <c r="AZ39" s="261">
        <f t="shared" si="43"/>
        <v>9000000</v>
      </c>
      <c r="BA39" s="261">
        <f t="shared" ref="BA39:BA70" si="45">J39+AT39+AQ39+AN39+AK39+AH39+AE39+AB39+Y39+V39+S39+P39+M39</f>
        <v>9000000</v>
      </c>
      <c r="BB39" s="329">
        <f t="shared" si="44"/>
        <v>0</v>
      </c>
      <c r="BC39" s="330" t="s">
        <v>149</v>
      </c>
      <c r="BD39" s="331">
        <v>9000000</v>
      </c>
      <c r="BE39" s="331">
        <v>5500000</v>
      </c>
      <c r="BF39" s="331">
        <v>3500000</v>
      </c>
      <c r="BG39" s="331">
        <v>500000</v>
      </c>
      <c r="BH39" s="329">
        <f t="shared" si="25"/>
        <v>0</v>
      </c>
      <c r="BI39" s="423" t="s">
        <v>149</v>
      </c>
      <c r="BJ39" s="331">
        <v>2500000</v>
      </c>
      <c r="BK39" s="332">
        <f t="shared" si="26"/>
        <v>-2500000</v>
      </c>
    </row>
    <row r="40" spans="1:63" s="299" customFormat="1" ht="15" x14ac:dyDescent="0.2">
      <c r="A40" s="324">
        <v>35</v>
      </c>
      <c r="B40" s="325"/>
      <c r="C40" s="325" t="s">
        <v>122</v>
      </c>
      <c r="D40" s="327" t="s">
        <v>109</v>
      </c>
      <c r="E40" s="425">
        <v>9500000</v>
      </c>
      <c r="F40" s="261"/>
      <c r="G40" s="261"/>
      <c r="H40" s="425">
        <v>9500000</v>
      </c>
      <c r="I40" s="328">
        <v>3000000</v>
      </c>
      <c r="J40" s="261">
        <f t="shared" si="30"/>
        <v>3000000</v>
      </c>
      <c r="K40" s="261">
        <v>3000000</v>
      </c>
      <c r="L40" s="261">
        <f t="shared" si="0"/>
        <v>0</v>
      </c>
      <c r="M40" s="314">
        <v>541000</v>
      </c>
      <c r="N40" s="314">
        <v>541000</v>
      </c>
      <c r="O40" s="314">
        <f t="shared" si="16"/>
        <v>0</v>
      </c>
      <c r="P40" s="261">
        <f t="shared" si="32"/>
        <v>541000</v>
      </c>
      <c r="Q40" s="261">
        <v>541000</v>
      </c>
      <c r="R40" s="261">
        <f t="shared" si="2"/>
        <v>0</v>
      </c>
      <c r="S40" s="261">
        <f t="shared" si="3"/>
        <v>541000</v>
      </c>
      <c r="T40" s="261">
        <v>541000</v>
      </c>
      <c r="U40" s="261">
        <f t="shared" si="35"/>
        <v>0</v>
      </c>
      <c r="V40" s="261">
        <f t="shared" si="5"/>
        <v>541000</v>
      </c>
      <c r="W40" s="261">
        <v>541000</v>
      </c>
      <c r="X40" s="261">
        <f t="shared" si="36"/>
        <v>0</v>
      </c>
      <c r="Y40" s="261">
        <f t="shared" si="29"/>
        <v>541000</v>
      </c>
      <c r="Z40" s="261">
        <f t="shared" si="31"/>
        <v>541000</v>
      </c>
      <c r="AA40" s="261">
        <f t="shared" si="37"/>
        <v>0</v>
      </c>
      <c r="AB40" s="261">
        <f t="shared" si="38"/>
        <v>541000</v>
      </c>
      <c r="AC40" s="261">
        <f t="shared" si="34"/>
        <v>541000</v>
      </c>
      <c r="AD40" s="261">
        <f t="shared" si="17"/>
        <v>0</v>
      </c>
      <c r="AE40" s="261">
        <f t="shared" si="39"/>
        <v>541000</v>
      </c>
      <c r="AF40" s="261">
        <f>AE40</f>
        <v>541000</v>
      </c>
      <c r="AG40" s="261">
        <f t="shared" si="18"/>
        <v>0</v>
      </c>
      <c r="AH40" s="261">
        <f t="shared" si="40"/>
        <v>541000</v>
      </c>
      <c r="AI40" s="261">
        <f>AH40</f>
        <v>541000</v>
      </c>
      <c r="AJ40" s="261">
        <f t="shared" si="19"/>
        <v>0</v>
      </c>
      <c r="AK40" s="261">
        <f t="shared" si="41"/>
        <v>541000</v>
      </c>
      <c r="AL40" s="261">
        <v>541000</v>
      </c>
      <c r="AM40" s="261">
        <f t="shared" si="20"/>
        <v>0</v>
      </c>
      <c r="AN40" s="261">
        <f t="shared" si="42"/>
        <v>541000</v>
      </c>
      <c r="AO40" s="261">
        <v>541000</v>
      </c>
      <c r="AP40" s="261">
        <f t="shared" si="21"/>
        <v>0</v>
      </c>
      <c r="AQ40" s="261">
        <f t="shared" si="33"/>
        <v>541000</v>
      </c>
      <c r="AR40" s="261">
        <v>541000</v>
      </c>
      <c r="AS40" s="261">
        <f t="shared" si="22"/>
        <v>0</v>
      </c>
      <c r="AT40" s="261">
        <v>549000</v>
      </c>
      <c r="AU40" s="261">
        <v>549000</v>
      </c>
      <c r="AV40" s="261">
        <f t="shared" si="23"/>
        <v>0</v>
      </c>
      <c r="AW40" s="261"/>
      <c r="AX40" s="261"/>
      <c r="AY40" s="261"/>
      <c r="AZ40" s="261">
        <f t="shared" si="43"/>
        <v>9500000</v>
      </c>
      <c r="BA40" s="261">
        <f t="shared" si="45"/>
        <v>9500000</v>
      </c>
      <c r="BB40" s="329">
        <f t="shared" si="44"/>
        <v>0</v>
      </c>
      <c r="BC40" s="423" t="s">
        <v>430</v>
      </c>
      <c r="BD40" s="331">
        <v>9500000</v>
      </c>
      <c r="BE40" s="331">
        <v>6274000</v>
      </c>
      <c r="BF40" s="331">
        <v>3226000</v>
      </c>
      <c r="BG40" s="424">
        <v>0</v>
      </c>
      <c r="BH40" s="329">
        <f t="shared" si="25"/>
        <v>0</v>
      </c>
      <c r="BI40" s="423" t="s">
        <v>430</v>
      </c>
      <c r="BJ40" s="331">
        <v>2126000</v>
      </c>
      <c r="BK40" s="332">
        <f t="shared" si="26"/>
        <v>-2126000</v>
      </c>
    </row>
    <row r="41" spans="1:63" s="299" customFormat="1" ht="15" x14ac:dyDescent="0.2">
      <c r="A41" s="324">
        <v>36</v>
      </c>
      <c r="B41" s="325"/>
      <c r="C41" s="325" t="s">
        <v>126</v>
      </c>
      <c r="D41" s="327" t="s">
        <v>109</v>
      </c>
      <c r="E41" s="425">
        <v>9500000</v>
      </c>
      <c r="F41" s="261"/>
      <c r="G41" s="261"/>
      <c r="H41" s="425">
        <v>9500000</v>
      </c>
      <c r="I41" s="328">
        <v>3000000</v>
      </c>
      <c r="J41" s="261">
        <f t="shared" si="30"/>
        <v>3000000</v>
      </c>
      <c r="K41" s="261">
        <v>3000000</v>
      </c>
      <c r="L41" s="261">
        <f t="shared" si="0"/>
        <v>0</v>
      </c>
      <c r="M41" s="314">
        <f>(H41-I41)/10</f>
        <v>650000</v>
      </c>
      <c r="N41" s="314">
        <v>650000</v>
      </c>
      <c r="O41" s="314">
        <f t="shared" si="16"/>
        <v>0</v>
      </c>
      <c r="P41" s="261">
        <f t="shared" si="32"/>
        <v>650000</v>
      </c>
      <c r="Q41" s="261">
        <v>650000</v>
      </c>
      <c r="R41" s="261">
        <f t="shared" si="2"/>
        <v>0</v>
      </c>
      <c r="S41" s="261">
        <f t="shared" si="3"/>
        <v>650000</v>
      </c>
      <c r="T41" s="261">
        <v>650000</v>
      </c>
      <c r="U41" s="261">
        <f t="shared" si="35"/>
        <v>0</v>
      </c>
      <c r="V41" s="261">
        <f t="shared" si="5"/>
        <v>650000</v>
      </c>
      <c r="W41" s="261">
        <f>V41</f>
        <v>650000</v>
      </c>
      <c r="X41" s="261">
        <f t="shared" si="36"/>
        <v>0</v>
      </c>
      <c r="Y41" s="261">
        <f t="shared" si="29"/>
        <v>650000</v>
      </c>
      <c r="Z41" s="261">
        <f t="shared" si="31"/>
        <v>650000</v>
      </c>
      <c r="AA41" s="261">
        <f t="shared" si="37"/>
        <v>0</v>
      </c>
      <c r="AB41" s="261">
        <f t="shared" si="38"/>
        <v>650000</v>
      </c>
      <c r="AC41" s="261">
        <f t="shared" si="34"/>
        <v>650000</v>
      </c>
      <c r="AD41" s="261">
        <f t="shared" si="17"/>
        <v>0</v>
      </c>
      <c r="AE41" s="261">
        <f t="shared" si="39"/>
        <v>650000</v>
      </c>
      <c r="AF41" s="261">
        <f>AE41</f>
        <v>650000</v>
      </c>
      <c r="AG41" s="261">
        <f t="shared" si="18"/>
        <v>0</v>
      </c>
      <c r="AH41" s="261">
        <f t="shared" si="40"/>
        <v>650000</v>
      </c>
      <c r="AI41" s="261">
        <v>650000</v>
      </c>
      <c r="AJ41" s="261">
        <f t="shared" si="19"/>
        <v>0</v>
      </c>
      <c r="AK41" s="261">
        <f t="shared" si="41"/>
        <v>650000</v>
      </c>
      <c r="AL41" s="261">
        <v>650000</v>
      </c>
      <c r="AM41" s="261">
        <f t="shared" si="20"/>
        <v>0</v>
      </c>
      <c r="AN41" s="261">
        <f t="shared" si="42"/>
        <v>650000</v>
      </c>
      <c r="AO41" s="261">
        <v>650000</v>
      </c>
      <c r="AP41" s="261">
        <f t="shared" si="21"/>
        <v>0</v>
      </c>
      <c r="AQ41" s="261"/>
      <c r="AR41" s="261"/>
      <c r="AS41" s="261">
        <f t="shared" si="22"/>
        <v>0</v>
      </c>
      <c r="AT41" s="261"/>
      <c r="AU41" s="261"/>
      <c r="AV41" s="261">
        <f t="shared" si="23"/>
        <v>0</v>
      </c>
      <c r="AW41" s="261"/>
      <c r="AX41" s="261"/>
      <c r="AY41" s="261"/>
      <c r="AZ41" s="261">
        <f t="shared" si="43"/>
        <v>9500000</v>
      </c>
      <c r="BA41" s="261">
        <f t="shared" si="45"/>
        <v>9500000</v>
      </c>
      <c r="BB41" s="329">
        <f t="shared" si="44"/>
        <v>0</v>
      </c>
      <c r="BC41" s="330" t="s">
        <v>126</v>
      </c>
      <c r="BD41" s="331">
        <v>9500000</v>
      </c>
      <c r="BE41" s="331">
        <v>6250000</v>
      </c>
      <c r="BF41" s="331">
        <v>3250000</v>
      </c>
      <c r="BG41" s="331">
        <v>650000</v>
      </c>
      <c r="BH41" s="329">
        <f t="shared" si="25"/>
        <v>0</v>
      </c>
      <c r="BI41" s="423" t="s">
        <v>126</v>
      </c>
      <c r="BJ41" s="331">
        <v>1950000</v>
      </c>
      <c r="BK41" s="332">
        <f t="shared" si="26"/>
        <v>-1950000</v>
      </c>
    </row>
    <row r="42" spans="1:63" ht="15" x14ac:dyDescent="0.2">
      <c r="A42" s="207">
        <v>37</v>
      </c>
      <c r="B42" s="302"/>
      <c r="C42" s="302" t="s">
        <v>369</v>
      </c>
      <c r="D42" s="303" t="s">
        <v>138</v>
      </c>
      <c r="E42" s="208">
        <v>9500000</v>
      </c>
      <c r="F42" s="230"/>
      <c r="G42" s="230"/>
      <c r="H42" s="182">
        <v>9500000</v>
      </c>
      <c r="I42" s="230">
        <v>3000000</v>
      </c>
      <c r="J42" s="249">
        <f t="shared" si="30"/>
        <v>3000000</v>
      </c>
      <c r="K42" s="249">
        <v>3000000</v>
      </c>
      <c r="L42" s="249">
        <f t="shared" si="0"/>
        <v>0</v>
      </c>
      <c r="M42" s="304">
        <v>600000</v>
      </c>
      <c r="N42" s="304">
        <v>600000</v>
      </c>
      <c r="O42" s="304">
        <f t="shared" si="16"/>
        <v>0</v>
      </c>
      <c r="P42" s="249">
        <f t="shared" si="32"/>
        <v>600000</v>
      </c>
      <c r="Q42" s="249">
        <v>600000</v>
      </c>
      <c r="R42" s="249">
        <f t="shared" si="2"/>
        <v>0</v>
      </c>
      <c r="S42" s="249">
        <f t="shared" si="3"/>
        <v>600000</v>
      </c>
      <c r="T42" s="249">
        <f>S42</f>
        <v>600000</v>
      </c>
      <c r="U42" s="249">
        <f t="shared" si="35"/>
        <v>0</v>
      </c>
      <c r="V42" s="249">
        <f t="shared" si="5"/>
        <v>600000</v>
      </c>
      <c r="W42" s="249">
        <f>V42</f>
        <v>600000</v>
      </c>
      <c r="X42" s="249">
        <f t="shared" si="36"/>
        <v>0</v>
      </c>
      <c r="Y42" s="249">
        <f t="shared" si="29"/>
        <v>600000</v>
      </c>
      <c r="Z42" s="249">
        <f t="shared" si="31"/>
        <v>600000</v>
      </c>
      <c r="AA42" s="249">
        <f t="shared" si="37"/>
        <v>0</v>
      </c>
      <c r="AB42" s="253">
        <f t="shared" si="38"/>
        <v>600000</v>
      </c>
      <c r="AC42" s="253">
        <f t="shared" si="34"/>
        <v>600000</v>
      </c>
      <c r="AD42" s="253">
        <f t="shared" si="17"/>
        <v>0</v>
      </c>
      <c r="AE42" s="230">
        <f t="shared" si="39"/>
        <v>600000</v>
      </c>
      <c r="AF42" s="230">
        <v>600000</v>
      </c>
      <c r="AG42" s="230">
        <f t="shared" si="18"/>
        <v>0</v>
      </c>
      <c r="AH42" s="253">
        <f t="shared" si="40"/>
        <v>600000</v>
      </c>
      <c r="AI42" s="253">
        <v>500000</v>
      </c>
      <c r="AJ42" s="253">
        <f t="shared" si="19"/>
        <v>100000</v>
      </c>
      <c r="AK42" s="230">
        <f t="shared" si="41"/>
        <v>600000</v>
      </c>
      <c r="AL42" s="230"/>
      <c r="AM42" s="230">
        <f t="shared" si="20"/>
        <v>600000</v>
      </c>
      <c r="AN42" s="253">
        <f t="shared" si="42"/>
        <v>600000</v>
      </c>
      <c r="AO42" s="253"/>
      <c r="AP42" s="253">
        <f t="shared" si="21"/>
        <v>600000</v>
      </c>
      <c r="AQ42" s="230">
        <v>500000</v>
      </c>
      <c r="AR42" s="230"/>
      <c r="AS42" s="230">
        <f t="shared" si="22"/>
        <v>500000</v>
      </c>
      <c r="AT42" s="253"/>
      <c r="AU42" s="253"/>
      <c r="AV42" s="253">
        <f t="shared" si="23"/>
        <v>0</v>
      </c>
      <c r="AW42" s="230"/>
      <c r="AX42" s="230"/>
      <c r="AY42" s="230"/>
      <c r="AZ42" s="253">
        <f t="shared" si="43"/>
        <v>7700000</v>
      </c>
      <c r="BA42" s="230">
        <f t="shared" si="45"/>
        <v>9500000</v>
      </c>
      <c r="BB42" s="305">
        <f t="shared" si="44"/>
        <v>1800000</v>
      </c>
      <c r="BC42" s="310" t="s">
        <v>369</v>
      </c>
      <c r="BD42" s="307">
        <v>9500000</v>
      </c>
      <c r="BE42" s="307">
        <v>5400000</v>
      </c>
      <c r="BF42" s="307">
        <v>4100000</v>
      </c>
      <c r="BG42" s="307">
        <v>1200000</v>
      </c>
      <c r="BH42" s="305">
        <f t="shared" si="25"/>
        <v>0</v>
      </c>
      <c r="BI42" s="310" t="s">
        <v>369</v>
      </c>
      <c r="BJ42" s="307">
        <v>2900000</v>
      </c>
      <c r="BK42" s="309">
        <f t="shared" si="26"/>
        <v>-1100000</v>
      </c>
    </row>
    <row r="43" spans="1:63" ht="15" x14ac:dyDescent="0.2">
      <c r="A43" s="207">
        <v>38</v>
      </c>
      <c r="B43" s="302"/>
      <c r="C43" s="302" t="s">
        <v>153</v>
      </c>
      <c r="D43" s="303" t="s">
        <v>138</v>
      </c>
      <c r="E43" s="208">
        <v>9500000</v>
      </c>
      <c r="F43" s="230"/>
      <c r="G43" s="230">
        <v>500000</v>
      </c>
      <c r="H43" s="182">
        <v>9000000</v>
      </c>
      <c r="I43" s="230">
        <v>1000000</v>
      </c>
      <c r="J43" s="249">
        <f t="shared" si="30"/>
        <v>1000000</v>
      </c>
      <c r="K43" s="249">
        <v>1000000</v>
      </c>
      <c r="L43" s="249">
        <f t="shared" si="0"/>
        <v>0</v>
      </c>
      <c r="M43" s="304">
        <v>660000</v>
      </c>
      <c r="N43" s="304">
        <v>660000</v>
      </c>
      <c r="O43" s="304">
        <f t="shared" si="16"/>
        <v>0</v>
      </c>
      <c r="P43" s="249">
        <f t="shared" si="32"/>
        <v>660000</v>
      </c>
      <c r="Q43" s="249">
        <v>660000</v>
      </c>
      <c r="R43" s="249">
        <f t="shared" si="2"/>
        <v>0</v>
      </c>
      <c r="S43" s="249">
        <f t="shared" si="3"/>
        <v>660000</v>
      </c>
      <c r="T43" s="249">
        <v>660000</v>
      </c>
      <c r="U43" s="249">
        <f t="shared" si="35"/>
        <v>0</v>
      </c>
      <c r="V43" s="249">
        <f t="shared" si="5"/>
        <v>660000</v>
      </c>
      <c r="W43" s="249">
        <f>V43</f>
        <v>660000</v>
      </c>
      <c r="X43" s="249">
        <f t="shared" si="36"/>
        <v>0</v>
      </c>
      <c r="Y43" s="249">
        <f t="shared" si="29"/>
        <v>660000</v>
      </c>
      <c r="Z43" s="249">
        <f t="shared" si="31"/>
        <v>660000</v>
      </c>
      <c r="AA43" s="249">
        <f t="shared" si="37"/>
        <v>0</v>
      </c>
      <c r="AB43" s="253">
        <f t="shared" si="38"/>
        <v>660000</v>
      </c>
      <c r="AC43" s="253">
        <f t="shared" si="34"/>
        <v>660000</v>
      </c>
      <c r="AD43" s="253">
        <f t="shared" si="17"/>
        <v>0</v>
      </c>
      <c r="AE43" s="230">
        <f t="shared" si="39"/>
        <v>660000</v>
      </c>
      <c r="AF43" s="230"/>
      <c r="AG43" s="230">
        <f t="shared" si="18"/>
        <v>660000</v>
      </c>
      <c r="AH43" s="253">
        <f t="shared" si="40"/>
        <v>660000</v>
      </c>
      <c r="AI43" s="253"/>
      <c r="AJ43" s="253">
        <f t="shared" si="19"/>
        <v>660000</v>
      </c>
      <c r="AK43" s="230">
        <f t="shared" si="41"/>
        <v>660000</v>
      </c>
      <c r="AL43" s="230"/>
      <c r="AM43" s="230">
        <f t="shared" si="20"/>
        <v>660000</v>
      </c>
      <c r="AN43" s="253">
        <f t="shared" si="42"/>
        <v>660000</v>
      </c>
      <c r="AO43" s="253"/>
      <c r="AP43" s="253">
        <f t="shared" si="21"/>
        <v>660000</v>
      </c>
      <c r="AQ43" s="230">
        <f>AN43</f>
        <v>660000</v>
      </c>
      <c r="AR43" s="230"/>
      <c r="AS43" s="230">
        <f t="shared" si="22"/>
        <v>660000</v>
      </c>
      <c r="AT43" s="253">
        <v>740000</v>
      </c>
      <c r="AU43" s="253"/>
      <c r="AV43" s="253">
        <f t="shared" si="23"/>
        <v>740000</v>
      </c>
      <c r="AW43" s="230"/>
      <c r="AX43" s="230"/>
      <c r="AY43" s="230"/>
      <c r="AZ43" s="253">
        <f t="shared" si="43"/>
        <v>4960000</v>
      </c>
      <c r="BA43" s="230">
        <f t="shared" si="45"/>
        <v>9000000</v>
      </c>
      <c r="BB43" s="305">
        <f t="shared" si="44"/>
        <v>4040000</v>
      </c>
      <c r="BC43" s="310" t="s">
        <v>431</v>
      </c>
      <c r="BD43" s="307">
        <v>9000000</v>
      </c>
      <c r="BE43" s="307">
        <v>3900000</v>
      </c>
      <c r="BF43" s="307">
        <v>5100000</v>
      </c>
      <c r="BG43" s="307">
        <v>1060000</v>
      </c>
      <c r="BH43" s="305">
        <f t="shared" si="25"/>
        <v>0</v>
      </c>
      <c r="BI43" s="310" t="s">
        <v>431</v>
      </c>
      <c r="BJ43" s="307">
        <v>4040000</v>
      </c>
      <c r="BK43" s="309">
        <f t="shared" si="26"/>
        <v>0</v>
      </c>
    </row>
    <row r="44" spans="1:63" s="299" customFormat="1" ht="15" x14ac:dyDescent="0.2">
      <c r="A44" s="324">
        <v>39</v>
      </c>
      <c r="B44" s="325"/>
      <c r="C44" s="325" t="s">
        <v>139</v>
      </c>
      <c r="D44" s="327" t="s">
        <v>138</v>
      </c>
      <c r="E44" s="425">
        <v>9500000</v>
      </c>
      <c r="F44" s="261">
        <v>450000</v>
      </c>
      <c r="G44" s="261">
        <v>500000</v>
      </c>
      <c r="H44" s="425">
        <v>8550000</v>
      </c>
      <c r="I44" s="261">
        <v>8550000</v>
      </c>
      <c r="J44" s="261">
        <f t="shared" si="30"/>
        <v>8550000</v>
      </c>
      <c r="K44" s="261">
        <v>8550000</v>
      </c>
      <c r="L44" s="261">
        <f t="shared" si="0"/>
        <v>0</v>
      </c>
      <c r="M44" s="314">
        <f>(H44-I44)/12</f>
        <v>0</v>
      </c>
      <c r="N44" s="314"/>
      <c r="O44" s="314">
        <f t="shared" si="16"/>
        <v>0</v>
      </c>
      <c r="P44" s="261">
        <f t="shared" si="32"/>
        <v>0</v>
      </c>
      <c r="Q44" s="261"/>
      <c r="R44" s="261">
        <f t="shared" si="2"/>
        <v>0</v>
      </c>
      <c r="S44" s="261">
        <f t="shared" si="3"/>
        <v>0</v>
      </c>
      <c r="T44" s="261"/>
      <c r="U44" s="261">
        <f t="shared" si="35"/>
        <v>0</v>
      </c>
      <c r="V44" s="261">
        <f t="shared" si="5"/>
        <v>0</v>
      </c>
      <c r="W44" s="261"/>
      <c r="X44" s="261">
        <f t="shared" si="36"/>
        <v>0</v>
      </c>
      <c r="Y44" s="261">
        <f t="shared" si="29"/>
        <v>0</v>
      </c>
      <c r="Z44" s="261"/>
      <c r="AA44" s="261">
        <f t="shared" si="37"/>
        <v>0</v>
      </c>
      <c r="AB44" s="261">
        <f t="shared" si="38"/>
        <v>0</v>
      </c>
      <c r="AC44" s="261"/>
      <c r="AD44" s="261">
        <f t="shared" si="17"/>
        <v>0</v>
      </c>
      <c r="AE44" s="261">
        <f t="shared" si="39"/>
        <v>0</v>
      </c>
      <c r="AF44" s="261"/>
      <c r="AG44" s="261">
        <f t="shared" si="18"/>
        <v>0</v>
      </c>
      <c r="AH44" s="261">
        <f t="shared" si="40"/>
        <v>0</v>
      </c>
      <c r="AI44" s="261"/>
      <c r="AJ44" s="261">
        <f t="shared" si="19"/>
        <v>0</v>
      </c>
      <c r="AK44" s="261">
        <f t="shared" si="41"/>
        <v>0</v>
      </c>
      <c r="AL44" s="261"/>
      <c r="AM44" s="261">
        <f t="shared" si="20"/>
        <v>0</v>
      </c>
      <c r="AN44" s="261">
        <f t="shared" si="42"/>
        <v>0</v>
      </c>
      <c r="AO44" s="261"/>
      <c r="AP44" s="261">
        <f t="shared" si="21"/>
        <v>0</v>
      </c>
      <c r="AQ44" s="261">
        <f>AN44</f>
        <v>0</v>
      </c>
      <c r="AR44" s="261"/>
      <c r="AS44" s="261">
        <f t="shared" si="22"/>
        <v>0</v>
      </c>
      <c r="AT44" s="261">
        <f>AN44</f>
        <v>0</v>
      </c>
      <c r="AU44" s="261"/>
      <c r="AV44" s="261">
        <f t="shared" si="23"/>
        <v>0</v>
      </c>
      <c r="AW44" s="261"/>
      <c r="AX44" s="261"/>
      <c r="AY44" s="261"/>
      <c r="AZ44" s="261">
        <f t="shared" si="43"/>
        <v>8550000</v>
      </c>
      <c r="BA44" s="261">
        <f t="shared" si="45"/>
        <v>8550000</v>
      </c>
      <c r="BB44" s="329">
        <f t="shared" si="44"/>
        <v>0</v>
      </c>
      <c r="BC44" s="423" t="s">
        <v>139</v>
      </c>
      <c r="BD44" s="331">
        <v>8550000</v>
      </c>
      <c r="BE44" s="331">
        <v>8550000</v>
      </c>
      <c r="BF44" s="424">
        <v>0</v>
      </c>
      <c r="BG44" s="424">
        <v>0</v>
      </c>
      <c r="BH44" s="329">
        <f t="shared" si="25"/>
        <v>0</v>
      </c>
      <c r="BI44" s="423" t="s">
        <v>139</v>
      </c>
      <c r="BJ44" s="424">
        <v>0</v>
      </c>
      <c r="BK44" s="332">
        <f t="shared" si="26"/>
        <v>0</v>
      </c>
    </row>
    <row r="45" spans="1:63" ht="15" x14ac:dyDescent="0.2">
      <c r="A45" s="207">
        <v>40</v>
      </c>
      <c r="B45" s="302"/>
      <c r="C45" s="302" t="s">
        <v>194</v>
      </c>
      <c r="D45" s="311" t="s">
        <v>138</v>
      </c>
      <c r="E45" s="253">
        <v>10000000</v>
      </c>
      <c r="F45" s="230"/>
      <c r="G45" s="230"/>
      <c r="H45" s="230">
        <v>10000000</v>
      </c>
      <c r="I45" s="230">
        <v>2000000</v>
      </c>
      <c r="J45" s="249">
        <f t="shared" si="30"/>
        <v>2000000</v>
      </c>
      <c r="K45" s="249">
        <v>2000000</v>
      </c>
      <c r="L45" s="249">
        <f t="shared" si="0"/>
        <v>0</v>
      </c>
      <c r="M45" s="304">
        <v>650000</v>
      </c>
      <c r="N45" s="304">
        <v>650000</v>
      </c>
      <c r="O45" s="304">
        <f t="shared" si="16"/>
        <v>0</v>
      </c>
      <c r="P45" s="249">
        <f t="shared" si="32"/>
        <v>650000</v>
      </c>
      <c r="Q45" s="249">
        <v>650000</v>
      </c>
      <c r="R45" s="249">
        <f t="shared" si="2"/>
        <v>0</v>
      </c>
      <c r="S45" s="249">
        <f t="shared" si="3"/>
        <v>650000</v>
      </c>
      <c r="T45" s="249">
        <v>650000</v>
      </c>
      <c r="U45" s="249">
        <f t="shared" si="35"/>
        <v>0</v>
      </c>
      <c r="V45" s="249">
        <f t="shared" si="5"/>
        <v>650000</v>
      </c>
      <c r="W45" s="249">
        <f>V45</f>
        <v>650000</v>
      </c>
      <c r="X45" s="249">
        <f t="shared" si="36"/>
        <v>0</v>
      </c>
      <c r="Y45" s="261">
        <f t="shared" si="29"/>
        <v>650000</v>
      </c>
      <c r="Z45" s="261">
        <v>650000</v>
      </c>
      <c r="AA45" s="261">
        <f t="shared" si="37"/>
        <v>0</v>
      </c>
      <c r="AB45" s="253">
        <f t="shared" si="38"/>
        <v>650000</v>
      </c>
      <c r="AC45" s="253">
        <v>650000</v>
      </c>
      <c r="AD45" s="253">
        <f t="shared" si="17"/>
        <v>0</v>
      </c>
      <c r="AE45" s="230">
        <f t="shared" si="39"/>
        <v>650000</v>
      </c>
      <c r="AF45" s="230">
        <v>650000</v>
      </c>
      <c r="AG45" s="230">
        <f t="shared" si="18"/>
        <v>0</v>
      </c>
      <c r="AH45" s="253">
        <f t="shared" si="40"/>
        <v>650000</v>
      </c>
      <c r="AI45" s="253"/>
      <c r="AJ45" s="253">
        <f t="shared" si="19"/>
        <v>650000</v>
      </c>
      <c r="AK45" s="230">
        <f t="shared" si="41"/>
        <v>650000</v>
      </c>
      <c r="AL45" s="230"/>
      <c r="AM45" s="230">
        <f t="shared" si="20"/>
        <v>650000</v>
      </c>
      <c r="AN45" s="253">
        <f t="shared" si="42"/>
        <v>650000</v>
      </c>
      <c r="AO45" s="253"/>
      <c r="AP45" s="253">
        <f t="shared" si="21"/>
        <v>650000</v>
      </c>
      <c r="AQ45" s="230">
        <f>AN45</f>
        <v>650000</v>
      </c>
      <c r="AR45" s="230"/>
      <c r="AS45" s="230">
        <f t="shared" si="22"/>
        <v>650000</v>
      </c>
      <c r="AT45" s="253">
        <v>850000</v>
      </c>
      <c r="AU45" s="253"/>
      <c r="AV45" s="253">
        <f t="shared" si="23"/>
        <v>850000</v>
      </c>
      <c r="AW45" s="230"/>
      <c r="AX45" s="230"/>
      <c r="AY45" s="230"/>
      <c r="AZ45" s="253">
        <f t="shared" si="43"/>
        <v>6550000</v>
      </c>
      <c r="BA45" s="230">
        <f t="shared" si="45"/>
        <v>10000000</v>
      </c>
      <c r="BB45" s="305">
        <f t="shared" si="44"/>
        <v>3450000</v>
      </c>
      <c r="BC45" s="310" t="s">
        <v>432</v>
      </c>
      <c r="BD45" s="307">
        <v>10000000</v>
      </c>
      <c r="BE45" s="307">
        <v>3950000</v>
      </c>
      <c r="BF45" s="307">
        <v>6050000</v>
      </c>
      <c r="BG45" s="307">
        <v>1950000</v>
      </c>
      <c r="BH45" s="305">
        <f t="shared" si="25"/>
        <v>0</v>
      </c>
      <c r="BI45" s="310" t="s">
        <v>432</v>
      </c>
      <c r="BJ45" s="307">
        <v>5050000</v>
      </c>
      <c r="BK45" s="309">
        <f t="shared" si="26"/>
        <v>-1600000</v>
      </c>
    </row>
    <row r="46" spans="1:63" ht="15" x14ac:dyDescent="0.2">
      <c r="A46" s="207">
        <v>41</v>
      </c>
      <c r="B46" s="302"/>
      <c r="C46" s="302" t="s">
        <v>177</v>
      </c>
      <c r="D46" s="303" t="s">
        <v>138</v>
      </c>
      <c r="E46" s="208">
        <v>9750000</v>
      </c>
      <c r="F46" s="230"/>
      <c r="G46" s="230"/>
      <c r="H46" s="182">
        <v>9750000</v>
      </c>
      <c r="I46" s="230">
        <v>3000000</v>
      </c>
      <c r="J46" s="249">
        <f t="shared" si="30"/>
        <v>3000000</v>
      </c>
      <c r="K46" s="249">
        <v>3000000</v>
      </c>
      <c r="L46" s="249">
        <f t="shared" si="0"/>
        <v>0</v>
      </c>
      <c r="M46" s="304">
        <f>(H46-I46)/12</f>
        <v>562500</v>
      </c>
      <c r="N46" s="304">
        <v>562500</v>
      </c>
      <c r="O46" s="304">
        <f t="shared" si="16"/>
        <v>0</v>
      </c>
      <c r="P46" s="249">
        <f t="shared" si="32"/>
        <v>562500</v>
      </c>
      <c r="Q46" s="249">
        <f>P46</f>
        <v>562500</v>
      </c>
      <c r="R46" s="249">
        <f t="shared" si="2"/>
        <v>0</v>
      </c>
      <c r="S46" s="249">
        <f t="shared" si="3"/>
        <v>562500</v>
      </c>
      <c r="T46" s="249">
        <f>S46</f>
        <v>562500</v>
      </c>
      <c r="U46" s="249">
        <f t="shared" si="35"/>
        <v>0</v>
      </c>
      <c r="V46" s="249">
        <f t="shared" si="5"/>
        <v>562500</v>
      </c>
      <c r="W46" s="249">
        <f>V46</f>
        <v>562500</v>
      </c>
      <c r="X46" s="249">
        <f t="shared" si="36"/>
        <v>0</v>
      </c>
      <c r="Y46" s="249">
        <f t="shared" si="29"/>
        <v>562500</v>
      </c>
      <c r="Z46" s="249">
        <f>Y46</f>
        <v>562500</v>
      </c>
      <c r="AA46" s="249">
        <f t="shared" si="37"/>
        <v>0</v>
      </c>
      <c r="AB46" s="253">
        <f t="shared" si="38"/>
        <v>562500</v>
      </c>
      <c r="AC46" s="253">
        <f>AB46</f>
        <v>562500</v>
      </c>
      <c r="AD46" s="253">
        <f t="shared" si="17"/>
        <v>0</v>
      </c>
      <c r="AE46" s="230">
        <f t="shared" si="39"/>
        <v>562500</v>
      </c>
      <c r="AF46" s="230">
        <v>275000</v>
      </c>
      <c r="AG46" s="230">
        <f t="shared" si="18"/>
        <v>287500</v>
      </c>
      <c r="AH46" s="253">
        <f t="shared" si="40"/>
        <v>562500</v>
      </c>
      <c r="AI46" s="253"/>
      <c r="AJ46" s="253">
        <f t="shared" si="19"/>
        <v>562500</v>
      </c>
      <c r="AK46" s="230">
        <f t="shared" si="41"/>
        <v>562500</v>
      </c>
      <c r="AL46" s="230"/>
      <c r="AM46" s="230">
        <f t="shared" si="20"/>
        <v>562500</v>
      </c>
      <c r="AN46" s="253">
        <f t="shared" si="42"/>
        <v>562500</v>
      </c>
      <c r="AO46" s="253"/>
      <c r="AP46" s="253">
        <f t="shared" si="21"/>
        <v>562500</v>
      </c>
      <c r="AQ46" s="230">
        <f>AN46</f>
        <v>562500</v>
      </c>
      <c r="AR46" s="230"/>
      <c r="AS46" s="230">
        <f t="shared" si="22"/>
        <v>562500</v>
      </c>
      <c r="AT46" s="253">
        <f>AN46</f>
        <v>562500</v>
      </c>
      <c r="AU46" s="253"/>
      <c r="AV46" s="253">
        <f t="shared" si="23"/>
        <v>562500</v>
      </c>
      <c r="AW46" s="230"/>
      <c r="AX46" s="230"/>
      <c r="AY46" s="230"/>
      <c r="AZ46" s="253">
        <f t="shared" si="43"/>
        <v>6650000</v>
      </c>
      <c r="BA46" s="230">
        <f t="shared" si="45"/>
        <v>9750000</v>
      </c>
      <c r="BB46" s="305">
        <f t="shared" si="44"/>
        <v>3100000</v>
      </c>
      <c r="BC46" s="310" t="s">
        <v>177</v>
      </c>
      <c r="BD46" s="307">
        <v>9750000</v>
      </c>
      <c r="BE46" s="307">
        <v>4650000</v>
      </c>
      <c r="BF46" s="307">
        <v>5100000</v>
      </c>
      <c r="BG46" s="307">
        <v>1725000</v>
      </c>
      <c r="BH46" s="305">
        <f t="shared" si="25"/>
        <v>0</v>
      </c>
      <c r="BI46" s="310" t="s">
        <v>177</v>
      </c>
      <c r="BJ46" s="307">
        <v>3100000</v>
      </c>
      <c r="BK46" s="309">
        <f t="shared" si="26"/>
        <v>0</v>
      </c>
    </row>
    <row r="47" spans="1:63" ht="15" x14ac:dyDescent="0.2">
      <c r="A47" s="207">
        <v>42</v>
      </c>
      <c r="B47" s="302"/>
      <c r="C47" s="302" t="s">
        <v>185</v>
      </c>
      <c r="D47" s="311" t="s">
        <v>138</v>
      </c>
      <c r="E47" s="253">
        <v>10000000</v>
      </c>
      <c r="F47" s="230"/>
      <c r="G47" s="230"/>
      <c r="H47" s="230">
        <v>10000000</v>
      </c>
      <c r="I47" s="230">
        <v>5000000</v>
      </c>
      <c r="J47" s="249">
        <v>1500000</v>
      </c>
      <c r="K47" s="249">
        <v>1500000</v>
      </c>
      <c r="L47" s="249">
        <f t="shared" si="0"/>
        <v>0</v>
      </c>
      <c r="M47" s="304">
        <v>850000</v>
      </c>
      <c r="N47" s="304">
        <v>850000</v>
      </c>
      <c r="O47" s="304">
        <f t="shared" si="16"/>
        <v>0</v>
      </c>
      <c r="P47" s="261">
        <f t="shared" si="32"/>
        <v>850000</v>
      </c>
      <c r="Q47" s="261"/>
      <c r="R47" s="261">
        <f t="shared" si="2"/>
        <v>850000</v>
      </c>
      <c r="S47" s="261">
        <f t="shared" si="3"/>
        <v>850000</v>
      </c>
      <c r="T47" s="261"/>
      <c r="U47" s="261">
        <f t="shared" si="35"/>
        <v>850000</v>
      </c>
      <c r="V47" s="261">
        <f t="shared" si="5"/>
        <v>850000</v>
      </c>
      <c r="W47" s="261"/>
      <c r="X47" s="261">
        <f t="shared" si="36"/>
        <v>850000</v>
      </c>
      <c r="Y47" s="261">
        <f t="shared" si="29"/>
        <v>850000</v>
      </c>
      <c r="Z47" s="261"/>
      <c r="AA47" s="261">
        <f t="shared" si="37"/>
        <v>850000</v>
      </c>
      <c r="AB47" s="253">
        <f t="shared" si="38"/>
        <v>850000</v>
      </c>
      <c r="AC47" s="253"/>
      <c r="AD47" s="253">
        <f t="shared" si="17"/>
        <v>850000</v>
      </c>
      <c r="AE47" s="230">
        <f t="shared" si="39"/>
        <v>850000</v>
      </c>
      <c r="AF47" s="230"/>
      <c r="AG47" s="230">
        <f t="shared" si="18"/>
        <v>850000</v>
      </c>
      <c r="AH47" s="253">
        <f t="shared" si="40"/>
        <v>850000</v>
      </c>
      <c r="AI47" s="253"/>
      <c r="AJ47" s="253">
        <f t="shared" si="19"/>
        <v>850000</v>
      </c>
      <c r="AK47" s="230">
        <f t="shared" si="41"/>
        <v>850000</v>
      </c>
      <c r="AL47" s="230"/>
      <c r="AM47" s="230">
        <f t="shared" si="20"/>
        <v>850000</v>
      </c>
      <c r="AN47" s="253">
        <f t="shared" si="42"/>
        <v>850000</v>
      </c>
      <c r="AO47" s="253"/>
      <c r="AP47" s="253">
        <f t="shared" si="21"/>
        <v>850000</v>
      </c>
      <c r="AQ47" s="230"/>
      <c r="AR47" s="230"/>
      <c r="AS47" s="230">
        <f t="shared" si="22"/>
        <v>0</v>
      </c>
      <c r="AT47" s="253"/>
      <c r="AU47" s="253"/>
      <c r="AV47" s="253">
        <f t="shared" si="23"/>
        <v>0</v>
      </c>
      <c r="AW47" s="230"/>
      <c r="AX47" s="230"/>
      <c r="AY47" s="230"/>
      <c r="AZ47" s="253">
        <f t="shared" si="43"/>
        <v>2350000</v>
      </c>
      <c r="BA47" s="230">
        <f t="shared" si="45"/>
        <v>10000000</v>
      </c>
      <c r="BB47" s="305">
        <f t="shared" si="44"/>
        <v>7650000</v>
      </c>
      <c r="BC47" s="310" t="s">
        <v>185</v>
      </c>
      <c r="BD47" s="307">
        <v>10000000</v>
      </c>
      <c r="BE47" s="307">
        <v>2350000</v>
      </c>
      <c r="BF47" s="307">
        <v>7650000</v>
      </c>
      <c r="BG47" s="307">
        <v>2550000</v>
      </c>
      <c r="BH47" s="305">
        <f t="shared" si="25"/>
        <v>0</v>
      </c>
      <c r="BI47" s="310" t="s">
        <v>185</v>
      </c>
      <c r="BJ47" s="307">
        <v>7650000</v>
      </c>
      <c r="BK47" s="309">
        <f t="shared" si="26"/>
        <v>0</v>
      </c>
    </row>
    <row r="48" spans="1:63" ht="15" x14ac:dyDescent="0.2">
      <c r="A48" s="207">
        <v>43</v>
      </c>
      <c r="B48" s="302"/>
      <c r="C48" s="302" t="s">
        <v>215</v>
      </c>
      <c r="D48" s="311" t="s">
        <v>138</v>
      </c>
      <c r="E48" s="253">
        <v>10000000</v>
      </c>
      <c r="F48" s="230"/>
      <c r="G48" s="230"/>
      <c r="H48" s="230">
        <v>10000000</v>
      </c>
      <c r="I48" s="230">
        <v>1000000</v>
      </c>
      <c r="J48" s="249">
        <f t="shared" ref="J48:J87" si="46">I48</f>
        <v>1000000</v>
      </c>
      <c r="K48" s="249">
        <v>1000000</v>
      </c>
      <c r="L48" s="249">
        <f t="shared" si="0"/>
        <v>0</v>
      </c>
      <c r="M48" s="304">
        <f>(H48-I48)/10</f>
        <v>900000</v>
      </c>
      <c r="N48" s="304">
        <v>900000</v>
      </c>
      <c r="O48" s="304">
        <f t="shared" si="16"/>
        <v>0</v>
      </c>
      <c r="P48" s="249">
        <f t="shared" si="32"/>
        <v>900000</v>
      </c>
      <c r="Q48" s="249">
        <v>900000</v>
      </c>
      <c r="R48" s="249">
        <f t="shared" si="2"/>
        <v>0</v>
      </c>
      <c r="S48" s="249">
        <f t="shared" si="3"/>
        <v>900000</v>
      </c>
      <c r="T48" s="249">
        <v>900000</v>
      </c>
      <c r="U48" s="249">
        <f t="shared" si="35"/>
        <v>0</v>
      </c>
      <c r="V48" s="249">
        <f t="shared" si="5"/>
        <v>900000</v>
      </c>
      <c r="W48" s="249">
        <v>900000</v>
      </c>
      <c r="X48" s="249">
        <f t="shared" si="36"/>
        <v>0</v>
      </c>
      <c r="Y48" s="249">
        <f t="shared" si="29"/>
        <v>900000</v>
      </c>
      <c r="Z48" s="249">
        <v>900000</v>
      </c>
      <c r="AA48" s="249">
        <f t="shared" si="37"/>
        <v>0</v>
      </c>
      <c r="AB48" s="253">
        <f t="shared" si="38"/>
        <v>900000</v>
      </c>
      <c r="AC48" s="253">
        <f>AB48</f>
        <v>900000</v>
      </c>
      <c r="AD48" s="253">
        <f t="shared" si="17"/>
        <v>0</v>
      </c>
      <c r="AE48" s="230">
        <f t="shared" si="39"/>
        <v>900000</v>
      </c>
      <c r="AF48" s="230">
        <f>AE48</f>
        <v>900000</v>
      </c>
      <c r="AG48" s="230">
        <f t="shared" si="18"/>
        <v>0</v>
      </c>
      <c r="AH48" s="253">
        <f t="shared" si="40"/>
        <v>900000</v>
      </c>
      <c r="AI48" s="253">
        <v>900000</v>
      </c>
      <c r="AJ48" s="253">
        <f t="shared" si="19"/>
        <v>0</v>
      </c>
      <c r="AK48" s="230">
        <f t="shared" si="41"/>
        <v>900000</v>
      </c>
      <c r="AL48" s="230">
        <v>900000</v>
      </c>
      <c r="AM48" s="230">
        <f t="shared" si="20"/>
        <v>0</v>
      </c>
      <c r="AN48" s="253">
        <f t="shared" si="42"/>
        <v>900000</v>
      </c>
      <c r="AO48" s="253"/>
      <c r="AP48" s="253">
        <f t="shared" si="21"/>
        <v>900000</v>
      </c>
      <c r="AQ48" s="230"/>
      <c r="AR48" s="230"/>
      <c r="AS48" s="230">
        <f t="shared" si="22"/>
        <v>0</v>
      </c>
      <c r="AT48" s="253"/>
      <c r="AU48" s="253"/>
      <c r="AV48" s="253">
        <f t="shared" si="23"/>
        <v>0</v>
      </c>
      <c r="AW48" s="230"/>
      <c r="AX48" s="230"/>
      <c r="AY48" s="230"/>
      <c r="AZ48" s="253">
        <f t="shared" si="43"/>
        <v>9100000</v>
      </c>
      <c r="BA48" s="230">
        <f t="shared" si="45"/>
        <v>10000000</v>
      </c>
      <c r="BB48" s="305">
        <f t="shared" si="44"/>
        <v>900000</v>
      </c>
      <c r="BC48" s="306" t="s">
        <v>433</v>
      </c>
      <c r="BD48" s="307">
        <v>10000000</v>
      </c>
      <c r="BE48" s="307">
        <v>6400000</v>
      </c>
      <c r="BF48" s="307">
        <v>3600000</v>
      </c>
      <c r="BG48" s="308">
        <v>0</v>
      </c>
      <c r="BH48" s="305">
        <f t="shared" si="25"/>
        <v>0</v>
      </c>
      <c r="BI48" s="306" t="s">
        <v>433</v>
      </c>
      <c r="BJ48" s="307">
        <v>2700000</v>
      </c>
      <c r="BK48" s="309">
        <f t="shared" si="26"/>
        <v>-1800000</v>
      </c>
    </row>
    <row r="49" spans="1:63" ht="15" x14ac:dyDescent="0.2">
      <c r="A49" s="207">
        <v>44</v>
      </c>
      <c r="B49" s="302"/>
      <c r="C49" s="302" t="s">
        <v>350</v>
      </c>
      <c r="D49" s="311" t="s">
        <v>138</v>
      </c>
      <c r="E49" s="253">
        <v>10000000</v>
      </c>
      <c r="F49" s="230"/>
      <c r="G49" s="230"/>
      <c r="H49" s="230">
        <v>10000000</v>
      </c>
      <c r="I49" s="230">
        <v>2000000</v>
      </c>
      <c r="J49" s="249">
        <f t="shared" si="46"/>
        <v>2000000</v>
      </c>
      <c r="K49" s="249">
        <v>2000000</v>
      </c>
      <c r="L49" s="249">
        <f t="shared" si="0"/>
        <v>0</v>
      </c>
      <c r="M49" s="304">
        <v>0</v>
      </c>
      <c r="N49" s="304">
        <v>0</v>
      </c>
      <c r="O49" s="304"/>
      <c r="P49" s="249">
        <v>0</v>
      </c>
      <c r="Q49" s="249"/>
      <c r="R49" s="249"/>
      <c r="S49" s="249">
        <v>0</v>
      </c>
      <c r="T49" s="249"/>
      <c r="U49" s="249">
        <f t="shared" si="35"/>
        <v>0</v>
      </c>
      <c r="V49" s="249">
        <v>900000</v>
      </c>
      <c r="W49" s="249">
        <f>V49</f>
        <v>900000</v>
      </c>
      <c r="X49" s="249">
        <f t="shared" si="36"/>
        <v>0</v>
      </c>
      <c r="Y49" s="249">
        <f t="shared" si="29"/>
        <v>900000</v>
      </c>
      <c r="Z49" s="249">
        <f>Y49</f>
        <v>900000</v>
      </c>
      <c r="AA49" s="249">
        <f t="shared" si="37"/>
        <v>0</v>
      </c>
      <c r="AB49" s="253">
        <f t="shared" si="38"/>
        <v>900000</v>
      </c>
      <c r="AC49" s="253">
        <v>900000</v>
      </c>
      <c r="AD49" s="253">
        <f t="shared" si="17"/>
        <v>0</v>
      </c>
      <c r="AE49" s="230">
        <f t="shared" si="39"/>
        <v>900000</v>
      </c>
      <c r="AF49" s="230">
        <v>900000</v>
      </c>
      <c r="AG49" s="230">
        <f t="shared" si="18"/>
        <v>0</v>
      </c>
      <c r="AH49" s="253">
        <f t="shared" si="40"/>
        <v>900000</v>
      </c>
      <c r="AI49" s="253"/>
      <c r="AJ49" s="253">
        <f t="shared" si="19"/>
        <v>900000</v>
      </c>
      <c r="AK49" s="230">
        <f t="shared" si="41"/>
        <v>900000</v>
      </c>
      <c r="AL49" s="230"/>
      <c r="AM49" s="230">
        <f t="shared" si="20"/>
        <v>900000</v>
      </c>
      <c r="AN49" s="253">
        <f t="shared" si="42"/>
        <v>900000</v>
      </c>
      <c r="AO49" s="253"/>
      <c r="AP49" s="253">
        <f t="shared" si="21"/>
        <v>900000</v>
      </c>
      <c r="AQ49" s="230">
        <v>900000</v>
      </c>
      <c r="AR49" s="230"/>
      <c r="AS49" s="230">
        <f t="shared" si="22"/>
        <v>900000</v>
      </c>
      <c r="AT49" s="253">
        <v>800000</v>
      </c>
      <c r="AU49" s="253"/>
      <c r="AV49" s="253">
        <f t="shared" si="23"/>
        <v>800000</v>
      </c>
      <c r="AW49" s="230"/>
      <c r="AX49" s="230"/>
      <c r="AY49" s="230"/>
      <c r="AZ49" s="253">
        <f t="shared" si="43"/>
        <v>5600000</v>
      </c>
      <c r="BA49" s="230">
        <f t="shared" si="45"/>
        <v>10000000</v>
      </c>
      <c r="BB49" s="305">
        <f t="shared" si="44"/>
        <v>4400000</v>
      </c>
      <c r="BC49" s="310" t="s">
        <v>350</v>
      </c>
      <c r="BD49" s="307">
        <v>10000000</v>
      </c>
      <c r="BE49" s="307">
        <v>2900000</v>
      </c>
      <c r="BF49" s="307">
        <v>7100000</v>
      </c>
      <c r="BG49" s="307">
        <v>1800000</v>
      </c>
      <c r="BH49" s="305">
        <f t="shared" si="25"/>
        <v>0</v>
      </c>
      <c r="BI49" s="310" t="s">
        <v>350</v>
      </c>
      <c r="BJ49" s="307">
        <v>6200000</v>
      </c>
      <c r="BK49" s="309">
        <f t="shared" si="26"/>
        <v>-1800000</v>
      </c>
    </row>
    <row r="50" spans="1:63" ht="15" x14ac:dyDescent="0.2">
      <c r="A50" s="207">
        <v>45</v>
      </c>
      <c r="B50" s="302"/>
      <c r="C50" s="302" t="s">
        <v>210</v>
      </c>
      <c r="D50" s="311" t="s">
        <v>138</v>
      </c>
      <c r="E50" s="253">
        <v>10000000</v>
      </c>
      <c r="F50" s="230"/>
      <c r="G50" s="230"/>
      <c r="H50" s="230">
        <v>10000000</v>
      </c>
      <c r="I50" s="230">
        <v>1000000</v>
      </c>
      <c r="J50" s="249">
        <f t="shared" si="46"/>
        <v>1000000</v>
      </c>
      <c r="K50" s="249">
        <v>1000000</v>
      </c>
      <c r="L50" s="249">
        <f t="shared" si="0"/>
        <v>0</v>
      </c>
      <c r="M50" s="304">
        <f>(H50-I50)/12</f>
        <v>750000</v>
      </c>
      <c r="N50" s="304">
        <v>750000</v>
      </c>
      <c r="O50" s="304">
        <f t="shared" ref="O50:O69" si="47">M50-N50</f>
        <v>0</v>
      </c>
      <c r="P50" s="249">
        <f t="shared" ref="P50:P56" si="48">M50</f>
        <v>750000</v>
      </c>
      <c r="Q50" s="249">
        <v>750000</v>
      </c>
      <c r="R50" s="249">
        <f t="shared" ref="R50:R69" si="49">P50-Q50</f>
        <v>0</v>
      </c>
      <c r="S50" s="261">
        <f t="shared" ref="S50:S55" si="50">P50</f>
        <v>750000</v>
      </c>
      <c r="T50" s="261">
        <v>500000</v>
      </c>
      <c r="U50" s="261">
        <f t="shared" si="35"/>
        <v>250000</v>
      </c>
      <c r="V50" s="261">
        <f t="shared" ref="V50:V81" si="51">S50</f>
        <v>750000</v>
      </c>
      <c r="W50" s="261"/>
      <c r="X50" s="261">
        <f t="shared" si="36"/>
        <v>750000</v>
      </c>
      <c r="Y50" s="261">
        <f t="shared" si="29"/>
        <v>750000</v>
      </c>
      <c r="Z50" s="261"/>
      <c r="AA50" s="261">
        <f t="shared" si="37"/>
        <v>750000</v>
      </c>
      <c r="AB50" s="253">
        <f t="shared" si="38"/>
        <v>750000</v>
      </c>
      <c r="AC50" s="253"/>
      <c r="AD50" s="253">
        <f t="shared" si="17"/>
        <v>750000</v>
      </c>
      <c r="AE50" s="230">
        <f t="shared" si="39"/>
        <v>750000</v>
      </c>
      <c r="AF50" s="230"/>
      <c r="AG50" s="230">
        <f t="shared" si="18"/>
        <v>750000</v>
      </c>
      <c r="AH50" s="253">
        <f t="shared" si="40"/>
        <v>750000</v>
      </c>
      <c r="AI50" s="253"/>
      <c r="AJ50" s="253">
        <f t="shared" si="19"/>
        <v>750000</v>
      </c>
      <c r="AK50" s="230">
        <f t="shared" si="41"/>
        <v>750000</v>
      </c>
      <c r="AL50" s="230"/>
      <c r="AM50" s="230">
        <f t="shared" si="20"/>
        <v>750000</v>
      </c>
      <c r="AN50" s="253">
        <f t="shared" si="42"/>
        <v>750000</v>
      </c>
      <c r="AO50" s="253"/>
      <c r="AP50" s="253">
        <f t="shared" si="21"/>
        <v>750000</v>
      </c>
      <c r="AQ50" s="230">
        <f>AN50</f>
        <v>750000</v>
      </c>
      <c r="AR50" s="230"/>
      <c r="AS50" s="230">
        <f t="shared" si="22"/>
        <v>750000</v>
      </c>
      <c r="AT50" s="253">
        <f>AN50</f>
        <v>750000</v>
      </c>
      <c r="AU50" s="253"/>
      <c r="AV50" s="253">
        <f t="shared" si="23"/>
        <v>750000</v>
      </c>
      <c r="AW50" s="230"/>
      <c r="AX50" s="230"/>
      <c r="AY50" s="230"/>
      <c r="AZ50" s="253">
        <f t="shared" si="43"/>
        <v>3000000</v>
      </c>
      <c r="BA50" s="230">
        <f t="shared" si="45"/>
        <v>10000000</v>
      </c>
      <c r="BB50" s="305">
        <f t="shared" si="44"/>
        <v>7000000</v>
      </c>
      <c r="BC50" s="310" t="s">
        <v>210</v>
      </c>
      <c r="BD50" s="307">
        <v>10000000</v>
      </c>
      <c r="BE50" s="307">
        <v>3000000</v>
      </c>
      <c r="BF50" s="307">
        <v>7000000</v>
      </c>
      <c r="BG50" s="307">
        <v>2500000</v>
      </c>
      <c r="BH50" s="305">
        <f t="shared" si="25"/>
        <v>0</v>
      </c>
      <c r="BI50" s="310" t="s">
        <v>210</v>
      </c>
      <c r="BJ50" s="307">
        <v>7000000</v>
      </c>
      <c r="BK50" s="309">
        <f t="shared" si="26"/>
        <v>0</v>
      </c>
    </row>
    <row r="51" spans="1:63" s="299" customFormat="1" ht="15" x14ac:dyDescent="0.2">
      <c r="A51" s="324">
        <v>46</v>
      </c>
      <c r="B51" s="325"/>
      <c r="C51" s="325" t="s">
        <v>118</v>
      </c>
      <c r="D51" s="327" t="s">
        <v>109</v>
      </c>
      <c r="E51" s="425">
        <v>9500000</v>
      </c>
      <c r="F51" s="261"/>
      <c r="G51" s="261"/>
      <c r="H51" s="425">
        <v>9500000</v>
      </c>
      <c r="I51" s="328">
        <v>3000000</v>
      </c>
      <c r="J51" s="261">
        <f t="shared" si="46"/>
        <v>3000000</v>
      </c>
      <c r="K51" s="261">
        <v>3000000</v>
      </c>
      <c r="L51" s="261">
        <f t="shared" si="0"/>
        <v>0</v>
      </c>
      <c r="M51" s="314">
        <v>541000</v>
      </c>
      <c r="N51" s="314">
        <v>541000</v>
      </c>
      <c r="O51" s="314">
        <f t="shared" si="47"/>
        <v>0</v>
      </c>
      <c r="P51" s="261">
        <f t="shared" si="48"/>
        <v>541000</v>
      </c>
      <c r="Q51" s="261">
        <v>541000</v>
      </c>
      <c r="R51" s="261">
        <f t="shared" si="49"/>
        <v>0</v>
      </c>
      <c r="S51" s="261">
        <f t="shared" si="50"/>
        <v>541000</v>
      </c>
      <c r="T51" s="261">
        <f>S51</f>
        <v>541000</v>
      </c>
      <c r="U51" s="261">
        <f t="shared" si="35"/>
        <v>0</v>
      </c>
      <c r="V51" s="261">
        <f t="shared" si="51"/>
        <v>541000</v>
      </c>
      <c r="W51" s="261">
        <f>V51</f>
        <v>541000</v>
      </c>
      <c r="X51" s="261">
        <f t="shared" si="36"/>
        <v>0</v>
      </c>
      <c r="Y51" s="261">
        <f t="shared" si="29"/>
        <v>541000</v>
      </c>
      <c r="Z51" s="261">
        <f>Y51</f>
        <v>541000</v>
      </c>
      <c r="AA51" s="261">
        <f t="shared" si="37"/>
        <v>0</v>
      </c>
      <c r="AB51" s="261">
        <f t="shared" si="38"/>
        <v>541000</v>
      </c>
      <c r="AC51" s="261">
        <f>AB51</f>
        <v>541000</v>
      </c>
      <c r="AD51" s="261">
        <f t="shared" si="17"/>
        <v>0</v>
      </c>
      <c r="AE51" s="261">
        <f t="shared" si="39"/>
        <v>541000</v>
      </c>
      <c r="AF51" s="261">
        <f>AE51</f>
        <v>541000</v>
      </c>
      <c r="AG51" s="261">
        <f t="shared" si="18"/>
        <v>0</v>
      </c>
      <c r="AH51" s="261">
        <f t="shared" si="40"/>
        <v>541000</v>
      </c>
      <c r="AI51" s="261">
        <v>541000</v>
      </c>
      <c r="AJ51" s="261">
        <f t="shared" si="19"/>
        <v>0</v>
      </c>
      <c r="AK51" s="261">
        <f t="shared" si="41"/>
        <v>541000</v>
      </c>
      <c r="AL51" s="261">
        <v>541000</v>
      </c>
      <c r="AM51" s="261">
        <f t="shared" si="20"/>
        <v>0</v>
      </c>
      <c r="AN51" s="261">
        <f t="shared" si="42"/>
        <v>541000</v>
      </c>
      <c r="AO51" s="261">
        <v>541000</v>
      </c>
      <c r="AP51" s="261">
        <f t="shared" si="21"/>
        <v>0</v>
      </c>
      <c r="AQ51" s="261">
        <f>AN51</f>
        <v>541000</v>
      </c>
      <c r="AR51" s="261">
        <v>541000</v>
      </c>
      <c r="AS51" s="261">
        <f t="shared" si="22"/>
        <v>0</v>
      </c>
      <c r="AT51" s="261">
        <v>549000</v>
      </c>
      <c r="AU51" s="261">
        <v>549000</v>
      </c>
      <c r="AV51" s="261">
        <f t="shared" si="23"/>
        <v>0</v>
      </c>
      <c r="AW51" s="261"/>
      <c r="AX51" s="261"/>
      <c r="AY51" s="261"/>
      <c r="AZ51" s="261">
        <f t="shared" si="43"/>
        <v>9500000</v>
      </c>
      <c r="BA51" s="261">
        <f t="shared" si="45"/>
        <v>9500000</v>
      </c>
      <c r="BB51" s="329">
        <f t="shared" si="44"/>
        <v>0</v>
      </c>
      <c r="BC51" s="330" t="s">
        <v>434</v>
      </c>
      <c r="BD51" s="331">
        <v>9500000</v>
      </c>
      <c r="BE51" s="331">
        <v>5712000</v>
      </c>
      <c r="BF51" s="331">
        <v>3788000</v>
      </c>
      <c r="BG51" s="331">
        <v>534000</v>
      </c>
      <c r="BH51" s="329">
        <f t="shared" si="25"/>
        <v>0</v>
      </c>
      <c r="BI51" s="423" t="s">
        <v>434</v>
      </c>
      <c r="BJ51" s="331">
        <v>2677000</v>
      </c>
      <c r="BK51" s="332">
        <f t="shared" si="26"/>
        <v>-2677000</v>
      </c>
    </row>
    <row r="52" spans="1:63" s="299" customFormat="1" ht="15" x14ac:dyDescent="0.2">
      <c r="A52" s="324">
        <v>47</v>
      </c>
      <c r="B52" s="325"/>
      <c r="C52" s="325" t="s">
        <v>212</v>
      </c>
      <c r="D52" s="422" t="s">
        <v>138</v>
      </c>
      <c r="E52" s="261">
        <v>10000000</v>
      </c>
      <c r="F52" s="261"/>
      <c r="G52" s="261"/>
      <c r="H52" s="261">
        <v>10000000</v>
      </c>
      <c r="I52" s="261">
        <v>1000000</v>
      </c>
      <c r="J52" s="261">
        <f t="shared" si="46"/>
        <v>1000000</v>
      </c>
      <c r="K52" s="261">
        <v>1000000</v>
      </c>
      <c r="L52" s="261"/>
      <c r="M52" s="314">
        <f>(H52-I52)/12</f>
        <v>750000</v>
      </c>
      <c r="N52" s="314">
        <v>750000</v>
      </c>
      <c r="O52" s="314">
        <f t="shared" si="47"/>
        <v>0</v>
      </c>
      <c r="P52" s="261">
        <f t="shared" si="48"/>
        <v>750000</v>
      </c>
      <c r="Q52" s="261">
        <v>750000</v>
      </c>
      <c r="R52" s="261">
        <f t="shared" si="49"/>
        <v>0</v>
      </c>
      <c r="S52" s="261">
        <f t="shared" si="50"/>
        <v>750000</v>
      </c>
      <c r="T52" s="261">
        <v>750000</v>
      </c>
      <c r="U52" s="261">
        <f t="shared" si="35"/>
        <v>0</v>
      </c>
      <c r="V52" s="261">
        <f t="shared" si="51"/>
        <v>750000</v>
      </c>
      <c r="W52" s="261">
        <f>V52</f>
        <v>750000</v>
      </c>
      <c r="X52" s="261">
        <f t="shared" si="36"/>
        <v>0</v>
      </c>
      <c r="Y52" s="261">
        <f t="shared" ref="Y52:Y83" si="52">V52</f>
        <v>750000</v>
      </c>
      <c r="Z52" s="261">
        <f>Y52</f>
        <v>750000</v>
      </c>
      <c r="AA52" s="261">
        <f t="shared" si="37"/>
        <v>0</v>
      </c>
      <c r="AB52" s="261">
        <f t="shared" si="38"/>
        <v>750000</v>
      </c>
      <c r="AC52" s="261">
        <v>750000</v>
      </c>
      <c r="AD52" s="261">
        <f t="shared" si="17"/>
        <v>0</v>
      </c>
      <c r="AE52" s="261">
        <f t="shared" si="39"/>
        <v>750000</v>
      </c>
      <c r="AF52" s="261">
        <v>750000</v>
      </c>
      <c r="AG52" s="261">
        <f t="shared" si="18"/>
        <v>0</v>
      </c>
      <c r="AH52" s="261">
        <f t="shared" si="40"/>
        <v>750000</v>
      </c>
      <c r="AI52" s="261">
        <v>750000</v>
      </c>
      <c r="AJ52" s="261">
        <f t="shared" si="19"/>
        <v>0</v>
      </c>
      <c r="AK52" s="261">
        <f t="shared" si="41"/>
        <v>750000</v>
      </c>
      <c r="AL52" s="261">
        <v>750000</v>
      </c>
      <c r="AM52" s="261">
        <f t="shared" si="20"/>
        <v>0</v>
      </c>
      <c r="AN52" s="261">
        <f t="shared" si="42"/>
        <v>750000</v>
      </c>
      <c r="AO52" s="261">
        <v>750000</v>
      </c>
      <c r="AP52" s="261">
        <f t="shared" si="21"/>
        <v>0</v>
      </c>
      <c r="AQ52" s="261">
        <f>AN52</f>
        <v>750000</v>
      </c>
      <c r="AR52" s="261">
        <v>750000</v>
      </c>
      <c r="AS52" s="261">
        <f t="shared" si="22"/>
        <v>0</v>
      </c>
      <c r="AT52" s="261">
        <f>AN52</f>
        <v>750000</v>
      </c>
      <c r="AU52" s="261">
        <v>750000</v>
      </c>
      <c r="AV52" s="261">
        <f t="shared" si="23"/>
        <v>0</v>
      </c>
      <c r="AW52" s="261"/>
      <c r="AX52" s="261"/>
      <c r="AY52" s="261"/>
      <c r="AZ52" s="261">
        <f t="shared" si="43"/>
        <v>10000000</v>
      </c>
      <c r="BA52" s="261">
        <f t="shared" si="45"/>
        <v>10000000</v>
      </c>
      <c r="BB52" s="329">
        <f t="shared" si="44"/>
        <v>0</v>
      </c>
      <c r="BC52" s="330" t="s">
        <v>212</v>
      </c>
      <c r="BD52" s="331">
        <v>10000000</v>
      </c>
      <c r="BE52" s="331">
        <v>4750000</v>
      </c>
      <c r="BF52" s="331">
        <v>5250000</v>
      </c>
      <c r="BG52" s="331">
        <v>750000</v>
      </c>
      <c r="BH52" s="329">
        <f t="shared" si="25"/>
        <v>0</v>
      </c>
      <c r="BI52" s="330" t="s">
        <v>212</v>
      </c>
      <c r="BJ52" s="331">
        <v>4850000</v>
      </c>
      <c r="BK52" s="332">
        <f t="shared" si="26"/>
        <v>-4850000</v>
      </c>
    </row>
    <row r="53" spans="1:63" ht="15" x14ac:dyDescent="0.2">
      <c r="A53" s="207">
        <v>48</v>
      </c>
      <c r="B53" s="302"/>
      <c r="C53" s="302" t="s">
        <v>131</v>
      </c>
      <c r="D53" s="303" t="s">
        <v>109</v>
      </c>
      <c r="E53" s="208">
        <v>9500000</v>
      </c>
      <c r="F53" s="230"/>
      <c r="G53" s="230"/>
      <c r="H53" s="182">
        <v>9500000</v>
      </c>
      <c r="I53" s="183">
        <v>1000000</v>
      </c>
      <c r="J53" s="249">
        <f t="shared" si="46"/>
        <v>1000000</v>
      </c>
      <c r="K53" s="249">
        <v>1000000</v>
      </c>
      <c r="L53" s="249">
        <f t="shared" ref="L53:L87" si="53">J53-K53</f>
        <v>0</v>
      </c>
      <c r="M53" s="304">
        <v>708000</v>
      </c>
      <c r="N53" s="304">
        <v>708000</v>
      </c>
      <c r="O53" s="304">
        <f t="shared" si="47"/>
        <v>0</v>
      </c>
      <c r="P53" s="249">
        <f t="shared" si="48"/>
        <v>708000</v>
      </c>
      <c r="Q53" s="249">
        <v>708000</v>
      </c>
      <c r="R53" s="249">
        <f t="shared" si="49"/>
        <v>0</v>
      </c>
      <c r="S53" s="249">
        <f t="shared" si="50"/>
        <v>708000</v>
      </c>
      <c r="T53" s="249">
        <v>708000</v>
      </c>
      <c r="U53" s="249">
        <f t="shared" si="35"/>
        <v>0</v>
      </c>
      <c r="V53" s="249">
        <f t="shared" si="51"/>
        <v>708000</v>
      </c>
      <c r="W53" s="249">
        <f>V53</f>
        <v>708000</v>
      </c>
      <c r="X53" s="249">
        <f t="shared" si="36"/>
        <v>0</v>
      </c>
      <c r="Y53" s="249">
        <f t="shared" si="52"/>
        <v>708000</v>
      </c>
      <c r="Z53" s="249">
        <f>Y53</f>
        <v>708000</v>
      </c>
      <c r="AA53" s="249">
        <f t="shared" si="37"/>
        <v>0</v>
      </c>
      <c r="AB53" s="253">
        <f t="shared" si="38"/>
        <v>708000</v>
      </c>
      <c r="AC53" s="253">
        <f>AB53</f>
        <v>708000</v>
      </c>
      <c r="AD53" s="253">
        <f t="shared" si="17"/>
        <v>0</v>
      </c>
      <c r="AE53" s="230">
        <f t="shared" si="39"/>
        <v>708000</v>
      </c>
      <c r="AF53" s="230">
        <f>AE53</f>
        <v>708000</v>
      </c>
      <c r="AG53" s="230">
        <f t="shared" si="18"/>
        <v>0</v>
      </c>
      <c r="AH53" s="253">
        <f t="shared" si="40"/>
        <v>708000</v>
      </c>
      <c r="AI53" s="253">
        <v>708000</v>
      </c>
      <c r="AJ53" s="253">
        <f t="shared" si="19"/>
        <v>0</v>
      </c>
      <c r="AK53" s="230">
        <f t="shared" si="41"/>
        <v>708000</v>
      </c>
      <c r="AL53" s="230">
        <v>708000</v>
      </c>
      <c r="AM53" s="230">
        <f t="shared" si="20"/>
        <v>0</v>
      </c>
      <c r="AN53" s="253">
        <f t="shared" si="42"/>
        <v>708000</v>
      </c>
      <c r="AO53" s="253">
        <v>708000</v>
      </c>
      <c r="AP53" s="253">
        <f t="shared" si="21"/>
        <v>0</v>
      </c>
      <c r="AQ53" s="230">
        <f>AN53</f>
        <v>708000</v>
      </c>
      <c r="AR53" s="230">
        <v>670000</v>
      </c>
      <c r="AS53" s="230">
        <f t="shared" si="22"/>
        <v>38000</v>
      </c>
      <c r="AT53" s="253">
        <v>712000</v>
      </c>
      <c r="AU53" s="253"/>
      <c r="AV53" s="253">
        <f t="shared" si="23"/>
        <v>712000</v>
      </c>
      <c r="AW53" s="230"/>
      <c r="AX53" s="230"/>
      <c r="AY53" s="230"/>
      <c r="AZ53" s="253">
        <f t="shared" si="43"/>
        <v>8750000</v>
      </c>
      <c r="BA53" s="230">
        <f t="shared" si="45"/>
        <v>9500000</v>
      </c>
      <c r="BB53" s="305">
        <f t="shared" si="44"/>
        <v>750000</v>
      </c>
      <c r="BC53" s="310" t="s">
        <v>131</v>
      </c>
      <c r="BD53" s="307">
        <v>9500000</v>
      </c>
      <c r="BE53" s="307">
        <v>4250000</v>
      </c>
      <c r="BF53" s="307">
        <v>5250000</v>
      </c>
      <c r="BG53" s="307">
        <v>998000</v>
      </c>
      <c r="BH53" s="305">
        <f t="shared" si="25"/>
        <v>0</v>
      </c>
      <c r="BI53" s="306" t="s">
        <v>131</v>
      </c>
      <c r="BJ53" s="307">
        <v>3250000</v>
      </c>
      <c r="BK53" s="309">
        <f t="shared" si="26"/>
        <v>-2500000</v>
      </c>
    </row>
    <row r="54" spans="1:63" ht="15" x14ac:dyDescent="0.2">
      <c r="A54" s="207">
        <v>49</v>
      </c>
      <c r="B54" s="302"/>
      <c r="C54" s="302" t="s">
        <v>358</v>
      </c>
      <c r="D54" s="303" t="s">
        <v>138</v>
      </c>
      <c r="E54" s="208">
        <v>9750000</v>
      </c>
      <c r="F54" s="230"/>
      <c r="G54" s="230"/>
      <c r="H54" s="182">
        <v>9750000</v>
      </c>
      <c r="I54" s="230">
        <v>1000000</v>
      </c>
      <c r="J54" s="249">
        <f t="shared" si="46"/>
        <v>1000000</v>
      </c>
      <c r="K54" s="249">
        <v>1000000</v>
      </c>
      <c r="L54" s="249">
        <f t="shared" si="53"/>
        <v>0</v>
      </c>
      <c r="M54" s="304">
        <f>(H54-I54)/10</f>
        <v>875000</v>
      </c>
      <c r="N54" s="304">
        <v>875000</v>
      </c>
      <c r="O54" s="304">
        <f t="shared" si="47"/>
        <v>0</v>
      </c>
      <c r="P54" s="249">
        <f t="shared" si="48"/>
        <v>875000</v>
      </c>
      <c r="Q54" s="249">
        <v>875000</v>
      </c>
      <c r="R54" s="249">
        <f t="shared" si="49"/>
        <v>0</v>
      </c>
      <c r="S54" s="249">
        <f t="shared" si="50"/>
        <v>875000</v>
      </c>
      <c r="T54" s="249">
        <f>S54</f>
        <v>875000</v>
      </c>
      <c r="U54" s="249">
        <f t="shared" si="35"/>
        <v>0</v>
      </c>
      <c r="V54" s="249">
        <f>T54</f>
        <v>875000</v>
      </c>
      <c r="W54" s="249">
        <f>V54</f>
        <v>875000</v>
      </c>
      <c r="X54" s="249">
        <f t="shared" si="36"/>
        <v>0</v>
      </c>
      <c r="Y54" s="249">
        <f t="shared" si="52"/>
        <v>875000</v>
      </c>
      <c r="Z54" s="249">
        <f>Y54</f>
        <v>875000</v>
      </c>
      <c r="AA54" s="249">
        <f t="shared" si="37"/>
        <v>0</v>
      </c>
      <c r="AB54" s="253">
        <f t="shared" si="38"/>
        <v>875000</v>
      </c>
      <c r="AC54" s="253">
        <v>875000</v>
      </c>
      <c r="AD54" s="253">
        <f t="shared" si="17"/>
        <v>0</v>
      </c>
      <c r="AE54" s="230">
        <f t="shared" si="39"/>
        <v>875000</v>
      </c>
      <c r="AF54" s="230">
        <v>875000</v>
      </c>
      <c r="AG54" s="230">
        <f>+AE54-AF54</f>
        <v>0</v>
      </c>
      <c r="AH54" s="253">
        <f t="shared" si="40"/>
        <v>875000</v>
      </c>
      <c r="AI54" s="253"/>
      <c r="AJ54" s="253">
        <f t="shared" si="19"/>
        <v>875000</v>
      </c>
      <c r="AK54" s="230">
        <f t="shared" si="41"/>
        <v>875000</v>
      </c>
      <c r="AL54" s="230"/>
      <c r="AM54" s="230">
        <f t="shared" si="20"/>
        <v>875000</v>
      </c>
      <c r="AN54" s="253">
        <f t="shared" si="42"/>
        <v>875000</v>
      </c>
      <c r="AO54" s="253"/>
      <c r="AP54" s="253">
        <f t="shared" si="21"/>
        <v>875000</v>
      </c>
      <c r="AQ54" s="230"/>
      <c r="AR54" s="230"/>
      <c r="AS54" s="230">
        <f t="shared" si="22"/>
        <v>0</v>
      </c>
      <c r="AT54" s="253"/>
      <c r="AU54" s="253"/>
      <c r="AV54" s="253">
        <f t="shared" si="23"/>
        <v>0</v>
      </c>
      <c r="AW54" s="230"/>
      <c r="AX54" s="230"/>
      <c r="AY54" s="230"/>
      <c r="AZ54" s="253">
        <f t="shared" si="43"/>
        <v>7125000</v>
      </c>
      <c r="BA54" s="230">
        <f t="shared" si="45"/>
        <v>9750000</v>
      </c>
      <c r="BB54" s="305">
        <f t="shared" si="44"/>
        <v>2625000</v>
      </c>
      <c r="BC54" s="310" t="s">
        <v>358</v>
      </c>
      <c r="BD54" s="307">
        <v>9750000</v>
      </c>
      <c r="BE54" s="307">
        <v>4700000</v>
      </c>
      <c r="BF54" s="307">
        <v>5050000</v>
      </c>
      <c r="BG54" s="307">
        <v>1550000</v>
      </c>
      <c r="BH54" s="305">
        <f t="shared" si="25"/>
        <v>0</v>
      </c>
      <c r="BI54" s="310" t="s">
        <v>358</v>
      </c>
      <c r="BJ54" s="307">
        <v>4375000</v>
      </c>
      <c r="BK54" s="309">
        <f t="shared" si="26"/>
        <v>-1750000</v>
      </c>
    </row>
    <row r="55" spans="1:63" ht="15" x14ac:dyDescent="0.2">
      <c r="A55" s="207">
        <v>50</v>
      </c>
      <c r="B55" s="302"/>
      <c r="C55" s="312" t="s">
        <v>197</v>
      </c>
      <c r="D55" s="311" t="s">
        <v>138</v>
      </c>
      <c r="E55" s="253">
        <v>10000000</v>
      </c>
      <c r="F55" s="230"/>
      <c r="G55" s="230"/>
      <c r="H55" s="230">
        <v>10000000</v>
      </c>
      <c r="I55" s="230">
        <v>2000000</v>
      </c>
      <c r="J55" s="249">
        <f t="shared" si="46"/>
        <v>2000000</v>
      </c>
      <c r="K55" s="249">
        <v>2000000</v>
      </c>
      <c r="L55" s="249">
        <f t="shared" si="53"/>
        <v>0</v>
      </c>
      <c r="M55" s="314">
        <f>(H55-I55)/10</f>
        <v>800000</v>
      </c>
      <c r="N55" s="314">
        <f>M55</f>
        <v>800000</v>
      </c>
      <c r="O55" s="314">
        <f t="shared" si="47"/>
        <v>0</v>
      </c>
      <c r="P55" s="261">
        <f t="shared" si="48"/>
        <v>800000</v>
      </c>
      <c r="Q55" s="261">
        <f>P55</f>
        <v>800000</v>
      </c>
      <c r="R55" s="261">
        <f t="shared" si="49"/>
        <v>0</v>
      </c>
      <c r="S55" s="261">
        <f t="shared" si="50"/>
        <v>800000</v>
      </c>
      <c r="T55" s="261">
        <f>S55</f>
        <v>800000</v>
      </c>
      <c r="U55" s="261">
        <f t="shared" si="35"/>
        <v>0</v>
      </c>
      <c r="V55" s="261">
        <f t="shared" si="51"/>
        <v>800000</v>
      </c>
      <c r="W55" s="261">
        <v>100000</v>
      </c>
      <c r="X55" s="261">
        <f t="shared" si="36"/>
        <v>700000</v>
      </c>
      <c r="Y55" s="261">
        <f t="shared" si="52"/>
        <v>800000</v>
      </c>
      <c r="Z55" s="261"/>
      <c r="AA55" s="261">
        <f t="shared" si="37"/>
        <v>800000</v>
      </c>
      <c r="AB55" s="253">
        <f t="shared" si="38"/>
        <v>800000</v>
      </c>
      <c r="AC55" s="253"/>
      <c r="AD55" s="253">
        <f t="shared" si="17"/>
        <v>800000</v>
      </c>
      <c r="AE55" s="230">
        <f t="shared" si="39"/>
        <v>800000</v>
      </c>
      <c r="AF55" s="230"/>
      <c r="AG55" s="230">
        <f t="shared" si="18"/>
        <v>800000</v>
      </c>
      <c r="AH55" s="253">
        <f t="shared" si="40"/>
        <v>800000</v>
      </c>
      <c r="AI55" s="253"/>
      <c r="AJ55" s="253">
        <f t="shared" si="19"/>
        <v>800000</v>
      </c>
      <c r="AK55" s="230">
        <f t="shared" si="41"/>
        <v>800000</v>
      </c>
      <c r="AL55" s="230"/>
      <c r="AM55" s="230">
        <f t="shared" si="20"/>
        <v>800000</v>
      </c>
      <c r="AN55" s="253">
        <f t="shared" si="42"/>
        <v>800000</v>
      </c>
      <c r="AO55" s="253"/>
      <c r="AP55" s="253">
        <f t="shared" si="21"/>
        <v>800000</v>
      </c>
      <c r="AQ55" s="230"/>
      <c r="AR55" s="230"/>
      <c r="AS55" s="230">
        <f t="shared" si="22"/>
        <v>0</v>
      </c>
      <c r="AT55" s="253"/>
      <c r="AU55" s="253"/>
      <c r="AV55" s="253">
        <f t="shared" si="23"/>
        <v>0</v>
      </c>
      <c r="AW55" s="230"/>
      <c r="AX55" s="230"/>
      <c r="AY55" s="230"/>
      <c r="AZ55" s="253">
        <f t="shared" si="43"/>
        <v>4500000</v>
      </c>
      <c r="BA55" s="230">
        <f t="shared" si="45"/>
        <v>10000000</v>
      </c>
      <c r="BB55" s="305">
        <f t="shared" si="44"/>
        <v>5500000</v>
      </c>
      <c r="BC55" s="310" t="s">
        <v>197</v>
      </c>
      <c r="BD55" s="307">
        <v>10000000</v>
      </c>
      <c r="BE55" s="307">
        <v>1500000</v>
      </c>
      <c r="BF55" s="307">
        <v>8500000</v>
      </c>
      <c r="BG55" s="307">
        <v>5300000</v>
      </c>
      <c r="BH55" s="305">
        <f t="shared" si="25"/>
        <v>0</v>
      </c>
      <c r="BI55" s="310" t="s">
        <v>197</v>
      </c>
      <c r="BJ55" s="307">
        <v>5500000</v>
      </c>
      <c r="BK55" s="309">
        <f t="shared" si="26"/>
        <v>0</v>
      </c>
    </row>
    <row r="56" spans="1:63" ht="15" x14ac:dyDescent="0.2">
      <c r="A56" s="207">
        <v>51</v>
      </c>
      <c r="B56" s="302"/>
      <c r="C56" s="8" t="s">
        <v>156</v>
      </c>
      <c r="D56" s="303" t="s">
        <v>138</v>
      </c>
      <c r="E56" s="208">
        <v>9500000</v>
      </c>
      <c r="F56" s="230"/>
      <c r="G56" s="230"/>
      <c r="H56" s="182">
        <v>9500000</v>
      </c>
      <c r="I56" s="230">
        <v>1000000</v>
      </c>
      <c r="J56" s="249">
        <f t="shared" si="46"/>
        <v>1000000</v>
      </c>
      <c r="K56" s="249">
        <v>1000000</v>
      </c>
      <c r="L56" s="249">
        <f t="shared" si="53"/>
        <v>0</v>
      </c>
      <c r="M56" s="304">
        <v>708000</v>
      </c>
      <c r="N56" s="304">
        <v>708000</v>
      </c>
      <c r="O56" s="304">
        <f t="shared" si="47"/>
        <v>0</v>
      </c>
      <c r="P56" s="249">
        <f t="shared" si="48"/>
        <v>708000</v>
      </c>
      <c r="Q56" s="249">
        <v>708000</v>
      </c>
      <c r="R56" s="249">
        <f t="shared" si="49"/>
        <v>0</v>
      </c>
      <c r="S56" s="249">
        <v>708000</v>
      </c>
      <c r="T56" s="249">
        <v>708000</v>
      </c>
      <c r="U56" s="249">
        <f t="shared" si="35"/>
        <v>0</v>
      </c>
      <c r="V56" s="249">
        <f t="shared" si="51"/>
        <v>708000</v>
      </c>
      <c r="W56" s="249">
        <f>V56</f>
        <v>708000</v>
      </c>
      <c r="X56" s="249">
        <f t="shared" si="36"/>
        <v>0</v>
      </c>
      <c r="Y56" s="249">
        <f t="shared" si="52"/>
        <v>708000</v>
      </c>
      <c r="Z56" s="249">
        <f>Y56</f>
        <v>708000</v>
      </c>
      <c r="AA56" s="249">
        <f t="shared" si="37"/>
        <v>0</v>
      </c>
      <c r="AB56" s="253">
        <f t="shared" si="38"/>
        <v>708000</v>
      </c>
      <c r="AC56" s="253">
        <f>AB56</f>
        <v>708000</v>
      </c>
      <c r="AD56" s="253">
        <f t="shared" si="17"/>
        <v>0</v>
      </c>
      <c r="AE56" s="230">
        <f t="shared" si="39"/>
        <v>708000</v>
      </c>
      <c r="AF56" s="230">
        <v>708000</v>
      </c>
      <c r="AG56" s="230">
        <f t="shared" si="18"/>
        <v>0</v>
      </c>
      <c r="AH56" s="253">
        <f t="shared" si="40"/>
        <v>708000</v>
      </c>
      <c r="AI56" s="253">
        <v>708000</v>
      </c>
      <c r="AJ56" s="253">
        <f t="shared" si="19"/>
        <v>0</v>
      </c>
      <c r="AK56" s="230">
        <f t="shared" si="41"/>
        <v>708000</v>
      </c>
      <c r="AL56" s="230">
        <v>268000</v>
      </c>
      <c r="AM56" s="230">
        <f t="shared" si="20"/>
        <v>440000</v>
      </c>
      <c r="AN56" s="253">
        <f t="shared" si="42"/>
        <v>708000</v>
      </c>
      <c r="AO56" s="253"/>
      <c r="AP56" s="253">
        <f t="shared" si="21"/>
        <v>708000</v>
      </c>
      <c r="AQ56" s="230">
        <f>AN56</f>
        <v>708000</v>
      </c>
      <c r="AR56" s="230"/>
      <c r="AS56" s="230">
        <f t="shared" si="22"/>
        <v>708000</v>
      </c>
      <c r="AT56" s="253">
        <v>712000</v>
      </c>
      <c r="AU56" s="253"/>
      <c r="AV56" s="253">
        <f t="shared" si="23"/>
        <v>712000</v>
      </c>
      <c r="AW56" s="230"/>
      <c r="AX56" s="230"/>
      <c r="AY56" s="230"/>
      <c r="AZ56" s="253">
        <f t="shared" si="43"/>
        <v>6932000</v>
      </c>
      <c r="BA56" s="230">
        <f t="shared" si="45"/>
        <v>9500000</v>
      </c>
      <c r="BB56" s="305">
        <f t="shared" si="44"/>
        <v>2568000</v>
      </c>
      <c r="BC56" s="310" t="s">
        <v>156</v>
      </c>
      <c r="BD56" s="307">
        <v>9500000</v>
      </c>
      <c r="BE56" s="307">
        <v>3832000</v>
      </c>
      <c r="BF56" s="307">
        <v>5668000</v>
      </c>
      <c r="BG56" s="307">
        <v>1416000</v>
      </c>
      <c r="BH56" s="305">
        <f t="shared" si="25"/>
        <v>0</v>
      </c>
      <c r="BI56" s="310" t="s">
        <v>156</v>
      </c>
      <c r="BJ56" s="307">
        <v>4068000</v>
      </c>
      <c r="BK56" s="309">
        <f t="shared" si="26"/>
        <v>-1500000</v>
      </c>
    </row>
    <row r="57" spans="1:63" ht="15" x14ac:dyDescent="0.2">
      <c r="A57" s="207">
        <v>52</v>
      </c>
      <c r="B57" s="302"/>
      <c r="C57" s="8" t="s">
        <v>311</v>
      </c>
      <c r="D57" s="303" t="s">
        <v>138</v>
      </c>
      <c r="E57" s="208">
        <v>10000000</v>
      </c>
      <c r="F57" s="230"/>
      <c r="G57" s="230"/>
      <c r="H57" s="182">
        <v>10000000</v>
      </c>
      <c r="I57" s="230">
        <v>3000000</v>
      </c>
      <c r="J57" s="249">
        <f t="shared" si="46"/>
        <v>3000000</v>
      </c>
      <c r="K57" s="249">
        <v>3000000</v>
      </c>
      <c r="L57" s="249">
        <f t="shared" si="53"/>
        <v>0</v>
      </c>
      <c r="M57" s="304"/>
      <c r="N57" s="304"/>
      <c r="O57" s="304">
        <f t="shared" si="47"/>
        <v>0</v>
      </c>
      <c r="P57" s="261">
        <v>650000</v>
      </c>
      <c r="Q57" s="261"/>
      <c r="R57" s="261">
        <f t="shared" si="49"/>
        <v>650000</v>
      </c>
      <c r="S57" s="261">
        <f t="shared" ref="S57:S69" si="54">P57</f>
        <v>650000</v>
      </c>
      <c r="T57" s="261"/>
      <c r="U57" s="261">
        <f t="shared" si="35"/>
        <v>650000</v>
      </c>
      <c r="V57" s="261">
        <f t="shared" si="51"/>
        <v>650000</v>
      </c>
      <c r="W57" s="261"/>
      <c r="X57" s="261">
        <f t="shared" si="36"/>
        <v>650000</v>
      </c>
      <c r="Y57" s="261">
        <f t="shared" si="52"/>
        <v>650000</v>
      </c>
      <c r="Z57" s="261"/>
      <c r="AA57" s="261">
        <f t="shared" si="37"/>
        <v>650000</v>
      </c>
      <c r="AB57" s="253">
        <f t="shared" si="38"/>
        <v>650000</v>
      </c>
      <c r="AC57" s="253"/>
      <c r="AD57" s="253">
        <f t="shared" si="17"/>
        <v>650000</v>
      </c>
      <c r="AE57" s="230">
        <f t="shared" si="39"/>
        <v>650000</v>
      </c>
      <c r="AF57" s="230"/>
      <c r="AG57" s="230">
        <f t="shared" si="18"/>
        <v>650000</v>
      </c>
      <c r="AH57" s="253">
        <f t="shared" si="40"/>
        <v>650000</v>
      </c>
      <c r="AI57" s="253"/>
      <c r="AJ57" s="253">
        <f t="shared" si="19"/>
        <v>650000</v>
      </c>
      <c r="AK57" s="230">
        <f t="shared" si="41"/>
        <v>650000</v>
      </c>
      <c r="AL57" s="230"/>
      <c r="AM57" s="230">
        <f t="shared" si="20"/>
        <v>650000</v>
      </c>
      <c r="AN57" s="253">
        <f t="shared" si="42"/>
        <v>650000</v>
      </c>
      <c r="AO57" s="253"/>
      <c r="AP57" s="253">
        <f t="shared" si="21"/>
        <v>650000</v>
      </c>
      <c r="AQ57" s="230">
        <f>AN57</f>
        <v>650000</v>
      </c>
      <c r="AR57" s="230"/>
      <c r="AS57" s="230">
        <f t="shared" si="22"/>
        <v>650000</v>
      </c>
      <c r="AT57" s="253">
        <v>500000</v>
      </c>
      <c r="AU57" s="253"/>
      <c r="AV57" s="253">
        <f t="shared" si="23"/>
        <v>500000</v>
      </c>
      <c r="AW57" s="230"/>
      <c r="AX57" s="230"/>
      <c r="AY57" s="230"/>
      <c r="AZ57" s="253">
        <f t="shared" si="43"/>
        <v>3000000</v>
      </c>
      <c r="BA57" s="230">
        <f t="shared" si="45"/>
        <v>10000000</v>
      </c>
      <c r="BB57" s="305">
        <f t="shared" si="44"/>
        <v>7000000</v>
      </c>
      <c r="BC57" s="310" t="s">
        <v>311</v>
      </c>
      <c r="BD57" s="307">
        <v>10000000</v>
      </c>
      <c r="BE57" s="307">
        <v>3000000</v>
      </c>
      <c r="BF57" s="307">
        <v>7000000</v>
      </c>
      <c r="BG57" s="307">
        <v>3250000</v>
      </c>
      <c r="BH57" s="305">
        <f t="shared" si="25"/>
        <v>0</v>
      </c>
      <c r="BI57" s="310" t="s">
        <v>311</v>
      </c>
      <c r="BJ57" s="307">
        <v>7000000</v>
      </c>
      <c r="BK57" s="309">
        <f t="shared" si="26"/>
        <v>0</v>
      </c>
    </row>
    <row r="58" spans="1:63" ht="15" x14ac:dyDescent="0.2">
      <c r="A58" s="207">
        <v>53</v>
      </c>
      <c r="B58" s="302"/>
      <c r="C58" s="302" t="s">
        <v>179</v>
      </c>
      <c r="D58" s="303" t="s">
        <v>138</v>
      </c>
      <c r="E58" s="208">
        <v>9750000</v>
      </c>
      <c r="F58" s="230"/>
      <c r="G58" s="230"/>
      <c r="H58" s="182">
        <v>9262500</v>
      </c>
      <c r="I58" s="230">
        <v>9262500</v>
      </c>
      <c r="J58" s="249">
        <f t="shared" si="46"/>
        <v>9262500</v>
      </c>
      <c r="K58" s="249">
        <v>9262500</v>
      </c>
      <c r="L58" s="249">
        <f t="shared" si="53"/>
        <v>0</v>
      </c>
      <c r="M58" s="304">
        <f>(H58-I58)/12</f>
        <v>0</v>
      </c>
      <c r="N58" s="304"/>
      <c r="O58" s="304">
        <f t="shared" si="47"/>
        <v>0</v>
      </c>
      <c r="P58" s="249">
        <f>M58</f>
        <v>0</v>
      </c>
      <c r="Q58" s="249"/>
      <c r="R58" s="249">
        <f t="shared" si="49"/>
        <v>0</v>
      </c>
      <c r="S58" s="249">
        <f t="shared" si="54"/>
        <v>0</v>
      </c>
      <c r="T58" s="249"/>
      <c r="U58" s="249">
        <f t="shared" si="35"/>
        <v>0</v>
      </c>
      <c r="V58" s="249">
        <f t="shared" si="51"/>
        <v>0</v>
      </c>
      <c r="W58" s="249"/>
      <c r="X58" s="249">
        <f t="shared" si="36"/>
        <v>0</v>
      </c>
      <c r="Y58" s="249">
        <f t="shared" si="52"/>
        <v>0</v>
      </c>
      <c r="Z58" s="249"/>
      <c r="AA58" s="249">
        <f t="shared" si="37"/>
        <v>0</v>
      </c>
      <c r="AB58" s="253">
        <f t="shared" si="38"/>
        <v>0</v>
      </c>
      <c r="AC58" s="253"/>
      <c r="AD58" s="253">
        <f t="shared" si="17"/>
        <v>0</v>
      </c>
      <c r="AE58" s="230">
        <f t="shared" si="39"/>
        <v>0</v>
      </c>
      <c r="AF58" s="230"/>
      <c r="AG58" s="230">
        <f t="shared" si="18"/>
        <v>0</v>
      </c>
      <c r="AH58" s="253">
        <f t="shared" si="40"/>
        <v>0</v>
      </c>
      <c r="AI58" s="253"/>
      <c r="AJ58" s="253">
        <f t="shared" si="19"/>
        <v>0</v>
      </c>
      <c r="AK58" s="230">
        <f t="shared" si="41"/>
        <v>0</v>
      </c>
      <c r="AL58" s="230"/>
      <c r="AM58" s="230">
        <f t="shared" si="20"/>
        <v>0</v>
      </c>
      <c r="AN58" s="253">
        <f t="shared" si="42"/>
        <v>0</v>
      </c>
      <c r="AO58" s="253"/>
      <c r="AP58" s="253">
        <f t="shared" si="21"/>
        <v>0</v>
      </c>
      <c r="AQ58" s="230">
        <f>AN58</f>
        <v>0</v>
      </c>
      <c r="AR58" s="230"/>
      <c r="AS58" s="230">
        <f t="shared" si="22"/>
        <v>0</v>
      </c>
      <c r="AT58" s="253">
        <f>AN58</f>
        <v>0</v>
      </c>
      <c r="AU58" s="253"/>
      <c r="AV58" s="253">
        <f t="shared" si="23"/>
        <v>0</v>
      </c>
      <c r="AW58" s="230"/>
      <c r="AX58" s="230"/>
      <c r="AY58" s="230"/>
      <c r="AZ58" s="253">
        <f t="shared" si="43"/>
        <v>9262500</v>
      </c>
      <c r="BA58" s="230">
        <f t="shared" si="45"/>
        <v>9262500</v>
      </c>
      <c r="BB58" s="305">
        <f t="shared" si="44"/>
        <v>0</v>
      </c>
      <c r="BC58" s="306" t="s">
        <v>179</v>
      </c>
      <c r="BD58" s="307">
        <v>9262500</v>
      </c>
      <c r="BE58" s="307">
        <v>9262500</v>
      </c>
      <c r="BF58" s="308">
        <v>0</v>
      </c>
      <c r="BG58" s="308">
        <v>0</v>
      </c>
      <c r="BH58" s="305">
        <f t="shared" si="25"/>
        <v>0</v>
      </c>
      <c r="BI58" s="306" t="s">
        <v>179</v>
      </c>
      <c r="BJ58" s="308">
        <v>0</v>
      </c>
      <c r="BK58" s="309">
        <f t="shared" si="26"/>
        <v>0</v>
      </c>
    </row>
    <row r="59" spans="1:63" ht="15" x14ac:dyDescent="0.2">
      <c r="A59" s="207">
        <v>54</v>
      </c>
      <c r="B59" s="302"/>
      <c r="C59" s="312" t="s">
        <v>205</v>
      </c>
      <c r="D59" s="303" t="s">
        <v>138</v>
      </c>
      <c r="E59" s="253">
        <v>10000000</v>
      </c>
      <c r="F59" s="230"/>
      <c r="G59" s="230"/>
      <c r="H59" s="230">
        <v>10000000</v>
      </c>
      <c r="I59" s="230">
        <v>1000000</v>
      </c>
      <c r="J59" s="249">
        <f t="shared" si="46"/>
        <v>1000000</v>
      </c>
      <c r="K59" s="249">
        <v>1000000</v>
      </c>
      <c r="L59" s="249">
        <f t="shared" si="53"/>
        <v>0</v>
      </c>
      <c r="M59" s="304">
        <f>(H59-I59)/12</f>
        <v>750000</v>
      </c>
      <c r="N59" s="304">
        <f>M59</f>
        <v>750000</v>
      </c>
      <c r="O59" s="304">
        <f t="shared" si="47"/>
        <v>0</v>
      </c>
      <c r="P59" s="249">
        <f>M59</f>
        <v>750000</v>
      </c>
      <c r="Q59" s="249">
        <f>P59</f>
        <v>750000</v>
      </c>
      <c r="R59" s="249">
        <f t="shared" si="49"/>
        <v>0</v>
      </c>
      <c r="S59" s="261">
        <f t="shared" si="54"/>
        <v>750000</v>
      </c>
      <c r="T59" s="261">
        <v>750000</v>
      </c>
      <c r="U59" s="261">
        <f t="shared" si="35"/>
        <v>0</v>
      </c>
      <c r="V59" s="261">
        <f t="shared" si="51"/>
        <v>750000</v>
      </c>
      <c r="W59" s="261">
        <v>750000</v>
      </c>
      <c r="X59" s="261">
        <f t="shared" si="36"/>
        <v>0</v>
      </c>
      <c r="Y59" s="261">
        <f t="shared" si="52"/>
        <v>750000</v>
      </c>
      <c r="Z59" s="261">
        <v>500000</v>
      </c>
      <c r="AA59" s="261">
        <f t="shared" si="37"/>
        <v>250000</v>
      </c>
      <c r="AB59" s="253">
        <f t="shared" si="38"/>
        <v>750000</v>
      </c>
      <c r="AC59" s="253"/>
      <c r="AD59" s="253">
        <f t="shared" si="17"/>
        <v>750000</v>
      </c>
      <c r="AE59" s="230">
        <f t="shared" si="39"/>
        <v>750000</v>
      </c>
      <c r="AF59" s="230"/>
      <c r="AG59" s="230">
        <f t="shared" si="18"/>
        <v>750000</v>
      </c>
      <c r="AH59" s="253">
        <f t="shared" si="40"/>
        <v>750000</v>
      </c>
      <c r="AI59" s="253"/>
      <c r="AJ59" s="253">
        <f t="shared" si="19"/>
        <v>750000</v>
      </c>
      <c r="AK59" s="230">
        <f t="shared" si="41"/>
        <v>750000</v>
      </c>
      <c r="AL59" s="230"/>
      <c r="AM59" s="230">
        <f t="shared" si="20"/>
        <v>750000</v>
      </c>
      <c r="AN59" s="253">
        <f t="shared" si="42"/>
        <v>750000</v>
      </c>
      <c r="AO59" s="253"/>
      <c r="AP59" s="253">
        <f t="shared" si="21"/>
        <v>750000</v>
      </c>
      <c r="AQ59" s="230">
        <f>AN59</f>
        <v>750000</v>
      </c>
      <c r="AR59" s="230"/>
      <c r="AS59" s="230">
        <f t="shared" si="22"/>
        <v>750000</v>
      </c>
      <c r="AT59" s="253">
        <f>AN59</f>
        <v>750000</v>
      </c>
      <c r="AU59" s="253"/>
      <c r="AV59" s="253">
        <f t="shared" si="23"/>
        <v>750000</v>
      </c>
      <c r="AW59" s="230"/>
      <c r="AX59" s="230"/>
      <c r="AY59" s="230"/>
      <c r="AZ59" s="253">
        <f t="shared" si="43"/>
        <v>4500000</v>
      </c>
      <c r="BA59" s="230">
        <f t="shared" si="45"/>
        <v>10000000</v>
      </c>
      <c r="BB59" s="305">
        <f t="shared" si="44"/>
        <v>5500000</v>
      </c>
      <c r="BC59" s="310" t="s">
        <v>435</v>
      </c>
      <c r="BD59" s="307">
        <v>10000000</v>
      </c>
      <c r="BE59" s="307">
        <v>2500000</v>
      </c>
      <c r="BF59" s="307">
        <v>7500000</v>
      </c>
      <c r="BG59" s="307">
        <v>3000000</v>
      </c>
      <c r="BH59" s="305">
        <f t="shared" si="25"/>
        <v>0</v>
      </c>
      <c r="BI59" s="310" t="s">
        <v>435</v>
      </c>
      <c r="BJ59" s="307">
        <v>7500000</v>
      </c>
      <c r="BK59" s="309">
        <f t="shared" si="26"/>
        <v>-2000000</v>
      </c>
    </row>
    <row r="60" spans="1:63" ht="15" x14ac:dyDescent="0.2">
      <c r="A60" s="207">
        <v>55</v>
      </c>
      <c r="B60" s="302"/>
      <c r="C60" s="302" t="s">
        <v>221</v>
      </c>
      <c r="D60" s="303" t="s">
        <v>138</v>
      </c>
      <c r="E60" s="253">
        <v>10000000</v>
      </c>
      <c r="F60" s="230"/>
      <c r="G60" s="230"/>
      <c r="H60" s="230">
        <v>10000000</v>
      </c>
      <c r="I60" s="230">
        <v>1000000</v>
      </c>
      <c r="J60" s="249">
        <f t="shared" si="46"/>
        <v>1000000</v>
      </c>
      <c r="K60" s="249">
        <v>1000000</v>
      </c>
      <c r="L60" s="249">
        <f t="shared" si="53"/>
        <v>0</v>
      </c>
      <c r="M60" s="304"/>
      <c r="N60" s="304"/>
      <c r="O60" s="304">
        <f t="shared" si="47"/>
        <v>0</v>
      </c>
      <c r="P60" s="249">
        <v>850000</v>
      </c>
      <c r="Q60" s="249">
        <v>850000</v>
      </c>
      <c r="R60" s="249">
        <f t="shared" si="49"/>
        <v>0</v>
      </c>
      <c r="S60" s="249">
        <f t="shared" si="54"/>
        <v>850000</v>
      </c>
      <c r="T60" s="249">
        <v>850000</v>
      </c>
      <c r="U60" s="249">
        <f t="shared" si="35"/>
        <v>0</v>
      </c>
      <c r="V60" s="249">
        <f t="shared" si="51"/>
        <v>850000</v>
      </c>
      <c r="W60" s="249">
        <f>V60</f>
        <v>850000</v>
      </c>
      <c r="X60" s="249">
        <f t="shared" si="36"/>
        <v>0</v>
      </c>
      <c r="Y60" s="249">
        <f t="shared" si="52"/>
        <v>850000</v>
      </c>
      <c r="Z60" s="249">
        <v>850000</v>
      </c>
      <c r="AA60" s="249">
        <f t="shared" si="37"/>
        <v>0</v>
      </c>
      <c r="AB60" s="253">
        <f t="shared" si="38"/>
        <v>850000</v>
      </c>
      <c r="AC60" s="253">
        <v>150000</v>
      </c>
      <c r="AD60" s="253">
        <f t="shared" si="17"/>
        <v>700000</v>
      </c>
      <c r="AE60" s="230">
        <f t="shared" si="39"/>
        <v>850000</v>
      </c>
      <c r="AF60" s="230"/>
      <c r="AG60" s="230">
        <f t="shared" si="18"/>
        <v>850000</v>
      </c>
      <c r="AH60" s="253">
        <f t="shared" si="40"/>
        <v>850000</v>
      </c>
      <c r="AI60" s="253"/>
      <c r="AJ60" s="253">
        <f t="shared" si="19"/>
        <v>850000</v>
      </c>
      <c r="AK60" s="230">
        <f t="shared" si="41"/>
        <v>850000</v>
      </c>
      <c r="AL60" s="230"/>
      <c r="AM60" s="230">
        <f t="shared" si="20"/>
        <v>850000</v>
      </c>
      <c r="AN60" s="253">
        <f t="shared" si="42"/>
        <v>850000</v>
      </c>
      <c r="AO60" s="253"/>
      <c r="AP60" s="253">
        <f t="shared" si="21"/>
        <v>850000</v>
      </c>
      <c r="AQ60" s="230">
        <f>AN60</f>
        <v>850000</v>
      </c>
      <c r="AR60" s="230"/>
      <c r="AS60" s="230">
        <f t="shared" si="22"/>
        <v>850000</v>
      </c>
      <c r="AT60" s="253">
        <v>500000</v>
      </c>
      <c r="AU60" s="253"/>
      <c r="AV60" s="253">
        <f t="shared" si="23"/>
        <v>500000</v>
      </c>
      <c r="AW60" s="230"/>
      <c r="AX60" s="230"/>
      <c r="AY60" s="230"/>
      <c r="AZ60" s="253">
        <f t="shared" si="43"/>
        <v>4550000</v>
      </c>
      <c r="BA60" s="230">
        <f t="shared" si="45"/>
        <v>10000000</v>
      </c>
      <c r="BB60" s="305">
        <f t="shared" si="44"/>
        <v>5450000</v>
      </c>
      <c r="BC60" s="310" t="s">
        <v>436</v>
      </c>
      <c r="BD60" s="307">
        <v>10000000</v>
      </c>
      <c r="BE60" s="307">
        <v>3550000</v>
      </c>
      <c r="BF60" s="307">
        <v>6450000</v>
      </c>
      <c r="BG60" s="307">
        <v>1700000</v>
      </c>
      <c r="BH60" s="305">
        <f t="shared" si="25"/>
        <v>0</v>
      </c>
      <c r="BI60" s="310" t="s">
        <v>436</v>
      </c>
      <c r="BJ60" s="307">
        <v>6450000</v>
      </c>
      <c r="BK60" s="309">
        <f t="shared" si="26"/>
        <v>-1000000</v>
      </c>
    </row>
    <row r="61" spans="1:63" ht="15" x14ac:dyDescent="0.2">
      <c r="A61" s="207">
        <v>56</v>
      </c>
      <c r="B61" s="302"/>
      <c r="C61" s="313" t="s">
        <v>216</v>
      </c>
      <c r="D61" s="303" t="s">
        <v>138</v>
      </c>
      <c r="E61" s="253">
        <v>10000000</v>
      </c>
      <c r="F61" s="230"/>
      <c r="G61" s="230"/>
      <c r="H61" s="230">
        <v>10000000</v>
      </c>
      <c r="I61" s="230">
        <v>2000000</v>
      </c>
      <c r="J61" s="249">
        <f t="shared" si="46"/>
        <v>2000000</v>
      </c>
      <c r="K61" s="249">
        <v>2000000</v>
      </c>
      <c r="L61" s="249">
        <f t="shared" si="53"/>
        <v>0</v>
      </c>
      <c r="M61" s="314">
        <f>(H61-I61)/10</f>
        <v>800000</v>
      </c>
      <c r="N61" s="314">
        <v>800000</v>
      </c>
      <c r="O61" s="314">
        <f t="shared" si="47"/>
        <v>0</v>
      </c>
      <c r="P61" s="261">
        <f>M61</f>
        <v>800000</v>
      </c>
      <c r="Q61" s="261">
        <v>800000</v>
      </c>
      <c r="R61" s="261">
        <f t="shared" si="49"/>
        <v>0</v>
      </c>
      <c r="S61" s="261">
        <f t="shared" si="54"/>
        <v>800000</v>
      </c>
      <c r="T61" s="261">
        <v>800000</v>
      </c>
      <c r="U61" s="261">
        <f t="shared" si="35"/>
        <v>0</v>
      </c>
      <c r="V61" s="261">
        <f t="shared" si="51"/>
        <v>800000</v>
      </c>
      <c r="W61" s="261">
        <v>800000</v>
      </c>
      <c r="X61" s="261">
        <f t="shared" si="36"/>
        <v>0</v>
      </c>
      <c r="Y61" s="261">
        <f t="shared" si="52"/>
        <v>800000</v>
      </c>
      <c r="Z61" s="261">
        <v>800000</v>
      </c>
      <c r="AA61" s="261">
        <f t="shared" si="37"/>
        <v>0</v>
      </c>
      <c r="AB61" s="253">
        <f t="shared" si="38"/>
        <v>800000</v>
      </c>
      <c r="AC61" s="253">
        <v>800000</v>
      </c>
      <c r="AD61" s="253">
        <f t="shared" si="17"/>
        <v>0</v>
      </c>
      <c r="AE61" s="230">
        <f t="shared" si="39"/>
        <v>800000</v>
      </c>
      <c r="AF61" s="230">
        <v>800000</v>
      </c>
      <c r="AG61" s="230">
        <f t="shared" si="18"/>
        <v>0</v>
      </c>
      <c r="AH61" s="253">
        <f t="shared" si="40"/>
        <v>800000</v>
      </c>
      <c r="AI61" s="253">
        <v>800000</v>
      </c>
      <c r="AJ61" s="253">
        <f t="shared" si="19"/>
        <v>0</v>
      </c>
      <c r="AK61" s="230">
        <f t="shared" si="41"/>
        <v>800000</v>
      </c>
      <c r="AL61" s="230">
        <v>600000</v>
      </c>
      <c r="AM61" s="230">
        <f t="shared" si="20"/>
        <v>200000</v>
      </c>
      <c r="AN61" s="253">
        <f t="shared" si="42"/>
        <v>800000</v>
      </c>
      <c r="AO61" s="253"/>
      <c r="AP61" s="253">
        <f t="shared" si="21"/>
        <v>800000</v>
      </c>
      <c r="AQ61" s="230"/>
      <c r="AR61" s="230"/>
      <c r="AS61" s="230">
        <f t="shared" si="22"/>
        <v>0</v>
      </c>
      <c r="AT61" s="253"/>
      <c r="AU61" s="253"/>
      <c r="AV61" s="253">
        <f t="shared" si="23"/>
        <v>0</v>
      </c>
      <c r="AW61" s="230"/>
      <c r="AX61" s="230"/>
      <c r="AY61" s="230"/>
      <c r="AZ61" s="253">
        <f t="shared" si="43"/>
        <v>9000000</v>
      </c>
      <c r="BA61" s="230">
        <f t="shared" si="45"/>
        <v>10000000</v>
      </c>
      <c r="BB61" s="305">
        <f t="shared" si="44"/>
        <v>1000000</v>
      </c>
      <c r="BC61" s="310" t="s">
        <v>216</v>
      </c>
      <c r="BD61" s="307">
        <v>10000000</v>
      </c>
      <c r="BE61" s="307">
        <v>2000000</v>
      </c>
      <c r="BF61" s="307">
        <v>8000000</v>
      </c>
      <c r="BG61" s="307">
        <v>4800000</v>
      </c>
      <c r="BH61" s="305">
        <f t="shared" si="25"/>
        <v>0</v>
      </c>
      <c r="BI61" s="310" t="s">
        <v>216</v>
      </c>
      <c r="BJ61" s="307">
        <v>8000000</v>
      </c>
      <c r="BK61" s="309">
        <f t="shared" si="26"/>
        <v>-7000000</v>
      </c>
    </row>
    <row r="62" spans="1:63" ht="15" x14ac:dyDescent="0.2">
      <c r="A62" s="207">
        <v>57</v>
      </c>
      <c r="B62" s="302"/>
      <c r="C62" s="313" t="s">
        <v>127</v>
      </c>
      <c r="D62" s="303" t="s">
        <v>138</v>
      </c>
      <c r="E62" s="208">
        <v>9500000</v>
      </c>
      <c r="F62" s="230"/>
      <c r="G62" s="230"/>
      <c r="H62" s="182">
        <v>9500000</v>
      </c>
      <c r="I62" s="183">
        <v>3000000</v>
      </c>
      <c r="J62" s="249">
        <f t="shared" si="46"/>
        <v>3000000</v>
      </c>
      <c r="K62" s="249">
        <v>3000000</v>
      </c>
      <c r="L62" s="249">
        <f t="shared" si="53"/>
        <v>0</v>
      </c>
      <c r="M62" s="314">
        <v>541000</v>
      </c>
      <c r="N62" s="314"/>
      <c r="O62" s="314">
        <f t="shared" si="47"/>
        <v>541000</v>
      </c>
      <c r="P62" s="261">
        <f>M62</f>
        <v>541000</v>
      </c>
      <c r="Q62" s="261"/>
      <c r="R62" s="261">
        <f t="shared" si="49"/>
        <v>541000</v>
      </c>
      <c r="S62" s="261">
        <f t="shared" si="54"/>
        <v>541000</v>
      </c>
      <c r="T62" s="261"/>
      <c r="U62" s="261">
        <f t="shared" si="35"/>
        <v>541000</v>
      </c>
      <c r="V62" s="261">
        <f t="shared" si="51"/>
        <v>541000</v>
      </c>
      <c r="W62" s="261"/>
      <c r="X62" s="261">
        <f t="shared" si="36"/>
        <v>541000</v>
      </c>
      <c r="Y62" s="261">
        <f t="shared" si="52"/>
        <v>541000</v>
      </c>
      <c r="Z62" s="261"/>
      <c r="AA62" s="261">
        <f t="shared" si="37"/>
        <v>541000</v>
      </c>
      <c r="AB62" s="253">
        <f t="shared" si="38"/>
        <v>541000</v>
      </c>
      <c r="AC62" s="253"/>
      <c r="AD62" s="253">
        <f t="shared" si="17"/>
        <v>541000</v>
      </c>
      <c r="AE62" s="230">
        <f t="shared" si="39"/>
        <v>541000</v>
      </c>
      <c r="AF62" s="230"/>
      <c r="AG62" s="230">
        <f t="shared" si="18"/>
        <v>541000</v>
      </c>
      <c r="AH62" s="253">
        <f t="shared" si="40"/>
        <v>541000</v>
      </c>
      <c r="AI62" s="253"/>
      <c r="AJ62" s="253">
        <f t="shared" si="19"/>
        <v>541000</v>
      </c>
      <c r="AK62" s="230">
        <f t="shared" si="41"/>
        <v>541000</v>
      </c>
      <c r="AL62" s="230"/>
      <c r="AM62" s="230">
        <f t="shared" si="20"/>
        <v>541000</v>
      </c>
      <c r="AN62" s="253">
        <f t="shared" si="42"/>
        <v>541000</v>
      </c>
      <c r="AO62" s="253"/>
      <c r="AP62" s="253">
        <f t="shared" si="21"/>
        <v>541000</v>
      </c>
      <c r="AQ62" s="230">
        <f>AN62</f>
        <v>541000</v>
      </c>
      <c r="AR62" s="230"/>
      <c r="AS62" s="230">
        <f t="shared" si="22"/>
        <v>541000</v>
      </c>
      <c r="AT62" s="253">
        <v>549000</v>
      </c>
      <c r="AU62" s="253"/>
      <c r="AV62" s="253">
        <f t="shared" si="23"/>
        <v>549000</v>
      </c>
      <c r="AW62" s="230"/>
      <c r="AX62" s="230"/>
      <c r="AY62" s="230"/>
      <c r="AZ62" s="253">
        <f t="shared" si="43"/>
        <v>3000000</v>
      </c>
      <c r="BA62" s="230">
        <f t="shared" si="45"/>
        <v>9500000</v>
      </c>
      <c r="BB62" s="305">
        <f t="shared" si="44"/>
        <v>6500000</v>
      </c>
      <c r="BC62" s="310" t="s">
        <v>437</v>
      </c>
      <c r="BD62" s="307">
        <v>9500000</v>
      </c>
      <c r="BE62" s="307">
        <v>3000000</v>
      </c>
      <c r="BF62" s="307">
        <v>6500000</v>
      </c>
      <c r="BG62" s="307">
        <v>2248000</v>
      </c>
      <c r="BH62" s="305">
        <f t="shared" si="25"/>
        <v>0</v>
      </c>
      <c r="BI62" s="310" t="s">
        <v>437</v>
      </c>
      <c r="BJ62" s="307">
        <v>6500000</v>
      </c>
      <c r="BK62" s="309">
        <f t="shared" si="26"/>
        <v>0</v>
      </c>
    </row>
    <row r="63" spans="1:63" ht="15" x14ac:dyDescent="0.2">
      <c r="A63" s="207">
        <v>58</v>
      </c>
      <c r="B63" s="302"/>
      <c r="C63" s="8" t="s">
        <v>176</v>
      </c>
      <c r="D63" s="303" t="s">
        <v>138</v>
      </c>
      <c r="E63" s="208">
        <v>9750000</v>
      </c>
      <c r="F63" s="230"/>
      <c r="G63" s="230"/>
      <c r="H63" s="182">
        <v>9750000</v>
      </c>
      <c r="I63" s="230">
        <v>3000000</v>
      </c>
      <c r="J63" s="249">
        <f t="shared" si="46"/>
        <v>3000000</v>
      </c>
      <c r="K63" s="249">
        <v>1000000</v>
      </c>
      <c r="L63" s="249">
        <f t="shared" si="53"/>
        <v>2000000</v>
      </c>
      <c r="M63" s="304">
        <f>(H63-I63)/12</f>
        <v>562500</v>
      </c>
      <c r="N63" s="304">
        <f>M63</f>
        <v>562500</v>
      </c>
      <c r="O63" s="304">
        <f t="shared" si="47"/>
        <v>0</v>
      </c>
      <c r="P63" s="249">
        <f>M63</f>
        <v>562500</v>
      </c>
      <c r="Q63" s="249">
        <f>P63</f>
        <v>562500</v>
      </c>
      <c r="R63" s="249">
        <f t="shared" si="49"/>
        <v>0</v>
      </c>
      <c r="S63" s="261">
        <f t="shared" si="54"/>
        <v>562500</v>
      </c>
      <c r="T63" s="261">
        <f>750000-375000</f>
        <v>375000</v>
      </c>
      <c r="U63" s="261">
        <f t="shared" si="35"/>
        <v>187500</v>
      </c>
      <c r="V63" s="261">
        <f t="shared" si="51"/>
        <v>562500</v>
      </c>
      <c r="W63" s="261"/>
      <c r="X63" s="261">
        <f t="shared" si="36"/>
        <v>562500</v>
      </c>
      <c r="Y63" s="261">
        <f t="shared" si="52"/>
        <v>562500</v>
      </c>
      <c r="Z63" s="261"/>
      <c r="AA63" s="261">
        <f t="shared" si="37"/>
        <v>562500</v>
      </c>
      <c r="AB63" s="253">
        <f t="shared" si="38"/>
        <v>562500</v>
      </c>
      <c r="AC63" s="253"/>
      <c r="AD63" s="253">
        <f t="shared" si="17"/>
        <v>562500</v>
      </c>
      <c r="AE63" s="230">
        <f t="shared" si="39"/>
        <v>562500</v>
      </c>
      <c r="AF63" s="230"/>
      <c r="AG63" s="230">
        <f t="shared" si="18"/>
        <v>562500</v>
      </c>
      <c r="AH63" s="253">
        <f t="shared" si="40"/>
        <v>562500</v>
      </c>
      <c r="AI63" s="253"/>
      <c r="AJ63" s="253">
        <f t="shared" si="19"/>
        <v>562500</v>
      </c>
      <c r="AK63" s="230">
        <f t="shared" si="41"/>
        <v>562500</v>
      </c>
      <c r="AL63" s="230"/>
      <c r="AM63" s="230">
        <f t="shared" si="20"/>
        <v>562500</v>
      </c>
      <c r="AN63" s="253">
        <f t="shared" si="42"/>
        <v>562500</v>
      </c>
      <c r="AO63" s="253"/>
      <c r="AP63" s="253">
        <f t="shared" si="21"/>
        <v>562500</v>
      </c>
      <c r="AQ63" s="230">
        <f>AN63</f>
        <v>562500</v>
      </c>
      <c r="AR63" s="230"/>
      <c r="AS63" s="230">
        <f t="shared" si="22"/>
        <v>562500</v>
      </c>
      <c r="AT63" s="253">
        <f>AN63</f>
        <v>562500</v>
      </c>
      <c r="AU63" s="253"/>
      <c r="AV63" s="253">
        <f t="shared" si="23"/>
        <v>562500</v>
      </c>
      <c r="AW63" s="230"/>
      <c r="AX63" s="230"/>
      <c r="AY63" s="230"/>
      <c r="AZ63" s="253">
        <f t="shared" si="43"/>
        <v>2500000</v>
      </c>
      <c r="BA63" s="230">
        <f t="shared" si="45"/>
        <v>9750000</v>
      </c>
      <c r="BB63" s="305">
        <f t="shared" si="44"/>
        <v>7250000</v>
      </c>
      <c r="BC63" s="310" t="s">
        <v>438</v>
      </c>
      <c r="BD63" s="307">
        <v>9750000</v>
      </c>
      <c r="BE63" s="307">
        <v>2500000</v>
      </c>
      <c r="BF63" s="307">
        <v>7250000</v>
      </c>
      <c r="BG63" s="307">
        <v>2880000</v>
      </c>
      <c r="BH63" s="305">
        <f t="shared" si="25"/>
        <v>0</v>
      </c>
      <c r="BI63" s="310" t="s">
        <v>438</v>
      </c>
      <c r="BJ63" s="307">
        <v>7250000</v>
      </c>
      <c r="BK63" s="309">
        <f t="shared" si="26"/>
        <v>0</v>
      </c>
    </row>
    <row r="64" spans="1:63" ht="15" x14ac:dyDescent="0.2">
      <c r="A64" s="207">
        <v>59</v>
      </c>
      <c r="B64" s="302"/>
      <c r="C64" s="302" t="s">
        <v>217</v>
      </c>
      <c r="D64" s="303" t="s">
        <v>138</v>
      </c>
      <c r="E64" s="253">
        <v>10000000</v>
      </c>
      <c r="F64" s="230"/>
      <c r="G64" s="230"/>
      <c r="H64" s="230">
        <v>10000000</v>
      </c>
      <c r="I64" s="230">
        <v>1000000</v>
      </c>
      <c r="J64" s="249">
        <f t="shared" si="46"/>
        <v>1000000</v>
      </c>
      <c r="K64" s="249">
        <v>1000000</v>
      </c>
      <c r="L64" s="249">
        <f t="shared" si="53"/>
        <v>0</v>
      </c>
      <c r="M64" s="304"/>
      <c r="N64" s="304"/>
      <c r="O64" s="304">
        <f t="shared" si="47"/>
        <v>0</v>
      </c>
      <c r="P64" s="249">
        <v>850000</v>
      </c>
      <c r="Q64" s="249">
        <f>P64</f>
        <v>850000</v>
      </c>
      <c r="R64" s="249">
        <f t="shared" si="49"/>
        <v>0</v>
      </c>
      <c r="S64" s="249">
        <f t="shared" si="54"/>
        <v>850000</v>
      </c>
      <c r="T64" s="249">
        <f>S64</f>
        <v>850000</v>
      </c>
      <c r="U64" s="249">
        <f t="shared" si="35"/>
        <v>0</v>
      </c>
      <c r="V64" s="249">
        <f t="shared" si="51"/>
        <v>850000</v>
      </c>
      <c r="W64" s="249">
        <f>V64</f>
        <v>850000</v>
      </c>
      <c r="X64" s="249">
        <f t="shared" si="36"/>
        <v>0</v>
      </c>
      <c r="Y64" s="249">
        <f t="shared" si="52"/>
        <v>850000</v>
      </c>
      <c r="Z64" s="249">
        <f>Y64</f>
        <v>850000</v>
      </c>
      <c r="AA64" s="249">
        <f t="shared" si="37"/>
        <v>0</v>
      </c>
      <c r="AB64" s="253">
        <f t="shared" si="38"/>
        <v>850000</v>
      </c>
      <c r="AC64" s="253">
        <f>AB64</f>
        <v>850000</v>
      </c>
      <c r="AD64" s="253">
        <f t="shared" si="17"/>
        <v>0</v>
      </c>
      <c r="AE64" s="230">
        <f t="shared" si="39"/>
        <v>850000</v>
      </c>
      <c r="AF64" s="230">
        <v>850000</v>
      </c>
      <c r="AG64" s="230">
        <f t="shared" si="18"/>
        <v>0</v>
      </c>
      <c r="AH64" s="253">
        <f t="shared" si="40"/>
        <v>850000</v>
      </c>
      <c r="AI64" s="253">
        <v>850000</v>
      </c>
      <c r="AJ64" s="253">
        <f t="shared" si="19"/>
        <v>0</v>
      </c>
      <c r="AK64" s="230">
        <f t="shared" si="41"/>
        <v>850000</v>
      </c>
      <c r="AL64" s="230">
        <v>850000</v>
      </c>
      <c r="AM64" s="230">
        <f t="shared" si="20"/>
        <v>0</v>
      </c>
      <c r="AN64" s="253">
        <f t="shared" si="42"/>
        <v>850000</v>
      </c>
      <c r="AO64" s="253"/>
      <c r="AP64" s="253">
        <f t="shared" si="21"/>
        <v>850000</v>
      </c>
      <c r="AQ64" s="230">
        <f>AN64</f>
        <v>850000</v>
      </c>
      <c r="AR64" s="230"/>
      <c r="AS64" s="230">
        <f t="shared" si="22"/>
        <v>850000</v>
      </c>
      <c r="AT64" s="253">
        <v>500000</v>
      </c>
      <c r="AU64" s="253"/>
      <c r="AV64" s="253">
        <f t="shared" si="23"/>
        <v>500000</v>
      </c>
      <c r="AW64" s="230"/>
      <c r="AX64" s="230"/>
      <c r="AY64" s="230"/>
      <c r="AZ64" s="253">
        <f t="shared" si="43"/>
        <v>7800000</v>
      </c>
      <c r="BA64" s="230">
        <f t="shared" si="45"/>
        <v>10000000</v>
      </c>
      <c r="BB64" s="305">
        <f t="shared" si="44"/>
        <v>2200000</v>
      </c>
      <c r="BC64" s="310" t="s">
        <v>439</v>
      </c>
      <c r="BD64" s="307">
        <v>10000000</v>
      </c>
      <c r="BE64" s="307">
        <v>4300000</v>
      </c>
      <c r="BF64" s="307">
        <v>5700000</v>
      </c>
      <c r="BG64" s="307">
        <v>950000</v>
      </c>
      <c r="BH64" s="305">
        <f t="shared" si="25"/>
        <v>0</v>
      </c>
      <c r="BI64" s="310" t="s">
        <v>439</v>
      </c>
      <c r="BJ64" s="307">
        <v>4750000</v>
      </c>
      <c r="BK64" s="309">
        <f t="shared" si="26"/>
        <v>-2550000</v>
      </c>
    </row>
    <row r="65" spans="1:63" ht="15" x14ac:dyDescent="0.2">
      <c r="A65" s="207">
        <v>60</v>
      </c>
      <c r="B65" s="302"/>
      <c r="C65" s="210" t="s">
        <v>175</v>
      </c>
      <c r="D65" s="303" t="s">
        <v>138</v>
      </c>
      <c r="E65" s="208">
        <v>9750000</v>
      </c>
      <c r="F65" s="230"/>
      <c r="G65" s="230"/>
      <c r="H65" s="182">
        <v>9750000</v>
      </c>
      <c r="I65" s="230">
        <v>1000000</v>
      </c>
      <c r="J65" s="249">
        <f t="shared" si="46"/>
        <v>1000000</v>
      </c>
      <c r="K65" s="249">
        <v>1000000</v>
      </c>
      <c r="L65" s="249">
        <f t="shared" si="53"/>
        <v>0</v>
      </c>
      <c r="M65" s="304">
        <v>750000</v>
      </c>
      <c r="N65" s="304">
        <v>750000</v>
      </c>
      <c r="O65" s="304">
        <f t="shared" si="47"/>
        <v>0</v>
      </c>
      <c r="P65" s="249">
        <f>M65</f>
        <v>750000</v>
      </c>
      <c r="Q65" s="249">
        <f>P65</f>
        <v>750000</v>
      </c>
      <c r="R65" s="249">
        <f t="shared" si="49"/>
        <v>0</v>
      </c>
      <c r="S65" s="249">
        <f t="shared" si="54"/>
        <v>750000</v>
      </c>
      <c r="T65" s="249">
        <f>S65</f>
        <v>750000</v>
      </c>
      <c r="U65" s="249">
        <f t="shared" si="35"/>
        <v>0</v>
      </c>
      <c r="V65" s="249">
        <f t="shared" si="51"/>
        <v>750000</v>
      </c>
      <c r="W65" s="249">
        <f>V65</f>
        <v>750000</v>
      </c>
      <c r="X65" s="249">
        <f t="shared" si="36"/>
        <v>0</v>
      </c>
      <c r="Y65" s="261">
        <f t="shared" si="52"/>
        <v>750000</v>
      </c>
      <c r="Z65" s="261">
        <v>650000</v>
      </c>
      <c r="AA65" s="261">
        <f t="shared" si="37"/>
        <v>100000</v>
      </c>
      <c r="AB65" s="253">
        <f t="shared" si="38"/>
        <v>750000</v>
      </c>
      <c r="AC65" s="253"/>
      <c r="AD65" s="253">
        <f t="shared" si="17"/>
        <v>750000</v>
      </c>
      <c r="AE65" s="230">
        <f t="shared" si="39"/>
        <v>750000</v>
      </c>
      <c r="AF65" s="230"/>
      <c r="AG65" s="230">
        <f t="shared" si="18"/>
        <v>750000</v>
      </c>
      <c r="AH65" s="253">
        <f t="shared" si="40"/>
        <v>750000</v>
      </c>
      <c r="AI65" s="253"/>
      <c r="AJ65" s="253">
        <f t="shared" si="19"/>
        <v>750000</v>
      </c>
      <c r="AK65" s="230">
        <f t="shared" si="41"/>
        <v>750000</v>
      </c>
      <c r="AL65" s="230"/>
      <c r="AM65" s="230">
        <f t="shared" si="20"/>
        <v>750000</v>
      </c>
      <c r="AN65" s="253">
        <f t="shared" si="42"/>
        <v>750000</v>
      </c>
      <c r="AO65" s="253"/>
      <c r="AP65" s="253">
        <f t="shared" si="21"/>
        <v>750000</v>
      </c>
      <c r="AQ65" s="230">
        <f>AN65</f>
        <v>750000</v>
      </c>
      <c r="AR65" s="230"/>
      <c r="AS65" s="230">
        <f t="shared" si="22"/>
        <v>750000</v>
      </c>
      <c r="AT65" s="253">
        <v>500000</v>
      </c>
      <c r="AU65" s="253"/>
      <c r="AV65" s="253">
        <f t="shared" si="23"/>
        <v>500000</v>
      </c>
      <c r="AW65" s="230"/>
      <c r="AX65" s="230"/>
      <c r="AY65" s="230"/>
      <c r="AZ65" s="253">
        <f t="shared" si="43"/>
        <v>4650000</v>
      </c>
      <c r="BA65" s="230">
        <f t="shared" si="45"/>
        <v>9750000</v>
      </c>
      <c r="BB65" s="305">
        <f t="shared" si="44"/>
        <v>5100000</v>
      </c>
      <c r="BC65" s="310" t="s">
        <v>440</v>
      </c>
      <c r="BD65" s="307">
        <v>9750000</v>
      </c>
      <c r="BE65" s="307">
        <v>3650000</v>
      </c>
      <c r="BF65" s="307">
        <v>6100000</v>
      </c>
      <c r="BG65" s="307">
        <v>1850000</v>
      </c>
      <c r="BH65" s="305">
        <f t="shared" si="25"/>
        <v>0</v>
      </c>
      <c r="BI65" s="310" t="s">
        <v>440</v>
      </c>
      <c r="BJ65" s="307">
        <v>5100000</v>
      </c>
      <c r="BK65" s="309">
        <f t="shared" si="26"/>
        <v>0</v>
      </c>
    </row>
    <row r="66" spans="1:63" ht="15" x14ac:dyDescent="0.2">
      <c r="A66" s="207">
        <v>61</v>
      </c>
      <c r="B66" s="302"/>
      <c r="C66" s="312" t="s">
        <v>222</v>
      </c>
      <c r="D66" s="303" t="s">
        <v>138</v>
      </c>
      <c r="E66" s="253">
        <v>10000000</v>
      </c>
      <c r="F66" s="230"/>
      <c r="G66" s="230"/>
      <c r="H66" s="230">
        <v>10000000</v>
      </c>
      <c r="I66" s="230">
        <v>1000000</v>
      </c>
      <c r="J66" s="249">
        <f t="shared" si="46"/>
        <v>1000000</v>
      </c>
      <c r="K66" s="249">
        <f>J66</f>
        <v>1000000</v>
      </c>
      <c r="L66" s="249">
        <f t="shared" si="53"/>
        <v>0</v>
      </c>
      <c r="M66" s="314">
        <f>(H66-I66)/12</f>
        <v>750000</v>
      </c>
      <c r="N66" s="314"/>
      <c r="O66" s="314">
        <f t="shared" si="47"/>
        <v>750000</v>
      </c>
      <c r="P66" s="261">
        <f>M66</f>
        <v>750000</v>
      </c>
      <c r="Q66" s="261"/>
      <c r="R66" s="261">
        <f t="shared" si="49"/>
        <v>750000</v>
      </c>
      <c r="S66" s="261">
        <f t="shared" si="54"/>
        <v>750000</v>
      </c>
      <c r="T66" s="261"/>
      <c r="U66" s="261">
        <f t="shared" si="35"/>
        <v>750000</v>
      </c>
      <c r="V66" s="261">
        <f t="shared" si="51"/>
        <v>750000</v>
      </c>
      <c r="W66" s="261"/>
      <c r="X66" s="261">
        <f t="shared" si="36"/>
        <v>750000</v>
      </c>
      <c r="Y66" s="261">
        <f t="shared" si="52"/>
        <v>750000</v>
      </c>
      <c r="Z66" s="261"/>
      <c r="AA66" s="261">
        <f t="shared" si="37"/>
        <v>750000</v>
      </c>
      <c r="AB66" s="253">
        <f t="shared" si="38"/>
        <v>750000</v>
      </c>
      <c r="AC66" s="253"/>
      <c r="AD66" s="253">
        <f t="shared" si="17"/>
        <v>750000</v>
      </c>
      <c r="AE66" s="230">
        <f t="shared" si="39"/>
        <v>750000</v>
      </c>
      <c r="AF66" s="230"/>
      <c r="AG66" s="230">
        <f t="shared" si="18"/>
        <v>750000</v>
      </c>
      <c r="AH66" s="253">
        <f t="shared" si="40"/>
        <v>750000</v>
      </c>
      <c r="AI66" s="253"/>
      <c r="AJ66" s="253">
        <f t="shared" si="19"/>
        <v>750000</v>
      </c>
      <c r="AK66" s="230">
        <f t="shared" si="41"/>
        <v>750000</v>
      </c>
      <c r="AL66" s="230"/>
      <c r="AM66" s="230">
        <f t="shared" si="20"/>
        <v>750000</v>
      </c>
      <c r="AN66" s="253">
        <f t="shared" si="42"/>
        <v>750000</v>
      </c>
      <c r="AO66" s="253"/>
      <c r="AP66" s="253">
        <f t="shared" si="21"/>
        <v>750000</v>
      </c>
      <c r="AQ66" s="230">
        <f>AN66</f>
        <v>750000</v>
      </c>
      <c r="AR66" s="230"/>
      <c r="AS66" s="230">
        <f t="shared" si="22"/>
        <v>750000</v>
      </c>
      <c r="AT66" s="253">
        <f>AN66</f>
        <v>750000</v>
      </c>
      <c r="AU66" s="253"/>
      <c r="AV66" s="253">
        <f t="shared" si="23"/>
        <v>750000</v>
      </c>
      <c r="AW66" s="230"/>
      <c r="AX66" s="230"/>
      <c r="AY66" s="230"/>
      <c r="AZ66" s="253">
        <f t="shared" si="43"/>
        <v>1000000</v>
      </c>
      <c r="BA66" s="230">
        <f t="shared" si="45"/>
        <v>10000000</v>
      </c>
      <c r="BB66" s="305">
        <f t="shared" si="44"/>
        <v>9000000</v>
      </c>
      <c r="BC66" s="310" t="s">
        <v>441</v>
      </c>
      <c r="BD66" s="307">
        <v>10000000</v>
      </c>
      <c r="BE66" s="307">
        <v>1000000</v>
      </c>
      <c r="BF66" s="307">
        <v>9000000</v>
      </c>
      <c r="BG66" s="307">
        <v>4100000</v>
      </c>
      <c r="BH66" s="305">
        <f t="shared" si="25"/>
        <v>0</v>
      </c>
      <c r="BI66" s="310" t="s">
        <v>441</v>
      </c>
      <c r="BJ66" s="307">
        <v>9000000</v>
      </c>
      <c r="BK66" s="309">
        <f t="shared" si="26"/>
        <v>0</v>
      </c>
    </row>
    <row r="67" spans="1:63" ht="15" x14ac:dyDescent="0.2">
      <c r="A67" s="207">
        <v>62</v>
      </c>
      <c r="B67" s="302"/>
      <c r="C67" s="302" t="s">
        <v>213</v>
      </c>
      <c r="D67" s="303" t="s">
        <v>138</v>
      </c>
      <c r="E67" s="253">
        <v>10000000</v>
      </c>
      <c r="F67" s="230"/>
      <c r="G67" s="230"/>
      <c r="H67" s="230">
        <v>10000000</v>
      </c>
      <c r="I67" s="230">
        <v>3000000</v>
      </c>
      <c r="J67" s="249">
        <f t="shared" si="46"/>
        <v>3000000</v>
      </c>
      <c r="K67" s="249">
        <v>3000000</v>
      </c>
      <c r="L67" s="249">
        <f t="shared" si="53"/>
        <v>0</v>
      </c>
      <c r="M67" s="304">
        <f>(H67-I67)/10</f>
        <v>700000</v>
      </c>
      <c r="N67" s="304">
        <v>700000</v>
      </c>
      <c r="O67" s="304">
        <f t="shared" si="47"/>
        <v>0</v>
      </c>
      <c r="P67" s="249">
        <f>M67</f>
        <v>700000</v>
      </c>
      <c r="Q67" s="249">
        <v>700000</v>
      </c>
      <c r="R67" s="249">
        <f t="shared" si="49"/>
        <v>0</v>
      </c>
      <c r="S67" s="249">
        <f t="shared" si="54"/>
        <v>700000</v>
      </c>
      <c r="T67" s="249">
        <v>700000</v>
      </c>
      <c r="U67" s="249">
        <f t="shared" si="35"/>
        <v>0</v>
      </c>
      <c r="V67" s="249">
        <f t="shared" si="51"/>
        <v>700000</v>
      </c>
      <c r="W67" s="249">
        <f>V67</f>
        <v>700000</v>
      </c>
      <c r="X67" s="249">
        <f t="shared" si="36"/>
        <v>0</v>
      </c>
      <c r="Y67" s="249">
        <f t="shared" si="52"/>
        <v>700000</v>
      </c>
      <c r="Z67" s="249">
        <f>Y67</f>
        <v>700000</v>
      </c>
      <c r="AA67" s="249">
        <f t="shared" si="37"/>
        <v>0</v>
      </c>
      <c r="AB67" s="253">
        <f t="shared" si="38"/>
        <v>700000</v>
      </c>
      <c r="AC67" s="253">
        <f>AB67</f>
        <v>700000</v>
      </c>
      <c r="AD67" s="253">
        <f t="shared" si="17"/>
        <v>0</v>
      </c>
      <c r="AE67" s="230">
        <f t="shared" si="39"/>
        <v>700000</v>
      </c>
      <c r="AF67" s="230">
        <v>700000</v>
      </c>
      <c r="AG67" s="230">
        <f t="shared" si="18"/>
        <v>0</v>
      </c>
      <c r="AH67" s="253">
        <f t="shared" si="40"/>
        <v>700000</v>
      </c>
      <c r="AI67" s="253">
        <v>700000</v>
      </c>
      <c r="AJ67" s="253">
        <f t="shared" si="19"/>
        <v>0</v>
      </c>
      <c r="AK67" s="230">
        <f t="shared" si="41"/>
        <v>700000</v>
      </c>
      <c r="AL67" s="230">
        <v>700000</v>
      </c>
      <c r="AM67" s="230">
        <f t="shared" si="20"/>
        <v>0</v>
      </c>
      <c r="AN67" s="253">
        <f t="shared" si="42"/>
        <v>700000</v>
      </c>
      <c r="AO67" s="253"/>
      <c r="AP67" s="253">
        <f t="shared" si="21"/>
        <v>700000</v>
      </c>
      <c r="AQ67" s="230"/>
      <c r="AR67" s="230"/>
      <c r="AS67" s="230">
        <f t="shared" si="22"/>
        <v>0</v>
      </c>
      <c r="AT67" s="253"/>
      <c r="AU67" s="253"/>
      <c r="AV67" s="253">
        <f t="shared" si="23"/>
        <v>0</v>
      </c>
      <c r="AW67" s="230"/>
      <c r="AX67" s="230"/>
      <c r="AY67" s="230"/>
      <c r="AZ67" s="253">
        <f t="shared" si="43"/>
        <v>9300000</v>
      </c>
      <c r="BA67" s="230">
        <f t="shared" si="45"/>
        <v>10000000</v>
      </c>
      <c r="BB67" s="305">
        <f t="shared" si="44"/>
        <v>700000</v>
      </c>
      <c r="BC67" s="310" t="s">
        <v>213</v>
      </c>
      <c r="BD67" s="307">
        <v>10000000</v>
      </c>
      <c r="BE67" s="307">
        <v>5100000</v>
      </c>
      <c r="BF67" s="307">
        <v>4900000</v>
      </c>
      <c r="BG67" s="307">
        <v>2100000</v>
      </c>
      <c r="BH67" s="305">
        <f t="shared" si="25"/>
        <v>0</v>
      </c>
      <c r="BI67" s="310" t="s">
        <v>213</v>
      </c>
      <c r="BJ67" s="307">
        <v>2800000</v>
      </c>
      <c r="BK67" s="309">
        <f t="shared" si="26"/>
        <v>-2100000</v>
      </c>
    </row>
    <row r="68" spans="1:63" ht="15" x14ac:dyDescent="0.2">
      <c r="A68" s="207">
        <v>63</v>
      </c>
      <c r="B68" s="302"/>
      <c r="C68" s="313" t="s">
        <v>203</v>
      </c>
      <c r="D68" s="303" t="s">
        <v>138</v>
      </c>
      <c r="E68" s="253">
        <v>10000000</v>
      </c>
      <c r="F68" s="230"/>
      <c r="G68" s="230"/>
      <c r="H68" s="230">
        <v>10000000</v>
      </c>
      <c r="I68" s="230">
        <v>1000000</v>
      </c>
      <c r="J68" s="249">
        <f t="shared" si="46"/>
        <v>1000000</v>
      </c>
      <c r="K68" s="249">
        <v>1000000</v>
      </c>
      <c r="L68" s="249">
        <f t="shared" si="53"/>
        <v>0</v>
      </c>
      <c r="M68" s="314">
        <f>(H68-I68)/12</f>
        <v>750000</v>
      </c>
      <c r="N68" s="314"/>
      <c r="O68" s="314">
        <f t="shared" si="47"/>
        <v>750000</v>
      </c>
      <c r="P68" s="261">
        <f>M68</f>
        <v>750000</v>
      </c>
      <c r="Q68" s="261"/>
      <c r="R68" s="261">
        <f t="shared" si="49"/>
        <v>750000</v>
      </c>
      <c r="S68" s="261">
        <f t="shared" si="54"/>
        <v>750000</v>
      </c>
      <c r="T68" s="261"/>
      <c r="U68" s="261">
        <f t="shared" si="35"/>
        <v>750000</v>
      </c>
      <c r="V68" s="261">
        <f t="shared" si="51"/>
        <v>750000</v>
      </c>
      <c r="W68" s="261"/>
      <c r="X68" s="261">
        <f t="shared" si="36"/>
        <v>750000</v>
      </c>
      <c r="Y68" s="261">
        <f t="shared" si="52"/>
        <v>750000</v>
      </c>
      <c r="Z68" s="261"/>
      <c r="AA68" s="261">
        <f t="shared" si="37"/>
        <v>750000</v>
      </c>
      <c r="AB68" s="253">
        <f t="shared" si="38"/>
        <v>750000</v>
      </c>
      <c r="AC68" s="253"/>
      <c r="AD68" s="253">
        <f t="shared" si="17"/>
        <v>750000</v>
      </c>
      <c r="AE68" s="230">
        <f t="shared" si="39"/>
        <v>750000</v>
      </c>
      <c r="AF68" s="230"/>
      <c r="AG68" s="230">
        <f t="shared" si="18"/>
        <v>750000</v>
      </c>
      <c r="AH68" s="253">
        <f t="shared" si="40"/>
        <v>750000</v>
      </c>
      <c r="AI68" s="253"/>
      <c r="AJ68" s="253">
        <f t="shared" si="19"/>
        <v>750000</v>
      </c>
      <c r="AK68" s="230">
        <f t="shared" si="41"/>
        <v>750000</v>
      </c>
      <c r="AL68" s="230"/>
      <c r="AM68" s="230">
        <f t="shared" si="20"/>
        <v>750000</v>
      </c>
      <c r="AN68" s="253">
        <f t="shared" si="42"/>
        <v>750000</v>
      </c>
      <c r="AO68" s="253"/>
      <c r="AP68" s="253">
        <f t="shared" si="21"/>
        <v>750000</v>
      </c>
      <c r="AQ68" s="230">
        <f t="shared" ref="AQ68:AQ85" si="55">AN68</f>
        <v>750000</v>
      </c>
      <c r="AR68" s="230"/>
      <c r="AS68" s="230">
        <f t="shared" si="22"/>
        <v>750000</v>
      </c>
      <c r="AT68" s="253">
        <f>AN68</f>
        <v>750000</v>
      </c>
      <c r="AU68" s="253"/>
      <c r="AV68" s="253">
        <f t="shared" si="23"/>
        <v>750000</v>
      </c>
      <c r="AW68" s="230"/>
      <c r="AX68" s="230"/>
      <c r="AY68" s="230"/>
      <c r="AZ68" s="253">
        <f t="shared" si="43"/>
        <v>1000000</v>
      </c>
      <c r="BA68" s="230">
        <f t="shared" si="45"/>
        <v>10000000</v>
      </c>
      <c r="BB68" s="305">
        <f t="shared" si="44"/>
        <v>9000000</v>
      </c>
      <c r="BC68" s="310" t="s">
        <v>442</v>
      </c>
      <c r="BD68" s="307">
        <v>10000000</v>
      </c>
      <c r="BE68" s="307">
        <v>1000000</v>
      </c>
      <c r="BF68" s="307">
        <v>9000000</v>
      </c>
      <c r="BG68" s="307">
        <v>4500000</v>
      </c>
      <c r="BH68" s="305">
        <f t="shared" si="25"/>
        <v>0</v>
      </c>
      <c r="BI68" s="310" t="s">
        <v>442</v>
      </c>
      <c r="BJ68" s="307">
        <v>9000000</v>
      </c>
      <c r="BK68" s="309">
        <f t="shared" si="26"/>
        <v>0</v>
      </c>
    </row>
    <row r="69" spans="1:63" ht="15" x14ac:dyDescent="0.2">
      <c r="A69" s="207">
        <v>64</v>
      </c>
      <c r="B69" s="302"/>
      <c r="C69" s="8" t="s">
        <v>356</v>
      </c>
      <c r="D69" s="303" t="s">
        <v>138</v>
      </c>
      <c r="E69" s="208">
        <v>9500000</v>
      </c>
      <c r="F69" s="230"/>
      <c r="G69" s="230"/>
      <c r="H69" s="182">
        <v>9500000</v>
      </c>
      <c r="I69" s="230">
        <v>1000000</v>
      </c>
      <c r="J69" s="249">
        <f t="shared" si="46"/>
        <v>1000000</v>
      </c>
      <c r="K69" s="249">
        <v>1000000</v>
      </c>
      <c r="L69" s="249">
        <f t="shared" si="53"/>
        <v>0</v>
      </c>
      <c r="M69" s="304">
        <v>708000</v>
      </c>
      <c r="N69" s="304">
        <v>708000</v>
      </c>
      <c r="O69" s="304">
        <f t="shared" si="47"/>
        <v>0</v>
      </c>
      <c r="P69" s="249">
        <f>M69</f>
        <v>708000</v>
      </c>
      <c r="Q69" s="249">
        <v>708000</v>
      </c>
      <c r="R69" s="249">
        <f t="shared" si="49"/>
        <v>0</v>
      </c>
      <c r="S69" s="261">
        <f t="shared" si="54"/>
        <v>708000</v>
      </c>
      <c r="T69" s="261">
        <f>S69</f>
        <v>708000</v>
      </c>
      <c r="U69" s="261">
        <f t="shared" si="35"/>
        <v>0</v>
      </c>
      <c r="V69" s="261">
        <f t="shared" si="51"/>
        <v>708000</v>
      </c>
      <c r="W69" s="261">
        <f>V69</f>
        <v>708000</v>
      </c>
      <c r="X69" s="261">
        <f t="shared" si="36"/>
        <v>0</v>
      </c>
      <c r="Y69" s="261">
        <f t="shared" si="52"/>
        <v>708000</v>
      </c>
      <c r="Z69" s="261">
        <f>Y69</f>
        <v>708000</v>
      </c>
      <c r="AA69" s="261">
        <f t="shared" si="37"/>
        <v>0</v>
      </c>
      <c r="AB69" s="253">
        <f t="shared" si="38"/>
        <v>708000</v>
      </c>
      <c r="AC69" s="253">
        <f>AB69</f>
        <v>708000</v>
      </c>
      <c r="AD69" s="253">
        <f t="shared" si="17"/>
        <v>0</v>
      </c>
      <c r="AE69" s="230">
        <f t="shared" si="39"/>
        <v>708000</v>
      </c>
      <c r="AF69" s="230">
        <v>2000</v>
      </c>
      <c r="AG69" s="230">
        <f t="shared" si="18"/>
        <v>706000</v>
      </c>
      <c r="AH69" s="253">
        <f t="shared" si="40"/>
        <v>708000</v>
      </c>
      <c r="AI69" s="253"/>
      <c r="AJ69" s="253">
        <f t="shared" si="19"/>
        <v>708000</v>
      </c>
      <c r="AK69" s="230">
        <f t="shared" si="41"/>
        <v>708000</v>
      </c>
      <c r="AL69" s="230"/>
      <c r="AM69" s="230">
        <f t="shared" si="20"/>
        <v>708000</v>
      </c>
      <c r="AN69" s="253">
        <f t="shared" si="42"/>
        <v>708000</v>
      </c>
      <c r="AO69" s="253"/>
      <c r="AP69" s="253">
        <f t="shared" si="21"/>
        <v>708000</v>
      </c>
      <c r="AQ69" s="230">
        <f t="shared" si="55"/>
        <v>708000</v>
      </c>
      <c r="AR69" s="230"/>
      <c r="AS69" s="230">
        <f t="shared" si="22"/>
        <v>708000</v>
      </c>
      <c r="AT69" s="253">
        <v>712000</v>
      </c>
      <c r="AU69" s="253"/>
      <c r="AV69" s="253">
        <f t="shared" si="23"/>
        <v>712000</v>
      </c>
      <c r="AW69" s="230"/>
      <c r="AX69" s="230"/>
      <c r="AY69" s="230"/>
      <c r="AZ69" s="253">
        <f t="shared" si="43"/>
        <v>5250000</v>
      </c>
      <c r="BA69" s="230">
        <f t="shared" si="45"/>
        <v>9500000</v>
      </c>
      <c r="BB69" s="305">
        <f t="shared" si="44"/>
        <v>4250000</v>
      </c>
      <c r="BC69" s="310" t="s">
        <v>356</v>
      </c>
      <c r="BD69" s="307">
        <v>9500000</v>
      </c>
      <c r="BE69" s="307">
        <v>3100000</v>
      </c>
      <c r="BF69" s="307">
        <v>6400000</v>
      </c>
      <c r="BG69" s="307">
        <v>2148000</v>
      </c>
      <c r="BH69" s="305">
        <f t="shared" si="25"/>
        <v>0</v>
      </c>
      <c r="BI69" s="310" t="s">
        <v>356</v>
      </c>
      <c r="BJ69" s="307">
        <v>4250000</v>
      </c>
      <c r="BK69" s="309">
        <f t="shared" si="26"/>
        <v>0</v>
      </c>
    </row>
    <row r="70" spans="1:63" ht="15" x14ac:dyDescent="0.2">
      <c r="A70" s="207">
        <v>65</v>
      </c>
      <c r="B70" s="302"/>
      <c r="C70" s="8" t="s">
        <v>349</v>
      </c>
      <c r="D70" s="303" t="s">
        <v>138</v>
      </c>
      <c r="E70" s="208">
        <v>10000000</v>
      </c>
      <c r="F70" s="230"/>
      <c r="G70" s="230"/>
      <c r="H70" s="182">
        <v>10000000</v>
      </c>
      <c r="I70" s="230">
        <v>2000000</v>
      </c>
      <c r="J70" s="249">
        <f t="shared" si="46"/>
        <v>2000000</v>
      </c>
      <c r="K70" s="249">
        <v>2000000</v>
      </c>
      <c r="L70" s="249">
        <f t="shared" si="53"/>
        <v>0</v>
      </c>
      <c r="M70" s="304"/>
      <c r="N70" s="304"/>
      <c r="O70" s="304"/>
      <c r="P70" s="249"/>
      <c r="Q70" s="249"/>
      <c r="R70" s="249"/>
      <c r="S70" s="249">
        <v>800000</v>
      </c>
      <c r="T70" s="249">
        <f>S70</f>
        <v>800000</v>
      </c>
      <c r="U70" s="249">
        <f t="shared" ref="U70:U101" si="56">S70-T70</f>
        <v>0</v>
      </c>
      <c r="V70" s="249">
        <f t="shared" si="51"/>
        <v>800000</v>
      </c>
      <c r="W70" s="249">
        <f>V70</f>
        <v>800000</v>
      </c>
      <c r="X70" s="249">
        <f t="shared" ref="X70:X101" si="57">V70-W70</f>
        <v>0</v>
      </c>
      <c r="Y70" s="261">
        <f t="shared" si="52"/>
        <v>800000</v>
      </c>
      <c r="Z70" s="261">
        <v>400000</v>
      </c>
      <c r="AA70" s="261">
        <f t="shared" ref="AA70:AA101" si="58">Y70-Z70</f>
        <v>400000</v>
      </c>
      <c r="AB70" s="253">
        <f t="shared" ref="AB70:AB101" si="59">Y70</f>
        <v>800000</v>
      </c>
      <c r="AC70" s="253"/>
      <c r="AD70" s="253">
        <f t="shared" si="17"/>
        <v>800000</v>
      </c>
      <c r="AE70" s="230">
        <f t="shared" ref="AE70:AE101" si="60">AB70</f>
        <v>800000</v>
      </c>
      <c r="AF70" s="230"/>
      <c r="AG70" s="230">
        <f t="shared" si="18"/>
        <v>800000</v>
      </c>
      <c r="AH70" s="253">
        <f t="shared" ref="AH70:AH101" si="61">AE70</f>
        <v>800000</v>
      </c>
      <c r="AI70" s="253"/>
      <c r="AJ70" s="253">
        <f t="shared" si="19"/>
        <v>800000</v>
      </c>
      <c r="AK70" s="230">
        <f t="shared" ref="AK70:AK101" si="62">AH70</f>
        <v>800000</v>
      </c>
      <c r="AL70" s="230"/>
      <c r="AM70" s="230">
        <f t="shared" si="20"/>
        <v>800000</v>
      </c>
      <c r="AN70" s="253">
        <f t="shared" ref="AN70:AN101" si="63">AK70</f>
        <v>800000</v>
      </c>
      <c r="AO70" s="253"/>
      <c r="AP70" s="253">
        <f t="shared" si="21"/>
        <v>800000</v>
      </c>
      <c r="AQ70" s="230">
        <f t="shared" si="55"/>
        <v>800000</v>
      </c>
      <c r="AR70" s="230"/>
      <c r="AS70" s="230">
        <f t="shared" si="22"/>
        <v>800000</v>
      </c>
      <c r="AT70" s="253">
        <v>800000</v>
      </c>
      <c r="AU70" s="253"/>
      <c r="AV70" s="253">
        <f t="shared" si="23"/>
        <v>800000</v>
      </c>
      <c r="AW70" s="230"/>
      <c r="AX70" s="230"/>
      <c r="AY70" s="230"/>
      <c r="AZ70" s="253">
        <f t="shared" ref="AZ70:AZ101" si="64">AX70+AU70+AR70+AO70+AL70+AI70+AF70+AC70+Z70+W70+T70+Q70+N70+K70</f>
        <v>4000000</v>
      </c>
      <c r="BA70" s="230">
        <f t="shared" si="45"/>
        <v>10000000</v>
      </c>
      <c r="BB70" s="305">
        <f t="shared" ref="BB70:BB101" si="65">BA70-AZ70</f>
        <v>6000000</v>
      </c>
      <c r="BC70" s="310" t="s">
        <v>349</v>
      </c>
      <c r="BD70" s="307">
        <v>10000000</v>
      </c>
      <c r="BE70" s="307">
        <v>4000000</v>
      </c>
      <c r="BF70" s="307">
        <v>6000000</v>
      </c>
      <c r="BG70" s="307">
        <v>1200000</v>
      </c>
      <c r="BH70" s="305">
        <f t="shared" si="25"/>
        <v>0</v>
      </c>
      <c r="BI70" s="310" t="s">
        <v>349</v>
      </c>
      <c r="BJ70" s="307">
        <v>6000000</v>
      </c>
      <c r="BK70" s="309">
        <f t="shared" si="26"/>
        <v>0</v>
      </c>
    </row>
    <row r="71" spans="1:63" ht="15" x14ac:dyDescent="0.2">
      <c r="A71" s="207">
        <v>66</v>
      </c>
      <c r="B71" s="302"/>
      <c r="C71" s="312" t="s">
        <v>207</v>
      </c>
      <c r="D71" s="303" t="s">
        <v>138</v>
      </c>
      <c r="E71" s="253">
        <v>10000000</v>
      </c>
      <c r="F71" s="230"/>
      <c r="G71" s="230"/>
      <c r="H71" s="230">
        <v>10000000</v>
      </c>
      <c r="I71" s="230">
        <v>2000000</v>
      </c>
      <c r="J71" s="249">
        <f t="shared" si="46"/>
        <v>2000000</v>
      </c>
      <c r="K71" s="249">
        <v>2000000</v>
      </c>
      <c r="L71" s="249">
        <f t="shared" si="53"/>
        <v>0</v>
      </c>
      <c r="M71" s="304">
        <v>650000</v>
      </c>
      <c r="N71" s="304">
        <f>M71</f>
        <v>650000</v>
      </c>
      <c r="O71" s="304">
        <f t="shared" ref="O71:O87" si="66">M71-N71</f>
        <v>0</v>
      </c>
      <c r="P71" s="249">
        <f>M71</f>
        <v>650000</v>
      </c>
      <c r="Q71" s="249">
        <f>P71</f>
        <v>650000</v>
      </c>
      <c r="R71" s="249">
        <f t="shared" ref="R71:R87" si="67">P71-Q71</f>
        <v>0</v>
      </c>
      <c r="S71" s="261">
        <f t="shared" ref="S71:S87" si="68">P71</f>
        <v>650000</v>
      </c>
      <c r="T71" s="261">
        <f>1650000-1300000</f>
        <v>350000</v>
      </c>
      <c r="U71" s="261">
        <f t="shared" si="56"/>
        <v>300000</v>
      </c>
      <c r="V71" s="261">
        <f t="shared" si="51"/>
        <v>650000</v>
      </c>
      <c r="W71" s="261"/>
      <c r="X71" s="261">
        <f t="shared" si="57"/>
        <v>650000</v>
      </c>
      <c r="Y71" s="261">
        <f t="shared" si="52"/>
        <v>650000</v>
      </c>
      <c r="Z71" s="261"/>
      <c r="AA71" s="261">
        <f t="shared" si="58"/>
        <v>650000</v>
      </c>
      <c r="AB71" s="253">
        <f t="shared" si="59"/>
        <v>650000</v>
      </c>
      <c r="AC71" s="253"/>
      <c r="AD71" s="253">
        <f t="shared" ref="AD71:AD134" si="69">+AB71-AC71</f>
        <v>650000</v>
      </c>
      <c r="AE71" s="230">
        <f t="shared" si="60"/>
        <v>650000</v>
      </c>
      <c r="AF71" s="230"/>
      <c r="AG71" s="230">
        <f t="shared" ref="AG71:AG134" si="70">+AE71-AF71</f>
        <v>650000</v>
      </c>
      <c r="AH71" s="253">
        <f t="shared" si="61"/>
        <v>650000</v>
      </c>
      <c r="AI71" s="253"/>
      <c r="AJ71" s="253">
        <f t="shared" ref="AJ71:AJ134" si="71">+AH71-AI71</f>
        <v>650000</v>
      </c>
      <c r="AK71" s="230">
        <f t="shared" si="62"/>
        <v>650000</v>
      </c>
      <c r="AL71" s="230"/>
      <c r="AM71" s="230">
        <f t="shared" ref="AM71:AM134" si="72">+AK71-AL71</f>
        <v>650000</v>
      </c>
      <c r="AN71" s="253">
        <f t="shared" si="63"/>
        <v>650000</v>
      </c>
      <c r="AO71" s="253"/>
      <c r="AP71" s="253">
        <f t="shared" ref="AP71:AP134" si="73">+AN71-AO71</f>
        <v>650000</v>
      </c>
      <c r="AQ71" s="230">
        <f t="shared" si="55"/>
        <v>650000</v>
      </c>
      <c r="AR71" s="230"/>
      <c r="AS71" s="230">
        <f t="shared" ref="AS71:AS134" si="74">+AQ71-AR71</f>
        <v>650000</v>
      </c>
      <c r="AT71" s="253">
        <v>850000</v>
      </c>
      <c r="AU71" s="253"/>
      <c r="AV71" s="253">
        <f t="shared" ref="AV71:AV134" si="75">+AT71-AU71</f>
        <v>850000</v>
      </c>
      <c r="AW71" s="230"/>
      <c r="AX71" s="230"/>
      <c r="AY71" s="230"/>
      <c r="AZ71" s="253">
        <f t="shared" si="64"/>
        <v>3650000</v>
      </c>
      <c r="BA71" s="230">
        <f t="shared" ref="BA71:BA102" si="76">J71+AT71+AQ71+AN71+AK71+AH71+AE71+AB71+Y71+V71+S71+P71+M71</f>
        <v>10000000</v>
      </c>
      <c r="BB71" s="305">
        <f t="shared" si="65"/>
        <v>6350000</v>
      </c>
      <c r="BC71" s="310" t="s">
        <v>207</v>
      </c>
      <c r="BD71" s="307">
        <v>10000000</v>
      </c>
      <c r="BE71" s="307">
        <v>3650000</v>
      </c>
      <c r="BF71" s="307">
        <v>6350000</v>
      </c>
      <c r="BG71" s="307">
        <v>1650000</v>
      </c>
      <c r="BH71" s="305">
        <f t="shared" ref="BH71:BH134" si="77">BA71-BD71</f>
        <v>0</v>
      </c>
      <c r="BI71" s="310" t="s">
        <v>207</v>
      </c>
      <c r="BJ71" s="307">
        <v>6350000</v>
      </c>
      <c r="BK71" s="309">
        <f t="shared" ref="BK71:BK134" si="78">BB71-BJ71</f>
        <v>0</v>
      </c>
    </row>
    <row r="72" spans="1:63" ht="15" x14ac:dyDescent="0.2">
      <c r="A72" s="207">
        <v>67</v>
      </c>
      <c r="B72" s="302"/>
      <c r="C72" s="302" t="s">
        <v>124</v>
      </c>
      <c r="D72" s="303" t="s">
        <v>138</v>
      </c>
      <c r="E72" s="208">
        <v>9500000</v>
      </c>
      <c r="F72" s="230"/>
      <c r="G72" s="230"/>
      <c r="H72" s="182">
        <v>9000000</v>
      </c>
      <c r="I72" s="183">
        <v>1000000</v>
      </c>
      <c r="J72" s="249">
        <f t="shared" si="46"/>
        <v>1000000</v>
      </c>
      <c r="K72" s="249">
        <v>1000000</v>
      </c>
      <c r="L72" s="249">
        <f t="shared" si="53"/>
        <v>0</v>
      </c>
      <c r="M72" s="304">
        <v>660000</v>
      </c>
      <c r="N72" s="304">
        <f>M72</f>
        <v>660000</v>
      </c>
      <c r="O72" s="304">
        <f t="shared" si="66"/>
        <v>0</v>
      </c>
      <c r="P72" s="249">
        <f>M72</f>
        <v>660000</v>
      </c>
      <c r="Q72" s="249">
        <f>P72</f>
        <v>660000</v>
      </c>
      <c r="R72" s="249">
        <f t="shared" si="67"/>
        <v>0</v>
      </c>
      <c r="S72" s="249">
        <f t="shared" si="68"/>
        <v>660000</v>
      </c>
      <c r="T72" s="249">
        <f>S72</f>
        <v>660000</v>
      </c>
      <c r="U72" s="249">
        <f t="shared" si="56"/>
        <v>0</v>
      </c>
      <c r="V72" s="249">
        <f t="shared" si="51"/>
        <v>660000</v>
      </c>
      <c r="W72" s="249">
        <f>V72</f>
        <v>660000</v>
      </c>
      <c r="X72" s="249">
        <f t="shared" si="57"/>
        <v>0</v>
      </c>
      <c r="Y72" s="249">
        <f t="shared" si="52"/>
        <v>660000</v>
      </c>
      <c r="Z72" s="249">
        <f>Y72</f>
        <v>660000</v>
      </c>
      <c r="AA72" s="249">
        <f t="shared" si="58"/>
        <v>0</v>
      </c>
      <c r="AB72" s="253">
        <f t="shared" si="59"/>
        <v>660000</v>
      </c>
      <c r="AC72" s="253">
        <f>AB72</f>
        <v>660000</v>
      </c>
      <c r="AD72" s="253">
        <f t="shared" si="69"/>
        <v>0</v>
      </c>
      <c r="AE72" s="230">
        <f t="shared" si="60"/>
        <v>660000</v>
      </c>
      <c r="AF72" s="230">
        <v>660000</v>
      </c>
      <c r="AG72" s="230">
        <f t="shared" si="70"/>
        <v>0</v>
      </c>
      <c r="AH72" s="253">
        <f t="shared" si="61"/>
        <v>660000</v>
      </c>
      <c r="AI72" s="253">
        <v>660000</v>
      </c>
      <c r="AJ72" s="253">
        <f t="shared" si="71"/>
        <v>0</v>
      </c>
      <c r="AK72" s="230">
        <f t="shared" si="62"/>
        <v>660000</v>
      </c>
      <c r="AL72" s="230">
        <v>660000</v>
      </c>
      <c r="AM72" s="230">
        <f t="shared" si="72"/>
        <v>0</v>
      </c>
      <c r="AN72" s="253">
        <f t="shared" si="63"/>
        <v>660000</v>
      </c>
      <c r="AO72" s="253">
        <v>520000</v>
      </c>
      <c r="AP72" s="253">
        <f t="shared" si="73"/>
        <v>140000</v>
      </c>
      <c r="AQ72" s="230">
        <f t="shared" si="55"/>
        <v>660000</v>
      </c>
      <c r="AR72" s="230"/>
      <c r="AS72" s="230">
        <f t="shared" si="74"/>
        <v>660000</v>
      </c>
      <c r="AT72" s="253">
        <v>740000</v>
      </c>
      <c r="AU72" s="253"/>
      <c r="AV72" s="253">
        <f t="shared" si="75"/>
        <v>740000</v>
      </c>
      <c r="AW72" s="230"/>
      <c r="AX72" s="230"/>
      <c r="AY72" s="230"/>
      <c r="AZ72" s="253">
        <f t="shared" si="64"/>
        <v>7460000</v>
      </c>
      <c r="BA72" s="230">
        <f t="shared" si="76"/>
        <v>9000000</v>
      </c>
      <c r="BB72" s="305">
        <f t="shared" si="65"/>
        <v>1540000</v>
      </c>
      <c r="BC72" s="310" t="s">
        <v>124</v>
      </c>
      <c r="BD72" s="307">
        <v>9000000</v>
      </c>
      <c r="BE72" s="307">
        <v>4380000</v>
      </c>
      <c r="BF72" s="307">
        <v>4620000</v>
      </c>
      <c r="BG72" s="307">
        <v>580000</v>
      </c>
      <c r="BH72" s="305">
        <f t="shared" si="77"/>
        <v>0</v>
      </c>
      <c r="BI72" s="310" t="s">
        <v>124</v>
      </c>
      <c r="BJ72" s="307">
        <v>4040000</v>
      </c>
      <c r="BK72" s="309">
        <f t="shared" si="78"/>
        <v>-2500000</v>
      </c>
    </row>
    <row r="73" spans="1:63" ht="15" x14ac:dyDescent="0.2">
      <c r="A73" s="207">
        <v>68</v>
      </c>
      <c r="B73" s="302"/>
      <c r="C73" s="302" t="s">
        <v>125</v>
      </c>
      <c r="D73" s="303" t="s">
        <v>138</v>
      </c>
      <c r="E73" s="208">
        <v>9500000</v>
      </c>
      <c r="F73" s="230"/>
      <c r="G73" s="230"/>
      <c r="H73" s="182">
        <v>9025000</v>
      </c>
      <c r="I73" s="183">
        <v>9025000</v>
      </c>
      <c r="J73" s="249">
        <f t="shared" si="46"/>
        <v>9025000</v>
      </c>
      <c r="K73" s="249">
        <v>9025000</v>
      </c>
      <c r="L73" s="249">
        <f t="shared" si="53"/>
        <v>0</v>
      </c>
      <c r="M73" s="304">
        <f>(H73-I73)/12</f>
        <v>0</v>
      </c>
      <c r="N73" s="304"/>
      <c r="O73" s="304">
        <f t="shared" si="66"/>
        <v>0</v>
      </c>
      <c r="P73" s="249">
        <f>M73</f>
        <v>0</v>
      </c>
      <c r="Q73" s="249"/>
      <c r="R73" s="249">
        <f t="shared" si="67"/>
        <v>0</v>
      </c>
      <c r="S73" s="249">
        <f t="shared" si="68"/>
        <v>0</v>
      </c>
      <c r="T73" s="249"/>
      <c r="U73" s="249">
        <f t="shared" si="56"/>
        <v>0</v>
      </c>
      <c r="V73" s="249">
        <f t="shared" si="51"/>
        <v>0</v>
      </c>
      <c r="W73" s="249"/>
      <c r="X73" s="249">
        <f t="shared" si="57"/>
        <v>0</v>
      </c>
      <c r="Y73" s="249">
        <f t="shared" si="52"/>
        <v>0</v>
      </c>
      <c r="Z73" s="249"/>
      <c r="AA73" s="249">
        <f t="shared" si="58"/>
        <v>0</v>
      </c>
      <c r="AB73" s="253">
        <f t="shared" si="59"/>
        <v>0</v>
      </c>
      <c r="AC73" s="253"/>
      <c r="AD73" s="253">
        <f t="shared" si="69"/>
        <v>0</v>
      </c>
      <c r="AE73" s="230">
        <f t="shared" si="60"/>
        <v>0</v>
      </c>
      <c r="AF73" s="230"/>
      <c r="AG73" s="230">
        <f t="shared" si="70"/>
        <v>0</v>
      </c>
      <c r="AH73" s="253">
        <f t="shared" si="61"/>
        <v>0</v>
      </c>
      <c r="AI73" s="253"/>
      <c r="AJ73" s="253">
        <f t="shared" si="71"/>
        <v>0</v>
      </c>
      <c r="AK73" s="230">
        <f t="shared" si="62"/>
        <v>0</v>
      </c>
      <c r="AL73" s="230"/>
      <c r="AM73" s="230">
        <f t="shared" si="72"/>
        <v>0</v>
      </c>
      <c r="AN73" s="253">
        <f t="shared" si="63"/>
        <v>0</v>
      </c>
      <c r="AO73" s="253"/>
      <c r="AP73" s="253">
        <f t="shared" si="73"/>
        <v>0</v>
      </c>
      <c r="AQ73" s="230">
        <f t="shared" si="55"/>
        <v>0</v>
      </c>
      <c r="AR73" s="230"/>
      <c r="AS73" s="230">
        <f t="shared" si="74"/>
        <v>0</v>
      </c>
      <c r="AT73" s="253">
        <f>AN73</f>
        <v>0</v>
      </c>
      <c r="AU73" s="253"/>
      <c r="AV73" s="253">
        <f t="shared" si="75"/>
        <v>0</v>
      </c>
      <c r="AW73" s="230"/>
      <c r="AX73" s="230"/>
      <c r="AY73" s="230"/>
      <c r="AZ73" s="253">
        <f t="shared" si="64"/>
        <v>9025000</v>
      </c>
      <c r="BA73" s="230">
        <f t="shared" si="76"/>
        <v>9025000</v>
      </c>
      <c r="BB73" s="305">
        <f t="shared" si="65"/>
        <v>0</v>
      </c>
      <c r="BC73" s="306" t="s">
        <v>443</v>
      </c>
      <c r="BD73" s="307">
        <v>9025000</v>
      </c>
      <c r="BE73" s="307">
        <v>9025000</v>
      </c>
      <c r="BF73" s="308">
        <v>0</v>
      </c>
      <c r="BG73" s="308">
        <v>0</v>
      </c>
      <c r="BH73" s="305">
        <f t="shared" si="77"/>
        <v>0</v>
      </c>
      <c r="BI73" s="306" t="s">
        <v>443</v>
      </c>
      <c r="BJ73" s="308">
        <v>0</v>
      </c>
      <c r="BK73" s="309">
        <f t="shared" si="78"/>
        <v>0</v>
      </c>
    </row>
    <row r="74" spans="1:63" ht="15" x14ac:dyDescent="0.2">
      <c r="A74" s="207">
        <v>69</v>
      </c>
      <c r="B74" s="302"/>
      <c r="C74" s="302" t="s">
        <v>444</v>
      </c>
      <c r="D74" s="303" t="s">
        <v>138</v>
      </c>
      <c r="E74" s="209">
        <v>10000000</v>
      </c>
      <c r="F74" s="230"/>
      <c r="G74" s="230"/>
      <c r="H74" s="186">
        <v>10000000</v>
      </c>
      <c r="I74" s="186">
        <v>1000000</v>
      </c>
      <c r="J74" s="249">
        <f t="shared" si="46"/>
        <v>1000000</v>
      </c>
      <c r="K74" s="249">
        <v>1000000</v>
      </c>
      <c r="L74" s="249">
        <f t="shared" si="53"/>
        <v>0</v>
      </c>
      <c r="M74" s="304">
        <f>(H74-I74)/12</f>
        <v>750000</v>
      </c>
      <c r="N74" s="304">
        <v>750000</v>
      </c>
      <c r="O74" s="304">
        <f t="shared" si="66"/>
        <v>0</v>
      </c>
      <c r="P74" s="249">
        <f>M74</f>
        <v>750000</v>
      </c>
      <c r="Q74" s="249">
        <f>P74</f>
        <v>750000</v>
      </c>
      <c r="R74" s="249">
        <f t="shared" si="67"/>
        <v>0</v>
      </c>
      <c r="S74" s="249">
        <f t="shared" si="68"/>
        <v>750000</v>
      </c>
      <c r="T74" s="249">
        <f>S74</f>
        <v>750000</v>
      </c>
      <c r="U74" s="249">
        <f t="shared" si="56"/>
        <v>0</v>
      </c>
      <c r="V74" s="249">
        <f t="shared" si="51"/>
        <v>750000</v>
      </c>
      <c r="W74" s="249">
        <f>V74</f>
        <v>750000</v>
      </c>
      <c r="X74" s="249">
        <f t="shared" si="57"/>
        <v>0</v>
      </c>
      <c r="Y74" s="249">
        <f t="shared" si="52"/>
        <v>750000</v>
      </c>
      <c r="Z74" s="249">
        <f>Y74</f>
        <v>750000</v>
      </c>
      <c r="AA74" s="249">
        <f t="shared" si="58"/>
        <v>0</v>
      </c>
      <c r="AB74" s="253">
        <f t="shared" si="59"/>
        <v>750000</v>
      </c>
      <c r="AC74" s="253">
        <v>750000</v>
      </c>
      <c r="AD74" s="253">
        <f t="shared" si="69"/>
        <v>0</v>
      </c>
      <c r="AE74" s="230">
        <f t="shared" si="60"/>
        <v>750000</v>
      </c>
      <c r="AF74" s="230">
        <v>750000</v>
      </c>
      <c r="AG74" s="230">
        <f t="shared" si="70"/>
        <v>0</v>
      </c>
      <c r="AH74" s="253">
        <f t="shared" si="61"/>
        <v>750000</v>
      </c>
      <c r="AI74" s="253">
        <v>750000</v>
      </c>
      <c r="AJ74" s="253">
        <f t="shared" si="71"/>
        <v>0</v>
      </c>
      <c r="AK74" s="230">
        <f t="shared" si="62"/>
        <v>750000</v>
      </c>
      <c r="AL74" s="230">
        <v>750000</v>
      </c>
      <c r="AM74" s="230">
        <f t="shared" si="72"/>
        <v>0</v>
      </c>
      <c r="AN74" s="253">
        <f t="shared" si="63"/>
        <v>750000</v>
      </c>
      <c r="AO74" s="253">
        <v>500000</v>
      </c>
      <c r="AP74" s="253">
        <f t="shared" si="73"/>
        <v>250000</v>
      </c>
      <c r="AQ74" s="230">
        <f t="shared" si="55"/>
        <v>750000</v>
      </c>
      <c r="AR74" s="230"/>
      <c r="AS74" s="230">
        <f t="shared" si="74"/>
        <v>750000</v>
      </c>
      <c r="AT74" s="253">
        <f>AN74</f>
        <v>750000</v>
      </c>
      <c r="AU74" s="253"/>
      <c r="AV74" s="253">
        <f t="shared" si="75"/>
        <v>750000</v>
      </c>
      <c r="AW74" s="230"/>
      <c r="AX74" s="230"/>
      <c r="AY74" s="230"/>
      <c r="AZ74" s="253">
        <f t="shared" si="64"/>
        <v>8250000</v>
      </c>
      <c r="BA74" s="230">
        <f t="shared" si="76"/>
        <v>10000000</v>
      </c>
      <c r="BB74" s="305">
        <f t="shared" si="65"/>
        <v>1750000</v>
      </c>
      <c r="BC74" s="310" t="s">
        <v>444</v>
      </c>
      <c r="BD74" s="307">
        <v>10000000</v>
      </c>
      <c r="BE74" s="307">
        <v>4750000</v>
      </c>
      <c r="BF74" s="307">
        <v>5250000</v>
      </c>
      <c r="BG74" s="307">
        <v>750000</v>
      </c>
      <c r="BH74" s="305">
        <f t="shared" si="77"/>
        <v>0</v>
      </c>
      <c r="BI74" s="310" t="s">
        <v>444</v>
      </c>
      <c r="BJ74" s="307">
        <v>5250000</v>
      </c>
      <c r="BK74" s="309">
        <f t="shared" si="78"/>
        <v>-3500000</v>
      </c>
    </row>
    <row r="75" spans="1:63" ht="15" x14ac:dyDescent="0.2">
      <c r="A75" s="207">
        <v>70</v>
      </c>
      <c r="B75" s="302"/>
      <c r="C75" s="313" t="s">
        <v>445</v>
      </c>
      <c r="D75" s="303" t="s">
        <v>138</v>
      </c>
      <c r="E75" s="208">
        <v>9500000</v>
      </c>
      <c r="F75" s="230"/>
      <c r="G75" s="230"/>
      <c r="H75" s="182">
        <v>9500000</v>
      </c>
      <c r="I75" s="183">
        <v>3000000</v>
      </c>
      <c r="J75" s="249">
        <f t="shared" si="46"/>
        <v>3000000</v>
      </c>
      <c r="K75" s="249">
        <v>3000000</v>
      </c>
      <c r="L75" s="249">
        <f t="shared" si="53"/>
        <v>0</v>
      </c>
      <c r="M75" s="314">
        <v>540000</v>
      </c>
      <c r="N75" s="314"/>
      <c r="O75" s="314">
        <f t="shared" si="66"/>
        <v>540000</v>
      </c>
      <c r="P75" s="261">
        <f>M75</f>
        <v>540000</v>
      </c>
      <c r="Q75" s="261"/>
      <c r="R75" s="261">
        <f t="shared" si="67"/>
        <v>540000</v>
      </c>
      <c r="S75" s="261">
        <f t="shared" si="68"/>
        <v>540000</v>
      </c>
      <c r="T75" s="261"/>
      <c r="U75" s="261">
        <f t="shared" si="56"/>
        <v>540000</v>
      </c>
      <c r="V75" s="261">
        <f t="shared" si="51"/>
        <v>540000</v>
      </c>
      <c r="W75" s="261"/>
      <c r="X75" s="261">
        <f t="shared" si="57"/>
        <v>540000</v>
      </c>
      <c r="Y75" s="261">
        <f t="shared" si="52"/>
        <v>540000</v>
      </c>
      <c r="Z75" s="261"/>
      <c r="AA75" s="261">
        <f t="shared" si="58"/>
        <v>540000</v>
      </c>
      <c r="AB75" s="253">
        <f t="shared" si="59"/>
        <v>540000</v>
      </c>
      <c r="AC75" s="253"/>
      <c r="AD75" s="253">
        <f t="shared" si="69"/>
        <v>540000</v>
      </c>
      <c r="AE75" s="230">
        <f t="shared" si="60"/>
        <v>540000</v>
      </c>
      <c r="AF75" s="230"/>
      <c r="AG75" s="230">
        <f t="shared" si="70"/>
        <v>540000</v>
      </c>
      <c r="AH75" s="253">
        <f t="shared" si="61"/>
        <v>540000</v>
      </c>
      <c r="AI75" s="253"/>
      <c r="AJ75" s="253">
        <f t="shared" si="71"/>
        <v>540000</v>
      </c>
      <c r="AK75" s="230">
        <f t="shared" si="62"/>
        <v>540000</v>
      </c>
      <c r="AL75" s="230"/>
      <c r="AM75" s="230">
        <f t="shared" si="72"/>
        <v>540000</v>
      </c>
      <c r="AN75" s="253">
        <f t="shared" si="63"/>
        <v>540000</v>
      </c>
      <c r="AO75" s="253"/>
      <c r="AP75" s="253">
        <f t="shared" si="73"/>
        <v>540000</v>
      </c>
      <c r="AQ75" s="230">
        <f t="shared" si="55"/>
        <v>540000</v>
      </c>
      <c r="AR75" s="230"/>
      <c r="AS75" s="230">
        <f t="shared" si="74"/>
        <v>540000</v>
      </c>
      <c r="AT75" s="253">
        <v>560000</v>
      </c>
      <c r="AU75" s="253"/>
      <c r="AV75" s="253">
        <f t="shared" si="75"/>
        <v>560000</v>
      </c>
      <c r="AW75" s="230"/>
      <c r="AX75" s="230"/>
      <c r="AY75" s="230"/>
      <c r="AZ75" s="253">
        <f t="shared" si="64"/>
        <v>3000000</v>
      </c>
      <c r="BA75" s="230">
        <f t="shared" si="76"/>
        <v>9500000</v>
      </c>
      <c r="BB75" s="305">
        <f t="shared" si="65"/>
        <v>6500000</v>
      </c>
      <c r="BC75" s="310" t="s">
        <v>445</v>
      </c>
      <c r="BD75" s="307">
        <v>9500000</v>
      </c>
      <c r="BE75" s="307">
        <v>3000000</v>
      </c>
      <c r="BF75" s="307">
        <v>6500000</v>
      </c>
      <c r="BG75" s="307">
        <v>3240000</v>
      </c>
      <c r="BH75" s="305">
        <f t="shared" si="77"/>
        <v>0</v>
      </c>
      <c r="BI75" s="310" t="s">
        <v>445</v>
      </c>
      <c r="BJ75" s="307">
        <v>6500000</v>
      </c>
      <c r="BK75" s="309">
        <f t="shared" si="78"/>
        <v>0</v>
      </c>
    </row>
    <row r="76" spans="1:63" ht="15" x14ac:dyDescent="0.2">
      <c r="A76" s="207">
        <v>71</v>
      </c>
      <c r="B76" s="302"/>
      <c r="C76" s="302" t="s">
        <v>446</v>
      </c>
      <c r="D76" s="303" t="s">
        <v>138</v>
      </c>
      <c r="E76" s="208">
        <v>10000000</v>
      </c>
      <c r="F76" s="230"/>
      <c r="G76" s="230"/>
      <c r="H76" s="182">
        <v>10000000</v>
      </c>
      <c r="I76" s="230">
        <v>1000000</v>
      </c>
      <c r="J76" s="249">
        <f t="shared" si="46"/>
        <v>1000000</v>
      </c>
      <c r="K76" s="249">
        <v>1000000</v>
      </c>
      <c r="L76" s="249">
        <f t="shared" si="53"/>
        <v>0</v>
      </c>
      <c r="M76" s="304"/>
      <c r="N76" s="304"/>
      <c r="O76" s="304">
        <f t="shared" si="66"/>
        <v>0</v>
      </c>
      <c r="P76" s="249">
        <v>900000</v>
      </c>
      <c r="Q76" s="249">
        <v>900000</v>
      </c>
      <c r="R76" s="249">
        <f t="shared" si="67"/>
        <v>0</v>
      </c>
      <c r="S76" s="249">
        <f t="shared" si="68"/>
        <v>900000</v>
      </c>
      <c r="T76" s="249">
        <f>S76</f>
        <v>900000</v>
      </c>
      <c r="U76" s="249">
        <f t="shared" si="56"/>
        <v>0</v>
      </c>
      <c r="V76" s="249">
        <f t="shared" si="51"/>
        <v>900000</v>
      </c>
      <c r="W76" s="249">
        <f>V76</f>
        <v>900000</v>
      </c>
      <c r="X76" s="249">
        <f t="shared" si="57"/>
        <v>0</v>
      </c>
      <c r="Y76" s="261">
        <f t="shared" si="52"/>
        <v>900000</v>
      </c>
      <c r="Z76" s="261">
        <v>900000</v>
      </c>
      <c r="AA76" s="261">
        <f t="shared" si="58"/>
        <v>0</v>
      </c>
      <c r="AB76" s="253">
        <f t="shared" si="59"/>
        <v>900000</v>
      </c>
      <c r="AC76" s="253">
        <v>600000</v>
      </c>
      <c r="AD76" s="253">
        <f t="shared" si="69"/>
        <v>300000</v>
      </c>
      <c r="AE76" s="230">
        <f t="shared" si="60"/>
        <v>900000</v>
      </c>
      <c r="AF76" s="230"/>
      <c r="AG76" s="230">
        <f t="shared" si="70"/>
        <v>900000</v>
      </c>
      <c r="AH76" s="253">
        <f t="shared" si="61"/>
        <v>900000</v>
      </c>
      <c r="AI76" s="253"/>
      <c r="AJ76" s="253">
        <f t="shared" si="71"/>
        <v>900000</v>
      </c>
      <c r="AK76" s="230">
        <f t="shared" si="62"/>
        <v>900000</v>
      </c>
      <c r="AL76" s="230"/>
      <c r="AM76" s="230">
        <f t="shared" si="72"/>
        <v>900000</v>
      </c>
      <c r="AN76" s="253">
        <f t="shared" si="63"/>
        <v>900000</v>
      </c>
      <c r="AO76" s="253"/>
      <c r="AP76" s="253">
        <f t="shared" si="73"/>
        <v>900000</v>
      </c>
      <c r="AQ76" s="230">
        <f t="shared" si="55"/>
        <v>900000</v>
      </c>
      <c r="AR76" s="230"/>
      <c r="AS76" s="230">
        <f t="shared" si="74"/>
        <v>900000</v>
      </c>
      <c r="AT76" s="253"/>
      <c r="AU76" s="253"/>
      <c r="AV76" s="253">
        <f t="shared" si="75"/>
        <v>0</v>
      </c>
      <c r="AW76" s="230"/>
      <c r="AX76" s="230"/>
      <c r="AY76" s="230"/>
      <c r="AZ76" s="253">
        <f t="shared" si="64"/>
        <v>5200000</v>
      </c>
      <c r="BA76" s="230">
        <f t="shared" si="76"/>
        <v>10000000</v>
      </c>
      <c r="BB76" s="305">
        <f t="shared" si="65"/>
        <v>4800000</v>
      </c>
      <c r="BC76" s="310" t="s">
        <v>446</v>
      </c>
      <c r="BD76" s="307">
        <v>10000000</v>
      </c>
      <c r="BE76" s="307">
        <v>2800000</v>
      </c>
      <c r="BF76" s="307">
        <v>7200000</v>
      </c>
      <c r="BG76" s="307">
        <v>2700000</v>
      </c>
      <c r="BH76" s="305">
        <f t="shared" si="77"/>
        <v>0</v>
      </c>
      <c r="BI76" s="310" t="s">
        <v>446</v>
      </c>
      <c r="BJ76" s="307">
        <v>6200000</v>
      </c>
      <c r="BK76" s="309">
        <f t="shared" si="78"/>
        <v>-1400000</v>
      </c>
    </row>
    <row r="77" spans="1:63" ht="15" x14ac:dyDescent="0.2">
      <c r="A77" s="207">
        <v>72</v>
      </c>
      <c r="B77" s="302"/>
      <c r="C77" s="302" t="s">
        <v>141</v>
      </c>
      <c r="D77" s="303" t="s">
        <v>138</v>
      </c>
      <c r="E77" s="208">
        <v>9500000</v>
      </c>
      <c r="F77" s="230"/>
      <c r="G77" s="230"/>
      <c r="H77" s="182">
        <v>9500000</v>
      </c>
      <c r="I77" s="230">
        <v>2000000</v>
      </c>
      <c r="J77" s="249">
        <f t="shared" si="46"/>
        <v>2000000</v>
      </c>
      <c r="K77" s="249">
        <v>2000000</v>
      </c>
      <c r="L77" s="249">
        <f t="shared" si="53"/>
        <v>0</v>
      </c>
      <c r="M77" s="304">
        <f>(H77-I77)/12</f>
        <v>625000</v>
      </c>
      <c r="N77" s="304">
        <v>625000</v>
      </c>
      <c r="O77" s="304">
        <f t="shared" si="66"/>
        <v>0</v>
      </c>
      <c r="P77" s="249">
        <f>M77</f>
        <v>625000</v>
      </c>
      <c r="Q77" s="249">
        <v>625000</v>
      </c>
      <c r="R77" s="249">
        <f t="shared" si="67"/>
        <v>0</v>
      </c>
      <c r="S77" s="249">
        <f t="shared" si="68"/>
        <v>625000</v>
      </c>
      <c r="T77" s="249">
        <v>625000</v>
      </c>
      <c r="U77" s="249">
        <f t="shared" si="56"/>
        <v>0</v>
      </c>
      <c r="V77" s="249">
        <f t="shared" si="51"/>
        <v>625000</v>
      </c>
      <c r="W77" s="249">
        <f>V77</f>
        <v>625000</v>
      </c>
      <c r="X77" s="249">
        <f t="shared" si="57"/>
        <v>0</v>
      </c>
      <c r="Y77" s="249">
        <f t="shared" si="52"/>
        <v>625000</v>
      </c>
      <c r="Z77" s="249">
        <f>Y77</f>
        <v>625000</v>
      </c>
      <c r="AA77" s="249">
        <f t="shared" si="58"/>
        <v>0</v>
      </c>
      <c r="AB77" s="253">
        <f t="shared" si="59"/>
        <v>625000</v>
      </c>
      <c r="AC77" s="253"/>
      <c r="AD77" s="253">
        <f t="shared" si="69"/>
        <v>625000</v>
      </c>
      <c r="AE77" s="230">
        <f t="shared" si="60"/>
        <v>625000</v>
      </c>
      <c r="AF77" s="230"/>
      <c r="AG77" s="230">
        <f t="shared" si="70"/>
        <v>625000</v>
      </c>
      <c r="AH77" s="253">
        <f t="shared" si="61"/>
        <v>625000</v>
      </c>
      <c r="AI77" s="253"/>
      <c r="AJ77" s="253">
        <f t="shared" si="71"/>
        <v>625000</v>
      </c>
      <c r="AK77" s="230">
        <f t="shared" si="62"/>
        <v>625000</v>
      </c>
      <c r="AL77" s="230"/>
      <c r="AM77" s="230">
        <f t="shared" si="72"/>
        <v>625000</v>
      </c>
      <c r="AN77" s="253">
        <f t="shared" si="63"/>
        <v>625000</v>
      </c>
      <c r="AO77" s="253"/>
      <c r="AP77" s="253">
        <f t="shared" si="73"/>
        <v>625000</v>
      </c>
      <c r="AQ77" s="230">
        <f t="shared" si="55"/>
        <v>625000</v>
      </c>
      <c r="AR77" s="230"/>
      <c r="AS77" s="230">
        <f t="shared" si="74"/>
        <v>625000</v>
      </c>
      <c r="AT77" s="253">
        <f>AN77</f>
        <v>625000</v>
      </c>
      <c r="AU77" s="253"/>
      <c r="AV77" s="253">
        <f t="shared" si="75"/>
        <v>625000</v>
      </c>
      <c r="AW77" s="230"/>
      <c r="AX77" s="230"/>
      <c r="AY77" s="230"/>
      <c r="AZ77" s="253">
        <f t="shared" si="64"/>
        <v>5125000</v>
      </c>
      <c r="BA77" s="230">
        <f t="shared" si="76"/>
        <v>9500000</v>
      </c>
      <c r="BB77" s="305">
        <f t="shared" si="65"/>
        <v>4375000</v>
      </c>
      <c r="BC77" s="310" t="s">
        <v>141</v>
      </c>
      <c r="BD77" s="307">
        <v>9500000</v>
      </c>
      <c r="BE77" s="307">
        <v>5125000</v>
      </c>
      <c r="BF77" s="307">
        <v>4375000</v>
      </c>
      <c r="BG77" s="307">
        <v>625000</v>
      </c>
      <c r="BH77" s="305">
        <f t="shared" si="77"/>
        <v>0</v>
      </c>
      <c r="BI77" s="310" t="s">
        <v>141</v>
      </c>
      <c r="BJ77" s="307">
        <v>4375000</v>
      </c>
      <c r="BK77" s="309">
        <f t="shared" si="78"/>
        <v>0</v>
      </c>
    </row>
    <row r="78" spans="1:63" ht="15" x14ac:dyDescent="0.2">
      <c r="A78" s="207">
        <v>73</v>
      </c>
      <c r="B78" s="302"/>
      <c r="C78" s="302" t="s">
        <v>310</v>
      </c>
      <c r="D78" s="303" t="s">
        <v>138</v>
      </c>
      <c r="E78" s="208">
        <v>10000000</v>
      </c>
      <c r="F78" s="230"/>
      <c r="G78" s="230"/>
      <c r="H78" s="182">
        <v>10000000</v>
      </c>
      <c r="I78" s="230">
        <v>1000000</v>
      </c>
      <c r="J78" s="249">
        <f t="shared" si="46"/>
        <v>1000000</v>
      </c>
      <c r="K78" s="249">
        <v>1000000</v>
      </c>
      <c r="L78" s="249">
        <f t="shared" si="53"/>
        <v>0</v>
      </c>
      <c r="M78" s="304"/>
      <c r="N78" s="304"/>
      <c r="O78" s="304">
        <f t="shared" si="66"/>
        <v>0</v>
      </c>
      <c r="P78" s="249">
        <v>900000</v>
      </c>
      <c r="Q78" s="249">
        <v>900000</v>
      </c>
      <c r="R78" s="249">
        <f t="shared" si="67"/>
        <v>0</v>
      </c>
      <c r="S78" s="249">
        <f t="shared" si="68"/>
        <v>900000</v>
      </c>
      <c r="T78" s="249">
        <v>900000</v>
      </c>
      <c r="U78" s="249">
        <f t="shared" si="56"/>
        <v>0</v>
      </c>
      <c r="V78" s="249">
        <f t="shared" si="51"/>
        <v>900000</v>
      </c>
      <c r="W78" s="249">
        <f>V78</f>
        <v>900000</v>
      </c>
      <c r="X78" s="249">
        <f t="shared" si="57"/>
        <v>0</v>
      </c>
      <c r="Y78" s="249">
        <f t="shared" si="52"/>
        <v>900000</v>
      </c>
      <c r="Z78" s="249">
        <f>Y78</f>
        <v>900000</v>
      </c>
      <c r="AA78" s="249">
        <f t="shared" si="58"/>
        <v>0</v>
      </c>
      <c r="AB78" s="253">
        <f t="shared" si="59"/>
        <v>900000</v>
      </c>
      <c r="AC78" s="253">
        <v>200000</v>
      </c>
      <c r="AD78" s="253">
        <f t="shared" si="69"/>
        <v>700000</v>
      </c>
      <c r="AE78" s="230">
        <f t="shared" si="60"/>
        <v>900000</v>
      </c>
      <c r="AF78" s="230"/>
      <c r="AG78" s="230">
        <f t="shared" si="70"/>
        <v>900000</v>
      </c>
      <c r="AH78" s="253">
        <f t="shared" si="61"/>
        <v>900000</v>
      </c>
      <c r="AI78" s="253"/>
      <c r="AJ78" s="253">
        <f t="shared" si="71"/>
        <v>900000</v>
      </c>
      <c r="AK78" s="230">
        <f t="shared" si="62"/>
        <v>900000</v>
      </c>
      <c r="AL78" s="230"/>
      <c r="AM78" s="230">
        <f t="shared" si="72"/>
        <v>900000</v>
      </c>
      <c r="AN78" s="253">
        <f t="shared" si="63"/>
        <v>900000</v>
      </c>
      <c r="AO78" s="253"/>
      <c r="AP78" s="253">
        <f t="shared" si="73"/>
        <v>900000</v>
      </c>
      <c r="AQ78" s="230">
        <f t="shared" si="55"/>
        <v>900000</v>
      </c>
      <c r="AR78" s="230"/>
      <c r="AS78" s="230">
        <f t="shared" si="74"/>
        <v>900000</v>
      </c>
      <c r="AT78" s="253"/>
      <c r="AU78" s="253"/>
      <c r="AV78" s="253">
        <f t="shared" si="75"/>
        <v>0</v>
      </c>
      <c r="AW78" s="230"/>
      <c r="AX78" s="230"/>
      <c r="AY78" s="230"/>
      <c r="AZ78" s="253">
        <f t="shared" si="64"/>
        <v>4800000</v>
      </c>
      <c r="BA78" s="230">
        <f t="shared" si="76"/>
        <v>10000000</v>
      </c>
      <c r="BB78" s="305">
        <f t="shared" si="65"/>
        <v>5200000</v>
      </c>
      <c r="BC78" s="310" t="s">
        <v>447</v>
      </c>
      <c r="BD78" s="307">
        <v>10000000</v>
      </c>
      <c r="BE78" s="307">
        <v>4800000</v>
      </c>
      <c r="BF78" s="307">
        <v>5200000</v>
      </c>
      <c r="BG78" s="307">
        <v>700000</v>
      </c>
      <c r="BH78" s="305">
        <f t="shared" si="77"/>
        <v>0</v>
      </c>
      <c r="BI78" s="310" t="s">
        <v>447</v>
      </c>
      <c r="BJ78" s="307">
        <v>5200000</v>
      </c>
      <c r="BK78" s="309">
        <f t="shared" si="78"/>
        <v>0</v>
      </c>
    </row>
    <row r="79" spans="1:63" ht="15" x14ac:dyDescent="0.2">
      <c r="A79" s="207">
        <v>74</v>
      </c>
      <c r="B79" s="302"/>
      <c r="C79" s="8" t="s">
        <v>116</v>
      </c>
      <c r="D79" s="303" t="s">
        <v>138</v>
      </c>
      <c r="E79" s="208">
        <v>9500000</v>
      </c>
      <c r="F79" s="230"/>
      <c r="G79" s="230"/>
      <c r="H79" s="182">
        <v>9000000</v>
      </c>
      <c r="I79" s="183">
        <v>3000000</v>
      </c>
      <c r="J79" s="249">
        <f t="shared" si="46"/>
        <v>3000000</v>
      </c>
      <c r="K79" s="249">
        <v>3000000</v>
      </c>
      <c r="L79" s="249">
        <f t="shared" si="53"/>
        <v>0</v>
      </c>
      <c r="M79" s="304">
        <f>(H79-I79)/12</f>
        <v>500000</v>
      </c>
      <c r="N79" s="304">
        <v>500000</v>
      </c>
      <c r="O79" s="304">
        <f t="shared" si="66"/>
        <v>0</v>
      </c>
      <c r="P79" s="249">
        <f>M79</f>
        <v>500000</v>
      </c>
      <c r="Q79" s="249">
        <v>500000</v>
      </c>
      <c r="R79" s="249">
        <f t="shared" si="67"/>
        <v>0</v>
      </c>
      <c r="S79" s="249">
        <f t="shared" si="68"/>
        <v>500000</v>
      </c>
      <c r="T79" s="249">
        <v>500000</v>
      </c>
      <c r="U79" s="249">
        <f t="shared" si="56"/>
        <v>0</v>
      </c>
      <c r="V79" s="249">
        <f t="shared" si="51"/>
        <v>500000</v>
      </c>
      <c r="W79" s="249">
        <f>V79</f>
        <v>500000</v>
      </c>
      <c r="X79" s="249">
        <f t="shared" si="57"/>
        <v>0</v>
      </c>
      <c r="Y79" s="249">
        <f t="shared" si="52"/>
        <v>500000</v>
      </c>
      <c r="Z79" s="249">
        <f>Y79</f>
        <v>500000</v>
      </c>
      <c r="AA79" s="249">
        <f t="shared" si="58"/>
        <v>0</v>
      </c>
      <c r="AB79" s="253">
        <f t="shared" si="59"/>
        <v>500000</v>
      </c>
      <c r="AC79" s="253">
        <f>AB79</f>
        <v>500000</v>
      </c>
      <c r="AD79" s="253">
        <f t="shared" si="69"/>
        <v>0</v>
      </c>
      <c r="AE79" s="230">
        <f t="shared" si="60"/>
        <v>500000</v>
      </c>
      <c r="AF79" s="230">
        <v>500000</v>
      </c>
      <c r="AG79" s="230">
        <f t="shared" si="70"/>
        <v>0</v>
      </c>
      <c r="AH79" s="253">
        <f t="shared" si="61"/>
        <v>500000</v>
      </c>
      <c r="AI79" s="253">
        <v>500000</v>
      </c>
      <c r="AJ79" s="253">
        <f t="shared" si="71"/>
        <v>0</v>
      </c>
      <c r="AK79" s="230">
        <f t="shared" si="62"/>
        <v>500000</v>
      </c>
      <c r="AL79" s="230">
        <v>500000</v>
      </c>
      <c r="AM79" s="230">
        <f t="shared" si="72"/>
        <v>0</v>
      </c>
      <c r="AN79" s="253">
        <f t="shared" si="63"/>
        <v>500000</v>
      </c>
      <c r="AO79" s="253">
        <v>500000</v>
      </c>
      <c r="AP79" s="253">
        <f t="shared" si="73"/>
        <v>0</v>
      </c>
      <c r="AQ79" s="230">
        <f t="shared" si="55"/>
        <v>500000</v>
      </c>
      <c r="AR79" s="230"/>
      <c r="AS79" s="230">
        <f t="shared" si="74"/>
        <v>500000</v>
      </c>
      <c r="AT79" s="253">
        <f>AN79</f>
        <v>500000</v>
      </c>
      <c r="AU79" s="253"/>
      <c r="AV79" s="253">
        <f t="shared" si="75"/>
        <v>500000</v>
      </c>
      <c r="AW79" s="230"/>
      <c r="AX79" s="230"/>
      <c r="AY79" s="230"/>
      <c r="AZ79" s="253">
        <f t="shared" si="64"/>
        <v>8000000</v>
      </c>
      <c r="BA79" s="230">
        <f t="shared" si="76"/>
        <v>9000000</v>
      </c>
      <c r="BB79" s="305">
        <f t="shared" si="65"/>
        <v>1000000</v>
      </c>
      <c r="BC79" s="310" t="s">
        <v>116</v>
      </c>
      <c r="BD79" s="307">
        <v>9000000</v>
      </c>
      <c r="BE79" s="307">
        <v>5000000</v>
      </c>
      <c r="BF79" s="307">
        <v>4000000</v>
      </c>
      <c r="BG79" s="307">
        <v>1000000</v>
      </c>
      <c r="BH79" s="305">
        <f t="shared" si="77"/>
        <v>0</v>
      </c>
      <c r="BI79" s="310" t="s">
        <v>116</v>
      </c>
      <c r="BJ79" s="307">
        <v>3000000</v>
      </c>
      <c r="BK79" s="309">
        <f t="shared" si="78"/>
        <v>-2000000</v>
      </c>
    </row>
    <row r="80" spans="1:63" s="299" customFormat="1" ht="15" x14ac:dyDescent="0.2">
      <c r="A80" s="324">
        <v>75</v>
      </c>
      <c r="B80" s="325"/>
      <c r="C80" s="450" t="s">
        <v>112</v>
      </c>
      <c r="D80" s="327" t="s">
        <v>138</v>
      </c>
      <c r="E80" s="425">
        <v>9500000</v>
      </c>
      <c r="F80" s="261">
        <v>475000</v>
      </c>
      <c r="G80" s="261"/>
      <c r="H80" s="425">
        <v>9025000</v>
      </c>
      <c r="I80" s="328">
        <v>9025000</v>
      </c>
      <c r="J80" s="261">
        <f t="shared" si="46"/>
        <v>9025000</v>
      </c>
      <c r="K80" s="261">
        <v>9025000</v>
      </c>
      <c r="L80" s="261">
        <f t="shared" si="53"/>
        <v>0</v>
      </c>
      <c r="M80" s="314">
        <f>(H80-I80)/12</f>
        <v>0</v>
      </c>
      <c r="N80" s="314"/>
      <c r="O80" s="314">
        <f t="shared" si="66"/>
        <v>0</v>
      </c>
      <c r="P80" s="261">
        <f>M80</f>
        <v>0</v>
      </c>
      <c r="Q80" s="261"/>
      <c r="R80" s="261">
        <f t="shared" si="67"/>
        <v>0</v>
      </c>
      <c r="S80" s="261">
        <f t="shared" si="68"/>
        <v>0</v>
      </c>
      <c r="T80" s="261"/>
      <c r="U80" s="261">
        <f t="shared" si="56"/>
        <v>0</v>
      </c>
      <c r="V80" s="261">
        <f t="shared" si="51"/>
        <v>0</v>
      </c>
      <c r="W80" s="261"/>
      <c r="X80" s="261">
        <f t="shared" si="57"/>
        <v>0</v>
      </c>
      <c r="Y80" s="261">
        <f t="shared" si="52"/>
        <v>0</v>
      </c>
      <c r="Z80" s="261"/>
      <c r="AA80" s="261">
        <f t="shared" si="58"/>
        <v>0</v>
      </c>
      <c r="AB80" s="261">
        <f t="shared" si="59"/>
        <v>0</v>
      </c>
      <c r="AC80" s="261"/>
      <c r="AD80" s="261">
        <f t="shared" si="69"/>
        <v>0</v>
      </c>
      <c r="AE80" s="261">
        <f t="shared" si="60"/>
        <v>0</v>
      </c>
      <c r="AF80" s="261"/>
      <c r="AG80" s="261">
        <f t="shared" si="70"/>
        <v>0</v>
      </c>
      <c r="AH80" s="261">
        <f t="shared" si="61"/>
        <v>0</v>
      </c>
      <c r="AI80" s="261"/>
      <c r="AJ80" s="261">
        <f t="shared" si="71"/>
        <v>0</v>
      </c>
      <c r="AK80" s="261">
        <f t="shared" si="62"/>
        <v>0</v>
      </c>
      <c r="AL80" s="261"/>
      <c r="AM80" s="261">
        <f t="shared" si="72"/>
        <v>0</v>
      </c>
      <c r="AN80" s="261">
        <f t="shared" si="63"/>
        <v>0</v>
      </c>
      <c r="AO80" s="261"/>
      <c r="AP80" s="261">
        <f t="shared" si="73"/>
        <v>0</v>
      </c>
      <c r="AQ80" s="261">
        <f t="shared" si="55"/>
        <v>0</v>
      </c>
      <c r="AR80" s="261"/>
      <c r="AS80" s="261">
        <f t="shared" si="74"/>
        <v>0</v>
      </c>
      <c r="AT80" s="261">
        <f>AN80</f>
        <v>0</v>
      </c>
      <c r="AU80" s="261"/>
      <c r="AV80" s="261">
        <f t="shared" si="75"/>
        <v>0</v>
      </c>
      <c r="AW80" s="261"/>
      <c r="AX80" s="261"/>
      <c r="AY80" s="261"/>
      <c r="AZ80" s="261">
        <f t="shared" si="64"/>
        <v>9025000</v>
      </c>
      <c r="BA80" s="261">
        <f t="shared" si="76"/>
        <v>9025000</v>
      </c>
      <c r="BB80" s="329">
        <f t="shared" si="65"/>
        <v>0</v>
      </c>
      <c r="BC80" s="423" t="s">
        <v>448</v>
      </c>
      <c r="BD80" s="331">
        <v>9025000</v>
      </c>
      <c r="BE80" s="331">
        <v>9025000</v>
      </c>
      <c r="BF80" s="424">
        <v>0</v>
      </c>
      <c r="BG80" s="424">
        <v>0</v>
      </c>
      <c r="BH80" s="329">
        <f t="shared" si="77"/>
        <v>0</v>
      </c>
      <c r="BI80" s="423" t="s">
        <v>448</v>
      </c>
      <c r="BJ80" s="424">
        <v>0</v>
      </c>
      <c r="BK80" s="332">
        <f t="shared" si="78"/>
        <v>0</v>
      </c>
    </row>
    <row r="81" spans="1:63" ht="15" x14ac:dyDescent="0.2">
      <c r="A81" s="207">
        <v>76</v>
      </c>
      <c r="B81" s="302"/>
      <c r="C81" s="8" t="s">
        <v>449</v>
      </c>
      <c r="D81" s="303" t="s">
        <v>138</v>
      </c>
      <c r="E81" s="208">
        <v>9500000</v>
      </c>
      <c r="F81" s="230"/>
      <c r="G81" s="230"/>
      <c r="H81" s="182">
        <v>9000000</v>
      </c>
      <c r="I81" s="230">
        <v>1000000</v>
      </c>
      <c r="J81" s="249">
        <f t="shared" si="46"/>
        <v>1000000</v>
      </c>
      <c r="K81" s="249">
        <v>1000000</v>
      </c>
      <c r="L81" s="249">
        <f t="shared" si="53"/>
        <v>0</v>
      </c>
      <c r="M81" s="304">
        <v>500000</v>
      </c>
      <c r="N81" s="304">
        <v>500000</v>
      </c>
      <c r="O81" s="304">
        <f t="shared" si="66"/>
        <v>0</v>
      </c>
      <c r="P81" s="249">
        <f>M81</f>
        <v>500000</v>
      </c>
      <c r="Q81" s="249">
        <v>500000</v>
      </c>
      <c r="R81" s="249">
        <f t="shared" si="67"/>
        <v>0</v>
      </c>
      <c r="S81" s="249">
        <f t="shared" si="68"/>
        <v>500000</v>
      </c>
      <c r="T81" s="249">
        <v>500000</v>
      </c>
      <c r="U81" s="249">
        <f t="shared" si="56"/>
        <v>0</v>
      </c>
      <c r="V81" s="249">
        <f t="shared" si="51"/>
        <v>500000</v>
      </c>
      <c r="W81" s="249">
        <v>500000</v>
      </c>
      <c r="X81" s="249">
        <f t="shared" si="57"/>
        <v>0</v>
      </c>
      <c r="Y81" s="249">
        <f t="shared" si="52"/>
        <v>500000</v>
      </c>
      <c r="Z81" s="249">
        <f>Y81</f>
        <v>500000</v>
      </c>
      <c r="AA81" s="249">
        <f t="shared" si="58"/>
        <v>0</v>
      </c>
      <c r="AB81" s="253">
        <f t="shared" si="59"/>
        <v>500000</v>
      </c>
      <c r="AC81" s="253">
        <f>AB81</f>
        <v>500000</v>
      </c>
      <c r="AD81" s="253">
        <f t="shared" si="69"/>
        <v>0</v>
      </c>
      <c r="AE81" s="230">
        <f t="shared" si="60"/>
        <v>500000</v>
      </c>
      <c r="AF81" s="230">
        <v>500000</v>
      </c>
      <c r="AG81" s="230">
        <f t="shared" si="70"/>
        <v>0</v>
      </c>
      <c r="AH81" s="253">
        <f t="shared" si="61"/>
        <v>500000</v>
      </c>
      <c r="AI81" s="253">
        <v>500000</v>
      </c>
      <c r="AJ81" s="253">
        <f t="shared" si="71"/>
        <v>0</v>
      </c>
      <c r="AK81" s="230">
        <f t="shared" si="62"/>
        <v>500000</v>
      </c>
      <c r="AL81" s="230">
        <v>500000</v>
      </c>
      <c r="AM81" s="230">
        <f t="shared" si="72"/>
        <v>0</v>
      </c>
      <c r="AN81" s="253">
        <f t="shared" si="63"/>
        <v>500000</v>
      </c>
      <c r="AO81" s="253">
        <v>500000</v>
      </c>
      <c r="AP81" s="253">
        <f t="shared" si="73"/>
        <v>0</v>
      </c>
      <c r="AQ81" s="230">
        <f t="shared" si="55"/>
        <v>500000</v>
      </c>
      <c r="AR81" s="230"/>
      <c r="AS81" s="230">
        <f t="shared" si="74"/>
        <v>500000</v>
      </c>
      <c r="AT81" s="253">
        <v>2500000</v>
      </c>
      <c r="AU81" s="253"/>
      <c r="AV81" s="253">
        <f t="shared" si="75"/>
        <v>2500000</v>
      </c>
      <c r="AW81" s="230"/>
      <c r="AX81" s="230"/>
      <c r="AY81" s="230"/>
      <c r="AZ81" s="253">
        <f t="shared" si="64"/>
        <v>6000000</v>
      </c>
      <c r="BA81" s="230">
        <f t="shared" si="76"/>
        <v>9000000</v>
      </c>
      <c r="BB81" s="305">
        <f t="shared" si="65"/>
        <v>3000000</v>
      </c>
      <c r="BC81" s="306" t="s">
        <v>449</v>
      </c>
      <c r="BD81" s="307">
        <v>9000000</v>
      </c>
      <c r="BE81" s="307">
        <v>4000000</v>
      </c>
      <c r="BF81" s="307">
        <v>5000000</v>
      </c>
      <c r="BG81" s="308">
        <v>0</v>
      </c>
      <c r="BH81" s="305">
        <f t="shared" si="77"/>
        <v>0</v>
      </c>
      <c r="BI81" s="310" t="s">
        <v>449</v>
      </c>
      <c r="BJ81" s="307">
        <v>5000000</v>
      </c>
      <c r="BK81" s="309">
        <f t="shared" si="78"/>
        <v>-2000000</v>
      </c>
    </row>
    <row r="82" spans="1:63" ht="15" x14ac:dyDescent="0.2">
      <c r="A82" s="207">
        <v>77</v>
      </c>
      <c r="B82" s="302"/>
      <c r="C82" s="8" t="s">
        <v>190</v>
      </c>
      <c r="D82" s="303" t="s">
        <v>138</v>
      </c>
      <c r="E82" s="253">
        <v>10000000</v>
      </c>
      <c r="F82" s="230"/>
      <c r="G82" s="230"/>
      <c r="H82" s="230">
        <v>10000000</v>
      </c>
      <c r="I82" s="230">
        <v>1000000</v>
      </c>
      <c r="J82" s="249">
        <f t="shared" si="46"/>
        <v>1000000</v>
      </c>
      <c r="K82" s="249">
        <v>1000000</v>
      </c>
      <c r="L82" s="249">
        <f t="shared" si="53"/>
        <v>0</v>
      </c>
      <c r="M82" s="304">
        <f>(H82-I82)/12</f>
        <v>750000</v>
      </c>
      <c r="N82" s="304">
        <f>M82</f>
        <v>750000</v>
      </c>
      <c r="O82" s="304">
        <f t="shared" si="66"/>
        <v>0</v>
      </c>
      <c r="P82" s="249">
        <f>M82</f>
        <v>750000</v>
      </c>
      <c r="Q82" s="249">
        <f>P82</f>
        <v>750000</v>
      </c>
      <c r="R82" s="249">
        <f t="shared" si="67"/>
        <v>0</v>
      </c>
      <c r="S82" s="249">
        <f t="shared" si="68"/>
        <v>750000</v>
      </c>
      <c r="T82" s="249">
        <f>S82</f>
        <v>750000</v>
      </c>
      <c r="U82" s="249">
        <f t="shared" si="56"/>
        <v>0</v>
      </c>
      <c r="V82" s="249">
        <f t="shared" ref="V82:V102" si="79">S82</f>
        <v>750000</v>
      </c>
      <c r="W82" s="249">
        <f>V82</f>
        <v>750000</v>
      </c>
      <c r="X82" s="249">
        <f t="shared" si="57"/>
        <v>0</v>
      </c>
      <c r="Y82" s="249">
        <f t="shared" si="52"/>
        <v>750000</v>
      </c>
      <c r="Z82" s="249">
        <f>Y82</f>
        <v>750000</v>
      </c>
      <c r="AA82" s="249">
        <f t="shared" si="58"/>
        <v>0</v>
      </c>
      <c r="AB82" s="253">
        <f t="shared" si="59"/>
        <v>750000</v>
      </c>
      <c r="AC82" s="253">
        <v>750000</v>
      </c>
      <c r="AD82" s="253">
        <f t="shared" si="69"/>
        <v>0</v>
      </c>
      <c r="AE82" s="230">
        <f t="shared" si="60"/>
        <v>750000</v>
      </c>
      <c r="AF82" s="230">
        <v>750000</v>
      </c>
      <c r="AG82" s="230">
        <f t="shared" si="70"/>
        <v>0</v>
      </c>
      <c r="AH82" s="253">
        <f t="shared" si="61"/>
        <v>750000</v>
      </c>
      <c r="AI82" s="253">
        <v>600000</v>
      </c>
      <c r="AJ82" s="253">
        <f t="shared" si="71"/>
        <v>150000</v>
      </c>
      <c r="AK82" s="230">
        <f t="shared" si="62"/>
        <v>750000</v>
      </c>
      <c r="AL82" s="230"/>
      <c r="AM82" s="230">
        <f t="shared" si="72"/>
        <v>750000</v>
      </c>
      <c r="AN82" s="253">
        <f t="shared" si="63"/>
        <v>750000</v>
      </c>
      <c r="AO82" s="253"/>
      <c r="AP82" s="253">
        <f t="shared" si="73"/>
        <v>750000</v>
      </c>
      <c r="AQ82" s="230">
        <f t="shared" si="55"/>
        <v>750000</v>
      </c>
      <c r="AR82" s="230"/>
      <c r="AS82" s="230">
        <f t="shared" si="74"/>
        <v>750000</v>
      </c>
      <c r="AT82" s="253">
        <f>AN82</f>
        <v>750000</v>
      </c>
      <c r="AU82" s="253"/>
      <c r="AV82" s="253">
        <f t="shared" si="75"/>
        <v>750000</v>
      </c>
      <c r="AW82" s="230"/>
      <c r="AX82" s="230"/>
      <c r="AY82" s="230"/>
      <c r="AZ82" s="253">
        <f t="shared" si="64"/>
        <v>6850000</v>
      </c>
      <c r="BA82" s="230">
        <f t="shared" si="76"/>
        <v>10000000</v>
      </c>
      <c r="BB82" s="305">
        <f t="shared" si="65"/>
        <v>3150000</v>
      </c>
      <c r="BC82" s="310" t="s">
        <v>190</v>
      </c>
      <c r="BD82" s="307">
        <v>10000000</v>
      </c>
      <c r="BE82" s="307">
        <v>3400000</v>
      </c>
      <c r="BF82" s="307">
        <v>6600000</v>
      </c>
      <c r="BG82" s="307">
        <v>2100000</v>
      </c>
      <c r="BH82" s="305">
        <f t="shared" si="77"/>
        <v>0</v>
      </c>
      <c r="BI82" s="310" t="s">
        <v>190</v>
      </c>
      <c r="BJ82" s="307">
        <v>4600000</v>
      </c>
      <c r="BK82" s="309">
        <f t="shared" si="78"/>
        <v>-1450000</v>
      </c>
    </row>
    <row r="83" spans="1:63" ht="15" x14ac:dyDescent="0.2">
      <c r="A83" s="207">
        <v>78</v>
      </c>
      <c r="B83" s="302"/>
      <c r="C83" s="302" t="s">
        <v>220</v>
      </c>
      <c r="D83" s="303" t="s">
        <v>138</v>
      </c>
      <c r="E83" s="253">
        <v>10000000</v>
      </c>
      <c r="F83" s="230"/>
      <c r="G83" s="230">
        <v>500000</v>
      </c>
      <c r="H83" s="230">
        <v>9500000</v>
      </c>
      <c r="I83" s="230">
        <v>1000000</v>
      </c>
      <c r="J83" s="249">
        <f t="shared" si="46"/>
        <v>1000000</v>
      </c>
      <c r="K83" s="249">
        <v>1000000</v>
      </c>
      <c r="L83" s="249">
        <f t="shared" si="53"/>
        <v>0</v>
      </c>
      <c r="M83" s="304"/>
      <c r="N83" s="304"/>
      <c r="O83" s="304">
        <f t="shared" si="66"/>
        <v>0</v>
      </c>
      <c r="P83" s="249">
        <v>800000</v>
      </c>
      <c r="Q83" s="249">
        <f>P83</f>
        <v>800000</v>
      </c>
      <c r="R83" s="249">
        <f t="shared" si="67"/>
        <v>0</v>
      </c>
      <c r="S83" s="249">
        <f t="shared" si="68"/>
        <v>800000</v>
      </c>
      <c r="T83" s="249">
        <f>S83</f>
        <v>800000</v>
      </c>
      <c r="U83" s="249">
        <f t="shared" si="56"/>
        <v>0</v>
      </c>
      <c r="V83" s="249">
        <f t="shared" si="79"/>
        <v>800000</v>
      </c>
      <c r="W83" s="249">
        <f>V83</f>
        <v>800000</v>
      </c>
      <c r="X83" s="249">
        <f t="shared" si="57"/>
        <v>0</v>
      </c>
      <c r="Y83" s="249">
        <f t="shared" si="52"/>
        <v>800000</v>
      </c>
      <c r="Z83" s="249">
        <f>Y83</f>
        <v>800000</v>
      </c>
      <c r="AA83" s="249">
        <f t="shared" si="58"/>
        <v>0</v>
      </c>
      <c r="AB83" s="253">
        <f t="shared" si="59"/>
        <v>800000</v>
      </c>
      <c r="AC83" s="253">
        <v>800000</v>
      </c>
      <c r="AD83" s="253">
        <f t="shared" si="69"/>
        <v>0</v>
      </c>
      <c r="AE83" s="230">
        <f t="shared" si="60"/>
        <v>800000</v>
      </c>
      <c r="AF83" s="230">
        <v>800000</v>
      </c>
      <c r="AG83" s="230">
        <f t="shared" si="70"/>
        <v>0</v>
      </c>
      <c r="AH83" s="253">
        <f t="shared" si="61"/>
        <v>800000</v>
      </c>
      <c r="AI83" s="253"/>
      <c r="AJ83" s="253">
        <f t="shared" si="71"/>
        <v>800000</v>
      </c>
      <c r="AK83" s="230">
        <f t="shared" si="62"/>
        <v>800000</v>
      </c>
      <c r="AL83" s="230"/>
      <c r="AM83" s="230">
        <f t="shared" si="72"/>
        <v>800000</v>
      </c>
      <c r="AN83" s="253">
        <f t="shared" si="63"/>
        <v>800000</v>
      </c>
      <c r="AO83" s="253"/>
      <c r="AP83" s="253">
        <f t="shared" si="73"/>
        <v>800000</v>
      </c>
      <c r="AQ83" s="230">
        <f t="shared" si="55"/>
        <v>800000</v>
      </c>
      <c r="AR83" s="230"/>
      <c r="AS83" s="230">
        <f t="shared" si="74"/>
        <v>800000</v>
      </c>
      <c r="AT83" s="253">
        <v>500000</v>
      </c>
      <c r="AU83" s="253"/>
      <c r="AV83" s="253">
        <f t="shared" si="75"/>
        <v>500000</v>
      </c>
      <c r="AW83" s="230"/>
      <c r="AX83" s="230"/>
      <c r="AY83" s="230"/>
      <c r="AZ83" s="253">
        <f t="shared" si="64"/>
        <v>5800000</v>
      </c>
      <c r="BA83" s="230">
        <f t="shared" si="76"/>
        <v>9500000</v>
      </c>
      <c r="BB83" s="305">
        <f t="shared" si="65"/>
        <v>3700000</v>
      </c>
      <c r="BC83" s="310" t="s">
        <v>220</v>
      </c>
      <c r="BD83" s="307">
        <v>9500000</v>
      </c>
      <c r="BE83" s="307">
        <v>4200000</v>
      </c>
      <c r="BF83" s="307">
        <v>5300000</v>
      </c>
      <c r="BG83" s="307">
        <v>800000</v>
      </c>
      <c r="BH83" s="305">
        <f t="shared" si="77"/>
        <v>0</v>
      </c>
      <c r="BI83" s="310" t="s">
        <v>220</v>
      </c>
      <c r="BJ83" s="307">
        <v>5300000</v>
      </c>
      <c r="BK83" s="309">
        <f t="shared" si="78"/>
        <v>-1600000</v>
      </c>
    </row>
    <row r="84" spans="1:63" ht="15" x14ac:dyDescent="0.2">
      <c r="A84" s="207">
        <v>79</v>
      </c>
      <c r="B84" s="302"/>
      <c r="C84" s="302" t="s">
        <v>450</v>
      </c>
      <c r="D84" s="303" t="s">
        <v>138</v>
      </c>
      <c r="E84" s="208">
        <v>9750000</v>
      </c>
      <c r="F84" s="230"/>
      <c r="G84" s="230"/>
      <c r="H84" s="182">
        <v>9262500</v>
      </c>
      <c r="I84" s="230">
        <v>9262500</v>
      </c>
      <c r="J84" s="249">
        <f t="shared" si="46"/>
        <v>9262500</v>
      </c>
      <c r="K84" s="249">
        <v>9262500</v>
      </c>
      <c r="L84" s="249">
        <f t="shared" si="53"/>
        <v>0</v>
      </c>
      <c r="M84" s="304">
        <f>(H84-I84)/12</f>
        <v>0</v>
      </c>
      <c r="N84" s="304"/>
      <c r="O84" s="304">
        <f t="shared" si="66"/>
        <v>0</v>
      </c>
      <c r="P84" s="249">
        <f>M84</f>
        <v>0</v>
      </c>
      <c r="Q84" s="249"/>
      <c r="R84" s="249">
        <f t="shared" si="67"/>
        <v>0</v>
      </c>
      <c r="S84" s="249">
        <f t="shared" si="68"/>
        <v>0</v>
      </c>
      <c r="T84" s="249"/>
      <c r="U84" s="249">
        <f t="shared" si="56"/>
        <v>0</v>
      </c>
      <c r="V84" s="249">
        <f t="shared" si="79"/>
        <v>0</v>
      </c>
      <c r="W84" s="249"/>
      <c r="X84" s="249">
        <f t="shared" si="57"/>
        <v>0</v>
      </c>
      <c r="Y84" s="249">
        <f t="shared" ref="Y84:Y115" si="80">V84</f>
        <v>0</v>
      </c>
      <c r="Z84" s="249"/>
      <c r="AA84" s="249">
        <f t="shared" si="58"/>
        <v>0</v>
      </c>
      <c r="AB84" s="253">
        <f t="shared" si="59"/>
        <v>0</v>
      </c>
      <c r="AC84" s="253"/>
      <c r="AD84" s="253">
        <f t="shared" si="69"/>
        <v>0</v>
      </c>
      <c r="AE84" s="230">
        <f t="shared" si="60"/>
        <v>0</v>
      </c>
      <c r="AF84" s="230"/>
      <c r="AG84" s="230">
        <f t="shared" si="70"/>
        <v>0</v>
      </c>
      <c r="AH84" s="253">
        <f t="shared" si="61"/>
        <v>0</v>
      </c>
      <c r="AI84" s="253"/>
      <c r="AJ84" s="253">
        <f t="shared" si="71"/>
        <v>0</v>
      </c>
      <c r="AK84" s="230">
        <f t="shared" si="62"/>
        <v>0</v>
      </c>
      <c r="AL84" s="230"/>
      <c r="AM84" s="230">
        <f t="shared" si="72"/>
        <v>0</v>
      </c>
      <c r="AN84" s="253">
        <f t="shared" si="63"/>
        <v>0</v>
      </c>
      <c r="AO84" s="253"/>
      <c r="AP84" s="253">
        <f t="shared" si="73"/>
        <v>0</v>
      </c>
      <c r="AQ84" s="230">
        <f t="shared" si="55"/>
        <v>0</v>
      </c>
      <c r="AR84" s="230"/>
      <c r="AS84" s="230">
        <f t="shared" si="74"/>
        <v>0</v>
      </c>
      <c r="AT84" s="253">
        <f>AN84</f>
        <v>0</v>
      </c>
      <c r="AU84" s="253"/>
      <c r="AV84" s="253">
        <f t="shared" si="75"/>
        <v>0</v>
      </c>
      <c r="AW84" s="230"/>
      <c r="AX84" s="230"/>
      <c r="AY84" s="230"/>
      <c r="AZ84" s="253">
        <f t="shared" si="64"/>
        <v>9262500</v>
      </c>
      <c r="BA84" s="230">
        <f t="shared" si="76"/>
        <v>9262500</v>
      </c>
      <c r="BB84" s="305">
        <f t="shared" si="65"/>
        <v>0</v>
      </c>
      <c r="BC84" s="306" t="s">
        <v>450</v>
      </c>
      <c r="BD84" s="307">
        <v>9262500</v>
      </c>
      <c r="BE84" s="307">
        <v>9262500</v>
      </c>
      <c r="BF84" s="308">
        <v>0</v>
      </c>
      <c r="BG84" s="308">
        <v>0</v>
      </c>
      <c r="BH84" s="305">
        <f t="shared" si="77"/>
        <v>0</v>
      </c>
      <c r="BI84" s="306" t="s">
        <v>450</v>
      </c>
      <c r="BJ84" s="308">
        <v>0</v>
      </c>
      <c r="BK84" s="309">
        <f t="shared" si="78"/>
        <v>0</v>
      </c>
    </row>
    <row r="85" spans="1:63" ht="15" x14ac:dyDescent="0.2">
      <c r="A85" s="207">
        <v>80</v>
      </c>
      <c r="B85" s="302"/>
      <c r="C85" s="302" t="s">
        <v>219</v>
      </c>
      <c r="D85" s="303" t="s">
        <v>138</v>
      </c>
      <c r="E85" s="253">
        <v>10000000</v>
      </c>
      <c r="F85" s="230"/>
      <c r="G85" s="230"/>
      <c r="H85" s="230">
        <v>10000000</v>
      </c>
      <c r="I85" s="230">
        <v>1000000</v>
      </c>
      <c r="J85" s="249">
        <f t="shared" si="46"/>
        <v>1000000</v>
      </c>
      <c r="K85" s="249">
        <v>1000000</v>
      </c>
      <c r="L85" s="249">
        <f t="shared" si="53"/>
        <v>0</v>
      </c>
      <c r="M85" s="304"/>
      <c r="N85" s="304"/>
      <c r="O85" s="304">
        <f t="shared" si="66"/>
        <v>0</v>
      </c>
      <c r="P85" s="249">
        <v>850000</v>
      </c>
      <c r="Q85" s="249">
        <v>850000</v>
      </c>
      <c r="R85" s="249">
        <f t="shared" si="67"/>
        <v>0</v>
      </c>
      <c r="S85" s="249">
        <f t="shared" si="68"/>
        <v>850000</v>
      </c>
      <c r="T85" s="249">
        <v>850000</v>
      </c>
      <c r="U85" s="249">
        <f t="shared" si="56"/>
        <v>0</v>
      </c>
      <c r="V85" s="249">
        <f t="shared" si="79"/>
        <v>850000</v>
      </c>
      <c r="W85" s="249">
        <f>V85</f>
        <v>850000</v>
      </c>
      <c r="X85" s="249">
        <f t="shared" si="57"/>
        <v>0</v>
      </c>
      <c r="Y85" s="249">
        <f t="shared" si="80"/>
        <v>850000</v>
      </c>
      <c r="Z85" s="249">
        <f>Y85</f>
        <v>850000</v>
      </c>
      <c r="AA85" s="249">
        <f t="shared" si="58"/>
        <v>0</v>
      </c>
      <c r="AB85" s="253">
        <f t="shared" si="59"/>
        <v>850000</v>
      </c>
      <c r="AC85" s="253">
        <v>850000</v>
      </c>
      <c r="AD85" s="253">
        <f t="shared" si="69"/>
        <v>0</v>
      </c>
      <c r="AE85" s="230">
        <f t="shared" si="60"/>
        <v>850000</v>
      </c>
      <c r="AF85" s="230"/>
      <c r="AG85" s="230">
        <f t="shared" si="70"/>
        <v>850000</v>
      </c>
      <c r="AH85" s="253">
        <f t="shared" si="61"/>
        <v>850000</v>
      </c>
      <c r="AI85" s="253"/>
      <c r="AJ85" s="253">
        <f t="shared" si="71"/>
        <v>850000</v>
      </c>
      <c r="AK85" s="230">
        <f t="shared" si="62"/>
        <v>850000</v>
      </c>
      <c r="AL85" s="230"/>
      <c r="AM85" s="230">
        <f t="shared" si="72"/>
        <v>850000</v>
      </c>
      <c r="AN85" s="253">
        <f t="shared" si="63"/>
        <v>850000</v>
      </c>
      <c r="AO85" s="253"/>
      <c r="AP85" s="253">
        <f t="shared" si="73"/>
        <v>850000</v>
      </c>
      <c r="AQ85" s="230">
        <f t="shared" si="55"/>
        <v>850000</v>
      </c>
      <c r="AR85" s="230"/>
      <c r="AS85" s="230">
        <f t="shared" si="74"/>
        <v>850000</v>
      </c>
      <c r="AT85" s="253">
        <v>500000</v>
      </c>
      <c r="AU85" s="253"/>
      <c r="AV85" s="253">
        <f t="shared" si="75"/>
        <v>500000</v>
      </c>
      <c r="AW85" s="230"/>
      <c r="AX85" s="230"/>
      <c r="AY85" s="230"/>
      <c r="AZ85" s="253">
        <f t="shared" si="64"/>
        <v>5250000</v>
      </c>
      <c r="BA85" s="230">
        <f t="shared" si="76"/>
        <v>10000000</v>
      </c>
      <c r="BB85" s="305">
        <f t="shared" si="65"/>
        <v>4750000</v>
      </c>
      <c r="BC85" s="310" t="s">
        <v>219</v>
      </c>
      <c r="BD85" s="307">
        <v>10000000</v>
      </c>
      <c r="BE85" s="307">
        <v>4400000</v>
      </c>
      <c r="BF85" s="307">
        <v>5600000</v>
      </c>
      <c r="BG85" s="307">
        <v>850000</v>
      </c>
      <c r="BH85" s="305">
        <f t="shared" si="77"/>
        <v>0</v>
      </c>
      <c r="BI85" s="310" t="s">
        <v>219</v>
      </c>
      <c r="BJ85" s="307">
        <v>5600000</v>
      </c>
      <c r="BK85" s="309">
        <f t="shared" si="78"/>
        <v>-850000</v>
      </c>
    </row>
    <row r="86" spans="1:63" s="299" customFormat="1" ht="15" x14ac:dyDescent="0.2">
      <c r="A86" s="324">
        <v>81</v>
      </c>
      <c r="B86" s="325"/>
      <c r="C86" s="326" t="s">
        <v>182</v>
      </c>
      <c r="D86" s="327" t="s">
        <v>138</v>
      </c>
      <c r="E86" s="328">
        <v>10000000</v>
      </c>
      <c r="F86" s="261"/>
      <c r="G86" s="261"/>
      <c r="H86" s="328">
        <v>10000000</v>
      </c>
      <c r="I86" s="328">
        <v>1000000</v>
      </c>
      <c r="J86" s="261">
        <f t="shared" si="46"/>
        <v>1000000</v>
      </c>
      <c r="K86" s="261">
        <v>1000000</v>
      </c>
      <c r="L86" s="261">
        <f t="shared" si="53"/>
        <v>0</v>
      </c>
      <c r="M86" s="314">
        <f>(H86-I86)/10</f>
        <v>900000</v>
      </c>
      <c r="N86" s="314">
        <f>M86</f>
        <v>900000</v>
      </c>
      <c r="O86" s="314">
        <f t="shared" si="66"/>
        <v>0</v>
      </c>
      <c r="P86" s="261">
        <f>M86</f>
        <v>900000</v>
      </c>
      <c r="Q86" s="261">
        <f>P86</f>
        <v>900000</v>
      </c>
      <c r="R86" s="261">
        <f t="shared" si="67"/>
        <v>0</v>
      </c>
      <c r="S86" s="261">
        <f t="shared" si="68"/>
        <v>900000</v>
      </c>
      <c r="T86" s="261">
        <f>S86</f>
        <v>900000</v>
      </c>
      <c r="U86" s="261">
        <f t="shared" si="56"/>
        <v>0</v>
      </c>
      <c r="V86" s="261">
        <f t="shared" si="79"/>
        <v>900000</v>
      </c>
      <c r="W86" s="261">
        <v>900000</v>
      </c>
      <c r="X86" s="261">
        <f t="shared" si="57"/>
        <v>0</v>
      </c>
      <c r="Y86" s="261">
        <f t="shared" si="80"/>
        <v>900000</v>
      </c>
      <c r="Z86" s="261">
        <v>900000</v>
      </c>
      <c r="AA86" s="261">
        <f t="shared" si="58"/>
        <v>0</v>
      </c>
      <c r="AB86" s="261">
        <f t="shared" si="59"/>
        <v>900000</v>
      </c>
      <c r="AC86" s="261">
        <v>900000</v>
      </c>
      <c r="AD86" s="261">
        <f t="shared" si="69"/>
        <v>0</v>
      </c>
      <c r="AE86" s="261">
        <f t="shared" si="60"/>
        <v>900000</v>
      </c>
      <c r="AF86" s="261">
        <v>900000</v>
      </c>
      <c r="AG86" s="261">
        <f t="shared" si="70"/>
        <v>0</v>
      </c>
      <c r="AH86" s="261">
        <f t="shared" si="61"/>
        <v>900000</v>
      </c>
      <c r="AI86" s="261">
        <v>900000</v>
      </c>
      <c r="AJ86" s="261">
        <f t="shared" si="71"/>
        <v>0</v>
      </c>
      <c r="AK86" s="261">
        <f t="shared" si="62"/>
        <v>900000</v>
      </c>
      <c r="AL86" s="261">
        <v>900000</v>
      </c>
      <c r="AM86" s="261">
        <f t="shared" si="72"/>
        <v>0</v>
      </c>
      <c r="AN86" s="261">
        <f t="shared" si="63"/>
        <v>900000</v>
      </c>
      <c r="AO86" s="261">
        <v>900000</v>
      </c>
      <c r="AP86" s="261">
        <f t="shared" si="73"/>
        <v>0</v>
      </c>
      <c r="AQ86" s="261"/>
      <c r="AR86" s="261"/>
      <c r="AS86" s="261">
        <f t="shared" si="74"/>
        <v>0</v>
      </c>
      <c r="AT86" s="261"/>
      <c r="AU86" s="261"/>
      <c r="AV86" s="261">
        <f t="shared" si="75"/>
        <v>0</v>
      </c>
      <c r="AW86" s="261"/>
      <c r="AX86" s="261"/>
      <c r="AY86" s="261"/>
      <c r="AZ86" s="261">
        <f t="shared" si="64"/>
        <v>10000000</v>
      </c>
      <c r="BA86" s="261">
        <f t="shared" si="76"/>
        <v>10000000</v>
      </c>
      <c r="BB86" s="329">
        <f t="shared" si="65"/>
        <v>0</v>
      </c>
      <c r="BC86" s="330" t="s">
        <v>182</v>
      </c>
      <c r="BD86" s="331">
        <v>10000000</v>
      </c>
      <c r="BE86" s="331">
        <v>1000000</v>
      </c>
      <c r="BF86" s="331">
        <v>9000000</v>
      </c>
      <c r="BG86" s="331">
        <v>5400000</v>
      </c>
      <c r="BH86" s="329">
        <f t="shared" si="77"/>
        <v>0</v>
      </c>
      <c r="BI86" s="330" t="s">
        <v>182</v>
      </c>
      <c r="BJ86" s="331">
        <v>5800000</v>
      </c>
      <c r="BK86" s="332">
        <f t="shared" si="78"/>
        <v>-5800000</v>
      </c>
    </row>
    <row r="87" spans="1:63" ht="15" x14ac:dyDescent="0.2">
      <c r="A87" s="207">
        <v>82</v>
      </c>
      <c r="B87" s="302"/>
      <c r="C87" s="8" t="s">
        <v>135</v>
      </c>
      <c r="D87" s="303" t="s">
        <v>138</v>
      </c>
      <c r="E87" s="208">
        <v>9500000</v>
      </c>
      <c r="F87" s="230"/>
      <c r="G87" s="230"/>
      <c r="H87" s="182">
        <v>9500000</v>
      </c>
      <c r="I87" s="230">
        <v>1000000</v>
      </c>
      <c r="J87" s="249">
        <f t="shared" si="46"/>
        <v>1000000</v>
      </c>
      <c r="K87" s="249">
        <v>1000000</v>
      </c>
      <c r="L87" s="249">
        <f t="shared" si="53"/>
        <v>0</v>
      </c>
      <c r="M87" s="304">
        <v>700000</v>
      </c>
      <c r="N87" s="304">
        <v>700000</v>
      </c>
      <c r="O87" s="304">
        <f t="shared" si="66"/>
        <v>0</v>
      </c>
      <c r="P87" s="249">
        <f>M87</f>
        <v>700000</v>
      </c>
      <c r="Q87" s="249">
        <v>700000</v>
      </c>
      <c r="R87" s="249">
        <f t="shared" si="67"/>
        <v>0</v>
      </c>
      <c r="S87" s="249">
        <f t="shared" si="68"/>
        <v>700000</v>
      </c>
      <c r="T87" s="249">
        <v>700000</v>
      </c>
      <c r="U87" s="249">
        <f t="shared" si="56"/>
        <v>0</v>
      </c>
      <c r="V87" s="249">
        <f t="shared" si="79"/>
        <v>700000</v>
      </c>
      <c r="W87" s="249">
        <f>V87</f>
        <v>700000</v>
      </c>
      <c r="X87" s="249">
        <f t="shared" si="57"/>
        <v>0</v>
      </c>
      <c r="Y87" s="249">
        <f t="shared" si="80"/>
        <v>700000</v>
      </c>
      <c r="Z87" s="249">
        <f t="shared" ref="Z87:Z92" si="81">Y87</f>
        <v>700000</v>
      </c>
      <c r="AA87" s="249">
        <f t="shared" si="58"/>
        <v>0</v>
      </c>
      <c r="AB87" s="253">
        <f t="shared" si="59"/>
        <v>700000</v>
      </c>
      <c r="AC87" s="253">
        <f>AB87</f>
        <v>700000</v>
      </c>
      <c r="AD87" s="253">
        <f t="shared" si="69"/>
        <v>0</v>
      </c>
      <c r="AE87" s="230">
        <f t="shared" si="60"/>
        <v>700000</v>
      </c>
      <c r="AF87" s="230">
        <v>700000</v>
      </c>
      <c r="AG87" s="230">
        <f t="shared" si="70"/>
        <v>0</v>
      </c>
      <c r="AH87" s="253">
        <f t="shared" si="61"/>
        <v>700000</v>
      </c>
      <c r="AI87" s="253">
        <v>700000</v>
      </c>
      <c r="AJ87" s="253">
        <f t="shared" si="71"/>
        <v>0</v>
      </c>
      <c r="AK87" s="230">
        <f t="shared" si="62"/>
        <v>700000</v>
      </c>
      <c r="AL87" s="230">
        <v>700000</v>
      </c>
      <c r="AM87" s="230">
        <f t="shared" si="72"/>
        <v>0</v>
      </c>
      <c r="AN87" s="253">
        <f t="shared" si="63"/>
        <v>700000</v>
      </c>
      <c r="AO87" s="253">
        <v>700000</v>
      </c>
      <c r="AP87" s="253">
        <f t="shared" si="73"/>
        <v>0</v>
      </c>
      <c r="AQ87" s="230">
        <f>AN87</f>
        <v>700000</v>
      </c>
      <c r="AR87" s="230"/>
      <c r="AS87" s="230">
        <f t="shared" si="74"/>
        <v>700000</v>
      </c>
      <c r="AT87" s="253">
        <v>800000</v>
      </c>
      <c r="AU87" s="253"/>
      <c r="AV87" s="253">
        <f t="shared" si="75"/>
        <v>800000</v>
      </c>
      <c r="AW87" s="230"/>
      <c r="AX87" s="230"/>
      <c r="AY87" s="230"/>
      <c r="AZ87" s="253">
        <f t="shared" si="64"/>
        <v>8000000</v>
      </c>
      <c r="BA87" s="230">
        <f t="shared" si="76"/>
        <v>9500000</v>
      </c>
      <c r="BB87" s="305">
        <f t="shared" si="65"/>
        <v>1500000</v>
      </c>
      <c r="BC87" s="310" t="s">
        <v>451</v>
      </c>
      <c r="BD87" s="307">
        <v>9500000</v>
      </c>
      <c r="BE87" s="307">
        <v>4500000</v>
      </c>
      <c r="BF87" s="307">
        <v>5000000</v>
      </c>
      <c r="BG87" s="307">
        <v>700000</v>
      </c>
      <c r="BH87" s="305">
        <f t="shared" si="77"/>
        <v>0</v>
      </c>
      <c r="BI87" s="310" t="s">
        <v>451</v>
      </c>
      <c r="BJ87" s="307">
        <v>4300000</v>
      </c>
      <c r="BK87" s="309">
        <f t="shared" si="78"/>
        <v>-2800000</v>
      </c>
    </row>
    <row r="88" spans="1:63" s="299" customFormat="1" ht="15" x14ac:dyDescent="0.2">
      <c r="A88" s="324">
        <v>83</v>
      </c>
      <c r="B88" s="325"/>
      <c r="C88" s="448" t="s">
        <v>324</v>
      </c>
      <c r="D88" s="327" t="s">
        <v>138</v>
      </c>
      <c r="E88" s="425">
        <v>10000000</v>
      </c>
      <c r="F88" s="261"/>
      <c r="G88" s="261"/>
      <c r="H88" s="425">
        <v>10000000</v>
      </c>
      <c r="I88" s="261">
        <v>5000000</v>
      </c>
      <c r="J88" s="261">
        <v>5000000</v>
      </c>
      <c r="K88" s="261">
        <v>5000000</v>
      </c>
      <c r="L88" s="261"/>
      <c r="M88" s="314"/>
      <c r="N88" s="314"/>
      <c r="O88" s="314"/>
      <c r="P88" s="261"/>
      <c r="Q88" s="261"/>
      <c r="R88" s="261"/>
      <c r="S88" s="261">
        <v>500000</v>
      </c>
      <c r="T88" s="261">
        <v>500000</v>
      </c>
      <c r="U88" s="261">
        <f t="shared" si="56"/>
        <v>0</v>
      </c>
      <c r="V88" s="261">
        <f t="shared" si="79"/>
        <v>500000</v>
      </c>
      <c r="W88" s="261">
        <v>500000</v>
      </c>
      <c r="X88" s="261">
        <f t="shared" si="57"/>
        <v>0</v>
      </c>
      <c r="Y88" s="261">
        <f t="shared" si="80"/>
        <v>500000</v>
      </c>
      <c r="Z88" s="261">
        <f t="shared" si="81"/>
        <v>500000</v>
      </c>
      <c r="AA88" s="261">
        <f t="shared" si="58"/>
        <v>0</v>
      </c>
      <c r="AB88" s="261">
        <f t="shared" si="59"/>
        <v>500000</v>
      </c>
      <c r="AC88" s="261">
        <f>AB88</f>
        <v>500000</v>
      </c>
      <c r="AD88" s="261">
        <f t="shared" si="69"/>
        <v>0</v>
      </c>
      <c r="AE88" s="261">
        <f t="shared" si="60"/>
        <v>500000</v>
      </c>
      <c r="AF88" s="261">
        <f>AE88</f>
        <v>500000</v>
      </c>
      <c r="AG88" s="261">
        <f t="shared" si="70"/>
        <v>0</v>
      </c>
      <c r="AH88" s="261">
        <f t="shared" si="61"/>
        <v>500000</v>
      </c>
      <c r="AI88" s="261">
        <v>500000</v>
      </c>
      <c r="AJ88" s="261">
        <f t="shared" si="71"/>
        <v>0</v>
      </c>
      <c r="AK88" s="261">
        <f t="shared" si="62"/>
        <v>500000</v>
      </c>
      <c r="AL88" s="261">
        <v>500000</v>
      </c>
      <c r="AM88" s="261">
        <f t="shared" si="72"/>
        <v>0</v>
      </c>
      <c r="AN88" s="261">
        <f t="shared" si="63"/>
        <v>500000</v>
      </c>
      <c r="AO88" s="261">
        <v>500000</v>
      </c>
      <c r="AP88" s="261">
        <f t="shared" si="73"/>
        <v>0</v>
      </c>
      <c r="AQ88" s="261">
        <f>AN88</f>
        <v>500000</v>
      </c>
      <c r="AR88" s="261">
        <v>500000</v>
      </c>
      <c r="AS88" s="261">
        <f t="shared" si="74"/>
        <v>0</v>
      </c>
      <c r="AT88" s="261">
        <f>AQ88</f>
        <v>500000</v>
      </c>
      <c r="AU88" s="261">
        <v>500000</v>
      </c>
      <c r="AV88" s="261">
        <f t="shared" si="75"/>
        <v>0</v>
      </c>
      <c r="AW88" s="261"/>
      <c r="AX88" s="261"/>
      <c r="AY88" s="261"/>
      <c r="AZ88" s="261">
        <f t="shared" si="64"/>
        <v>10000000</v>
      </c>
      <c r="BA88" s="261">
        <f t="shared" si="76"/>
        <v>10000000</v>
      </c>
      <c r="BB88" s="329">
        <f t="shared" si="65"/>
        <v>0</v>
      </c>
      <c r="BC88" s="423" t="s">
        <v>324</v>
      </c>
      <c r="BD88" s="331">
        <v>10000000</v>
      </c>
      <c r="BE88" s="331">
        <v>7000000</v>
      </c>
      <c r="BF88" s="331">
        <v>3000000</v>
      </c>
      <c r="BG88" s="424">
        <v>0</v>
      </c>
      <c r="BH88" s="329">
        <f t="shared" si="77"/>
        <v>0</v>
      </c>
      <c r="BI88" s="423" t="s">
        <v>324</v>
      </c>
      <c r="BJ88" s="331">
        <v>2500000</v>
      </c>
      <c r="BK88" s="332">
        <f t="shared" si="78"/>
        <v>-2500000</v>
      </c>
    </row>
    <row r="89" spans="1:63" ht="15" x14ac:dyDescent="0.2">
      <c r="A89" s="207">
        <v>84</v>
      </c>
      <c r="B89" s="302"/>
      <c r="C89" s="302" t="s">
        <v>146</v>
      </c>
      <c r="D89" s="303" t="s">
        <v>138</v>
      </c>
      <c r="E89" s="208">
        <v>9500000</v>
      </c>
      <c r="F89" s="230"/>
      <c r="G89" s="230"/>
      <c r="H89" s="182">
        <v>9500000</v>
      </c>
      <c r="I89" s="230">
        <v>1000000</v>
      </c>
      <c r="J89" s="249">
        <f t="shared" ref="J89:J122" si="82">I89</f>
        <v>1000000</v>
      </c>
      <c r="K89" s="249">
        <v>1000000</v>
      </c>
      <c r="L89" s="249">
        <f t="shared" ref="L89:L121" si="83">J89-K89</f>
        <v>0</v>
      </c>
      <c r="M89" s="304">
        <v>700000</v>
      </c>
      <c r="N89" s="304">
        <v>700000</v>
      </c>
      <c r="O89" s="304">
        <f t="shared" ref="O89:O102" si="84">M89-N89</f>
        <v>0</v>
      </c>
      <c r="P89" s="249">
        <f t="shared" ref="P89:P102" si="85">M89</f>
        <v>700000</v>
      </c>
      <c r="Q89" s="249">
        <v>700000</v>
      </c>
      <c r="R89" s="249" t="s">
        <v>357</v>
      </c>
      <c r="S89" s="249">
        <f t="shared" ref="S89:S102" si="86">P89</f>
        <v>700000</v>
      </c>
      <c r="T89" s="249">
        <f>S89</f>
        <v>700000</v>
      </c>
      <c r="U89" s="249">
        <f t="shared" si="56"/>
        <v>0</v>
      </c>
      <c r="V89" s="249">
        <f t="shared" si="79"/>
        <v>700000</v>
      </c>
      <c r="W89" s="249">
        <f>V89</f>
        <v>700000</v>
      </c>
      <c r="X89" s="249">
        <f t="shared" si="57"/>
        <v>0</v>
      </c>
      <c r="Y89" s="249">
        <f t="shared" si="80"/>
        <v>700000</v>
      </c>
      <c r="Z89" s="249">
        <f t="shared" si="81"/>
        <v>700000</v>
      </c>
      <c r="AA89" s="249">
        <f t="shared" si="58"/>
        <v>0</v>
      </c>
      <c r="AB89" s="253">
        <f t="shared" si="59"/>
        <v>700000</v>
      </c>
      <c r="AC89" s="253">
        <f>AB89</f>
        <v>700000</v>
      </c>
      <c r="AD89" s="253">
        <f t="shared" si="69"/>
        <v>0</v>
      </c>
      <c r="AE89" s="230">
        <f t="shared" si="60"/>
        <v>700000</v>
      </c>
      <c r="AF89" s="230">
        <v>700000</v>
      </c>
      <c r="AG89" s="230">
        <f t="shared" si="70"/>
        <v>0</v>
      </c>
      <c r="AH89" s="253">
        <f t="shared" si="61"/>
        <v>700000</v>
      </c>
      <c r="AI89" s="253">
        <v>700000</v>
      </c>
      <c r="AJ89" s="253">
        <f t="shared" si="71"/>
        <v>0</v>
      </c>
      <c r="AK89" s="230">
        <f t="shared" si="62"/>
        <v>700000</v>
      </c>
      <c r="AL89" s="230">
        <v>700000</v>
      </c>
      <c r="AM89" s="230">
        <f t="shared" si="72"/>
        <v>0</v>
      </c>
      <c r="AN89" s="253">
        <f t="shared" si="63"/>
        <v>700000</v>
      </c>
      <c r="AO89" s="253"/>
      <c r="AP89" s="253">
        <f t="shared" si="73"/>
        <v>700000</v>
      </c>
      <c r="AQ89" s="230">
        <f>AN89</f>
        <v>700000</v>
      </c>
      <c r="AR89" s="230"/>
      <c r="AS89" s="230">
        <f t="shared" si="74"/>
        <v>700000</v>
      </c>
      <c r="AT89" s="253">
        <v>800000</v>
      </c>
      <c r="AU89" s="253"/>
      <c r="AV89" s="253">
        <f t="shared" si="75"/>
        <v>800000</v>
      </c>
      <c r="AW89" s="230"/>
      <c r="AX89" s="230"/>
      <c r="AY89" s="230"/>
      <c r="AZ89" s="253">
        <f t="shared" si="64"/>
        <v>7300000</v>
      </c>
      <c r="BA89" s="230">
        <f t="shared" si="76"/>
        <v>9500000</v>
      </c>
      <c r="BB89" s="305">
        <f t="shared" si="65"/>
        <v>2200000</v>
      </c>
      <c r="BC89" s="310" t="s">
        <v>146</v>
      </c>
      <c r="BD89" s="307">
        <v>9500000</v>
      </c>
      <c r="BE89" s="307">
        <v>4500000</v>
      </c>
      <c r="BF89" s="307">
        <v>5000000</v>
      </c>
      <c r="BG89" s="307">
        <v>700000</v>
      </c>
      <c r="BH89" s="305">
        <f t="shared" si="77"/>
        <v>0</v>
      </c>
      <c r="BI89" s="310" t="s">
        <v>146</v>
      </c>
      <c r="BJ89" s="307">
        <v>4300000</v>
      </c>
      <c r="BK89" s="309">
        <f t="shared" si="78"/>
        <v>-2100000</v>
      </c>
    </row>
    <row r="90" spans="1:63" s="299" customFormat="1" ht="15" x14ac:dyDescent="0.2">
      <c r="A90" s="324">
        <v>85</v>
      </c>
      <c r="B90" s="325"/>
      <c r="C90" s="325" t="s">
        <v>119</v>
      </c>
      <c r="D90" s="327" t="s">
        <v>138</v>
      </c>
      <c r="E90" s="425">
        <v>9500000</v>
      </c>
      <c r="F90" s="261"/>
      <c r="G90" s="261"/>
      <c r="H90" s="425">
        <v>9500000</v>
      </c>
      <c r="I90" s="328">
        <v>3000000</v>
      </c>
      <c r="J90" s="261">
        <f t="shared" si="82"/>
        <v>3000000</v>
      </c>
      <c r="K90" s="261">
        <v>3000000</v>
      </c>
      <c r="L90" s="261">
        <f t="shared" si="83"/>
        <v>0</v>
      </c>
      <c r="M90" s="314">
        <v>550000</v>
      </c>
      <c r="N90" s="314">
        <v>550000</v>
      </c>
      <c r="O90" s="314">
        <f t="shared" si="84"/>
        <v>0</v>
      </c>
      <c r="P90" s="261">
        <f t="shared" si="85"/>
        <v>550000</v>
      </c>
      <c r="Q90" s="261">
        <v>550000</v>
      </c>
      <c r="R90" s="261">
        <f>P90-Q90</f>
        <v>0</v>
      </c>
      <c r="S90" s="261">
        <f t="shared" si="86"/>
        <v>550000</v>
      </c>
      <c r="T90" s="261">
        <v>550000</v>
      </c>
      <c r="U90" s="261">
        <f t="shared" si="56"/>
        <v>0</v>
      </c>
      <c r="V90" s="261">
        <f t="shared" si="79"/>
        <v>550000</v>
      </c>
      <c r="W90" s="261">
        <v>550000</v>
      </c>
      <c r="X90" s="261">
        <f t="shared" si="57"/>
        <v>0</v>
      </c>
      <c r="Y90" s="261">
        <f t="shared" si="80"/>
        <v>550000</v>
      </c>
      <c r="Z90" s="261">
        <f t="shared" si="81"/>
        <v>550000</v>
      </c>
      <c r="AA90" s="261">
        <f t="shared" si="58"/>
        <v>0</v>
      </c>
      <c r="AB90" s="261">
        <f t="shared" si="59"/>
        <v>550000</v>
      </c>
      <c r="AC90" s="261">
        <f>AB90</f>
        <v>550000</v>
      </c>
      <c r="AD90" s="261">
        <f t="shared" si="69"/>
        <v>0</v>
      </c>
      <c r="AE90" s="261">
        <f t="shared" si="60"/>
        <v>550000</v>
      </c>
      <c r="AF90" s="261">
        <f>AE90</f>
        <v>550000</v>
      </c>
      <c r="AG90" s="261">
        <f t="shared" si="70"/>
        <v>0</v>
      </c>
      <c r="AH90" s="261">
        <f t="shared" si="61"/>
        <v>550000</v>
      </c>
      <c r="AI90" s="261">
        <v>550000</v>
      </c>
      <c r="AJ90" s="261">
        <f t="shared" si="71"/>
        <v>0</v>
      </c>
      <c r="AK90" s="261">
        <f t="shared" si="62"/>
        <v>550000</v>
      </c>
      <c r="AL90" s="261">
        <v>550000</v>
      </c>
      <c r="AM90" s="261">
        <f t="shared" si="72"/>
        <v>0</v>
      </c>
      <c r="AN90" s="261">
        <f t="shared" si="63"/>
        <v>550000</v>
      </c>
      <c r="AO90" s="261">
        <v>550000</v>
      </c>
      <c r="AP90" s="261">
        <f t="shared" si="73"/>
        <v>0</v>
      </c>
      <c r="AQ90" s="261">
        <f>AN90</f>
        <v>550000</v>
      </c>
      <c r="AR90" s="261">
        <v>550000</v>
      </c>
      <c r="AS90" s="261">
        <f t="shared" si="74"/>
        <v>0</v>
      </c>
      <c r="AT90" s="261">
        <v>450000</v>
      </c>
      <c r="AU90" s="261">
        <v>450000</v>
      </c>
      <c r="AV90" s="261">
        <f t="shared" si="75"/>
        <v>0</v>
      </c>
      <c r="AW90" s="261"/>
      <c r="AX90" s="261"/>
      <c r="AY90" s="261"/>
      <c r="AZ90" s="261">
        <f t="shared" si="64"/>
        <v>9500000</v>
      </c>
      <c r="BA90" s="261">
        <f t="shared" si="76"/>
        <v>9500000</v>
      </c>
      <c r="BB90" s="329">
        <f t="shared" si="65"/>
        <v>0</v>
      </c>
      <c r="BC90" s="423" t="s">
        <v>452</v>
      </c>
      <c r="BD90" s="331">
        <v>9500000</v>
      </c>
      <c r="BE90" s="331">
        <v>6300000</v>
      </c>
      <c r="BF90" s="331">
        <v>3200000</v>
      </c>
      <c r="BG90" s="424">
        <v>0</v>
      </c>
      <c r="BH90" s="329">
        <f t="shared" si="77"/>
        <v>0</v>
      </c>
      <c r="BI90" s="423" t="s">
        <v>452</v>
      </c>
      <c r="BJ90" s="331">
        <v>2650000</v>
      </c>
      <c r="BK90" s="332">
        <f t="shared" si="78"/>
        <v>-2650000</v>
      </c>
    </row>
    <row r="91" spans="1:63" s="299" customFormat="1" ht="15" x14ac:dyDescent="0.2">
      <c r="A91" s="324">
        <v>86</v>
      </c>
      <c r="B91" s="325"/>
      <c r="C91" s="450" t="s">
        <v>110</v>
      </c>
      <c r="D91" s="327" t="s">
        <v>138</v>
      </c>
      <c r="E91" s="425">
        <v>9500000</v>
      </c>
      <c r="F91" s="261"/>
      <c r="G91" s="261"/>
      <c r="H91" s="425">
        <v>9500000</v>
      </c>
      <c r="I91" s="328">
        <v>3000000</v>
      </c>
      <c r="J91" s="261">
        <f t="shared" si="82"/>
        <v>3000000</v>
      </c>
      <c r="K91" s="261">
        <v>3000000</v>
      </c>
      <c r="L91" s="261">
        <f t="shared" si="83"/>
        <v>0</v>
      </c>
      <c r="M91" s="314">
        <v>550000</v>
      </c>
      <c r="N91" s="314">
        <v>550000</v>
      </c>
      <c r="O91" s="314">
        <f t="shared" si="84"/>
        <v>0</v>
      </c>
      <c r="P91" s="261">
        <f t="shared" si="85"/>
        <v>550000</v>
      </c>
      <c r="Q91" s="261">
        <v>550000</v>
      </c>
      <c r="R91" s="261">
        <f>P91-Q91</f>
        <v>0</v>
      </c>
      <c r="S91" s="261">
        <f t="shared" si="86"/>
        <v>550000</v>
      </c>
      <c r="T91" s="261">
        <v>550000</v>
      </c>
      <c r="U91" s="261">
        <f t="shared" si="56"/>
        <v>0</v>
      </c>
      <c r="V91" s="261">
        <f t="shared" si="79"/>
        <v>550000</v>
      </c>
      <c r="W91" s="261">
        <v>550000</v>
      </c>
      <c r="X91" s="261">
        <f t="shared" si="57"/>
        <v>0</v>
      </c>
      <c r="Y91" s="261">
        <f t="shared" si="80"/>
        <v>550000</v>
      </c>
      <c r="Z91" s="261">
        <f t="shared" si="81"/>
        <v>550000</v>
      </c>
      <c r="AA91" s="261">
        <f t="shared" si="58"/>
        <v>0</v>
      </c>
      <c r="AB91" s="261">
        <f t="shared" si="59"/>
        <v>550000</v>
      </c>
      <c r="AC91" s="261">
        <f>AB91</f>
        <v>550000</v>
      </c>
      <c r="AD91" s="261">
        <f t="shared" si="69"/>
        <v>0</v>
      </c>
      <c r="AE91" s="261">
        <f t="shared" si="60"/>
        <v>550000</v>
      </c>
      <c r="AF91" s="261">
        <f>AE91</f>
        <v>550000</v>
      </c>
      <c r="AG91" s="261">
        <f t="shared" si="70"/>
        <v>0</v>
      </c>
      <c r="AH91" s="261">
        <f t="shared" si="61"/>
        <v>550000</v>
      </c>
      <c r="AI91" s="261">
        <v>550000</v>
      </c>
      <c r="AJ91" s="261">
        <f t="shared" si="71"/>
        <v>0</v>
      </c>
      <c r="AK91" s="261">
        <f t="shared" si="62"/>
        <v>550000</v>
      </c>
      <c r="AL91" s="261">
        <f>AK91</f>
        <v>550000</v>
      </c>
      <c r="AM91" s="261">
        <f t="shared" si="72"/>
        <v>0</v>
      </c>
      <c r="AN91" s="261">
        <f t="shared" si="63"/>
        <v>550000</v>
      </c>
      <c r="AO91" s="261">
        <v>550000</v>
      </c>
      <c r="AP91" s="261">
        <f t="shared" si="73"/>
        <v>0</v>
      </c>
      <c r="AQ91" s="261">
        <f>AN91</f>
        <v>550000</v>
      </c>
      <c r="AR91" s="261">
        <v>550000</v>
      </c>
      <c r="AS91" s="261">
        <f t="shared" si="74"/>
        <v>0</v>
      </c>
      <c r="AT91" s="261">
        <v>450000</v>
      </c>
      <c r="AU91" s="261">
        <v>450000</v>
      </c>
      <c r="AV91" s="261">
        <f t="shared" si="75"/>
        <v>0</v>
      </c>
      <c r="AW91" s="261"/>
      <c r="AX91" s="261"/>
      <c r="AY91" s="261"/>
      <c r="AZ91" s="261">
        <f t="shared" si="64"/>
        <v>9500000</v>
      </c>
      <c r="BA91" s="261">
        <f t="shared" si="76"/>
        <v>9500000</v>
      </c>
      <c r="BB91" s="329">
        <f t="shared" si="65"/>
        <v>0</v>
      </c>
      <c r="BC91" s="423" t="s">
        <v>110</v>
      </c>
      <c r="BD91" s="331">
        <v>9500000</v>
      </c>
      <c r="BE91" s="331">
        <v>6500000</v>
      </c>
      <c r="BF91" s="331">
        <v>3000000</v>
      </c>
      <c r="BG91" s="424">
        <v>0</v>
      </c>
      <c r="BH91" s="329">
        <f t="shared" si="77"/>
        <v>0</v>
      </c>
      <c r="BI91" s="423" t="s">
        <v>110</v>
      </c>
      <c r="BJ91" s="331">
        <v>1500000</v>
      </c>
      <c r="BK91" s="332">
        <f t="shared" si="78"/>
        <v>-1500000</v>
      </c>
    </row>
    <row r="92" spans="1:63" ht="15" x14ac:dyDescent="0.2">
      <c r="A92" s="207">
        <v>87</v>
      </c>
      <c r="B92" s="302"/>
      <c r="C92" s="302" t="s">
        <v>195</v>
      </c>
      <c r="D92" s="303" t="s">
        <v>138</v>
      </c>
      <c r="E92" s="253">
        <v>10000000</v>
      </c>
      <c r="F92" s="230"/>
      <c r="G92" s="230">
        <v>500000</v>
      </c>
      <c r="H92" s="230">
        <v>9500000</v>
      </c>
      <c r="I92" s="230">
        <v>1000000</v>
      </c>
      <c r="J92" s="249">
        <f t="shared" si="82"/>
        <v>1000000</v>
      </c>
      <c r="K92" s="249">
        <v>1000000</v>
      </c>
      <c r="L92" s="249">
        <f t="shared" si="83"/>
        <v>0</v>
      </c>
      <c r="M92" s="304">
        <f>(H92-I92)/10</f>
        <v>850000</v>
      </c>
      <c r="N92" s="304">
        <v>850000</v>
      </c>
      <c r="O92" s="304">
        <f t="shared" si="84"/>
        <v>0</v>
      </c>
      <c r="P92" s="249">
        <f t="shared" si="85"/>
        <v>850000</v>
      </c>
      <c r="Q92" s="249">
        <v>850000</v>
      </c>
      <c r="R92" s="249" t="s">
        <v>370</v>
      </c>
      <c r="S92" s="249">
        <f t="shared" si="86"/>
        <v>850000</v>
      </c>
      <c r="T92" s="249">
        <v>850000</v>
      </c>
      <c r="U92" s="249">
        <f t="shared" si="56"/>
        <v>0</v>
      </c>
      <c r="V92" s="249">
        <f t="shared" si="79"/>
        <v>850000</v>
      </c>
      <c r="W92" s="249">
        <v>850000</v>
      </c>
      <c r="X92" s="249">
        <f t="shared" si="57"/>
        <v>0</v>
      </c>
      <c r="Y92" s="249">
        <f t="shared" si="80"/>
        <v>850000</v>
      </c>
      <c r="Z92" s="249">
        <f t="shared" si="81"/>
        <v>850000</v>
      </c>
      <c r="AA92" s="249">
        <f t="shared" si="58"/>
        <v>0</v>
      </c>
      <c r="AB92" s="253">
        <f t="shared" si="59"/>
        <v>850000</v>
      </c>
      <c r="AC92" s="253">
        <v>850000</v>
      </c>
      <c r="AD92" s="253">
        <f t="shared" si="69"/>
        <v>0</v>
      </c>
      <c r="AE92" s="230">
        <f t="shared" si="60"/>
        <v>850000</v>
      </c>
      <c r="AF92" s="230">
        <v>850000</v>
      </c>
      <c r="AG92" s="230">
        <f t="shared" si="70"/>
        <v>0</v>
      </c>
      <c r="AH92" s="253">
        <f t="shared" si="61"/>
        <v>850000</v>
      </c>
      <c r="AI92" s="253">
        <v>850000</v>
      </c>
      <c r="AJ92" s="253">
        <f t="shared" si="71"/>
        <v>0</v>
      </c>
      <c r="AK92" s="230">
        <f t="shared" si="62"/>
        <v>850000</v>
      </c>
      <c r="AL92" s="230"/>
      <c r="AM92" s="230">
        <f t="shared" si="72"/>
        <v>850000</v>
      </c>
      <c r="AN92" s="253">
        <f t="shared" si="63"/>
        <v>850000</v>
      </c>
      <c r="AO92" s="253"/>
      <c r="AP92" s="253">
        <f t="shared" si="73"/>
        <v>850000</v>
      </c>
      <c r="AQ92" s="230"/>
      <c r="AR92" s="230"/>
      <c r="AS92" s="230">
        <f t="shared" si="74"/>
        <v>0</v>
      </c>
      <c r="AT92" s="253"/>
      <c r="AU92" s="253"/>
      <c r="AV92" s="253">
        <f t="shared" si="75"/>
        <v>0</v>
      </c>
      <c r="AW92" s="230"/>
      <c r="AX92" s="230"/>
      <c r="AY92" s="230"/>
      <c r="AZ92" s="253">
        <f t="shared" si="64"/>
        <v>7800000</v>
      </c>
      <c r="BA92" s="230">
        <f t="shared" si="76"/>
        <v>9500000</v>
      </c>
      <c r="BB92" s="305">
        <f t="shared" si="65"/>
        <v>1700000</v>
      </c>
      <c r="BC92" s="310" t="s">
        <v>195</v>
      </c>
      <c r="BD92" s="307">
        <v>9500000</v>
      </c>
      <c r="BE92" s="307">
        <v>4400000</v>
      </c>
      <c r="BF92" s="307">
        <v>5100000</v>
      </c>
      <c r="BG92" s="307">
        <v>1700000</v>
      </c>
      <c r="BH92" s="305">
        <f t="shared" si="77"/>
        <v>0</v>
      </c>
      <c r="BI92" s="310" t="s">
        <v>195</v>
      </c>
      <c r="BJ92" s="307">
        <v>4250000</v>
      </c>
      <c r="BK92" s="309">
        <f t="shared" si="78"/>
        <v>-2550000</v>
      </c>
    </row>
    <row r="93" spans="1:63" ht="15" x14ac:dyDescent="0.2">
      <c r="A93" s="207">
        <v>88</v>
      </c>
      <c r="B93" s="302"/>
      <c r="C93" s="313" t="s">
        <v>193</v>
      </c>
      <c r="D93" s="303" t="s">
        <v>138</v>
      </c>
      <c r="E93" s="253">
        <v>10000000</v>
      </c>
      <c r="F93" s="230"/>
      <c r="G93" s="230"/>
      <c r="H93" s="230">
        <v>10000000</v>
      </c>
      <c r="I93" s="230">
        <v>1000000</v>
      </c>
      <c r="J93" s="249">
        <f t="shared" si="82"/>
        <v>1000000</v>
      </c>
      <c r="K93" s="249">
        <v>1000000</v>
      </c>
      <c r="L93" s="249">
        <f t="shared" si="83"/>
        <v>0</v>
      </c>
      <c r="M93" s="314">
        <f>(H93-I93)/12</f>
        <v>750000</v>
      </c>
      <c r="N93" s="314"/>
      <c r="O93" s="314">
        <f t="shared" si="84"/>
        <v>750000</v>
      </c>
      <c r="P93" s="261">
        <f t="shared" si="85"/>
        <v>750000</v>
      </c>
      <c r="Q93" s="261"/>
      <c r="R93" s="261">
        <f t="shared" ref="R93:R102" si="87">P93-Q93</f>
        <v>750000</v>
      </c>
      <c r="S93" s="261">
        <f t="shared" si="86"/>
        <v>750000</v>
      </c>
      <c r="T93" s="261"/>
      <c r="U93" s="261">
        <f t="shared" si="56"/>
        <v>750000</v>
      </c>
      <c r="V93" s="261">
        <f t="shared" si="79"/>
        <v>750000</v>
      </c>
      <c r="W93" s="261"/>
      <c r="X93" s="261">
        <f t="shared" si="57"/>
        <v>750000</v>
      </c>
      <c r="Y93" s="261">
        <f t="shared" si="80"/>
        <v>750000</v>
      </c>
      <c r="Z93" s="261"/>
      <c r="AA93" s="261">
        <f t="shared" si="58"/>
        <v>750000</v>
      </c>
      <c r="AB93" s="253">
        <f t="shared" si="59"/>
        <v>750000</v>
      </c>
      <c r="AC93" s="253"/>
      <c r="AD93" s="253">
        <f t="shared" si="69"/>
        <v>750000</v>
      </c>
      <c r="AE93" s="230">
        <f t="shared" si="60"/>
        <v>750000</v>
      </c>
      <c r="AF93" s="230"/>
      <c r="AG93" s="230">
        <f t="shared" si="70"/>
        <v>750000</v>
      </c>
      <c r="AH93" s="253">
        <f t="shared" si="61"/>
        <v>750000</v>
      </c>
      <c r="AI93" s="253"/>
      <c r="AJ93" s="253">
        <f t="shared" si="71"/>
        <v>750000</v>
      </c>
      <c r="AK93" s="230">
        <f t="shared" si="62"/>
        <v>750000</v>
      </c>
      <c r="AL93" s="230"/>
      <c r="AM93" s="230">
        <f t="shared" si="72"/>
        <v>750000</v>
      </c>
      <c r="AN93" s="253">
        <f t="shared" si="63"/>
        <v>750000</v>
      </c>
      <c r="AO93" s="253"/>
      <c r="AP93" s="253">
        <f t="shared" si="73"/>
        <v>750000</v>
      </c>
      <c r="AQ93" s="230">
        <f>AN93</f>
        <v>750000</v>
      </c>
      <c r="AR93" s="230"/>
      <c r="AS93" s="230">
        <f t="shared" si="74"/>
        <v>750000</v>
      </c>
      <c r="AT93" s="253">
        <f>AN93</f>
        <v>750000</v>
      </c>
      <c r="AU93" s="253"/>
      <c r="AV93" s="253">
        <f t="shared" si="75"/>
        <v>750000</v>
      </c>
      <c r="AW93" s="230"/>
      <c r="AX93" s="230"/>
      <c r="AY93" s="230"/>
      <c r="AZ93" s="253">
        <f t="shared" si="64"/>
        <v>1000000</v>
      </c>
      <c r="BA93" s="230">
        <f t="shared" si="76"/>
        <v>10000000</v>
      </c>
      <c r="BB93" s="305">
        <f t="shared" si="65"/>
        <v>9000000</v>
      </c>
      <c r="BC93" s="310" t="s">
        <v>193</v>
      </c>
      <c r="BD93" s="307">
        <v>10000000</v>
      </c>
      <c r="BE93" s="307">
        <v>1000000</v>
      </c>
      <c r="BF93" s="307">
        <v>9000000</v>
      </c>
      <c r="BG93" s="307">
        <v>4500000</v>
      </c>
      <c r="BH93" s="305">
        <f t="shared" si="77"/>
        <v>0</v>
      </c>
      <c r="BI93" s="310" t="s">
        <v>193</v>
      </c>
      <c r="BJ93" s="307">
        <v>9000000</v>
      </c>
      <c r="BK93" s="309">
        <f t="shared" si="78"/>
        <v>0</v>
      </c>
    </row>
    <row r="94" spans="1:63" ht="15" x14ac:dyDescent="0.2">
      <c r="A94" s="207">
        <v>89</v>
      </c>
      <c r="B94" s="302"/>
      <c r="C94" s="302" t="s">
        <v>211</v>
      </c>
      <c r="D94" s="303" t="s">
        <v>138</v>
      </c>
      <c r="E94" s="253">
        <v>10000000</v>
      </c>
      <c r="F94" s="230"/>
      <c r="G94" s="230"/>
      <c r="H94" s="230">
        <v>10000000</v>
      </c>
      <c r="I94" s="230">
        <v>1000000</v>
      </c>
      <c r="J94" s="249">
        <f t="shared" si="82"/>
        <v>1000000</v>
      </c>
      <c r="K94" s="249">
        <v>1000000</v>
      </c>
      <c r="L94" s="249">
        <f t="shared" si="83"/>
        <v>0</v>
      </c>
      <c r="M94" s="304">
        <f>(H94-I94)/12</f>
        <v>750000</v>
      </c>
      <c r="N94" s="304">
        <v>750000</v>
      </c>
      <c r="O94" s="304">
        <f t="shared" si="84"/>
        <v>0</v>
      </c>
      <c r="P94" s="249">
        <f t="shared" si="85"/>
        <v>750000</v>
      </c>
      <c r="Q94" s="249">
        <v>750000</v>
      </c>
      <c r="R94" s="249">
        <f t="shared" si="87"/>
        <v>0</v>
      </c>
      <c r="S94" s="249">
        <f t="shared" si="86"/>
        <v>750000</v>
      </c>
      <c r="T94" s="249">
        <v>750000</v>
      </c>
      <c r="U94" s="249">
        <f t="shared" si="56"/>
        <v>0</v>
      </c>
      <c r="V94" s="249">
        <f t="shared" si="79"/>
        <v>750000</v>
      </c>
      <c r="W94" s="249">
        <f>V94</f>
        <v>750000</v>
      </c>
      <c r="X94" s="249">
        <f t="shared" si="57"/>
        <v>0</v>
      </c>
      <c r="Y94" s="249">
        <f t="shared" si="80"/>
        <v>750000</v>
      </c>
      <c r="Z94" s="249">
        <f>Y94</f>
        <v>750000</v>
      </c>
      <c r="AA94" s="249">
        <f t="shared" si="58"/>
        <v>0</v>
      </c>
      <c r="AB94" s="253">
        <f t="shared" si="59"/>
        <v>750000</v>
      </c>
      <c r="AC94" s="253">
        <f>AB94</f>
        <v>750000</v>
      </c>
      <c r="AD94" s="253">
        <f t="shared" si="69"/>
        <v>0</v>
      </c>
      <c r="AE94" s="230">
        <f t="shared" si="60"/>
        <v>750000</v>
      </c>
      <c r="AF94" s="230">
        <v>750000</v>
      </c>
      <c r="AG94" s="230">
        <f t="shared" si="70"/>
        <v>0</v>
      </c>
      <c r="AH94" s="253">
        <f t="shared" si="61"/>
        <v>750000</v>
      </c>
      <c r="AI94" s="253">
        <v>750000</v>
      </c>
      <c r="AJ94" s="253">
        <f t="shared" si="71"/>
        <v>0</v>
      </c>
      <c r="AK94" s="230">
        <f t="shared" si="62"/>
        <v>750000</v>
      </c>
      <c r="AL94" s="230">
        <v>750000</v>
      </c>
      <c r="AM94" s="230">
        <f t="shared" si="72"/>
        <v>0</v>
      </c>
      <c r="AN94" s="253">
        <f t="shared" si="63"/>
        <v>750000</v>
      </c>
      <c r="AO94" s="253">
        <v>750000</v>
      </c>
      <c r="AP94" s="253">
        <f t="shared" si="73"/>
        <v>0</v>
      </c>
      <c r="AQ94" s="230">
        <f>AN94</f>
        <v>750000</v>
      </c>
      <c r="AR94" s="230">
        <v>750000</v>
      </c>
      <c r="AS94" s="230">
        <f t="shared" si="74"/>
        <v>0</v>
      </c>
      <c r="AT94" s="253">
        <f>AN94</f>
        <v>750000</v>
      </c>
      <c r="AU94" s="253"/>
      <c r="AV94" s="253">
        <f t="shared" si="75"/>
        <v>750000</v>
      </c>
      <c r="AW94" s="230"/>
      <c r="AX94" s="230"/>
      <c r="AY94" s="230"/>
      <c r="AZ94" s="253">
        <f t="shared" si="64"/>
        <v>9250000</v>
      </c>
      <c r="BA94" s="230">
        <f t="shared" si="76"/>
        <v>10000000</v>
      </c>
      <c r="BB94" s="305">
        <f t="shared" si="65"/>
        <v>750000</v>
      </c>
      <c r="BC94" s="310" t="s">
        <v>453</v>
      </c>
      <c r="BD94" s="307">
        <v>10000000</v>
      </c>
      <c r="BE94" s="307">
        <v>4750000</v>
      </c>
      <c r="BF94" s="307">
        <v>5250000</v>
      </c>
      <c r="BG94" s="307">
        <v>750000</v>
      </c>
      <c r="BH94" s="305">
        <f t="shared" si="77"/>
        <v>0</v>
      </c>
      <c r="BI94" s="310" t="s">
        <v>453</v>
      </c>
      <c r="BJ94" s="307">
        <v>4500000</v>
      </c>
      <c r="BK94" s="309">
        <f t="shared" si="78"/>
        <v>-3750000</v>
      </c>
    </row>
    <row r="95" spans="1:63" ht="15" x14ac:dyDescent="0.2">
      <c r="A95" s="207">
        <v>90</v>
      </c>
      <c r="B95" s="302"/>
      <c r="C95" s="302" t="s">
        <v>148</v>
      </c>
      <c r="D95" s="303" t="s">
        <v>138</v>
      </c>
      <c r="E95" s="208">
        <v>9500000</v>
      </c>
      <c r="F95" s="230"/>
      <c r="G95" s="230"/>
      <c r="H95" s="182">
        <v>9500000</v>
      </c>
      <c r="I95" s="230">
        <v>3000000</v>
      </c>
      <c r="J95" s="249">
        <f t="shared" si="82"/>
        <v>3000000</v>
      </c>
      <c r="K95" s="249">
        <v>3000000</v>
      </c>
      <c r="L95" s="249">
        <f t="shared" si="83"/>
        <v>0</v>
      </c>
      <c r="M95" s="304">
        <v>550000</v>
      </c>
      <c r="N95" s="304">
        <v>550000</v>
      </c>
      <c r="O95" s="304">
        <f t="shared" si="84"/>
        <v>0</v>
      </c>
      <c r="P95" s="249">
        <f t="shared" si="85"/>
        <v>550000</v>
      </c>
      <c r="Q95" s="249">
        <v>550000</v>
      </c>
      <c r="R95" s="249">
        <f t="shared" si="87"/>
        <v>0</v>
      </c>
      <c r="S95" s="249">
        <f t="shared" si="86"/>
        <v>550000</v>
      </c>
      <c r="T95" s="249">
        <v>550000</v>
      </c>
      <c r="U95" s="249">
        <f t="shared" si="56"/>
        <v>0</v>
      </c>
      <c r="V95" s="249">
        <f t="shared" si="79"/>
        <v>550000</v>
      </c>
      <c r="W95" s="249">
        <f>V95</f>
        <v>550000</v>
      </c>
      <c r="X95" s="249">
        <f t="shared" si="57"/>
        <v>0</v>
      </c>
      <c r="Y95" s="249">
        <f t="shared" si="80"/>
        <v>550000</v>
      </c>
      <c r="Z95" s="249">
        <f>Y95</f>
        <v>550000</v>
      </c>
      <c r="AA95" s="249">
        <f t="shared" si="58"/>
        <v>0</v>
      </c>
      <c r="AB95" s="253">
        <f t="shared" si="59"/>
        <v>550000</v>
      </c>
      <c r="AC95" s="253"/>
      <c r="AD95" s="253">
        <f t="shared" si="69"/>
        <v>550000</v>
      </c>
      <c r="AE95" s="230">
        <f t="shared" si="60"/>
        <v>550000</v>
      </c>
      <c r="AF95" s="230"/>
      <c r="AG95" s="230">
        <f t="shared" si="70"/>
        <v>550000</v>
      </c>
      <c r="AH95" s="253">
        <f t="shared" si="61"/>
        <v>550000</v>
      </c>
      <c r="AI95" s="253"/>
      <c r="AJ95" s="253">
        <f t="shared" si="71"/>
        <v>550000</v>
      </c>
      <c r="AK95" s="230">
        <f t="shared" si="62"/>
        <v>550000</v>
      </c>
      <c r="AL95" s="230"/>
      <c r="AM95" s="230">
        <f t="shared" si="72"/>
        <v>550000</v>
      </c>
      <c r="AN95" s="253">
        <f t="shared" si="63"/>
        <v>550000</v>
      </c>
      <c r="AO95" s="253"/>
      <c r="AP95" s="253">
        <f t="shared" si="73"/>
        <v>550000</v>
      </c>
      <c r="AQ95" s="230">
        <f>AN95</f>
        <v>550000</v>
      </c>
      <c r="AR95" s="230"/>
      <c r="AS95" s="230">
        <f t="shared" si="74"/>
        <v>550000</v>
      </c>
      <c r="AT95" s="253">
        <v>450000</v>
      </c>
      <c r="AU95" s="253"/>
      <c r="AV95" s="253">
        <f t="shared" si="75"/>
        <v>450000</v>
      </c>
      <c r="AW95" s="230"/>
      <c r="AX95" s="230"/>
      <c r="AY95" s="230"/>
      <c r="AZ95" s="253">
        <f t="shared" si="64"/>
        <v>5750000</v>
      </c>
      <c r="BA95" s="230">
        <f t="shared" si="76"/>
        <v>9500000</v>
      </c>
      <c r="BB95" s="305">
        <f t="shared" si="65"/>
        <v>3750000</v>
      </c>
      <c r="BC95" s="310" t="s">
        <v>454</v>
      </c>
      <c r="BD95" s="307">
        <v>9500000</v>
      </c>
      <c r="BE95" s="307">
        <v>5750000</v>
      </c>
      <c r="BF95" s="307">
        <v>3750000</v>
      </c>
      <c r="BG95" s="307">
        <v>550000</v>
      </c>
      <c r="BH95" s="305">
        <f t="shared" si="77"/>
        <v>0</v>
      </c>
      <c r="BI95" s="310" t="s">
        <v>454</v>
      </c>
      <c r="BJ95" s="307">
        <v>3750000</v>
      </c>
      <c r="BK95" s="309">
        <f t="shared" si="78"/>
        <v>0</v>
      </c>
    </row>
    <row r="96" spans="1:63" ht="15" x14ac:dyDescent="0.2">
      <c r="A96" s="207">
        <v>91</v>
      </c>
      <c r="B96" s="302"/>
      <c r="C96" s="302" t="s">
        <v>341</v>
      </c>
      <c r="D96" s="303" t="s">
        <v>138</v>
      </c>
      <c r="E96" s="208">
        <v>9500000</v>
      </c>
      <c r="F96" s="230"/>
      <c r="G96" s="230"/>
      <c r="H96" s="182">
        <v>9500000</v>
      </c>
      <c r="I96" s="230">
        <v>1000000</v>
      </c>
      <c r="J96" s="249">
        <f t="shared" si="82"/>
        <v>1000000</v>
      </c>
      <c r="K96" s="249">
        <v>1000000</v>
      </c>
      <c r="L96" s="249">
        <f t="shared" si="83"/>
        <v>0</v>
      </c>
      <c r="M96" s="304">
        <v>700000</v>
      </c>
      <c r="N96" s="304">
        <v>700000</v>
      </c>
      <c r="O96" s="304">
        <f t="shared" si="84"/>
        <v>0</v>
      </c>
      <c r="P96" s="249">
        <f t="shared" si="85"/>
        <v>700000</v>
      </c>
      <c r="Q96" s="249">
        <v>700000</v>
      </c>
      <c r="R96" s="249">
        <f t="shared" si="87"/>
        <v>0</v>
      </c>
      <c r="S96" s="249">
        <f t="shared" si="86"/>
        <v>700000</v>
      </c>
      <c r="T96" s="249">
        <v>700000</v>
      </c>
      <c r="U96" s="249">
        <f t="shared" si="56"/>
        <v>0</v>
      </c>
      <c r="V96" s="249">
        <f t="shared" si="79"/>
        <v>700000</v>
      </c>
      <c r="W96" s="249">
        <v>700000</v>
      </c>
      <c r="X96" s="249">
        <f t="shared" si="57"/>
        <v>0</v>
      </c>
      <c r="Y96" s="249">
        <f t="shared" si="80"/>
        <v>700000</v>
      </c>
      <c r="Z96" s="249">
        <f>Y96</f>
        <v>700000</v>
      </c>
      <c r="AA96" s="249">
        <f t="shared" si="58"/>
        <v>0</v>
      </c>
      <c r="AB96" s="253">
        <f t="shared" si="59"/>
        <v>700000</v>
      </c>
      <c r="AC96" s="253">
        <f>AB96</f>
        <v>700000</v>
      </c>
      <c r="AD96" s="253">
        <f t="shared" si="69"/>
        <v>0</v>
      </c>
      <c r="AE96" s="230">
        <f t="shared" si="60"/>
        <v>700000</v>
      </c>
      <c r="AF96" s="230">
        <f>AE96</f>
        <v>700000</v>
      </c>
      <c r="AG96" s="230">
        <f t="shared" si="70"/>
        <v>0</v>
      </c>
      <c r="AH96" s="253">
        <f t="shared" si="61"/>
        <v>700000</v>
      </c>
      <c r="AI96" s="253">
        <v>700000</v>
      </c>
      <c r="AJ96" s="253">
        <f t="shared" si="71"/>
        <v>0</v>
      </c>
      <c r="AK96" s="230">
        <f t="shared" si="62"/>
        <v>700000</v>
      </c>
      <c r="AL96" s="230">
        <v>700000</v>
      </c>
      <c r="AM96" s="230">
        <f t="shared" si="72"/>
        <v>0</v>
      </c>
      <c r="AN96" s="253">
        <f t="shared" si="63"/>
        <v>700000</v>
      </c>
      <c r="AO96" s="253">
        <v>700000</v>
      </c>
      <c r="AP96" s="253">
        <f t="shared" si="73"/>
        <v>0</v>
      </c>
      <c r="AQ96" s="230">
        <f>AN96</f>
        <v>700000</v>
      </c>
      <c r="AR96" s="230"/>
      <c r="AS96" s="230">
        <f t="shared" si="74"/>
        <v>700000</v>
      </c>
      <c r="AT96" s="253">
        <v>800000</v>
      </c>
      <c r="AU96" s="253"/>
      <c r="AV96" s="253">
        <f t="shared" si="75"/>
        <v>800000</v>
      </c>
      <c r="AW96" s="230"/>
      <c r="AX96" s="230"/>
      <c r="AY96" s="230"/>
      <c r="AZ96" s="253">
        <f t="shared" si="64"/>
        <v>8000000</v>
      </c>
      <c r="BA96" s="230">
        <f t="shared" si="76"/>
        <v>9500000</v>
      </c>
      <c r="BB96" s="305">
        <f t="shared" si="65"/>
        <v>1500000</v>
      </c>
      <c r="BC96" s="310" t="s">
        <v>455</v>
      </c>
      <c r="BD96" s="307">
        <v>9500000</v>
      </c>
      <c r="BE96" s="307">
        <v>4500000</v>
      </c>
      <c r="BF96" s="307">
        <v>5000000</v>
      </c>
      <c r="BG96" s="307">
        <v>700000</v>
      </c>
      <c r="BH96" s="305">
        <f t="shared" si="77"/>
        <v>0</v>
      </c>
      <c r="BI96" s="306" t="s">
        <v>455</v>
      </c>
      <c r="BJ96" s="307">
        <v>3600000</v>
      </c>
      <c r="BK96" s="309">
        <f t="shared" si="78"/>
        <v>-2100000</v>
      </c>
    </row>
    <row r="97" spans="1:63" ht="15" x14ac:dyDescent="0.2">
      <c r="A97" s="207">
        <v>92</v>
      </c>
      <c r="B97" s="302"/>
      <c r="C97" s="302" t="s">
        <v>144</v>
      </c>
      <c r="D97" s="303" t="s">
        <v>138</v>
      </c>
      <c r="E97" s="208">
        <v>9500000</v>
      </c>
      <c r="F97" s="230"/>
      <c r="G97" s="230"/>
      <c r="H97" s="182">
        <v>9500000</v>
      </c>
      <c r="I97" s="230">
        <v>1000000</v>
      </c>
      <c r="J97" s="249">
        <f t="shared" si="82"/>
        <v>1000000</v>
      </c>
      <c r="K97" s="249">
        <v>1000000</v>
      </c>
      <c r="L97" s="249">
        <f t="shared" si="83"/>
        <v>0</v>
      </c>
      <c r="M97" s="304">
        <v>700000</v>
      </c>
      <c r="N97" s="304">
        <v>700000</v>
      </c>
      <c r="O97" s="304">
        <f t="shared" si="84"/>
        <v>0</v>
      </c>
      <c r="P97" s="249">
        <f t="shared" si="85"/>
        <v>700000</v>
      </c>
      <c r="Q97" s="249">
        <v>700000</v>
      </c>
      <c r="R97" s="249">
        <f t="shared" si="87"/>
        <v>0</v>
      </c>
      <c r="S97" s="249">
        <f t="shared" si="86"/>
        <v>700000</v>
      </c>
      <c r="T97" s="249">
        <v>700000</v>
      </c>
      <c r="U97" s="249">
        <f t="shared" si="56"/>
        <v>0</v>
      </c>
      <c r="V97" s="249">
        <f t="shared" si="79"/>
        <v>700000</v>
      </c>
      <c r="W97" s="249">
        <v>700000</v>
      </c>
      <c r="X97" s="249">
        <f t="shared" si="57"/>
        <v>0</v>
      </c>
      <c r="Y97" s="249">
        <f t="shared" si="80"/>
        <v>700000</v>
      </c>
      <c r="Z97" s="249">
        <f>Y97</f>
        <v>700000</v>
      </c>
      <c r="AA97" s="249">
        <f t="shared" si="58"/>
        <v>0</v>
      </c>
      <c r="AB97" s="253">
        <f t="shared" si="59"/>
        <v>700000</v>
      </c>
      <c r="AC97" s="253">
        <f>AB97</f>
        <v>700000</v>
      </c>
      <c r="AD97" s="253">
        <f t="shared" si="69"/>
        <v>0</v>
      </c>
      <c r="AE97" s="230">
        <f t="shared" si="60"/>
        <v>700000</v>
      </c>
      <c r="AF97" s="230">
        <f>AE97</f>
        <v>700000</v>
      </c>
      <c r="AG97" s="230">
        <f t="shared" si="70"/>
        <v>0</v>
      </c>
      <c r="AH97" s="253">
        <f t="shared" si="61"/>
        <v>700000</v>
      </c>
      <c r="AI97" s="253">
        <v>700000</v>
      </c>
      <c r="AJ97" s="253">
        <f t="shared" si="71"/>
        <v>0</v>
      </c>
      <c r="AK97" s="230">
        <f t="shared" si="62"/>
        <v>700000</v>
      </c>
      <c r="AL97" s="230">
        <v>700000</v>
      </c>
      <c r="AM97" s="230">
        <f t="shared" si="72"/>
        <v>0</v>
      </c>
      <c r="AN97" s="253">
        <f t="shared" si="63"/>
        <v>700000</v>
      </c>
      <c r="AO97" s="253">
        <v>700000</v>
      </c>
      <c r="AP97" s="253">
        <f t="shared" si="73"/>
        <v>0</v>
      </c>
      <c r="AQ97" s="230">
        <f>AN97</f>
        <v>700000</v>
      </c>
      <c r="AR97" s="230">
        <v>700000</v>
      </c>
      <c r="AS97" s="230">
        <f t="shared" si="74"/>
        <v>0</v>
      </c>
      <c r="AT97" s="253">
        <v>800000</v>
      </c>
      <c r="AU97" s="253"/>
      <c r="AV97" s="253">
        <f t="shared" si="75"/>
        <v>800000</v>
      </c>
      <c r="AW97" s="230"/>
      <c r="AX97" s="230"/>
      <c r="AY97" s="230"/>
      <c r="AZ97" s="253">
        <f t="shared" si="64"/>
        <v>8700000</v>
      </c>
      <c r="BA97" s="230">
        <f t="shared" si="76"/>
        <v>9500000</v>
      </c>
      <c r="BB97" s="305">
        <f t="shared" si="65"/>
        <v>800000</v>
      </c>
      <c r="BC97" s="306" t="s">
        <v>456</v>
      </c>
      <c r="BD97" s="307">
        <v>9500000</v>
      </c>
      <c r="BE97" s="307">
        <v>5200000</v>
      </c>
      <c r="BF97" s="307">
        <v>4300000</v>
      </c>
      <c r="BG97" s="308">
        <v>0</v>
      </c>
      <c r="BH97" s="305">
        <f t="shared" si="77"/>
        <v>0</v>
      </c>
      <c r="BI97" s="306" t="s">
        <v>456</v>
      </c>
      <c r="BJ97" s="307">
        <v>3300000</v>
      </c>
      <c r="BK97" s="309">
        <f t="shared" si="78"/>
        <v>-2500000</v>
      </c>
    </row>
    <row r="98" spans="1:63" ht="15" x14ac:dyDescent="0.2">
      <c r="A98" s="207">
        <v>93</v>
      </c>
      <c r="B98" s="302"/>
      <c r="C98" s="302" t="s">
        <v>184</v>
      </c>
      <c r="D98" s="303" t="s">
        <v>138</v>
      </c>
      <c r="E98" s="209">
        <v>10000000</v>
      </c>
      <c r="F98" s="230"/>
      <c r="G98" s="230"/>
      <c r="H98" s="186">
        <v>10000000</v>
      </c>
      <c r="I98" s="186">
        <v>2500000</v>
      </c>
      <c r="J98" s="249">
        <f t="shared" si="82"/>
        <v>2500000</v>
      </c>
      <c r="K98" s="249">
        <v>2500000</v>
      </c>
      <c r="L98" s="249">
        <f t="shared" si="83"/>
        <v>0</v>
      </c>
      <c r="M98" s="304">
        <f>(H98-I98)/10</f>
        <v>750000</v>
      </c>
      <c r="N98" s="304">
        <v>750000</v>
      </c>
      <c r="O98" s="304">
        <f t="shared" si="84"/>
        <v>0</v>
      </c>
      <c r="P98" s="249">
        <f t="shared" si="85"/>
        <v>750000</v>
      </c>
      <c r="Q98" s="249">
        <v>750000</v>
      </c>
      <c r="R98" s="249">
        <f t="shared" si="87"/>
        <v>0</v>
      </c>
      <c r="S98" s="249">
        <f t="shared" si="86"/>
        <v>750000</v>
      </c>
      <c r="T98" s="249">
        <v>750000</v>
      </c>
      <c r="U98" s="249">
        <f t="shared" si="56"/>
        <v>0</v>
      </c>
      <c r="V98" s="249">
        <f t="shared" si="79"/>
        <v>750000</v>
      </c>
      <c r="W98" s="249">
        <v>750000</v>
      </c>
      <c r="X98" s="249">
        <f t="shared" si="57"/>
        <v>0</v>
      </c>
      <c r="Y98" s="249">
        <f t="shared" si="80"/>
        <v>750000</v>
      </c>
      <c r="Z98" s="249">
        <v>750000</v>
      </c>
      <c r="AA98" s="249">
        <f t="shared" si="58"/>
        <v>0</v>
      </c>
      <c r="AB98" s="253">
        <f t="shared" si="59"/>
        <v>750000</v>
      </c>
      <c r="AC98" s="253">
        <v>750000</v>
      </c>
      <c r="AD98" s="253">
        <f t="shared" si="69"/>
        <v>0</v>
      </c>
      <c r="AE98" s="230">
        <f t="shared" si="60"/>
        <v>750000</v>
      </c>
      <c r="AF98" s="253">
        <v>750000</v>
      </c>
      <c r="AG98" s="230">
        <f t="shared" si="70"/>
        <v>0</v>
      </c>
      <c r="AH98" s="253">
        <f t="shared" si="61"/>
        <v>750000</v>
      </c>
      <c r="AI98" s="253">
        <v>750000</v>
      </c>
      <c r="AJ98" s="253">
        <f t="shared" si="71"/>
        <v>0</v>
      </c>
      <c r="AK98" s="230">
        <f t="shared" si="62"/>
        <v>750000</v>
      </c>
      <c r="AL98" s="253">
        <v>750000</v>
      </c>
      <c r="AM98" s="230">
        <f t="shared" si="72"/>
        <v>0</v>
      </c>
      <c r="AN98" s="253">
        <f t="shared" si="63"/>
        <v>750000</v>
      </c>
      <c r="AO98" s="253">
        <v>750000</v>
      </c>
      <c r="AP98" s="253">
        <f t="shared" si="73"/>
        <v>0</v>
      </c>
      <c r="AQ98" s="230"/>
      <c r="AR98" s="230"/>
      <c r="AS98" s="230">
        <f t="shared" si="74"/>
        <v>0</v>
      </c>
      <c r="AT98" s="253"/>
      <c r="AU98" s="253"/>
      <c r="AV98" s="253">
        <f t="shared" si="75"/>
        <v>0</v>
      </c>
      <c r="AW98" s="230"/>
      <c r="AX98" s="230"/>
      <c r="AY98" s="230"/>
      <c r="AZ98" s="253">
        <f t="shared" si="64"/>
        <v>10000000</v>
      </c>
      <c r="BA98" s="230">
        <f t="shared" si="76"/>
        <v>10000000</v>
      </c>
      <c r="BB98" s="305">
        <f t="shared" si="65"/>
        <v>0</v>
      </c>
      <c r="BC98" s="306" t="s">
        <v>457</v>
      </c>
      <c r="BD98" s="307">
        <v>10000000</v>
      </c>
      <c r="BE98" s="307">
        <v>10000000</v>
      </c>
      <c r="BF98" s="308">
        <v>0</v>
      </c>
      <c r="BG98" s="308">
        <v>0</v>
      </c>
      <c r="BH98" s="305">
        <f t="shared" si="77"/>
        <v>0</v>
      </c>
      <c r="BI98" s="306" t="s">
        <v>457</v>
      </c>
      <c r="BJ98" s="308">
        <v>0</v>
      </c>
      <c r="BK98" s="309">
        <f t="shared" si="78"/>
        <v>0</v>
      </c>
    </row>
    <row r="99" spans="1:63" s="299" customFormat="1" ht="15" x14ac:dyDescent="0.2">
      <c r="A99" s="324">
        <v>94</v>
      </c>
      <c r="B99" s="325"/>
      <c r="C99" s="325" t="s">
        <v>363</v>
      </c>
      <c r="D99" s="327" t="s">
        <v>138</v>
      </c>
      <c r="E99" s="425">
        <v>9500000</v>
      </c>
      <c r="F99" s="261"/>
      <c r="G99" s="261"/>
      <c r="H99" s="425">
        <v>9500000</v>
      </c>
      <c r="I99" s="328">
        <v>1000000</v>
      </c>
      <c r="J99" s="261">
        <f t="shared" si="82"/>
        <v>1000000</v>
      </c>
      <c r="K99" s="261">
        <v>1000000</v>
      </c>
      <c r="L99" s="261">
        <f t="shared" si="83"/>
        <v>0</v>
      </c>
      <c r="M99" s="314">
        <v>700000</v>
      </c>
      <c r="N99" s="314">
        <v>700000</v>
      </c>
      <c r="O99" s="314">
        <f t="shared" si="84"/>
        <v>0</v>
      </c>
      <c r="P99" s="261">
        <f t="shared" si="85"/>
        <v>700000</v>
      </c>
      <c r="Q99" s="261">
        <v>700000</v>
      </c>
      <c r="R99" s="261">
        <f t="shared" si="87"/>
        <v>0</v>
      </c>
      <c r="S99" s="261">
        <f t="shared" si="86"/>
        <v>700000</v>
      </c>
      <c r="T99" s="261">
        <v>700000</v>
      </c>
      <c r="U99" s="261">
        <f t="shared" si="56"/>
        <v>0</v>
      </c>
      <c r="V99" s="261">
        <f t="shared" si="79"/>
        <v>700000</v>
      </c>
      <c r="W99" s="261">
        <v>700000</v>
      </c>
      <c r="X99" s="261">
        <f t="shared" si="57"/>
        <v>0</v>
      </c>
      <c r="Y99" s="261">
        <f t="shared" si="80"/>
        <v>700000</v>
      </c>
      <c r="Z99" s="261">
        <v>700000</v>
      </c>
      <c r="AA99" s="261">
        <f t="shared" si="58"/>
        <v>0</v>
      </c>
      <c r="AB99" s="261">
        <f t="shared" si="59"/>
        <v>700000</v>
      </c>
      <c r="AC99" s="261">
        <f>AB99</f>
        <v>700000</v>
      </c>
      <c r="AD99" s="261">
        <f t="shared" si="69"/>
        <v>0</v>
      </c>
      <c r="AE99" s="261">
        <f t="shared" si="60"/>
        <v>700000</v>
      </c>
      <c r="AF99" s="261">
        <f>AE99</f>
        <v>700000</v>
      </c>
      <c r="AG99" s="261">
        <f t="shared" si="70"/>
        <v>0</v>
      </c>
      <c r="AH99" s="261">
        <f t="shared" si="61"/>
        <v>700000</v>
      </c>
      <c r="AI99" s="261">
        <f>AH99</f>
        <v>700000</v>
      </c>
      <c r="AJ99" s="261">
        <f t="shared" si="71"/>
        <v>0</v>
      </c>
      <c r="AK99" s="261">
        <f t="shared" si="62"/>
        <v>700000</v>
      </c>
      <c r="AL99" s="261">
        <v>700000</v>
      </c>
      <c r="AM99" s="261">
        <f t="shared" si="72"/>
        <v>0</v>
      </c>
      <c r="AN99" s="261">
        <f t="shared" si="63"/>
        <v>700000</v>
      </c>
      <c r="AO99" s="261">
        <v>700000</v>
      </c>
      <c r="AP99" s="261">
        <f t="shared" si="73"/>
        <v>0</v>
      </c>
      <c r="AQ99" s="261">
        <f>AN99</f>
        <v>700000</v>
      </c>
      <c r="AR99" s="261">
        <v>700000</v>
      </c>
      <c r="AS99" s="261">
        <f t="shared" si="74"/>
        <v>0</v>
      </c>
      <c r="AT99" s="261">
        <v>800000</v>
      </c>
      <c r="AU99" s="261">
        <v>800000</v>
      </c>
      <c r="AV99" s="261">
        <f t="shared" si="75"/>
        <v>0</v>
      </c>
      <c r="AW99" s="261"/>
      <c r="AX99" s="261"/>
      <c r="AY99" s="261"/>
      <c r="AZ99" s="261">
        <f t="shared" si="64"/>
        <v>9500000</v>
      </c>
      <c r="BA99" s="261">
        <f t="shared" si="76"/>
        <v>9500000</v>
      </c>
      <c r="BB99" s="329">
        <f t="shared" si="65"/>
        <v>0</v>
      </c>
      <c r="BC99" s="330" t="s">
        <v>363</v>
      </c>
      <c r="BD99" s="331">
        <v>9500000</v>
      </c>
      <c r="BE99" s="331">
        <v>4600000</v>
      </c>
      <c r="BF99" s="331">
        <v>4900000</v>
      </c>
      <c r="BG99" s="331">
        <v>600000</v>
      </c>
      <c r="BH99" s="329">
        <f t="shared" si="77"/>
        <v>0</v>
      </c>
      <c r="BI99" s="423" t="s">
        <v>363</v>
      </c>
      <c r="BJ99" s="331">
        <v>2900000</v>
      </c>
      <c r="BK99" s="332">
        <f t="shared" si="78"/>
        <v>-2900000</v>
      </c>
    </row>
    <row r="100" spans="1:63" ht="15" x14ac:dyDescent="0.2">
      <c r="A100" s="207">
        <v>95</v>
      </c>
      <c r="B100" s="302"/>
      <c r="C100" s="143" t="s">
        <v>180</v>
      </c>
      <c r="D100" s="303" t="s">
        <v>138</v>
      </c>
      <c r="E100" s="209">
        <v>9750000</v>
      </c>
      <c r="F100" s="230"/>
      <c r="G100" s="230"/>
      <c r="H100" s="186">
        <v>9750000</v>
      </c>
      <c r="I100" s="186">
        <v>2500000</v>
      </c>
      <c r="J100" s="249">
        <f t="shared" si="82"/>
        <v>2500000</v>
      </c>
      <c r="K100" s="249">
        <v>2500000</v>
      </c>
      <c r="L100" s="249">
        <f t="shared" si="83"/>
        <v>0</v>
      </c>
      <c r="M100" s="314">
        <v>600000</v>
      </c>
      <c r="N100" s="314"/>
      <c r="O100" s="314">
        <f t="shared" si="84"/>
        <v>600000</v>
      </c>
      <c r="P100" s="261">
        <f t="shared" si="85"/>
        <v>600000</v>
      </c>
      <c r="Q100" s="261"/>
      <c r="R100" s="261">
        <f t="shared" si="87"/>
        <v>600000</v>
      </c>
      <c r="S100" s="261">
        <f t="shared" si="86"/>
        <v>600000</v>
      </c>
      <c r="T100" s="261"/>
      <c r="U100" s="261">
        <f t="shared" si="56"/>
        <v>600000</v>
      </c>
      <c r="V100" s="261">
        <f t="shared" si="79"/>
        <v>600000</v>
      </c>
      <c r="W100" s="261"/>
      <c r="X100" s="261">
        <f t="shared" si="57"/>
        <v>600000</v>
      </c>
      <c r="Y100" s="261">
        <f t="shared" si="80"/>
        <v>600000</v>
      </c>
      <c r="Z100" s="261"/>
      <c r="AA100" s="261">
        <f t="shared" si="58"/>
        <v>600000</v>
      </c>
      <c r="AB100" s="253">
        <f t="shared" si="59"/>
        <v>600000</v>
      </c>
      <c r="AC100" s="253"/>
      <c r="AD100" s="253">
        <f t="shared" si="69"/>
        <v>600000</v>
      </c>
      <c r="AE100" s="230">
        <f t="shared" si="60"/>
        <v>600000</v>
      </c>
      <c r="AF100" s="230"/>
      <c r="AG100" s="230">
        <f t="shared" si="70"/>
        <v>600000</v>
      </c>
      <c r="AH100" s="253">
        <f t="shared" si="61"/>
        <v>600000</v>
      </c>
      <c r="AI100" s="253"/>
      <c r="AJ100" s="253">
        <f t="shared" si="71"/>
        <v>600000</v>
      </c>
      <c r="AK100" s="230">
        <f t="shared" si="62"/>
        <v>600000</v>
      </c>
      <c r="AL100" s="230"/>
      <c r="AM100" s="230">
        <f t="shared" si="72"/>
        <v>600000</v>
      </c>
      <c r="AN100" s="253">
        <f t="shared" si="63"/>
        <v>600000</v>
      </c>
      <c r="AO100" s="253"/>
      <c r="AP100" s="253">
        <f t="shared" si="73"/>
        <v>600000</v>
      </c>
      <c r="AQ100" s="230">
        <f>AN100</f>
        <v>600000</v>
      </c>
      <c r="AR100" s="230"/>
      <c r="AS100" s="230">
        <f t="shared" si="74"/>
        <v>600000</v>
      </c>
      <c r="AT100" s="253">
        <v>650000</v>
      </c>
      <c r="AU100" s="253"/>
      <c r="AV100" s="253">
        <f t="shared" si="75"/>
        <v>650000</v>
      </c>
      <c r="AW100" s="230"/>
      <c r="AX100" s="230"/>
      <c r="AY100" s="230"/>
      <c r="AZ100" s="253">
        <f t="shared" si="64"/>
        <v>2500000</v>
      </c>
      <c r="BA100" s="230">
        <f t="shared" si="76"/>
        <v>9750000</v>
      </c>
      <c r="BB100" s="305">
        <f t="shared" si="65"/>
        <v>7250000</v>
      </c>
      <c r="BC100" s="310" t="s">
        <v>458</v>
      </c>
      <c r="BD100" s="307">
        <v>9750000</v>
      </c>
      <c r="BE100" s="307">
        <v>2500000</v>
      </c>
      <c r="BF100" s="307">
        <v>7250000</v>
      </c>
      <c r="BG100" s="307">
        <v>3600000</v>
      </c>
      <c r="BH100" s="305">
        <f t="shared" si="77"/>
        <v>0</v>
      </c>
      <c r="BI100" s="310" t="s">
        <v>458</v>
      </c>
      <c r="BJ100" s="307">
        <v>7250000</v>
      </c>
      <c r="BK100" s="309">
        <f t="shared" si="78"/>
        <v>0</v>
      </c>
    </row>
    <row r="101" spans="1:63" s="299" customFormat="1" ht="15" x14ac:dyDescent="0.2">
      <c r="A101" s="324">
        <v>96</v>
      </c>
      <c r="B101" s="325"/>
      <c r="C101" s="325" t="s">
        <v>191</v>
      </c>
      <c r="D101" s="327" t="s">
        <v>138</v>
      </c>
      <c r="E101" s="261">
        <v>10000000</v>
      </c>
      <c r="F101" s="261"/>
      <c r="G101" s="261">
        <v>500000</v>
      </c>
      <c r="H101" s="261">
        <v>9500000</v>
      </c>
      <c r="I101" s="261">
        <v>1000000</v>
      </c>
      <c r="J101" s="261">
        <f t="shared" si="82"/>
        <v>1000000</v>
      </c>
      <c r="K101" s="261">
        <v>1000000</v>
      </c>
      <c r="L101" s="261">
        <f t="shared" si="83"/>
        <v>0</v>
      </c>
      <c r="M101" s="314">
        <f>(H101-I101)/10</f>
        <v>850000</v>
      </c>
      <c r="N101" s="314">
        <v>850000</v>
      </c>
      <c r="O101" s="314">
        <f t="shared" si="84"/>
        <v>0</v>
      </c>
      <c r="P101" s="261">
        <f t="shared" si="85"/>
        <v>850000</v>
      </c>
      <c r="Q101" s="261">
        <f>P101</f>
        <v>850000</v>
      </c>
      <c r="R101" s="261">
        <f t="shared" si="87"/>
        <v>0</v>
      </c>
      <c r="S101" s="261">
        <f t="shared" si="86"/>
        <v>850000</v>
      </c>
      <c r="T101" s="261">
        <f>S101</f>
        <v>850000</v>
      </c>
      <c r="U101" s="261">
        <f t="shared" si="56"/>
        <v>0</v>
      </c>
      <c r="V101" s="261">
        <f t="shared" si="79"/>
        <v>850000</v>
      </c>
      <c r="W101" s="261">
        <f t="shared" ref="W101:W106" si="88">V101</f>
        <v>850000</v>
      </c>
      <c r="X101" s="261">
        <f t="shared" si="57"/>
        <v>0</v>
      </c>
      <c r="Y101" s="261">
        <f t="shared" si="80"/>
        <v>850000</v>
      </c>
      <c r="Z101" s="261">
        <v>850000</v>
      </c>
      <c r="AA101" s="261">
        <f t="shared" si="58"/>
        <v>0</v>
      </c>
      <c r="AB101" s="261">
        <f t="shared" si="59"/>
        <v>850000</v>
      </c>
      <c r="AC101" s="261">
        <v>850000</v>
      </c>
      <c r="AD101" s="261">
        <f t="shared" si="69"/>
        <v>0</v>
      </c>
      <c r="AE101" s="261">
        <f t="shared" si="60"/>
        <v>850000</v>
      </c>
      <c r="AF101" s="261">
        <v>850000</v>
      </c>
      <c r="AG101" s="261">
        <f t="shared" si="70"/>
        <v>0</v>
      </c>
      <c r="AH101" s="261">
        <f t="shared" si="61"/>
        <v>850000</v>
      </c>
      <c r="AI101" s="261">
        <v>850000</v>
      </c>
      <c r="AJ101" s="261">
        <f t="shared" si="71"/>
        <v>0</v>
      </c>
      <c r="AK101" s="261">
        <f t="shared" si="62"/>
        <v>850000</v>
      </c>
      <c r="AL101" s="261">
        <v>850000</v>
      </c>
      <c r="AM101" s="261">
        <f t="shared" si="72"/>
        <v>0</v>
      </c>
      <c r="AN101" s="261">
        <f t="shared" si="63"/>
        <v>850000</v>
      </c>
      <c r="AO101" s="261">
        <v>850000</v>
      </c>
      <c r="AP101" s="261">
        <f t="shared" si="73"/>
        <v>0</v>
      </c>
      <c r="AQ101" s="261"/>
      <c r="AR101" s="261"/>
      <c r="AS101" s="261">
        <f t="shared" si="74"/>
        <v>0</v>
      </c>
      <c r="AT101" s="261"/>
      <c r="AU101" s="261"/>
      <c r="AV101" s="261">
        <f t="shared" si="75"/>
        <v>0</v>
      </c>
      <c r="AW101" s="261"/>
      <c r="AX101" s="261"/>
      <c r="AY101" s="261"/>
      <c r="AZ101" s="261">
        <f t="shared" si="64"/>
        <v>9500000</v>
      </c>
      <c r="BA101" s="261">
        <f t="shared" si="76"/>
        <v>9500000</v>
      </c>
      <c r="BB101" s="329">
        <f t="shared" si="65"/>
        <v>0</v>
      </c>
      <c r="BC101" s="330" t="s">
        <v>459</v>
      </c>
      <c r="BD101" s="331">
        <v>9500000</v>
      </c>
      <c r="BE101" s="331">
        <v>4400000</v>
      </c>
      <c r="BF101" s="331">
        <v>5100000</v>
      </c>
      <c r="BG101" s="331">
        <v>1700000</v>
      </c>
      <c r="BH101" s="329">
        <f t="shared" si="77"/>
        <v>0</v>
      </c>
      <c r="BI101" s="330" t="s">
        <v>459</v>
      </c>
      <c r="BJ101" s="331">
        <v>5100000</v>
      </c>
      <c r="BK101" s="332">
        <f t="shared" si="78"/>
        <v>-5100000</v>
      </c>
    </row>
    <row r="102" spans="1:63" s="299" customFormat="1" ht="15" x14ac:dyDescent="0.2">
      <c r="A102" s="324">
        <v>97</v>
      </c>
      <c r="B102" s="325"/>
      <c r="C102" s="325" t="s">
        <v>218</v>
      </c>
      <c r="D102" s="327" t="s">
        <v>138</v>
      </c>
      <c r="E102" s="261">
        <v>10000000</v>
      </c>
      <c r="F102" s="261"/>
      <c r="G102" s="261"/>
      <c r="H102" s="261">
        <v>10000000</v>
      </c>
      <c r="I102" s="261">
        <v>3000000</v>
      </c>
      <c r="J102" s="261">
        <f t="shared" si="82"/>
        <v>3000000</v>
      </c>
      <c r="K102" s="261">
        <v>3000000</v>
      </c>
      <c r="L102" s="261">
        <f t="shared" si="83"/>
        <v>0</v>
      </c>
      <c r="M102" s="314">
        <v>585000</v>
      </c>
      <c r="N102" s="314">
        <v>585000</v>
      </c>
      <c r="O102" s="314">
        <f t="shared" si="84"/>
        <v>0</v>
      </c>
      <c r="P102" s="261">
        <f t="shared" si="85"/>
        <v>585000</v>
      </c>
      <c r="Q102" s="261">
        <v>585000</v>
      </c>
      <c r="R102" s="261">
        <f t="shared" si="87"/>
        <v>0</v>
      </c>
      <c r="S102" s="261">
        <f t="shared" si="86"/>
        <v>585000</v>
      </c>
      <c r="T102" s="261">
        <v>585000</v>
      </c>
      <c r="U102" s="261">
        <f t="shared" ref="U102:U133" si="89">S102-T102</f>
        <v>0</v>
      </c>
      <c r="V102" s="261">
        <f t="shared" si="79"/>
        <v>585000</v>
      </c>
      <c r="W102" s="261">
        <f t="shared" si="88"/>
        <v>585000</v>
      </c>
      <c r="X102" s="261">
        <f t="shared" ref="X102:X133" si="90">V102-W102</f>
        <v>0</v>
      </c>
      <c r="Y102" s="261">
        <f t="shared" si="80"/>
        <v>585000</v>
      </c>
      <c r="Z102" s="261">
        <f>Y102</f>
        <v>585000</v>
      </c>
      <c r="AA102" s="261">
        <f t="shared" ref="AA102:AA133" si="91">Y102-Z102</f>
        <v>0</v>
      </c>
      <c r="AB102" s="261">
        <f t="shared" ref="AB102:AB133" si="92">Y102</f>
        <v>585000</v>
      </c>
      <c r="AC102" s="261">
        <v>585000</v>
      </c>
      <c r="AD102" s="261">
        <f t="shared" si="69"/>
        <v>0</v>
      </c>
      <c r="AE102" s="261">
        <f t="shared" ref="AE102:AE133" si="93">AB102</f>
        <v>585000</v>
      </c>
      <c r="AF102" s="261">
        <v>585000</v>
      </c>
      <c r="AG102" s="261">
        <f t="shared" si="70"/>
        <v>0</v>
      </c>
      <c r="AH102" s="261">
        <f t="shared" ref="AH102:AH133" si="94">AE102</f>
        <v>585000</v>
      </c>
      <c r="AI102" s="261">
        <v>585000</v>
      </c>
      <c r="AJ102" s="261">
        <f t="shared" si="71"/>
        <v>0</v>
      </c>
      <c r="AK102" s="261">
        <v>580000</v>
      </c>
      <c r="AL102" s="261">
        <v>580000</v>
      </c>
      <c r="AM102" s="261">
        <f t="shared" si="72"/>
        <v>0</v>
      </c>
      <c r="AN102" s="261">
        <f t="shared" ref="AN102:AN133" si="95">AK102</f>
        <v>580000</v>
      </c>
      <c r="AO102" s="261">
        <v>580000</v>
      </c>
      <c r="AP102" s="261">
        <f t="shared" si="73"/>
        <v>0</v>
      </c>
      <c r="AQ102" s="261">
        <f t="shared" ref="AQ102:AQ108" si="96">AN102</f>
        <v>580000</v>
      </c>
      <c r="AR102" s="261">
        <v>580000</v>
      </c>
      <c r="AS102" s="261">
        <f t="shared" si="74"/>
        <v>0</v>
      </c>
      <c r="AT102" s="261">
        <f>AN102</f>
        <v>580000</v>
      </c>
      <c r="AU102" s="261">
        <v>580000</v>
      </c>
      <c r="AV102" s="261">
        <f t="shared" si="75"/>
        <v>0</v>
      </c>
      <c r="AW102" s="261"/>
      <c r="AX102" s="261"/>
      <c r="AY102" s="261"/>
      <c r="AZ102" s="261">
        <f t="shared" ref="AZ102:AZ133" si="97">AX102+AU102+AR102+AO102+AL102+AI102+AF102+AC102+Z102+W102+T102+Q102+N102+K102</f>
        <v>10000000</v>
      </c>
      <c r="BA102" s="261">
        <f t="shared" si="76"/>
        <v>10000000</v>
      </c>
      <c r="BB102" s="329">
        <f t="shared" ref="BB102:BB133" si="98">BA102-AZ102</f>
        <v>0</v>
      </c>
      <c r="BC102" s="330" t="s">
        <v>218</v>
      </c>
      <c r="BD102" s="331">
        <v>10000000</v>
      </c>
      <c r="BE102" s="331">
        <v>5340000</v>
      </c>
      <c r="BF102" s="331">
        <v>4660000</v>
      </c>
      <c r="BG102" s="331">
        <v>1170000</v>
      </c>
      <c r="BH102" s="329">
        <f t="shared" si="77"/>
        <v>0</v>
      </c>
      <c r="BI102" s="330" t="s">
        <v>218</v>
      </c>
      <c r="BJ102" s="331">
        <v>4075000</v>
      </c>
      <c r="BK102" s="332">
        <f t="shared" si="78"/>
        <v>-4075000</v>
      </c>
    </row>
    <row r="103" spans="1:63" ht="15" x14ac:dyDescent="0.2">
      <c r="A103" s="207">
        <v>98</v>
      </c>
      <c r="B103" s="302"/>
      <c r="C103" s="302" t="s">
        <v>346</v>
      </c>
      <c r="D103" s="303" t="s">
        <v>138</v>
      </c>
      <c r="E103" s="253">
        <v>10000000</v>
      </c>
      <c r="F103" s="230"/>
      <c r="G103" s="230"/>
      <c r="H103" s="230">
        <v>10000000</v>
      </c>
      <c r="I103" s="230">
        <v>1000000</v>
      </c>
      <c r="J103" s="249">
        <f t="shared" si="82"/>
        <v>1000000</v>
      </c>
      <c r="K103" s="249">
        <v>1000000</v>
      </c>
      <c r="L103" s="249">
        <f t="shared" si="83"/>
        <v>0</v>
      </c>
      <c r="M103" s="304"/>
      <c r="N103" s="304"/>
      <c r="O103" s="304"/>
      <c r="P103" s="249"/>
      <c r="Q103" s="249"/>
      <c r="R103" s="249"/>
      <c r="S103" s="261">
        <v>900000</v>
      </c>
      <c r="T103" s="261">
        <f>S103</f>
        <v>900000</v>
      </c>
      <c r="U103" s="261">
        <f t="shared" si="89"/>
        <v>0</v>
      </c>
      <c r="V103" s="261">
        <v>900000</v>
      </c>
      <c r="W103" s="261">
        <f t="shared" si="88"/>
        <v>900000</v>
      </c>
      <c r="X103" s="261">
        <f t="shared" si="90"/>
        <v>0</v>
      </c>
      <c r="Y103" s="261">
        <f t="shared" si="80"/>
        <v>900000</v>
      </c>
      <c r="Z103" s="261">
        <f>2300000-1800000</f>
        <v>500000</v>
      </c>
      <c r="AA103" s="261">
        <f t="shared" si="91"/>
        <v>400000</v>
      </c>
      <c r="AB103" s="253">
        <f t="shared" si="92"/>
        <v>900000</v>
      </c>
      <c r="AC103" s="253"/>
      <c r="AD103" s="253">
        <f t="shared" si="69"/>
        <v>900000</v>
      </c>
      <c r="AE103" s="230">
        <f t="shared" si="93"/>
        <v>900000</v>
      </c>
      <c r="AF103" s="230"/>
      <c r="AG103" s="230">
        <f t="shared" si="70"/>
        <v>900000</v>
      </c>
      <c r="AH103" s="253">
        <f t="shared" si="94"/>
        <v>900000</v>
      </c>
      <c r="AI103" s="253"/>
      <c r="AJ103" s="253">
        <f t="shared" si="71"/>
        <v>900000</v>
      </c>
      <c r="AK103" s="230">
        <f t="shared" ref="AK103:AK145" si="99">AH103</f>
        <v>900000</v>
      </c>
      <c r="AL103" s="230"/>
      <c r="AM103" s="230">
        <f t="shared" si="72"/>
        <v>900000</v>
      </c>
      <c r="AN103" s="253">
        <f t="shared" si="95"/>
        <v>900000</v>
      </c>
      <c r="AO103" s="253"/>
      <c r="AP103" s="253">
        <f t="shared" si="73"/>
        <v>900000</v>
      </c>
      <c r="AQ103" s="230">
        <f t="shared" si="96"/>
        <v>900000</v>
      </c>
      <c r="AR103" s="230"/>
      <c r="AS103" s="230">
        <f t="shared" si="74"/>
        <v>900000</v>
      </c>
      <c r="AT103" s="253">
        <f>AN103</f>
        <v>900000</v>
      </c>
      <c r="AU103" s="253"/>
      <c r="AV103" s="253">
        <f t="shared" si="75"/>
        <v>900000</v>
      </c>
      <c r="AW103" s="230"/>
      <c r="AX103" s="230"/>
      <c r="AY103" s="230"/>
      <c r="AZ103" s="253">
        <f t="shared" si="97"/>
        <v>3300000</v>
      </c>
      <c r="BA103" s="230">
        <f t="shared" ref="BA103:BA134" si="100">J103+AT103+AQ103+AN103+AK103+AH103+AE103+AB103+Y103+V103+S103+P103+M103</f>
        <v>10000000</v>
      </c>
      <c r="BB103" s="305">
        <f t="shared" si="98"/>
        <v>6700000</v>
      </c>
      <c r="BC103" s="310" t="s">
        <v>460</v>
      </c>
      <c r="BD103" s="307">
        <v>10000000</v>
      </c>
      <c r="BE103" s="307">
        <v>1000000</v>
      </c>
      <c r="BF103" s="307">
        <v>9000000</v>
      </c>
      <c r="BG103" s="307">
        <v>3600000</v>
      </c>
      <c r="BH103" s="305">
        <f t="shared" si="77"/>
        <v>0</v>
      </c>
      <c r="BI103" s="310" t="s">
        <v>460</v>
      </c>
      <c r="BJ103" s="307">
        <v>6700000</v>
      </c>
      <c r="BK103" s="309">
        <f t="shared" si="78"/>
        <v>0</v>
      </c>
    </row>
    <row r="104" spans="1:63" ht="15" x14ac:dyDescent="0.2">
      <c r="A104" s="207">
        <v>99</v>
      </c>
      <c r="B104" s="302"/>
      <c r="C104" s="302" t="s">
        <v>372</v>
      </c>
      <c r="D104" s="303" t="s">
        <v>109</v>
      </c>
      <c r="E104" s="208">
        <v>10000000</v>
      </c>
      <c r="F104" s="230"/>
      <c r="G104" s="230"/>
      <c r="H104" s="182">
        <v>10000000</v>
      </c>
      <c r="I104" s="183">
        <v>1000000</v>
      </c>
      <c r="J104" s="249">
        <f t="shared" si="82"/>
        <v>1000000</v>
      </c>
      <c r="K104" s="249">
        <v>1000000</v>
      </c>
      <c r="L104" s="249">
        <f t="shared" si="83"/>
        <v>0</v>
      </c>
      <c r="M104" s="304"/>
      <c r="N104" s="304"/>
      <c r="O104" s="304"/>
      <c r="P104" s="249">
        <v>900000</v>
      </c>
      <c r="Q104" s="249">
        <v>900000</v>
      </c>
      <c r="R104" s="249">
        <f>P104-Q104</f>
        <v>0</v>
      </c>
      <c r="S104" s="249">
        <f>P104</f>
        <v>900000</v>
      </c>
      <c r="T104" s="249">
        <f>S104</f>
        <v>900000</v>
      </c>
      <c r="U104" s="249">
        <f t="shared" si="89"/>
        <v>0</v>
      </c>
      <c r="V104" s="249">
        <f>S104</f>
        <v>900000</v>
      </c>
      <c r="W104" s="249">
        <f t="shared" si="88"/>
        <v>900000</v>
      </c>
      <c r="X104" s="249">
        <f t="shared" si="90"/>
        <v>0</v>
      </c>
      <c r="Y104" s="249">
        <f t="shared" si="80"/>
        <v>900000</v>
      </c>
      <c r="Z104" s="249"/>
      <c r="AA104" s="249">
        <f t="shared" si="91"/>
        <v>900000</v>
      </c>
      <c r="AB104" s="253">
        <f t="shared" si="92"/>
        <v>900000</v>
      </c>
      <c r="AC104" s="253"/>
      <c r="AD104" s="253">
        <f t="shared" si="69"/>
        <v>900000</v>
      </c>
      <c r="AE104" s="230">
        <f t="shared" si="93"/>
        <v>900000</v>
      </c>
      <c r="AF104" s="230"/>
      <c r="AG104" s="230">
        <f t="shared" si="70"/>
        <v>900000</v>
      </c>
      <c r="AH104" s="253">
        <f t="shared" si="94"/>
        <v>900000</v>
      </c>
      <c r="AI104" s="253"/>
      <c r="AJ104" s="253">
        <f t="shared" si="71"/>
        <v>900000</v>
      </c>
      <c r="AK104" s="230">
        <f t="shared" si="99"/>
        <v>900000</v>
      </c>
      <c r="AL104" s="230"/>
      <c r="AM104" s="230">
        <f t="shared" si="72"/>
        <v>900000</v>
      </c>
      <c r="AN104" s="253">
        <f t="shared" si="95"/>
        <v>900000</v>
      </c>
      <c r="AO104" s="253"/>
      <c r="AP104" s="253">
        <f t="shared" si="73"/>
        <v>900000</v>
      </c>
      <c r="AQ104" s="230">
        <f t="shared" si="96"/>
        <v>900000</v>
      </c>
      <c r="AR104" s="230"/>
      <c r="AS104" s="230">
        <f t="shared" si="74"/>
        <v>900000</v>
      </c>
      <c r="AT104" s="253"/>
      <c r="AU104" s="253"/>
      <c r="AV104" s="253">
        <f t="shared" si="75"/>
        <v>0</v>
      </c>
      <c r="AW104" s="230"/>
      <c r="AX104" s="230"/>
      <c r="AY104" s="230"/>
      <c r="AZ104" s="253">
        <f t="shared" si="97"/>
        <v>3700000</v>
      </c>
      <c r="BA104" s="230">
        <f t="shared" si="100"/>
        <v>10000000</v>
      </c>
      <c r="BB104" s="305">
        <f t="shared" si="98"/>
        <v>6300000</v>
      </c>
      <c r="BC104" s="310" t="s">
        <v>473</v>
      </c>
      <c r="BD104" s="307">
        <v>9500000</v>
      </c>
      <c r="BE104" s="307">
        <v>4500000</v>
      </c>
      <c r="BF104" s="307">
        <v>5000000</v>
      </c>
      <c r="BG104" s="307">
        <v>700000</v>
      </c>
      <c r="BH104" s="305">
        <f t="shared" si="77"/>
        <v>500000</v>
      </c>
      <c r="BI104" s="310" t="s">
        <v>502</v>
      </c>
      <c r="BJ104" s="307">
        <v>6300000</v>
      </c>
      <c r="BK104" s="309">
        <f t="shared" si="78"/>
        <v>0</v>
      </c>
    </row>
    <row r="105" spans="1:63" ht="15" x14ac:dyDescent="0.2">
      <c r="A105" s="207">
        <v>100</v>
      </c>
      <c r="B105" s="302"/>
      <c r="C105" s="302" t="s">
        <v>371</v>
      </c>
      <c r="D105" s="303" t="s">
        <v>138</v>
      </c>
      <c r="E105" s="253">
        <v>10000000</v>
      </c>
      <c r="F105" s="230"/>
      <c r="G105" s="230">
        <v>500000</v>
      </c>
      <c r="H105" s="230">
        <v>9500000</v>
      </c>
      <c r="I105" s="230">
        <v>1000000</v>
      </c>
      <c r="J105" s="249">
        <f t="shared" si="82"/>
        <v>1000000</v>
      </c>
      <c r="K105" s="249">
        <v>1000000</v>
      </c>
      <c r="L105" s="249">
        <f t="shared" si="83"/>
        <v>0</v>
      </c>
      <c r="M105" s="304">
        <v>700000</v>
      </c>
      <c r="N105" s="304">
        <v>700000</v>
      </c>
      <c r="O105" s="304">
        <f>M105-N105</f>
        <v>0</v>
      </c>
      <c r="P105" s="249">
        <f>M105</f>
        <v>700000</v>
      </c>
      <c r="Q105" s="249">
        <v>700000</v>
      </c>
      <c r="R105" s="249" t="s">
        <v>357</v>
      </c>
      <c r="S105" s="249">
        <f>P105</f>
        <v>700000</v>
      </c>
      <c r="T105" s="249">
        <f>S105</f>
        <v>700000</v>
      </c>
      <c r="U105" s="249">
        <f t="shared" si="89"/>
        <v>0</v>
      </c>
      <c r="V105" s="249">
        <f>S105</f>
        <v>700000</v>
      </c>
      <c r="W105" s="249">
        <f t="shared" si="88"/>
        <v>700000</v>
      </c>
      <c r="X105" s="249">
        <f t="shared" si="90"/>
        <v>0</v>
      </c>
      <c r="Y105" s="249">
        <f t="shared" si="80"/>
        <v>700000</v>
      </c>
      <c r="Z105" s="249">
        <f>Y105</f>
        <v>700000</v>
      </c>
      <c r="AA105" s="249">
        <f t="shared" si="91"/>
        <v>0</v>
      </c>
      <c r="AB105" s="253">
        <f t="shared" si="92"/>
        <v>700000</v>
      </c>
      <c r="AC105" s="253">
        <f>AB105</f>
        <v>700000</v>
      </c>
      <c r="AD105" s="253">
        <f t="shared" si="69"/>
        <v>0</v>
      </c>
      <c r="AE105" s="230">
        <f t="shared" si="93"/>
        <v>700000</v>
      </c>
      <c r="AF105" s="230"/>
      <c r="AG105" s="230">
        <f t="shared" si="70"/>
        <v>700000</v>
      </c>
      <c r="AH105" s="253">
        <f t="shared" si="94"/>
        <v>700000</v>
      </c>
      <c r="AI105" s="253"/>
      <c r="AJ105" s="253">
        <f t="shared" si="71"/>
        <v>700000</v>
      </c>
      <c r="AK105" s="230">
        <f t="shared" si="99"/>
        <v>700000</v>
      </c>
      <c r="AL105" s="230"/>
      <c r="AM105" s="230">
        <f t="shared" si="72"/>
        <v>700000</v>
      </c>
      <c r="AN105" s="253">
        <f t="shared" si="95"/>
        <v>700000</v>
      </c>
      <c r="AO105" s="253"/>
      <c r="AP105" s="253">
        <f t="shared" si="73"/>
        <v>700000</v>
      </c>
      <c r="AQ105" s="230">
        <f t="shared" si="96"/>
        <v>700000</v>
      </c>
      <c r="AR105" s="230"/>
      <c r="AS105" s="230">
        <f t="shared" si="74"/>
        <v>700000</v>
      </c>
      <c r="AT105" s="253">
        <v>800000</v>
      </c>
      <c r="AU105" s="253"/>
      <c r="AV105" s="253">
        <f t="shared" si="75"/>
        <v>800000</v>
      </c>
      <c r="AW105" s="230"/>
      <c r="AX105" s="230"/>
      <c r="AY105" s="230"/>
      <c r="AZ105" s="253">
        <f t="shared" si="97"/>
        <v>5200000</v>
      </c>
      <c r="BA105" s="230">
        <f t="shared" si="100"/>
        <v>9500000</v>
      </c>
      <c r="BB105" s="305">
        <f t="shared" si="98"/>
        <v>4300000</v>
      </c>
      <c r="BC105" s="310" t="s">
        <v>474</v>
      </c>
      <c r="BD105" s="307">
        <v>10000000</v>
      </c>
      <c r="BE105" s="307">
        <v>3700000</v>
      </c>
      <c r="BF105" s="307">
        <v>6300000</v>
      </c>
      <c r="BG105" s="307">
        <v>900000</v>
      </c>
      <c r="BH105" s="305">
        <f t="shared" si="77"/>
        <v>-500000</v>
      </c>
      <c r="BI105" s="310" t="s">
        <v>502</v>
      </c>
      <c r="BJ105" s="307">
        <v>4300000</v>
      </c>
      <c r="BK105" s="309">
        <f t="shared" si="78"/>
        <v>0</v>
      </c>
    </row>
    <row r="106" spans="1:63" ht="15" x14ac:dyDescent="0.2">
      <c r="A106" s="207">
        <v>101</v>
      </c>
      <c r="B106" s="302"/>
      <c r="C106" s="302" t="s">
        <v>317</v>
      </c>
      <c r="D106" s="303" t="s">
        <v>138</v>
      </c>
      <c r="E106" s="253">
        <v>10000000</v>
      </c>
      <c r="F106" s="230"/>
      <c r="G106" s="230"/>
      <c r="H106" s="230">
        <v>10000000</v>
      </c>
      <c r="I106" s="230">
        <v>1000000</v>
      </c>
      <c r="J106" s="249">
        <f t="shared" si="82"/>
        <v>1000000</v>
      </c>
      <c r="K106" s="249">
        <v>1000000</v>
      </c>
      <c r="L106" s="249">
        <f t="shared" si="83"/>
        <v>0</v>
      </c>
      <c r="M106" s="304"/>
      <c r="N106" s="304"/>
      <c r="O106" s="304"/>
      <c r="P106" s="249"/>
      <c r="Q106" s="249"/>
      <c r="R106" s="249"/>
      <c r="S106" s="249">
        <v>900000</v>
      </c>
      <c r="T106" s="249">
        <v>900000</v>
      </c>
      <c r="U106" s="249">
        <f t="shared" si="89"/>
        <v>0</v>
      </c>
      <c r="V106" s="249">
        <v>900000</v>
      </c>
      <c r="W106" s="249">
        <f t="shared" si="88"/>
        <v>900000</v>
      </c>
      <c r="X106" s="249">
        <f t="shared" si="90"/>
        <v>0</v>
      </c>
      <c r="Y106" s="249">
        <f t="shared" si="80"/>
        <v>900000</v>
      </c>
      <c r="Z106" s="249">
        <f>Y106</f>
        <v>900000</v>
      </c>
      <c r="AA106" s="249">
        <f t="shared" si="91"/>
        <v>0</v>
      </c>
      <c r="AB106" s="253">
        <f t="shared" si="92"/>
        <v>900000</v>
      </c>
      <c r="AC106" s="253">
        <f>AB106</f>
        <v>900000</v>
      </c>
      <c r="AD106" s="253">
        <f t="shared" si="69"/>
        <v>0</v>
      </c>
      <c r="AE106" s="230">
        <f t="shared" si="93"/>
        <v>900000</v>
      </c>
      <c r="AF106" s="230">
        <f>AE106</f>
        <v>900000</v>
      </c>
      <c r="AG106" s="230">
        <f t="shared" si="70"/>
        <v>0</v>
      </c>
      <c r="AH106" s="253">
        <f t="shared" si="94"/>
        <v>900000</v>
      </c>
      <c r="AI106" s="253">
        <v>900000</v>
      </c>
      <c r="AJ106" s="253">
        <f t="shared" si="71"/>
        <v>0</v>
      </c>
      <c r="AK106" s="230">
        <f t="shared" si="99"/>
        <v>900000</v>
      </c>
      <c r="AL106" s="230">
        <v>900000</v>
      </c>
      <c r="AM106" s="230">
        <f t="shared" si="72"/>
        <v>0</v>
      </c>
      <c r="AN106" s="253">
        <f t="shared" si="95"/>
        <v>900000</v>
      </c>
      <c r="AO106" s="253">
        <v>900000</v>
      </c>
      <c r="AP106" s="253">
        <f t="shared" si="73"/>
        <v>0</v>
      </c>
      <c r="AQ106" s="230">
        <f t="shared" si="96"/>
        <v>900000</v>
      </c>
      <c r="AR106" s="230"/>
      <c r="AS106" s="230">
        <f t="shared" si="74"/>
        <v>900000</v>
      </c>
      <c r="AT106" s="253">
        <f>AN106</f>
        <v>900000</v>
      </c>
      <c r="AU106" s="253"/>
      <c r="AV106" s="253">
        <f t="shared" si="75"/>
        <v>900000</v>
      </c>
      <c r="AW106" s="230"/>
      <c r="AX106" s="230"/>
      <c r="AY106" s="230"/>
      <c r="AZ106" s="253">
        <f t="shared" si="97"/>
        <v>8200000</v>
      </c>
      <c r="BA106" s="230">
        <f t="shared" si="100"/>
        <v>10000000</v>
      </c>
      <c r="BB106" s="305">
        <f t="shared" si="98"/>
        <v>1800000</v>
      </c>
      <c r="BC106" s="310" t="s">
        <v>317</v>
      </c>
      <c r="BD106" s="307">
        <v>10000000</v>
      </c>
      <c r="BE106" s="307">
        <v>3700000</v>
      </c>
      <c r="BF106" s="307">
        <v>6300000</v>
      </c>
      <c r="BG106" s="307">
        <v>900000</v>
      </c>
      <c r="BH106" s="305">
        <f t="shared" si="77"/>
        <v>0</v>
      </c>
      <c r="BI106" s="306" t="s">
        <v>317</v>
      </c>
      <c r="BJ106" s="307">
        <v>4500000</v>
      </c>
      <c r="BK106" s="309">
        <f t="shared" si="78"/>
        <v>-2700000</v>
      </c>
    </row>
    <row r="107" spans="1:63" ht="15" x14ac:dyDescent="0.2">
      <c r="A107" s="207">
        <v>102</v>
      </c>
      <c r="B107" s="302"/>
      <c r="C107" s="313" t="s">
        <v>201</v>
      </c>
      <c r="D107" s="303" t="s">
        <v>138</v>
      </c>
      <c r="E107" s="253">
        <v>10000000</v>
      </c>
      <c r="F107" s="230"/>
      <c r="G107" s="230">
        <v>500000</v>
      </c>
      <c r="H107" s="230">
        <v>9500000</v>
      </c>
      <c r="I107" s="230">
        <v>1000000</v>
      </c>
      <c r="J107" s="249">
        <f t="shared" si="82"/>
        <v>1000000</v>
      </c>
      <c r="K107" s="249">
        <v>1000000</v>
      </c>
      <c r="L107" s="249">
        <f t="shared" si="83"/>
        <v>0</v>
      </c>
      <c r="M107" s="314">
        <v>750000</v>
      </c>
      <c r="N107" s="314"/>
      <c r="O107" s="314">
        <f>M107-N107</f>
        <v>750000</v>
      </c>
      <c r="P107" s="261">
        <f>M107</f>
        <v>750000</v>
      </c>
      <c r="Q107" s="261"/>
      <c r="R107" s="261">
        <f t="shared" ref="R107:R127" si="101">P107-Q107</f>
        <v>750000</v>
      </c>
      <c r="S107" s="261">
        <f>P107</f>
        <v>750000</v>
      </c>
      <c r="T107" s="261"/>
      <c r="U107" s="261">
        <f t="shared" si="89"/>
        <v>750000</v>
      </c>
      <c r="V107" s="261">
        <f t="shared" ref="V107:V145" si="102">S107</f>
        <v>750000</v>
      </c>
      <c r="W107" s="261"/>
      <c r="X107" s="261">
        <f t="shared" si="90"/>
        <v>750000</v>
      </c>
      <c r="Y107" s="261">
        <f t="shared" si="80"/>
        <v>750000</v>
      </c>
      <c r="Z107" s="261"/>
      <c r="AA107" s="261">
        <f t="shared" si="91"/>
        <v>750000</v>
      </c>
      <c r="AB107" s="253">
        <f t="shared" si="92"/>
        <v>750000</v>
      </c>
      <c r="AC107" s="253"/>
      <c r="AD107" s="253">
        <f t="shared" si="69"/>
        <v>750000</v>
      </c>
      <c r="AE107" s="230">
        <f t="shared" si="93"/>
        <v>750000</v>
      </c>
      <c r="AF107" s="230"/>
      <c r="AG107" s="230">
        <f t="shared" si="70"/>
        <v>750000</v>
      </c>
      <c r="AH107" s="253">
        <f t="shared" si="94"/>
        <v>750000</v>
      </c>
      <c r="AI107" s="253"/>
      <c r="AJ107" s="253">
        <f t="shared" si="71"/>
        <v>750000</v>
      </c>
      <c r="AK107" s="230">
        <f t="shared" si="99"/>
        <v>750000</v>
      </c>
      <c r="AL107" s="230"/>
      <c r="AM107" s="230">
        <f t="shared" si="72"/>
        <v>750000</v>
      </c>
      <c r="AN107" s="253">
        <f t="shared" si="95"/>
        <v>750000</v>
      </c>
      <c r="AO107" s="253"/>
      <c r="AP107" s="253">
        <f t="shared" si="73"/>
        <v>750000</v>
      </c>
      <c r="AQ107" s="230">
        <f t="shared" si="96"/>
        <v>750000</v>
      </c>
      <c r="AR107" s="230"/>
      <c r="AS107" s="230">
        <f t="shared" si="74"/>
        <v>750000</v>
      </c>
      <c r="AT107" s="253">
        <v>250000</v>
      </c>
      <c r="AU107" s="253"/>
      <c r="AV107" s="253">
        <f t="shared" si="75"/>
        <v>250000</v>
      </c>
      <c r="AW107" s="230"/>
      <c r="AX107" s="230"/>
      <c r="AY107" s="230"/>
      <c r="AZ107" s="253">
        <f t="shared" si="97"/>
        <v>1000000</v>
      </c>
      <c r="BA107" s="230">
        <f t="shared" si="100"/>
        <v>9500000</v>
      </c>
      <c r="BB107" s="305">
        <f t="shared" si="98"/>
        <v>8500000</v>
      </c>
      <c r="BC107" s="310" t="s">
        <v>201</v>
      </c>
      <c r="BD107" s="307">
        <v>9500000</v>
      </c>
      <c r="BE107" s="307">
        <v>1000000</v>
      </c>
      <c r="BF107" s="307">
        <v>8500000</v>
      </c>
      <c r="BG107" s="307">
        <v>4500000</v>
      </c>
      <c r="BH107" s="305">
        <f t="shared" si="77"/>
        <v>0</v>
      </c>
      <c r="BI107" s="310" t="s">
        <v>201</v>
      </c>
      <c r="BJ107" s="307">
        <v>8500000</v>
      </c>
      <c r="BK107" s="309">
        <f t="shared" si="78"/>
        <v>0</v>
      </c>
    </row>
    <row r="108" spans="1:63" s="299" customFormat="1" ht="15" x14ac:dyDescent="0.2">
      <c r="A108" s="324">
        <v>103</v>
      </c>
      <c r="B108" s="325"/>
      <c r="C108" s="450" t="s">
        <v>111</v>
      </c>
      <c r="D108" s="327" t="s">
        <v>138</v>
      </c>
      <c r="E108" s="425">
        <v>9500000</v>
      </c>
      <c r="F108" s="261">
        <v>475000</v>
      </c>
      <c r="G108" s="261"/>
      <c r="H108" s="425">
        <v>9025000</v>
      </c>
      <c r="I108" s="328">
        <v>9025000</v>
      </c>
      <c r="J108" s="261">
        <f t="shared" si="82"/>
        <v>9025000</v>
      </c>
      <c r="K108" s="261">
        <v>9025000</v>
      </c>
      <c r="L108" s="261">
        <f t="shared" si="83"/>
        <v>0</v>
      </c>
      <c r="M108" s="314">
        <f>(H108-I108)/12</f>
        <v>0</v>
      </c>
      <c r="N108" s="314"/>
      <c r="O108" s="314">
        <f>M108-N108</f>
        <v>0</v>
      </c>
      <c r="P108" s="261">
        <f>M108</f>
        <v>0</v>
      </c>
      <c r="Q108" s="261"/>
      <c r="R108" s="261">
        <f t="shared" si="101"/>
        <v>0</v>
      </c>
      <c r="S108" s="261">
        <f>P108</f>
        <v>0</v>
      </c>
      <c r="T108" s="261"/>
      <c r="U108" s="261">
        <f t="shared" si="89"/>
        <v>0</v>
      </c>
      <c r="V108" s="261">
        <f t="shared" si="102"/>
        <v>0</v>
      </c>
      <c r="W108" s="261"/>
      <c r="X108" s="261">
        <f t="shared" si="90"/>
        <v>0</v>
      </c>
      <c r="Y108" s="261">
        <f t="shared" si="80"/>
        <v>0</v>
      </c>
      <c r="Z108" s="261"/>
      <c r="AA108" s="261">
        <f t="shared" si="91"/>
        <v>0</v>
      </c>
      <c r="AB108" s="261">
        <f t="shared" si="92"/>
        <v>0</v>
      </c>
      <c r="AC108" s="261"/>
      <c r="AD108" s="261">
        <f t="shared" si="69"/>
        <v>0</v>
      </c>
      <c r="AE108" s="261">
        <f t="shared" si="93"/>
        <v>0</v>
      </c>
      <c r="AF108" s="261"/>
      <c r="AG108" s="261">
        <f t="shared" si="70"/>
        <v>0</v>
      </c>
      <c r="AH108" s="261">
        <f t="shared" si="94"/>
        <v>0</v>
      </c>
      <c r="AI108" s="261"/>
      <c r="AJ108" s="261">
        <f t="shared" si="71"/>
        <v>0</v>
      </c>
      <c r="AK108" s="261">
        <f t="shared" si="99"/>
        <v>0</v>
      </c>
      <c r="AL108" s="261"/>
      <c r="AM108" s="261">
        <f t="shared" si="72"/>
        <v>0</v>
      </c>
      <c r="AN108" s="261">
        <f t="shared" si="95"/>
        <v>0</v>
      </c>
      <c r="AO108" s="261"/>
      <c r="AP108" s="261">
        <f t="shared" si="73"/>
        <v>0</v>
      </c>
      <c r="AQ108" s="261">
        <f t="shared" si="96"/>
        <v>0</v>
      </c>
      <c r="AR108" s="261"/>
      <c r="AS108" s="261">
        <f t="shared" si="74"/>
        <v>0</v>
      </c>
      <c r="AT108" s="261">
        <f>AN108</f>
        <v>0</v>
      </c>
      <c r="AU108" s="261"/>
      <c r="AV108" s="261">
        <f t="shared" si="75"/>
        <v>0</v>
      </c>
      <c r="AW108" s="261"/>
      <c r="AX108" s="261"/>
      <c r="AY108" s="261"/>
      <c r="AZ108" s="261">
        <f t="shared" si="97"/>
        <v>9025000</v>
      </c>
      <c r="BA108" s="261">
        <f t="shared" si="100"/>
        <v>9025000</v>
      </c>
      <c r="BB108" s="329">
        <f t="shared" si="98"/>
        <v>0</v>
      </c>
      <c r="BC108" s="423" t="s">
        <v>461</v>
      </c>
      <c r="BD108" s="331">
        <v>9025000</v>
      </c>
      <c r="BE108" s="331">
        <v>9025000</v>
      </c>
      <c r="BF108" s="424">
        <v>0</v>
      </c>
      <c r="BG108" s="424">
        <v>0</v>
      </c>
      <c r="BH108" s="329">
        <f t="shared" si="77"/>
        <v>0</v>
      </c>
      <c r="BI108" s="423" t="s">
        <v>461</v>
      </c>
      <c r="BJ108" s="424">
        <v>0</v>
      </c>
      <c r="BK108" s="332">
        <f t="shared" si="78"/>
        <v>0</v>
      </c>
    </row>
    <row r="109" spans="1:63" s="299" customFormat="1" ht="15" x14ac:dyDescent="0.2">
      <c r="A109" s="324">
        <v>104</v>
      </c>
      <c r="B109" s="325"/>
      <c r="C109" s="325" t="s">
        <v>147</v>
      </c>
      <c r="D109" s="327" t="s">
        <v>138</v>
      </c>
      <c r="E109" s="425">
        <v>9500000</v>
      </c>
      <c r="F109" s="261"/>
      <c r="G109" s="261"/>
      <c r="H109" s="425">
        <v>9000000</v>
      </c>
      <c r="I109" s="261">
        <v>2500000</v>
      </c>
      <c r="J109" s="261">
        <f t="shared" si="82"/>
        <v>2500000</v>
      </c>
      <c r="K109" s="261">
        <v>2500000</v>
      </c>
      <c r="L109" s="261">
        <f t="shared" si="83"/>
        <v>0</v>
      </c>
      <c r="M109" s="314">
        <f>(H109-I109)/10</f>
        <v>650000</v>
      </c>
      <c r="N109" s="314">
        <v>650000</v>
      </c>
      <c r="O109" s="314">
        <f>M109-N109</f>
        <v>0</v>
      </c>
      <c r="P109" s="261">
        <f>M109</f>
        <v>650000</v>
      </c>
      <c r="Q109" s="261">
        <v>650000</v>
      </c>
      <c r="R109" s="261">
        <f t="shared" si="101"/>
        <v>0</v>
      </c>
      <c r="S109" s="261">
        <f>P109</f>
        <v>650000</v>
      </c>
      <c r="T109" s="261">
        <f>S109</f>
        <v>650000</v>
      </c>
      <c r="U109" s="261">
        <f t="shared" si="89"/>
        <v>0</v>
      </c>
      <c r="V109" s="261">
        <f t="shared" si="102"/>
        <v>650000</v>
      </c>
      <c r="W109" s="261">
        <f>V109</f>
        <v>650000</v>
      </c>
      <c r="X109" s="261">
        <f t="shared" si="90"/>
        <v>0</v>
      </c>
      <c r="Y109" s="261">
        <f t="shared" si="80"/>
        <v>650000</v>
      </c>
      <c r="Z109" s="261">
        <f>Y109</f>
        <v>650000</v>
      </c>
      <c r="AA109" s="261">
        <f t="shared" si="91"/>
        <v>0</v>
      </c>
      <c r="AB109" s="261">
        <f t="shared" si="92"/>
        <v>650000</v>
      </c>
      <c r="AC109" s="261">
        <f>AB109</f>
        <v>650000</v>
      </c>
      <c r="AD109" s="261">
        <f t="shared" si="69"/>
        <v>0</v>
      </c>
      <c r="AE109" s="261">
        <f t="shared" si="93"/>
        <v>650000</v>
      </c>
      <c r="AF109" s="261">
        <v>650000</v>
      </c>
      <c r="AG109" s="261">
        <f t="shared" si="70"/>
        <v>0</v>
      </c>
      <c r="AH109" s="261">
        <f t="shared" si="94"/>
        <v>650000</v>
      </c>
      <c r="AI109" s="261">
        <v>650000</v>
      </c>
      <c r="AJ109" s="261">
        <f t="shared" si="71"/>
        <v>0</v>
      </c>
      <c r="AK109" s="261">
        <f t="shared" si="99"/>
        <v>650000</v>
      </c>
      <c r="AL109" s="261">
        <v>650000</v>
      </c>
      <c r="AM109" s="261">
        <f t="shared" si="72"/>
        <v>0</v>
      </c>
      <c r="AN109" s="261">
        <f t="shared" si="95"/>
        <v>650000</v>
      </c>
      <c r="AO109" s="261">
        <v>650000</v>
      </c>
      <c r="AP109" s="261">
        <f t="shared" si="73"/>
        <v>0</v>
      </c>
      <c r="AQ109" s="261"/>
      <c r="AR109" s="261"/>
      <c r="AS109" s="261">
        <f t="shared" si="74"/>
        <v>0</v>
      </c>
      <c r="AT109" s="261"/>
      <c r="AU109" s="261"/>
      <c r="AV109" s="261">
        <f t="shared" si="75"/>
        <v>0</v>
      </c>
      <c r="AW109" s="261"/>
      <c r="AX109" s="261"/>
      <c r="AY109" s="261"/>
      <c r="AZ109" s="261">
        <f t="shared" si="97"/>
        <v>9000000</v>
      </c>
      <c r="BA109" s="261">
        <f t="shared" si="100"/>
        <v>9000000</v>
      </c>
      <c r="BB109" s="329">
        <f t="shared" si="98"/>
        <v>0</v>
      </c>
      <c r="BC109" s="330" t="s">
        <v>147</v>
      </c>
      <c r="BD109" s="331">
        <v>9000000</v>
      </c>
      <c r="BE109" s="331">
        <v>5200000</v>
      </c>
      <c r="BF109" s="331">
        <v>3800000</v>
      </c>
      <c r="BG109" s="331">
        <v>1200000</v>
      </c>
      <c r="BH109" s="329">
        <f t="shared" si="77"/>
        <v>0</v>
      </c>
      <c r="BI109" s="330" t="s">
        <v>147</v>
      </c>
      <c r="BJ109" s="331">
        <v>2600000</v>
      </c>
      <c r="BK109" s="332">
        <f t="shared" si="78"/>
        <v>-2600000</v>
      </c>
    </row>
    <row r="110" spans="1:63" ht="15" x14ac:dyDescent="0.2">
      <c r="A110" s="207">
        <v>105</v>
      </c>
      <c r="B110" s="302"/>
      <c r="C110" s="302" t="s">
        <v>158</v>
      </c>
      <c r="D110" s="303" t="s">
        <v>138</v>
      </c>
      <c r="E110" s="208">
        <v>9500000</v>
      </c>
      <c r="F110" s="230"/>
      <c r="G110" s="230"/>
      <c r="H110" s="182">
        <v>9025000</v>
      </c>
      <c r="I110" s="230">
        <v>9025000</v>
      </c>
      <c r="J110" s="249">
        <f t="shared" si="82"/>
        <v>9025000</v>
      </c>
      <c r="K110" s="249">
        <v>9025000</v>
      </c>
      <c r="L110" s="249">
        <f t="shared" si="83"/>
        <v>0</v>
      </c>
      <c r="M110" s="304">
        <f>(H110-I110)/12</f>
        <v>0</v>
      </c>
      <c r="N110" s="304"/>
      <c r="O110" s="304">
        <f>M110-N110</f>
        <v>0</v>
      </c>
      <c r="P110" s="249">
        <f>M110</f>
        <v>0</v>
      </c>
      <c r="Q110" s="249"/>
      <c r="R110" s="249">
        <f t="shared" si="101"/>
        <v>0</v>
      </c>
      <c r="S110" s="249">
        <f>P110</f>
        <v>0</v>
      </c>
      <c r="T110" s="249"/>
      <c r="U110" s="249">
        <f t="shared" si="89"/>
        <v>0</v>
      </c>
      <c r="V110" s="249">
        <f t="shared" si="102"/>
        <v>0</v>
      </c>
      <c r="W110" s="249"/>
      <c r="X110" s="249">
        <f t="shared" si="90"/>
        <v>0</v>
      </c>
      <c r="Y110" s="249">
        <f t="shared" si="80"/>
        <v>0</v>
      </c>
      <c r="Z110" s="249"/>
      <c r="AA110" s="249">
        <f t="shared" si="91"/>
        <v>0</v>
      </c>
      <c r="AB110" s="253">
        <f t="shared" si="92"/>
        <v>0</v>
      </c>
      <c r="AC110" s="253"/>
      <c r="AD110" s="253">
        <f t="shared" si="69"/>
        <v>0</v>
      </c>
      <c r="AE110" s="230">
        <f t="shared" si="93"/>
        <v>0</v>
      </c>
      <c r="AF110" s="230"/>
      <c r="AG110" s="230">
        <f t="shared" si="70"/>
        <v>0</v>
      </c>
      <c r="AH110" s="253">
        <f t="shared" si="94"/>
        <v>0</v>
      </c>
      <c r="AI110" s="253"/>
      <c r="AJ110" s="253">
        <f t="shared" si="71"/>
        <v>0</v>
      </c>
      <c r="AK110" s="230">
        <f t="shared" si="99"/>
        <v>0</v>
      </c>
      <c r="AL110" s="230"/>
      <c r="AM110" s="230">
        <f t="shared" si="72"/>
        <v>0</v>
      </c>
      <c r="AN110" s="253">
        <f t="shared" si="95"/>
        <v>0</v>
      </c>
      <c r="AO110" s="253"/>
      <c r="AP110" s="253">
        <f t="shared" si="73"/>
        <v>0</v>
      </c>
      <c r="AQ110" s="230">
        <f t="shared" ref="AQ110:AQ115" si="103">AN110</f>
        <v>0</v>
      </c>
      <c r="AR110" s="230"/>
      <c r="AS110" s="230">
        <f t="shared" si="74"/>
        <v>0</v>
      </c>
      <c r="AT110" s="253">
        <f>AN110</f>
        <v>0</v>
      </c>
      <c r="AU110" s="253"/>
      <c r="AV110" s="253">
        <f t="shared" si="75"/>
        <v>0</v>
      </c>
      <c r="AW110" s="230"/>
      <c r="AX110" s="230"/>
      <c r="AY110" s="230"/>
      <c r="AZ110" s="253">
        <f t="shared" si="97"/>
        <v>9025000</v>
      </c>
      <c r="BA110" s="230">
        <f t="shared" si="100"/>
        <v>9025000</v>
      </c>
      <c r="BB110" s="305">
        <f t="shared" si="98"/>
        <v>0</v>
      </c>
      <c r="BC110" s="306" t="s">
        <v>158</v>
      </c>
      <c r="BD110" s="307">
        <v>9025000</v>
      </c>
      <c r="BE110" s="307">
        <v>9025000</v>
      </c>
      <c r="BF110" s="308">
        <v>0</v>
      </c>
      <c r="BG110" s="308">
        <v>0</v>
      </c>
      <c r="BH110" s="305">
        <f t="shared" si="77"/>
        <v>0</v>
      </c>
      <c r="BI110" s="306" t="s">
        <v>158</v>
      </c>
      <c r="BJ110" s="308">
        <v>0</v>
      </c>
      <c r="BK110" s="309">
        <f t="shared" si="78"/>
        <v>0</v>
      </c>
    </row>
    <row r="111" spans="1:63" s="299" customFormat="1" ht="15" x14ac:dyDescent="0.2">
      <c r="A111" s="324">
        <v>106</v>
      </c>
      <c r="B111" s="325"/>
      <c r="C111" s="325" t="s">
        <v>168</v>
      </c>
      <c r="D111" s="327" t="s">
        <v>138</v>
      </c>
      <c r="E111" s="425">
        <v>9750000</v>
      </c>
      <c r="F111" s="261"/>
      <c r="G111" s="261"/>
      <c r="H111" s="425">
        <v>9750000</v>
      </c>
      <c r="I111" s="261">
        <v>2000000</v>
      </c>
      <c r="J111" s="261">
        <f t="shared" si="82"/>
        <v>2000000</v>
      </c>
      <c r="K111" s="261">
        <v>2000000</v>
      </c>
      <c r="L111" s="261">
        <f t="shared" si="83"/>
        <v>0</v>
      </c>
      <c r="M111" s="314">
        <v>650000</v>
      </c>
      <c r="N111" s="314">
        <v>650000</v>
      </c>
      <c r="O111" s="314">
        <f>M111-N111</f>
        <v>0</v>
      </c>
      <c r="P111" s="261">
        <f>M111</f>
        <v>650000</v>
      </c>
      <c r="Q111" s="261">
        <v>650000</v>
      </c>
      <c r="R111" s="261">
        <f t="shared" si="101"/>
        <v>0</v>
      </c>
      <c r="S111" s="261">
        <f>P111</f>
        <v>650000</v>
      </c>
      <c r="T111" s="261">
        <v>650000</v>
      </c>
      <c r="U111" s="261">
        <f t="shared" si="89"/>
        <v>0</v>
      </c>
      <c r="V111" s="261">
        <f t="shared" si="102"/>
        <v>650000</v>
      </c>
      <c r="W111" s="261">
        <v>650000</v>
      </c>
      <c r="X111" s="261">
        <f t="shared" si="90"/>
        <v>0</v>
      </c>
      <c r="Y111" s="261">
        <f t="shared" si="80"/>
        <v>650000</v>
      </c>
      <c r="Z111" s="261">
        <v>650000</v>
      </c>
      <c r="AA111" s="261">
        <f t="shared" si="91"/>
        <v>0</v>
      </c>
      <c r="AB111" s="261">
        <f t="shared" si="92"/>
        <v>650000</v>
      </c>
      <c r="AC111" s="261">
        <v>650000</v>
      </c>
      <c r="AD111" s="261">
        <f t="shared" si="69"/>
        <v>0</v>
      </c>
      <c r="AE111" s="261">
        <f t="shared" si="93"/>
        <v>650000</v>
      </c>
      <c r="AF111" s="261">
        <v>650000</v>
      </c>
      <c r="AG111" s="261">
        <f t="shared" si="70"/>
        <v>0</v>
      </c>
      <c r="AH111" s="261">
        <f t="shared" si="94"/>
        <v>650000</v>
      </c>
      <c r="AI111" s="261">
        <v>650000</v>
      </c>
      <c r="AJ111" s="261">
        <f t="shared" si="71"/>
        <v>0</v>
      </c>
      <c r="AK111" s="261">
        <f t="shared" si="99"/>
        <v>650000</v>
      </c>
      <c r="AL111" s="261">
        <v>650000</v>
      </c>
      <c r="AM111" s="261">
        <f t="shared" si="72"/>
        <v>0</v>
      </c>
      <c r="AN111" s="261">
        <f t="shared" si="95"/>
        <v>650000</v>
      </c>
      <c r="AO111" s="261">
        <v>650000</v>
      </c>
      <c r="AP111" s="261">
        <f t="shared" si="73"/>
        <v>0</v>
      </c>
      <c r="AQ111" s="261">
        <f t="shared" si="103"/>
        <v>650000</v>
      </c>
      <c r="AR111" s="261">
        <v>650000</v>
      </c>
      <c r="AS111" s="261">
        <f t="shared" si="74"/>
        <v>0</v>
      </c>
      <c r="AT111" s="261">
        <v>600000</v>
      </c>
      <c r="AU111" s="261">
        <v>600000</v>
      </c>
      <c r="AV111" s="261">
        <f t="shared" si="75"/>
        <v>0</v>
      </c>
      <c r="AW111" s="261"/>
      <c r="AX111" s="261"/>
      <c r="AY111" s="261"/>
      <c r="AZ111" s="261">
        <f t="shared" si="97"/>
        <v>9750000</v>
      </c>
      <c r="BA111" s="261">
        <f t="shared" si="100"/>
        <v>9750000</v>
      </c>
      <c r="BB111" s="329">
        <f t="shared" si="98"/>
        <v>0</v>
      </c>
      <c r="BC111" s="330" t="s">
        <v>462</v>
      </c>
      <c r="BD111" s="331">
        <v>9750000</v>
      </c>
      <c r="BE111" s="331">
        <v>5200000</v>
      </c>
      <c r="BF111" s="331">
        <v>4550000</v>
      </c>
      <c r="BG111" s="331">
        <v>700000</v>
      </c>
      <c r="BH111" s="329">
        <f t="shared" si="77"/>
        <v>0</v>
      </c>
      <c r="BI111" s="330" t="s">
        <v>462</v>
      </c>
      <c r="BJ111" s="331">
        <v>4550000</v>
      </c>
      <c r="BK111" s="332">
        <f t="shared" si="78"/>
        <v>-4550000</v>
      </c>
    </row>
    <row r="112" spans="1:63" ht="15" x14ac:dyDescent="0.2">
      <c r="A112" s="207">
        <v>107</v>
      </c>
      <c r="B112" s="302"/>
      <c r="C112" s="302" t="s">
        <v>316</v>
      </c>
      <c r="D112" s="303" t="s">
        <v>138</v>
      </c>
      <c r="E112" s="253">
        <v>10000000</v>
      </c>
      <c r="F112" s="230"/>
      <c r="G112" s="230"/>
      <c r="H112" s="230">
        <v>10000000</v>
      </c>
      <c r="I112" s="230">
        <v>1000000</v>
      </c>
      <c r="J112" s="249">
        <f t="shared" si="82"/>
        <v>1000000</v>
      </c>
      <c r="K112" s="249">
        <v>1000000</v>
      </c>
      <c r="L112" s="249">
        <f t="shared" si="83"/>
        <v>0</v>
      </c>
      <c r="M112" s="304"/>
      <c r="N112" s="304"/>
      <c r="O112" s="304"/>
      <c r="P112" s="249">
        <v>2000000</v>
      </c>
      <c r="Q112" s="249">
        <f>P112</f>
        <v>2000000</v>
      </c>
      <c r="R112" s="249">
        <f t="shared" si="101"/>
        <v>0</v>
      </c>
      <c r="S112" s="249">
        <v>700000</v>
      </c>
      <c r="T112" s="249">
        <f>S112</f>
        <v>700000</v>
      </c>
      <c r="U112" s="249">
        <f t="shared" si="89"/>
        <v>0</v>
      </c>
      <c r="V112" s="249">
        <f t="shared" si="102"/>
        <v>700000</v>
      </c>
      <c r="W112" s="249">
        <f t="shared" ref="W112:W117" si="104">V112</f>
        <v>700000</v>
      </c>
      <c r="X112" s="249">
        <f t="shared" si="90"/>
        <v>0</v>
      </c>
      <c r="Y112" s="249">
        <f t="shared" si="80"/>
        <v>700000</v>
      </c>
      <c r="Z112" s="249">
        <f>Y112</f>
        <v>700000</v>
      </c>
      <c r="AA112" s="249">
        <f t="shared" si="91"/>
        <v>0</v>
      </c>
      <c r="AB112" s="253">
        <f t="shared" si="92"/>
        <v>700000</v>
      </c>
      <c r="AC112" s="253">
        <v>700000</v>
      </c>
      <c r="AD112" s="253">
        <f t="shared" si="69"/>
        <v>0</v>
      </c>
      <c r="AE112" s="230">
        <f t="shared" si="93"/>
        <v>700000</v>
      </c>
      <c r="AF112" s="230">
        <v>700000</v>
      </c>
      <c r="AG112" s="230">
        <f t="shared" si="70"/>
        <v>0</v>
      </c>
      <c r="AH112" s="253">
        <f t="shared" si="94"/>
        <v>700000</v>
      </c>
      <c r="AI112" s="253">
        <v>700000</v>
      </c>
      <c r="AJ112" s="253">
        <f t="shared" si="71"/>
        <v>0</v>
      </c>
      <c r="AK112" s="230">
        <f t="shared" si="99"/>
        <v>700000</v>
      </c>
      <c r="AL112" s="230"/>
      <c r="AM112" s="230">
        <f t="shared" si="72"/>
        <v>700000</v>
      </c>
      <c r="AN112" s="253">
        <f t="shared" si="95"/>
        <v>700000</v>
      </c>
      <c r="AO112" s="253"/>
      <c r="AP112" s="253">
        <f t="shared" si="73"/>
        <v>700000</v>
      </c>
      <c r="AQ112" s="230">
        <f t="shared" si="103"/>
        <v>700000</v>
      </c>
      <c r="AR112" s="230"/>
      <c r="AS112" s="230">
        <f t="shared" si="74"/>
        <v>700000</v>
      </c>
      <c r="AT112" s="253">
        <f>AN112</f>
        <v>700000</v>
      </c>
      <c r="AU112" s="253"/>
      <c r="AV112" s="253">
        <f t="shared" si="75"/>
        <v>700000</v>
      </c>
      <c r="AW112" s="230"/>
      <c r="AX112" s="230"/>
      <c r="AY112" s="230"/>
      <c r="AZ112" s="253">
        <f t="shared" si="97"/>
        <v>7200000</v>
      </c>
      <c r="BA112" s="230">
        <f t="shared" si="100"/>
        <v>10000000</v>
      </c>
      <c r="BB112" s="305">
        <f t="shared" si="98"/>
        <v>2800000</v>
      </c>
      <c r="BC112" s="310" t="s">
        <v>316</v>
      </c>
      <c r="BD112" s="307">
        <v>10000000</v>
      </c>
      <c r="BE112" s="307">
        <v>5100000</v>
      </c>
      <c r="BF112" s="307">
        <v>4900000</v>
      </c>
      <c r="BG112" s="307">
        <v>700000</v>
      </c>
      <c r="BH112" s="305">
        <f t="shared" si="77"/>
        <v>0</v>
      </c>
      <c r="BI112" s="310" t="s">
        <v>316</v>
      </c>
      <c r="BJ112" s="307">
        <v>4900000</v>
      </c>
      <c r="BK112" s="309">
        <f t="shared" si="78"/>
        <v>-2100000</v>
      </c>
    </row>
    <row r="113" spans="1:63" ht="15" x14ac:dyDescent="0.2">
      <c r="A113" s="207">
        <v>108</v>
      </c>
      <c r="B113" s="302"/>
      <c r="C113" s="302" t="s">
        <v>143</v>
      </c>
      <c r="D113" s="303" t="s">
        <v>138</v>
      </c>
      <c r="E113" s="208">
        <v>9500000</v>
      </c>
      <c r="F113" s="230"/>
      <c r="G113" s="230"/>
      <c r="H113" s="182">
        <v>9500000</v>
      </c>
      <c r="I113" s="230">
        <v>3000000</v>
      </c>
      <c r="J113" s="249">
        <f t="shared" si="82"/>
        <v>3000000</v>
      </c>
      <c r="K113" s="249">
        <v>3000000</v>
      </c>
      <c r="L113" s="249">
        <f t="shared" si="83"/>
        <v>0</v>
      </c>
      <c r="M113" s="304">
        <v>540000</v>
      </c>
      <c r="N113" s="304">
        <v>540000</v>
      </c>
      <c r="O113" s="304">
        <f t="shared" ref="O113:O143" si="105">M113-N113</f>
        <v>0</v>
      </c>
      <c r="P113" s="249">
        <f>M113</f>
        <v>540000</v>
      </c>
      <c r="Q113" s="249">
        <v>540000</v>
      </c>
      <c r="R113" s="249">
        <f t="shared" si="101"/>
        <v>0</v>
      </c>
      <c r="S113" s="249">
        <f>P113</f>
        <v>540000</v>
      </c>
      <c r="T113" s="249">
        <f>S113</f>
        <v>540000</v>
      </c>
      <c r="U113" s="249">
        <f t="shared" si="89"/>
        <v>0</v>
      </c>
      <c r="V113" s="249">
        <f t="shared" si="102"/>
        <v>540000</v>
      </c>
      <c r="W113" s="249">
        <f t="shared" si="104"/>
        <v>540000</v>
      </c>
      <c r="X113" s="249">
        <f t="shared" si="90"/>
        <v>0</v>
      </c>
      <c r="Y113" s="249">
        <f t="shared" si="80"/>
        <v>540000</v>
      </c>
      <c r="Z113" s="249">
        <f>Y113</f>
        <v>540000</v>
      </c>
      <c r="AA113" s="249">
        <f t="shared" si="91"/>
        <v>0</v>
      </c>
      <c r="AB113" s="253">
        <f t="shared" si="92"/>
        <v>540000</v>
      </c>
      <c r="AC113" s="253">
        <f>AB113</f>
        <v>540000</v>
      </c>
      <c r="AD113" s="253">
        <f t="shared" si="69"/>
        <v>0</v>
      </c>
      <c r="AE113" s="230">
        <f t="shared" si="93"/>
        <v>540000</v>
      </c>
      <c r="AF113" s="230">
        <v>540000</v>
      </c>
      <c r="AG113" s="230">
        <f t="shared" si="70"/>
        <v>0</v>
      </c>
      <c r="AH113" s="253">
        <f t="shared" si="94"/>
        <v>540000</v>
      </c>
      <c r="AI113" s="253">
        <v>540000</v>
      </c>
      <c r="AJ113" s="253">
        <f t="shared" si="71"/>
        <v>0</v>
      </c>
      <c r="AK113" s="230">
        <f t="shared" si="99"/>
        <v>540000</v>
      </c>
      <c r="AL113" s="230">
        <v>540000</v>
      </c>
      <c r="AM113" s="230">
        <f t="shared" si="72"/>
        <v>0</v>
      </c>
      <c r="AN113" s="253">
        <f t="shared" si="95"/>
        <v>540000</v>
      </c>
      <c r="AO113" s="253">
        <v>540000</v>
      </c>
      <c r="AP113" s="253">
        <f t="shared" si="73"/>
        <v>0</v>
      </c>
      <c r="AQ113" s="230">
        <f t="shared" si="103"/>
        <v>540000</v>
      </c>
      <c r="AR113" s="230"/>
      <c r="AS113" s="230">
        <f t="shared" si="74"/>
        <v>540000</v>
      </c>
      <c r="AT113" s="253">
        <v>560000</v>
      </c>
      <c r="AU113" s="253"/>
      <c r="AV113" s="253">
        <f t="shared" si="75"/>
        <v>560000</v>
      </c>
      <c r="AW113" s="230"/>
      <c r="AX113" s="230"/>
      <c r="AY113" s="230"/>
      <c r="AZ113" s="253">
        <f t="shared" si="97"/>
        <v>8400000</v>
      </c>
      <c r="BA113" s="230">
        <f t="shared" si="100"/>
        <v>9500000</v>
      </c>
      <c r="BB113" s="305">
        <f t="shared" si="98"/>
        <v>1100000</v>
      </c>
      <c r="BC113" s="310" t="s">
        <v>143</v>
      </c>
      <c r="BD113" s="307">
        <v>9500000</v>
      </c>
      <c r="BE113" s="307">
        <v>5700000</v>
      </c>
      <c r="BF113" s="307">
        <v>3800000</v>
      </c>
      <c r="BG113" s="307">
        <v>540000</v>
      </c>
      <c r="BH113" s="305">
        <f t="shared" si="77"/>
        <v>0</v>
      </c>
      <c r="BI113" s="310" t="s">
        <v>143</v>
      </c>
      <c r="BJ113" s="307">
        <v>3260000</v>
      </c>
      <c r="BK113" s="309">
        <f t="shared" si="78"/>
        <v>-2160000</v>
      </c>
    </row>
    <row r="114" spans="1:63" ht="15" x14ac:dyDescent="0.2">
      <c r="A114" s="207">
        <v>109</v>
      </c>
      <c r="B114" s="302"/>
      <c r="C114" s="302" t="s">
        <v>272</v>
      </c>
      <c r="D114" s="303" t="s">
        <v>138</v>
      </c>
      <c r="E114" s="208">
        <v>9500000</v>
      </c>
      <c r="F114" s="230"/>
      <c r="G114" s="230">
        <v>500000</v>
      </c>
      <c r="H114" s="182">
        <v>9000000</v>
      </c>
      <c r="I114" s="230">
        <v>1000000</v>
      </c>
      <c r="J114" s="249">
        <f t="shared" si="82"/>
        <v>1000000</v>
      </c>
      <c r="K114" s="249">
        <v>1000000</v>
      </c>
      <c r="L114" s="249">
        <f t="shared" si="83"/>
        <v>0</v>
      </c>
      <c r="M114" s="304">
        <v>650000</v>
      </c>
      <c r="N114" s="304">
        <v>650000</v>
      </c>
      <c r="O114" s="304">
        <f t="shared" si="105"/>
        <v>0</v>
      </c>
      <c r="P114" s="249">
        <f>M114</f>
        <v>650000</v>
      </c>
      <c r="Q114" s="249">
        <v>650000</v>
      </c>
      <c r="R114" s="249">
        <f t="shared" si="101"/>
        <v>0</v>
      </c>
      <c r="S114" s="249">
        <f>P114</f>
        <v>650000</v>
      </c>
      <c r="T114" s="249">
        <v>650000</v>
      </c>
      <c r="U114" s="249">
        <f t="shared" si="89"/>
        <v>0</v>
      </c>
      <c r="V114" s="249">
        <f t="shared" si="102"/>
        <v>650000</v>
      </c>
      <c r="W114" s="249">
        <f t="shared" si="104"/>
        <v>650000</v>
      </c>
      <c r="X114" s="249">
        <f t="shared" si="90"/>
        <v>0</v>
      </c>
      <c r="Y114" s="249">
        <f t="shared" si="80"/>
        <v>650000</v>
      </c>
      <c r="Z114" s="249">
        <f>Y114</f>
        <v>650000</v>
      </c>
      <c r="AA114" s="249">
        <f t="shared" si="91"/>
        <v>0</v>
      </c>
      <c r="AB114" s="253">
        <f t="shared" si="92"/>
        <v>650000</v>
      </c>
      <c r="AC114" s="253">
        <f>AB114</f>
        <v>650000</v>
      </c>
      <c r="AD114" s="253">
        <f t="shared" si="69"/>
        <v>0</v>
      </c>
      <c r="AE114" s="230">
        <f t="shared" si="93"/>
        <v>650000</v>
      </c>
      <c r="AF114" s="230">
        <f>AE114</f>
        <v>650000</v>
      </c>
      <c r="AG114" s="230">
        <f t="shared" si="70"/>
        <v>0</v>
      </c>
      <c r="AH114" s="253">
        <f t="shared" si="94"/>
        <v>650000</v>
      </c>
      <c r="AI114" s="253">
        <v>650000</v>
      </c>
      <c r="AJ114" s="253">
        <f t="shared" si="71"/>
        <v>0</v>
      </c>
      <c r="AK114" s="230">
        <f t="shared" si="99"/>
        <v>650000</v>
      </c>
      <c r="AL114" s="230">
        <v>650000</v>
      </c>
      <c r="AM114" s="230">
        <f t="shared" si="72"/>
        <v>0</v>
      </c>
      <c r="AN114" s="253">
        <f t="shared" si="95"/>
        <v>650000</v>
      </c>
      <c r="AO114" s="253">
        <v>650000</v>
      </c>
      <c r="AP114" s="253">
        <f t="shared" si="73"/>
        <v>0</v>
      </c>
      <c r="AQ114" s="230">
        <f t="shared" si="103"/>
        <v>650000</v>
      </c>
      <c r="AR114" s="230"/>
      <c r="AS114" s="230">
        <f t="shared" si="74"/>
        <v>650000</v>
      </c>
      <c r="AT114" s="253">
        <v>850000</v>
      </c>
      <c r="AU114" s="253"/>
      <c r="AV114" s="253">
        <f t="shared" si="75"/>
        <v>850000</v>
      </c>
      <c r="AW114" s="230"/>
      <c r="AX114" s="230"/>
      <c r="AY114" s="230"/>
      <c r="AZ114" s="253">
        <f t="shared" si="97"/>
        <v>7500000</v>
      </c>
      <c r="BA114" s="230">
        <f t="shared" si="100"/>
        <v>9000000</v>
      </c>
      <c r="BB114" s="305">
        <f t="shared" si="98"/>
        <v>1500000</v>
      </c>
      <c r="BC114" s="310" t="s">
        <v>463</v>
      </c>
      <c r="BD114" s="307">
        <v>9000000</v>
      </c>
      <c r="BE114" s="307">
        <v>4250000</v>
      </c>
      <c r="BF114" s="307">
        <v>4750000</v>
      </c>
      <c r="BG114" s="307">
        <v>650000</v>
      </c>
      <c r="BH114" s="305">
        <f t="shared" si="77"/>
        <v>0</v>
      </c>
      <c r="BI114" s="306" t="s">
        <v>463</v>
      </c>
      <c r="BJ114" s="307">
        <v>3450000</v>
      </c>
      <c r="BK114" s="309">
        <f t="shared" si="78"/>
        <v>-1950000</v>
      </c>
    </row>
    <row r="115" spans="1:63" ht="15" x14ac:dyDescent="0.2">
      <c r="A115" s="207">
        <v>110</v>
      </c>
      <c r="B115" s="302"/>
      <c r="C115" s="302" t="s">
        <v>355</v>
      </c>
      <c r="D115" s="303" t="s">
        <v>138</v>
      </c>
      <c r="E115" s="208">
        <v>9500000</v>
      </c>
      <c r="F115" s="230"/>
      <c r="G115" s="230"/>
      <c r="H115" s="182">
        <v>9500000</v>
      </c>
      <c r="I115" s="183">
        <v>1000000</v>
      </c>
      <c r="J115" s="249">
        <f t="shared" si="82"/>
        <v>1000000</v>
      </c>
      <c r="K115" s="249">
        <v>1000000</v>
      </c>
      <c r="L115" s="249">
        <f t="shared" si="83"/>
        <v>0</v>
      </c>
      <c r="M115" s="304">
        <v>700000</v>
      </c>
      <c r="N115" s="304">
        <v>700000</v>
      </c>
      <c r="O115" s="304">
        <f t="shared" si="105"/>
        <v>0</v>
      </c>
      <c r="P115" s="249">
        <f>M115</f>
        <v>700000</v>
      </c>
      <c r="Q115" s="249">
        <v>700000</v>
      </c>
      <c r="R115" s="249">
        <f t="shared" si="101"/>
        <v>0</v>
      </c>
      <c r="S115" s="249">
        <f>P115</f>
        <v>700000</v>
      </c>
      <c r="T115" s="249">
        <v>700000</v>
      </c>
      <c r="U115" s="249">
        <f t="shared" si="89"/>
        <v>0</v>
      </c>
      <c r="V115" s="249">
        <f t="shared" si="102"/>
        <v>700000</v>
      </c>
      <c r="W115" s="249">
        <f t="shared" si="104"/>
        <v>700000</v>
      </c>
      <c r="X115" s="249">
        <f t="shared" si="90"/>
        <v>0</v>
      </c>
      <c r="Y115" s="249">
        <f t="shared" si="80"/>
        <v>700000</v>
      </c>
      <c r="Z115" s="249"/>
      <c r="AA115" s="249">
        <f t="shared" si="91"/>
        <v>700000</v>
      </c>
      <c r="AB115" s="253">
        <f t="shared" si="92"/>
        <v>700000</v>
      </c>
      <c r="AC115" s="253"/>
      <c r="AD115" s="253">
        <f t="shared" si="69"/>
        <v>700000</v>
      </c>
      <c r="AE115" s="230">
        <f t="shared" si="93"/>
        <v>700000</v>
      </c>
      <c r="AF115" s="230"/>
      <c r="AG115" s="230">
        <f t="shared" si="70"/>
        <v>700000</v>
      </c>
      <c r="AH115" s="253">
        <f t="shared" si="94"/>
        <v>700000</v>
      </c>
      <c r="AI115" s="253"/>
      <c r="AJ115" s="253">
        <f t="shared" si="71"/>
        <v>700000</v>
      </c>
      <c r="AK115" s="230">
        <f t="shared" si="99"/>
        <v>700000</v>
      </c>
      <c r="AL115" s="230"/>
      <c r="AM115" s="230">
        <f t="shared" si="72"/>
        <v>700000</v>
      </c>
      <c r="AN115" s="253">
        <f t="shared" si="95"/>
        <v>700000</v>
      </c>
      <c r="AO115" s="253"/>
      <c r="AP115" s="253">
        <f t="shared" si="73"/>
        <v>700000</v>
      </c>
      <c r="AQ115" s="230">
        <f t="shared" si="103"/>
        <v>700000</v>
      </c>
      <c r="AR115" s="230"/>
      <c r="AS115" s="230">
        <f t="shared" si="74"/>
        <v>700000</v>
      </c>
      <c r="AT115" s="253">
        <v>800000</v>
      </c>
      <c r="AU115" s="253"/>
      <c r="AV115" s="253">
        <f t="shared" si="75"/>
        <v>800000</v>
      </c>
      <c r="AW115" s="230"/>
      <c r="AX115" s="230"/>
      <c r="AY115" s="230"/>
      <c r="AZ115" s="253">
        <f t="shared" si="97"/>
        <v>3800000</v>
      </c>
      <c r="BA115" s="230">
        <f t="shared" si="100"/>
        <v>9500000</v>
      </c>
      <c r="BB115" s="305">
        <f t="shared" si="98"/>
        <v>5700000</v>
      </c>
      <c r="BC115" s="310" t="s">
        <v>464</v>
      </c>
      <c r="BD115" s="307">
        <v>9500000</v>
      </c>
      <c r="BE115" s="307">
        <v>3800000</v>
      </c>
      <c r="BF115" s="307">
        <v>5700000</v>
      </c>
      <c r="BG115" s="307">
        <v>1400000</v>
      </c>
      <c r="BH115" s="305">
        <f t="shared" si="77"/>
        <v>0</v>
      </c>
      <c r="BI115" s="310" t="s">
        <v>464</v>
      </c>
      <c r="BJ115" s="307">
        <v>5700000</v>
      </c>
      <c r="BK115" s="309">
        <f t="shared" si="78"/>
        <v>0</v>
      </c>
    </row>
    <row r="116" spans="1:63" ht="15" x14ac:dyDescent="0.2">
      <c r="A116" s="207">
        <v>111</v>
      </c>
      <c r="B116" s="302"/>
      <c r="C116" s="302" t="s">
        <v>209</v>
      </c>
      <c r="D116" s="303" t="s">
        <v>138</v>
      </c>
      <c r="E116" s="253">
        <v>10000000</v>
      </c>
      <c r="F116" s="230"/>
      <c r="G116" s="230"/>
      <c r="H116" s="230">
        <v>10000000</v>
      </c>
      <c r="I116" s="230">
        <v>5000000</v>
      </c>
      <c r="J116" s="249">
        <f t="shared" si="82"/>
        <v>5000000</v>
      </c>
      <c r="K116" s="249">
        <v>5000000</v>
      </c>
      <c r="L116" s="249">
        <f t="shared" si="83"/>
        <v>0</v>
      </c>
      <c r="M116" s="304">
        <f>(H116-I116)/10</f>
        <v>500000</v>
      </c>
      <c r="N116" s="304">
        <v>500000</v>
      </c>
      <c r="O116" s="304">
        <f t="shared" si="105"/>
        <v>0</v>
      </c>
      <c r="P116" s="249">
        <f>M116</f>
        <v>500000</v>
      </c>
      <c r="Q116" s="249">
        <v>500000</v>
      </c>
      <c r="R116" s="249">
        <f t="shared" si="101"/>
        <v>0</v>
      </c>
      <c r="S116" s="249">
        <f>P116</f>
        <v>500000</v>
      </c>
      <c r="T116" s="249">
        <f>S116</f>
        <v>500000</v>
      </c>
      <c r="U116" s="249">
        <f t="shared" si="89"/>
        <v>0</v>
      </c>
      <c r="V116" s="249">
        <f t="shared" si="102"/>
        <v>500000</v>
      </c>
      <c r="W116" s="249">
        <f t="shared" si="104"/>
        <v>500000</v>
      </c>
      <c r="X116" s="249">
        <f t="shared" si="90"/>
        <v>0</v>
      </c>
      <c r="Y116" s="249">
        <f t="shared" ref="Y116:Y145" si="106">V116</f>
        <v>500000</v>
      </c>
      <c r="Z116" s="249">
        <f>Y116</f>
        <v>500000</v>
      </c>
      <c r="AA116" s="249">
        <f t="shared" si="91"/>
        <v>0</v>
      </c>
      <c r="AB116" s="253">
        <f t="shared" si="92"/>
        <v>500000</v>
      </c>
      <c r="AC116" s="253">
        <v>500000</v>
      </c>
      <c r="AD116" s="253">
        <f t="shared" si="69"/>
        <v>0</v>
      </c>
      <c r="AE116" s="230">
        <f t="shared" si="93"/>
        <v>500000</v>
      </c>
      <c r="AF116" s="230">
        <v>500000</v>
      </c>
      <c r="AG116" s="230">
        <f t="shared" si="70"/>
        <v>0</v>
      </c>
      <c r="AH116" s="253">
        <f t="shared" si="94"/>
        <v>500000</v>
      </c>
      <c r="AI116" s="253"/>
      <c r="AJ116" s="253">
        <f t="shared" si="71"/>
        <v>500000</v>
      </c>
      <c r="AK116" s="230">
        <f t="shared" si="99"/>
        <v>500000</v>
      </c>
      <c r="AL116" s="230"/>
      <c r="AM116" s="230">
        <f t="shared" si="72"/>
        <v>500000</v>
      </c>
      <c r="AN116" s="253">
        <f t="shared" si="95"/>
        <v>500000</v>
      </c>
      <c r="AO116" s="253"/>
      <c r="AP116" s="253">
        <f t="shared" si="73"/>
        <v>500000</v>
      </c>
      <c r="AQ116" s="230"/>
      <c r="AR116" s="230"/>
      <c r="AS116" s="230">
        <f t="shared" si="74"/>
        <v>0</v>
      </c>
      <c r="AT116" s="253"/>
      <c r="AU116" s="253"/>
      <c r="AV116" s="253">
        <f t="shared" si="75"/>
        <v>0</v>
      </c>
      <c r="AW116" s="230"/>
      <c r="AX116" s="230"/>
      <c r="AY116" s="230"/>
      <c r="AZ116" s="253">
        <f t="shared" si="97"/>
        <v>8500000</v>
      </c>
      <c r="BA116" s="230">
        <f t="shared" si="100"/>
        <v>10000000</v>
      </c>
      <c r="BB116" s="305">
        <f t="shared" si="98"/>
        <v>1500000</v>
      </c>
      <c r="BC116" s="310" t="s">
        <v>465</v>
      </c>
      <c r="BD116" s="307">
        <v>10000000</v>
      </c>
      <c r="BE116" s="307">
        <v>7000000</v>
      </c>
      <c r="BF116" s="307">
        <v>3000000</v>
      </c>
      <c r="BG116" s="307">
        <v>500000</v>
      </c>
      <c r="BH116" s="305">
        <f t="shared" si="77"/>
        <v>0</v>
      </c>
      <c r="BI116" s="310" t="s">
        <v>465</v>
      </c>
      <c r="BJ116" s="307">
        <v>2100000</v>
      </c>
      <c r="BK116" s="309">
        <f t="shared" si="78"/>
        <v>-600000</v>
      </c>
    </row>
    <row r="117" spans="1:63" ht="15" x14ac:dyDescent="0.2">
      <c r="A117" s="207">
        <v>112</v>
      </c>
      <c r="B117" s="302"/>
      <c r="C117" s="302" t="s">
        <v>132</v>
      </c>
      <c r="D117" s="303" t="s">
        <v>138</v>
      </c>
      <c r="E117" s="208">
        <v>9500000</v>
      </c>
      <c r="F117" s="230"/>
      <c r="G117" s="230"/>
      <c r="H117" s="182">
        <v>9500000</v>
      </c>
      <c r="I117" s="183">
        <v>1000000</v>
      </c>
      <c r="J117" s="249">
        <f t="shared" si="82"/>
        <v>1000000</v>
      </c>
      <c r="K117" s="249">
        <v>1000000</v>
      </c>
      <c r="L117" s="249">
        <f t="shared" si="83"/>
        <v>0</v>
      </c>
      <c r="M117" s="304">
        <v>700000</v>
      </c>
      <c r="N117" s="304">
        <v>700000</v>
      </c>
      <c r="O117" s="304">
        <f t="shared" si="105"/>
        <v>0</v>
      </c>
      <c r="P117" s="249">
        <f>M117</f>
        <v>700000</v>
      </c>
      <c r="Q117" s="249">
        <v>700000</v>
      </c>
      <c r="R117" s="249">
        <f t="shared" si="101"/>
        <v>0</v>
      </c>
      <c r="S117" s="249">
        <f>P117</f>
        <v>700000</v>
      </c>
      <c r="T117" s="249">
        <f>S117</f>
        <v>700000</v>
      </c>
      <c r="U117" s="249">
        <f t="shared" si="89"/>
        <v>0</v>
      </c>
      <c r="V117" s="249">
        <f t="shared" si="102"/>
        <v>700000</v>
      </c>
      <c r="W117" s="249">
        <f t="shared" si="104"/>
        <v>700000</v>
      </c>
      <c r="X117" s="249">
        <f t="shared" si="90"/>
        <v>0</v>
      </c>
      <c r="Y117" s="249">
        <f t="shared" si="106"/>
        <v>700000</v>
      </c>
      <c r="Z117" s="249">
        <f>Y117</f>
        <v>700000</v>
      </c>
      <c r="AA117" s="249">
        <f t="shared" si="91"/>
        <v>0</v>
      </c>
      <c r="AB117" s="253">
        <f t="shared" si="92"/>
        <v>700000</v>
      </c>
      <c r="AC117" s="253">
        <f>AB117</f>
        <v>700000</v>
      </c>
      <c r="AD117" s="253">
        <f t="shared" si="69"/>
        <v>0</v>
      </c>
      <c r="AE117" s="230">
        <f t="shared" si="93"/>
        <v>700000</v>
      </c>
      <c r="AF117" s="230">
        <v>700000</v>
      </c>
      <c r="AG117" s="230">
        <f t="shared" si="70"/>
        <v>0</v>
      </c>
      <c r="AH117" s="253">
        <f t="shared" si="94"/>
        <v>700000</v>
      </c>
      <c r="AI117" s="253">
        <v>700000</v>
      </c>
      <c r="AJ117" s="253">
        <f t="shared" si="71"/>
        <v>0</v>
      </c>
      <c r="AK117" s="230">
        <f t="shared" si="99"/>
        <v>700000</v>
      </c>
      <c r="AL117" s="230"/>
      <c r="AM117" s="230">
        <f t="shared" si="72"/>
        <v>700000</v>
      </c>
      <c r="AN117" s="253">
        <f t="shared" si="95"/>
        <v>700000</v>
      </c>
      <c r="AO117" s="253"/>
      <c r="AP117" s="253">
        <f t="shared" si="73"/>
        <v>700000</v>
      </c>
      <c r="AQ117" s="230">
        <f>AN117</f>
        <v>700000</v>
      </c>
      <c r="AR117" s="230"/>
      <c r="AS117" s="230">
        <f t="shared" si="74"/>
        <v>700000</v>
      </c>
      <c r="AT117" s="253">
        <v>800000</v>
      </c>
      <c r="AU117" s="253"/>
      <c r="AV117" s="253">
        <f t="shared" si="75"/>
        <v>800000</v>
      </c>
      <c r="AW117" s="230"/>
      <c r="AX117" s="230"/>
      <c r="AY117" s="230"/>
      <c r="AZ117" s="253">
        <f t="shared" si="97"/>
        <v>6600000</v>
      </c>
      <c r="BA117" s="230">
        <f t="shared" si="100"/>
        <v>9500000</v>
      </c>
      <c r="BB117" s="305">
        <f t="shared" si="98"/>
        <v>2900000</v>
      </c>
      <c r="BC117" s="310" t="s">
        <v>466</v>
      </c>
      <c r="BD117" s="307">
        <v>9500000</v>
      </c>
      <c r="BE117" s="307">
        <v>4500000</v>
      </c>
      <c r="BF117" s="307">
        <v>5000000</v>
      </c>
      <c r="BG117" s="307">
        <v>700000</v>
      </c>
      <c r="BH117" s="305">
        <f t="shared" si="77"/>
        <v>0</v>
      </c>
      <c r="BI117" s="310" t="s">
        <v>466</v>
      </c>
      <c r="BJ117" s="307">
        <v>4300000</v>
      </c>
      <c r="BK117" s="309">
        <f t="shared" si="78"/>
        <v>-1400000</v>
      </c>
    </row>
    <row r="118" spans="1:63" s="299" customFormat="1" ht="15" x14ac:dyDescent="0.2">
      <c r="A118" s="324">
        <v>113</v>
      </c>
      <c r="B118" s="325"/>
      <c r="C118" s="325" t="s">
        <v>333</v>
      </c>
      <c r="D118" s="327" t="s">
        <v>138</v>
      </c>
      <c r="E118" s="425">
        <v>10000000</v>
      </c>
      <c r="F118" s="261"/>
      <c r="G118" s="261"/>
      <c r="H118" s="425">
        <v>10000000</v>
      </c>
      <c r="I118" s="328">
        <v>1000000</v>
      </c>
      <c r="J118" s="261">
        <f t="shared" si="82"/>
        <v>1000000</v>
      </c>
      <c r="K118" s="261">
        <v>1000000</v>
      </c>
      <c r="L118" s="261">
        <f t="shared" si="83"/>
        <v>0</v>
      </c>
      <c r="M118" s="314">
        <v>0</v>
      </c>
      <c r="N118" s="314"/>
      <c r="O118" s="314">
        <f t="shared" si="105"/>
        <v>0</v>
      </c>
      <c r="P118" s="261"/>
      <c r="Q118" s="261"/>
      <c r="R118" s="261">
        <f t="shared" si="101"/>
        <v>0</v>
      </c>
      <c r="S118" s="261">
        <v>900000</v>
      </c>
      <c r="T118" s="261">
        <v>900000</v>
      </c>
      <c r="U118" s="261">
        <f t="shared" si="89"/>
        <v>0</v>
      </c>
      <c r="V118" s="261">
        <f t="shared" si="102"/>
        <v>900000</v>
      </c>
      <c r="W118" s="261">
        <f>V118</f>
        <v>900000</v>
      </c>
      <c r="X118" s="261">
        <f t="shared" si="90"/>
        <v>0</v>
      </c>
      <c r="Y118" s="261">
        <f t="shared" si="106"/>
        <v>900000</v>
      </c>
      <c r="Z118" s="261">
        <v>900000</v>
      </c>
      <c r="AA118" s="261">
        <f t="shared" si="91"/>
        <v>0</v>
      </c>
      <c r="AB118" s="261">
        <f t="shared" si="92"/>
        <v>900000</v>
      </c>
      <c r="AC118" s="261">
        <v>900000</v>
      </c>
      <c r="AD118" s="261">
        <f t="shared" si="69"/>
        <v>0</v>
      </c>
      <c r="AE118" s="261">
        <f t="shared" si="93"/>
        <v>900000</v>
      </c>
      <c r="AF118" s="261">
        <v>900000</v>
      </c>
      <c r="AG118" s="261">
        <f t="shared" si="70"/>
        <v>0</v>
      </c>
      <c r="AH118" s="261">
        <f t="shared" si="94"/>
        <v>900000</v>
      </c>
      <c r="AI118" s="261">
        <v>900000</v>
      </c>
      <c r="AJ118" s="261">
        <f t="shared" si="71"/>
        <v>0</v>
      </c>
      <c r="AK118" s="261">
        <f t="shared" si="99"/>
        <v>900000</v>
      </c>
      <c r="AL118" s="261">
        <v>900000</v>
      </c>
      <c r="AM118" s="261">
        <f t="shared" si="72"/>
        <v>0</v>
      </c>
      <c r="AN118" s="261">
        <f t="shared" si="95"/>
        <v>900000</v>
      </c>
      <c r="AO118" s="261">
        <v>900000</v>
      </c>
      <c r="AP118" s="261">
        <f t="shared" si="73"/>
        <v>0</v>
      </c>
      <c r="AQ118" s="261">
        <f>AN118</f>
        <v>900000</v>
      </c>
      <c r="AR118" s="261">
        <v>900000</v>
      </c>
      <c r="AS118" s="261">
        <f t="shared" si="74"/>
        <v>0</v>
      </c>
      <c r="AT118" s="261">
        <v>900000</v>
      </c>
      <c r="AU118" s="261">
        <v>900000</v>
      </c>
      <c r="AV118" s="261">
        <f t="shared" si="75"/>
        <v>0</v>
      </c>
      <c r="AW118" s="261"/>
      <c r="AX118" s="261"/>
      <c r="AY118" s="261"/>
      <c r="AZ118" s="261">
        <f t="shared" si="97"/>
        <v>10000000</v>
      </c>
      <c r="BA118" s="261">
        <f t="shared" si="100"/>
        <v>10000000</v>
      </c>
      <c r="BB118" s="329">
        <f t="shared" si="98"/>
        <v>0</v>
      </c>
      <c r="BC118" s="330" t="s">
        <v>467</v>
      </c>
      <c r="BD118" s="331">
        <v>10000000</v>
      </c>
      <c r="BE118" s="331">
        <v>1900000</v>
      </c>
      <c r="BF118" s="331">
        <v>8100000</v>
      </c>
      <c r="BG118" s="331">
        <v>2700000</v>
      </c>
      <c r="BH118" s="329">
        <f t="shared" si="77"/>
        <v>0</v>
      </c>
      <c r="BI118" s="330" t="s">
        <v>467</v>
      </c>
      <c r="BJ118" s="331">
        <v>7100000</v>
      </c>
      <c r="BK118" s="332">
        <f t="shared" si="78"/>
        <v>-7100000</v>
      </c>
    </row>
    <row r="119" spans="1:63" ht="15" x14ac:dyDescent="0.2">
      <c r="A119" s="207">
        <v>114</v>
      </c>
      <c r="B119" s="302"/>
      <c r="C119" s="302" t="s">
        <v>133</v>
      </c>
      <c r="D119" s="303" t="s">
        <v>138</v>
      </c>
      <c r="E119" s="208">
        <v>9500000</v>
      </c>
      <c r="F119" s="230"/>
      <c r="G119" s="230"/>
      <c r="H119" s="182">
        <v>9500000</v>
      </c>
      <c r="I119" s="183">
        <v>3000000</v>
      </c>
      <c r="J119" s="249">
        <f t="shared" si="82"/>
        <v>3000000</v>
      </c>
      <c r="K119" s="249">
        <v>3000000</v>
      </c>
      <c r="L119" s="249">
        <f t="shared" si="83"/>
        <v>0</v>
      </c>
      <c r="M119" s="304">
        <v>540000</v>
      </c>
      <c r="N119" s="304">
        <v>540000</v>
      </c>
      <c r="O119" s="304">
        <f t="shared" si="105"/>
        <v>0</v>
      </c>
      <c r="P119" s="249">
        <f t="shared" ref="P119:P127" si="107">M119</f>
        <v>540000</v>
      </c>
      <c r="Q119" s="249">
        <v>540000</v>
      </c>
      <c r="R119" s="249">
        <f t="shared" si="101"/>
        <v>0</v>
      </c>
      <c r="S119" s="249">
        <f t="shared" ref="S119:S127" si="108">P119</f>
        <v>540000</v>
      </c>
      <c r="T119" s="249">
        <v>540000</v>
      </c>
      <c r="U119" s="249">
        <f t="shared" si="89"/>
        <v>0</v>
      </c>
      <c r="V119" s="249">
        <f t="shared" si="102"/>
        <v>540000</v>
      </c>
      <c r="W119" s="249">
        <f>V119</f>
        <v>540000</v>
      </c>
      <c r="X119" s="249">
        <f t="shared" si="90"/>
        <v>0</v>
      </c>
      <c r="Y119" s="249">
        <f t="shared" si="106"/>
        <v>540000</v>
      </c>
      <c r="Z119" s="249">
        <f>Y119</f>
        <v>540000</v>
      </c>
      <c r="AA119" s="249">
        <f t="shared" si="91"/>
        <v>0</v>
      </c>
      <c r="AB119" s="253">
        <f t="shared" si="92"/>
        <v>540000</v>
      </c>
      <c r="AC119" s="253">
        <f>AB119</f>
        <v>540000</v>
      </c>
      <c r="AD119" s="253">
        <f t="shared" si="69"/>
        <v>0</v>
      </c>
      <c r="AE119" s="230">
        <f t="shared" si="93"/>
        <v>540000</v>
      </c>
      <c r="AF119" s="230">
        <v>540000</v>
      </c>
      <c r="AG119" s="230">
        <f t="shared" si="70"/>
        <v>0</v>
      </c>
      <c r="AH119" s="253">
        <f t="shared" si="94"/>
        <v>540000</v>
      </c>
      <c r="AI119" s="253">
        <v>540000</v>
      </c>
      <c r="AJ119" s="253">
        <f t="shared" si="71"/>
        <v>0</v>
      </c>
      <c r="AK119" s="230">
        <f t="shared" si="99"/>
        <v>540000</v>
      </c>
      <c r="AL119" s="230"/>
      <c r="AM119" s="230">
        <f t="shared" si="72"/>
        <v>540000</v>
      </c>
      <c r="AN119" s="253">
        <f t="shared" si="95"/>
        <v>540000</v>
      </c>
      <c r="AO119" s="253"/>
      <c r="AP119" s="253">
        <f t="shared" si="73"/>
        <v>540000</v>
      </c>
      <c r="AQ119" s="230">
        <f>AN119</f>
        <v>540000</v>
      </c>
      <c r="AR119" s="230"/>
      <c r="AS119" s="230">
        <f t="shared" si="74"/>
        <v>540000</v>
      </c>
      <c r="AT119" s="253">
        <v>560000</v>
      </c>
      <c r="AU119" s="253"/>
      <c r="AV119" s="253">
        <f t="shared" si="75"/>
        <v>560000</v>
      </c>
      <c r="AW119" s="230"/>
      <c r="AX119" s="230"/>
      <c r="AY119" s="230"/>
      <c r="AZ119" s="253">
        <f t="shared" si="97"/>
        <v>7320000</v>
      </c>
      <c r="BA119" s="230">
        <f t="shared" si="100"/>
        <v>9500000</v>
      </c>
      <c r="BB119" s="305">
        <f t="shared" si="98"/>
        <v>2180000</v>
      </c>
      <c r="BC119" s="310" t="s">
        <v>468</v>
      </c>
      <c r="BD119" s="307">
        <v>9500000</v>
      </c>
      <c r="BE119" s="307">
        <v>5700000</v>
      </c>
      <c r="BF119" s="307">
        <v>3800000</v>
      </c>
      <c r="BG119" s="307">
        <v>540000</v>
      </c>
      <c r="BH119" s="305">
        <f t="shared" si="77"/>
        <v>0</v>
      </c>
      <c r="BI119" s="310" t="s">
        <v>468</v>
      </c>
      <c r="BJ119" s="307">
        <v>3260000</v>
      </c>
      <c r="BK119" s="309">
        <f t="shared" si="78"/>
        <v>-1080000</v>
      </c>
    </row>
    <row r="120" spans="1:63" ht="15" x14ac:dyDescent="0.2">
      <c r="A120" s="207">
        <v>115</v>
      </c>
      <c r="B120" s="302"/>
      <c r="C120" s="302" t="s">
        <v>129</v>
      </c>
      <c r="D120" s="303" t="s">
        <v>138</v>
      </c>
      <c r="E120" s="208">
        <v>9500000</v>
      </c>
      <c r="F120" s="230"/>
      <c r="G120" s="230"/>
      <c r="H120" s="182">
        <v>9500000</v>
      </c>
      <c r="I120" s="183">
        <v>3000000</v>
      </c>
      <c r="J120" s="249">
        <f t="shared" si="82"/>
        <v>3000000</v>
      </c>
      <c r="K120" s="249">
        <v>3000000</v>
      </c>
      <c r="L120" s="249">
        <f t="shared" si="83"/>
        <v>0</v>
      </c>
      <c r="M120" s="304">
        <v>650000</v>
      </c>
      <c r="N120" s="304">
        <v>650000</v>
      </c>
      <c r="O120" s="304">
        <f t="shared" si="105"/>
        <v>0</v>
      </c>
      <c r="P120" s="249">
        <f t="shared" si="107"/>
        <v>650000</v>
      </c>
      <c r="Q120" s="249">
        <v>650000</v>
      </c>
      <c r="R120" s="249">
        <f t="shared" si="101"/>
        <v>0</v>
      </c>
      <c r="S120" s="249">
        <f t="shared" si="108"/>
        <v>650000</v>
      </c>
      <c r="T120" s="249">
        <v>650000</v>
      </c>
      <c r="U120" s="249">
        <f t="shared" si="89"/>
        <v>0</v>
      </c>
      <c r="V120" s="249">
        <f t="shared" si="102"/>
        <v>650000</v>
      </c>
      <c r="W120" s="249">
        <f>V120</f>
        <v>650000</v>
      </c>
      <c r="X120" s="249">
        <f t="shared" si="90"/>
        <v>0</v>
      </c>
      <c r="Y120" s="249">
        <f t="shared" si="106"/>
        <v>650000</v>
      </c>
      <c r="Z120" s="249">
        <f>Y120</f>
        <v>650000</v>
      </c>
      <c r="AA120" s="249">
        <f t="shared" si="91"/>
        <v>0</v>
      </c>
      <c r="AB120" s="253">
        <f t="shared" si="92"/>
        <v>650000</v>
      </c>
      <c r="AC120" s="253">
        <f>AB120</f>
        <v>650000</v>
      </c>
      <c r="AD120" s="253">
        <f t="shared" si="69"/>
        <v>0</v>
      </c>
      <c r="AE120" s="230">
        <f t="shared" si="93"/>
        <v>650000</v>
      </c>
      <c r="AF120" s="230">
        <v>650000</v>
      </c>
      <c r="AG120" s="230">
        <f t="shared" si="70"/>
        <v>0</v>
      </c>
      <c r="AH120" s="253">
        <f t="shared" si="94"/>
        <v>650000</v>
      </c>
      <c r="AI120" s="253">
        <v>650000</v>
      </c>
      <c r="AJ120" s="253">
        <f t="shared" si="71"/>
        <v>0</v>
      </c>
      <c r="AK120" s="230">
        <f t="shared" si="99"/>
        <v>650000</v>
      </c>
      <c r="AL120" s="230"/>
      <c r="AM120" s="230">
        <f t="shared" si="72"/>
        <v>650000</v>
      </c>
      <c r="AN120" s="253">
        <f t="shared" si="95"/>
        <v>650000</v>
      </c>
      <c r="AO120" s="253"/>
      <c r="AP120" s="253">
        <f t="shared" si="73"/>
        <v>650000</v>
      </c>
      <c r="AQ120" s="230"/>
      <c r="AR120" s="230"/>
      <c r="AS120" s="230">
        <f t="shared" si="74"/>
        <v>0</v>
      </c>
      <c r="AT120" s="253"/>
      <c r="AU120" s="253"/>
      <c r="AV120" s="253">
        <f t="shared" si="75"/>
        <v>0</v>
      </c>
      <c r="AW120" s="230"/>
      <c r="AX120" s="230"/>
      <c r="AY120" s="230"/>
      <c r="AZ120" s="253">
        <f t="shared" si="97"/>
        <v>8200000</v>
      </c>
      <c r="BA120" s="230">
        <f t="shared" si="100"/>
        <v>9500000</v>
      </c>
      <c r="BB120" s="305">
        <f t="shared" si="98"/>
        <v>1300000</v>
      </c>
      <c r="BC120" s="306" t="s">
        <v>129</v>
      </c>
      <c r="BD120" s="307">
        <v>9500000</v>
      </c>
      <c r="BE120" s="307">
        <v>6900000</v>
      </c>
      <c r="BF120" s="307">
        <v>2600000</v>
      </c>
      <c r="BG120" s="308">
        <v>0</v>
      </c>
      <c r="BH120" s="305">
        <f t="shared" si="77"/>
        <v>0</v>
      </c>
      <c r="BI120" s="310" t="s">
        <v>129</v>
      </c>
      <c r="BJ120" s="307">
        <v>2600000</v>
      </c>
      <c r="BK120" s="309">
        <f t="shared" si="78"/>
        <v>-1300000</v>
      </c>
    </row>
    <row r="121" spans="1:63" s="299" customFormat="1" ht="15" x14ac:dyDescent="0.2">
      <c r="A121" s="324">
        <v>116</v>
      </c>
      <c r="B121" s="325"/>
      <c r="C121" s="325" t="s">
        <v>186</v>
      </c>
      <c r="D121" s="327" t="s">
        <v>138</v>
      </c>
      <c r="E121" s="261">
        <v>10000000</v>
      </c>
      <c r="F121" s="261"/>
      <c r="G121" s="261"/>
      <c r="H121" s="261">
        <v>10000000</v>
      </c>
      <c r="I121" s="261">
        <v>2000000</v>
      </c>
      <c r="J121" s="261">
        <f t="shared" si="82"/>
        <v>2000000</v>
      </c>
      <c r="K121" s="261">
        <v>2000000</v>
      </c>
      <c r="L121" s="261">
        <f t="shared" si="83"/>
        <v>0</v>
      </c>
      <c r="M121" s="314">
        <f>(H121-I121)/10</f>
        <v>800000</v>
      </c>
      <c r="N121" s="314">
        <v>800000</v>
      </c>
      <c r="O121" s="314">
        <f t="shared" si="105"/>
        <v>0</v>
      </c>
      <c r="P121" s="261">
        <f t="shared" si="107"/>
        <v>800000</v>
      </c>
      <c r="Q121" s="261">
        <v>800000</v>
      </c>
      <c r="R121" s="261">
        <f t="shared" si="101"/>
        <v>0</v>
      </c>
      <c r="S121" s="261">
        <f t="shared" si="108"/>
        <v>800000</v>
      </c>
      <c r="T121" s="261">
        <f>S121</f>
        <v>800000</v>
      </c>
      <c r="U121" s="261">
        <f t="shared" si="89"/>
        <v>0</v>
      </c>
      <c r="V121" s="261">
        <f t="shared" si="102"/>
        <v>800000</v>
      </c>
      <c r="W121" s="261">
        <f>V121</f>
        <v>800000</v>
      </c>
      <c r="X121" s="261">
        <f t="shared" si="90"/>
        <v>0</v>
      </c>
      <c r="Y121" s="261">
        <f t="shared" si="106"/>
        <v>800000</v>
      </c>
      <c r="Z121" s="261">
        <f>Y121</f>
        <v>800000</v>
      </c>
      <c r="AA121" s="261">
        <f t="shared" si="91"/>
        <v>0</v>
      </c>
      <c r="AB121" s="261">
        <f t="shared" si="92"/>
        <v>800000</v>
      </c>
      <c r="AC121" s="261">
        <f>AB121</f>
        <v>800000</v>
      </c>
      <c r="AD121" s="261">
        <f t="shared" si="69"/>
        <v>0</v>
      </c>
      <c r="AE121" s="261">
        <f t="shared" si="93"/>
        <v>800000</v>
      </c>
      <c r="AF121" s="261">
        <f>AE121</f>
        <v>800000</v>
      </c>
      <c r="AG121" s="261">
        <f t="shared" si="70"/>
        <v>0</v>
      </c>
      <c r="AH121" s="261">
        <f t="shared" si="94"/>
        <v>800000</v>
      </c>
      <c r="AI121" s="261">
        <v>800000</v>
      </c>
      <c r="AJ121" s="261">
        <f t="shared" si="71"/>
        <v>0</v>
      </c>
      <c r="AK121" s="261">
        <f t="shared" si="99"/>
        <v>800000</v>
      </c>
      <c r="AL121" s="261">
        <v>800000</v>
      </c>
      <c r="AM121" s="261">
        <f t="shared" si="72"/>
        <v>0</v>
      </c>
      <c r="AN121" s="261">
        <f t="shared" si="95"/>
        <v>800000</v>
      </c>
      <c r="AO121" s="261">
        <v>800000</v>
      </c>
      <c r="AP121" s="261">
        <f t="shared" si="73"/>
        <v>0</v>
      </c>
      <c r="AQ121" s="261"/>
      <c r="AR121" s="261"/>
      <c r="AS121" s="261">
        <f t="shared" si="74"/>
        <v>0</v>
      </c>
      <c r="AT121" s="261"/>
      <c r="AU121" s="261"/>
      <c r="AV121" s="261">
        <f t="shared" si="75"/>
        <v>0</v>
      </c>
      <c r="AW121" s="261"/>
      <c r="AX121" s="261"/>
      <c r="AY121" s="261"/>
      <c r="AZ121" s="261">
        <f t="shared" si="97"/>
        <v>10000000</v>
      </c>
      <c r="BA121" s="261">
        <f t="shared" si="100"/>
        <v>10000000</v>
      </c>
      <c r="BB121" s="329">
        <f t="shared" si="98"/>
        <v>0</v>
      </c>
      <c r="BC121" s="330" t="s">
        <v>186</v>
      </c>
      <c r="BD121" s="331">
        <v>10000000</v>
      </c>
      <c r="BE121" s="331">
        <v>6000000</v>
      </c>
      <c r="BF121" s="331">
        <v>4000000</v>
      </c>
      <c r="BG121" s="331">
        <v>800000</v>
      </c>
      <c r="BH121" s="329">
        <f t="shared" si="77"/>
        <v>0</v>
      </c>
      <c r="BI121" s="423" t="s">
        <v>186</v>
      </c>
      <c r="BJ121" s="331">
        <v>2400000</v>
      </c>
      <c r="BK121" s="332">
        <f t="shared" si="78"/>
        <v>-2400000</v>
      </c>
    </row>
    <row r="122" spans="1:63" s="299" customFormat="1" ht="15" x14ac:dyDescent="0.2">
      <c r="A122" s="324">
        <v>117</v>
      </c>
      <c r="B122" s="325"/>
      <c r="C122" s="325" t="s">
        <v>169</v>
      </c>
      <c r="D122" s="327" t="s">
        <v>138</v>
      </c>
      <c r="E122" s="425">
        <v>9750000</v>
      </c>
      <c r="F122" s="261">
        <v>487500</v>
      </c>
      <c r="G122" s="261"/>
      <c r="H122" s="425">
        <f>E122-F122</f>
        <v>9262500</v>
      </c>
      <c r="I122" s="261">
        <f>H122</f>
        <v>9262500</v>
      </c>
      <c r="J122" s="261">
        <f t="shared" si="82"/>
        <v>9262500</v>
      </c>
      <c r="K122" s="261">
        <f>J122</f>
        <v>9262500</v>
      </c>
      <c r="L122" s="261"/>
      <c r="M122" s="314">
        <f>(H122-I122)/12</f>
        <v>0</v>
      </c>
      <c r="N122" s="314"/>
      <c r="O122" s="314">
        <f t="shared" si="105"/>
        <v>0</v>
      </c>
      <c r="P122" s="261">
        <f t="shared" si="107"/>
        <v>0</v>
      </c>
      <c r="Q122" s="261"/>
      <c r="R122" s="261">
        <f t="shared" si="101"/>
        <v>0</v>
      </c>
      <c r="S122" s="261">
        <f t="shared" si="108"/>
        <v>0</v>
      </c>
      <c r="T122" s="261"/>
      <c r="U122" s="261">
        <f t="shared" si="89"/>
        <v>0</v>
      </c>
      <c r="V122" s="261">
        <f t="shared" si="102"/>
        <v>0</v>
      </c>
      <c r="W122" s="261"/>
      <c r="X122" s="261">
        <f t="shared" si="90"/>
        <v>0</v>
      </c>
      <c r="Y122" s="261">
        <f t="shared" si="106"/>
        <v>0</v>
      </c>
      <c r="Z122" s="261"/>
      <c r="AA122" s="261">
        <f t="shared" si="91"/>
        <v>0</v>
      </c>
      <c r="AB122" s="261">
        <f t="shared" si="92"/>
        <v>0</v>
      </c>
      <c r="AC122" s="261"/>
      <c r="AD122" s="261">
        <f t="shared" si="69"/>
        <v>0</v>
      </c>
      <c r="AE122" s="261">
        <f t="shared" si="93"/>
        <v>0</v>
      </c>
      <c r="AF122" s="261"/>
      <c r="AG122" s="261">
        <f t="shared" si="70"/>
        <v>0</v>
      </c>
      <c r="AH122" s="261">
        <f t="shared" si="94"/>
        <v>0</v>
      </c>
      <c r="AI122" s="261"/>
      <c r="AJ122" s="261">
        <f t="shared" si="71"/>
        <v>0</v>
      </c>
      <c r="AK122" s="261">
        <f t="shared" si="99"/>
        <v>0</v>
      </c>
      <c r="AL122" s="261"/>
      <c r="AM122" s="261">
        <f t="shared" si="72"/>
        <v>0</v>
      </c>
      <c r="AN122" s="261">
        <f t="shared" si="95"/>
        <v>0</v>
      </c>
      <c r="AO122" s="261"/>
      <c r="AP122" s="261">
        <f t="shared" si="73"/>
        <v>0</v>
      </c>
      <c r="AQ122" s="261">
        <f>AN122</f>
        <v>0</v>
      </c>
      <c r="AR122" s="261"/>
      <c r="AS122" s="261">
        <f t="shared" si="74"/>
        <v>0</v>
      </c>
      <c r="AT122" s="261">
        <f>AN122</f>
        <v>0</v>
      </c>
      <c r="AU122" s="261"/>
      <c r="AV122" s="261">
        <f t="shared" si="75"/>
        <v>0</v>
      </c>
      <c r="AW122" s="261"/>
      <c r="AX122" s="261"/>
      <c r="AY122" s="261"/>
      <c r="AZ122" s="261">
        <f t="shared" si="97"/>
        <v>9262500</v>
      </c>
      <c r="BA122" s="261">
        <f t="shared" si="100"/>
        <v>9262500</v>
      </c>
      <c r="BB122" s="329">
        <f t="shared" si="98"/>
        <v>0</v>
      </c>
      <c r="BC122" s="423" t="s">
        <v>169</v>
      </c>
      <c r="BD122" s="331">
        <v>9262500</v>
      </c>
      <c r="BE122" s="331">
        <v>9262500</v>
      </c>
      <c r="BF122" s="424">
        <v>0</v>
      </c>
      <c r="BG122" s="424">
        <v>0</v>
      </c>
      <c r="BH122" s="329">
        <f t="shared" si="77"/>
        <v>0</v>
      </c>
      <c r="BI122" s="423" t="s">
        <v>169</v>
      </c>
      <c r="BJ122" s="424">
        <v>0</v>
      </c>
      <c r="BK122" s="332">
        <f t="shared" si="78"/>
        <v>0</v>
      </c>
    </row>
    <row r="123" spans="1:63" ht="15" x14ac:dyDescent="0.2">
      <c r="A123" s="207">
        <v>118</v>
      </c>
      <c r="B123" s="302"/>
      <c r="C123" s="302" t="s">
        <v>199</v>
      </c>
      <c r="D123" s="303" t="s">
        <v>138</v>
      </c>
      <c r="E123" s="253">
        <v>10000000</v>
      </c>
      <c r="F123" s="230"/>
      <c r="G123" s="230"/>
      <c r="H123" s="230">
        <v>10000000</v>
      </c>
      <c r="I123" s="230">
        <v>1000000</v>
      </c>
      <c r="J123" s="249">
        <v>1500000</v>
      </c>
      <c r="K123" s="249">
        <v>1500000</v>
      </c>
      <c r="L123" s="249">
        <f t="shared" ref="L123:L146" si="109">J123-K123</f>
        <v>0</v>
      </c>
      <c r="M123" s="304">
        <v>708000</v>
      </c>
      <c r="N123" s="304">
        <v>708000</v>
      </c>
      <c r="O123" s="304">
        <f t="shared" si="105"/>
        <v>0</v>
      </c>
      <c r="P123" s="249">
        <f t="shared" si="107"/>
        <v>708000</v>
      </c>
      <c r="Q123" s="249">
        <v>708000</v>
      </c>
      <c r="R123" s="249">
        <f t="shared" si="101"/>
        <v>0</v>
      </c>
      <c r="S123" s="249">
        <f t="shared" si="108"/>
        <v>708000</v>
      </c>
      <c r="T123" s="249">
        <f>S123</f>
        <v>708000</v>
      </c>
      <c r="U123" s="249">
        <f t="shared" si="89"/>
        <v>0</v>
      </c>
      <c r="V123" s="249">
        <f t="shared" si="102"/>
        <v>708000</v>
      </c>
      <c r="W123" s="249">
        <f t="shared" ref="W123:W131" si="110">V123</f>
        <v>708000</v>
      </c>
      <c r="X123" s="249">
        <f t="shared" si="90"/>
        <v>0</v>
      </c>
      <c r="Y123" s="249">
        <f t="shared" si="106"/>
        <v>708000</v>
      </c>
      <c r="Z123" s="249">
        <f t="shared" ref="Z123:Z131" si="111">Y123</f>
        <v>708000</v>
      </c>
      <c r="AA123" s="249">
        <f t="shared" si="91"/>
        <v>0</v>
      </c>
      <c r="AB123" s="253">
        <f t="shared" si="92"/>
        <v>708000</v>
      </c>
      <c r="AC123" s="253">
        <f>AB123</f>
        <v>708000</v>
      </c>
      <c r="AD123" s="253">
        <f t="shared" si="69"/>
        <v>0</v>
      </c>
      <c r="AE123" s="230">
        <f t="shared" si="93"/>
        <v>708000</v>
      </c>
      <c r="AF123" s="230">
        <v>708000</v>
      </c>
      <c r="AG123" s="230">
        <f t="shared" si="70"/>
        <v>0</v>
      </c>
      <c r="AH123" s="253">
        <f t="shared" si="94"/>
        <v>708000</v>
      </c>
      <c r="AI123" s="253">
        <v>708000</v>
      </c>
      <c r="AJ123" s="253">
        <f t="shared" si="71"/>
        <v>0</v>
      </c>
      <c r="AK123" s="230">
        <f t="shared" si="99"/>
        <v>708000</v>
      </c>
      <c r="AL123" s="230">
        <v>708000</v>
      </c>
      <c r="AM123" s="230">
        <f t="shared" si="72"/>
        <v>0</v>
      </c>
      <c r="AN123" s="253">
        <f t="shared" si="95"/>
        <v>708000</v>
      </c>
      <c r="AO123" s="253">
        <v>708000</v>
      </c>
      <c r="AP123" s="253">
        <f t="shared" si="73"/>
        <v>0</v>
      </c>
      <c r="AQ123" s="230">
        <f>AN123</f>
        <v>708000</v>
      </c>
      <c r="AR123" s="230">
        <f>1000000-580000</f>
        <v>420000</v>
      </c>
      <c r="AS123" s="230">
        <f t="shared" si="74"/>
        <v>288000</v>
      </c>
      <c r="AT123" s="253">
        <v>712000</v>
      </c>
      <c r="AU123" s="253"/>
      <c r="AV123" s="253">
        <f t="shared" si="75"/>
        <v>712000</v>
      </c>
      <c r="AW123" s="230"/>
      <c r="AX123" s="230"/>
      <c r="AY123" s="230"/>
      <c r="AZ123" s="253">
        <f t="shared" si="97"/>
        <v>9000000</v>
      </c>
      <c r="BA123" s="230">
        <f t="shared" si="100"/>
        <v>10000000</v>
      </c>
      <c r="BB123" s="305">
        <f t="shared" si="98"/>
        <v>1000000</v>
      </c>
      <c r="BC123" s="306" t="s">
        <v>199</v>
      </c>
      <c r="BD123" s="307">
        <v>10000000</v>
      </c>
      <c r="BE123" s="307">
        <v>6000000</v>
      </c>
      <c r="BF123" s="307">
        <v>4000000</v>
      </c>
      <c r="BG123" s="308">
        <v>0</v>
      </c>
      <c r="BH123" s="305">
        <f t="shared" si="77"/>
        <v>0</v>
      </c>
      <c r="BI123" s="310" t="s">
        <v>199</v>
      </c>
      <c r="BJ123" s="307">
        <v>4000000</v>
      </c>
      <c r="BK123" s="309">
        <f t="shared" si="78"/>
        <v>-3000000</v>
      </c>
    </row>
    <row r="124" spans="1:63" s="299" customFormat="1" ht="15" x14ac:dyDescent="0.2">
      <c r="A124" s="324">
        <v>119</v>
      </c>
      <c r="B124" s="325"/>
      <c r="C124" s="450" t="s">
        <v>114</v>
      </c>
      <c r="D124" s="327" t="s">
        <v>138</v>
      </c>
      <c r="E124" s="425">
        <v>9500000</v>
      </c>
      <c r="F124" s="261"/>
      <c r="G124" s="261"/>
      <c r="H124" s="425">
        <v>9500000</v>
      </c>
      <c r="I124" s="328">
        <v>3000000</v>
      </c>
      <c r="J124" s="261">
        <f>I124</f>
        <v>3000000</v>
      </c>
      <c r="K124" s="261">
        <v>3000000</v>
      </c>
      <c r="L124" s="261">
        <f t="shared" si="109"/>
        <v>0</v>
      </c>
      <c r="M124" s="314">
        <v>550000</v>
      </c>
      <c r="N124" s="314">
        <v>550000</v>
      </c>
      <c r="O124" s="314">
        <f t="shared" si="105"/>
        <v>0</v>
      </c>
      <c r="P124" s="261">
        <f t="shared" si="107"/>
        <v>550000</v>
      </c>
      <c r="Q124" s="261">
        <v>550000</v>
      </c>
      <c r="R124" s="261">
        <f t="shared" si="101"/>
        <v>0</v>
      </c>
      <c r="S124" s="261">
        <f t="shared" si="108"/>
        <v>550000</v>
      </c>
      <c r="T124" s="261">
        <f>S124</f>
        <v>550000</v>
      </c>
      <c r="U124" s="261">
        <f t="shared" si="89"/>
        <v>0</v>
      </c>
      <c r="V124" s="261">
        <f t="shared" si="102"/>
        <v>550000</v>
      </c>
      <c r="W124" s="261">
        <f t="shared" si="110"/>
        <v>550000</v>
      </c>
      <c r="X124" s="261">
        <f t="shared" si="90"/>
        <v>0</v>
      </c>
      <c r="Y124" s="261">
        <f t="shared" si="106"/>
        <v>550000</v>
      </c>
      <c r="Z124" s="261">
        <f t="shared" si="111"/>
        <v>550000</v>
      </c>
      <c r="AA124" s="261">
        <f t="shared" si="91"/>
        <v>0</v>
      </c>
      <c r="AB124" s="261">
        <f t="shared" si="92"/>
        <v>550000</v>
      </c>
      <c r="AC124" s="261">
        <f>AB124</f>
        <v>550000</v>
      </c>
      <c r="AD124" s="261">
        <f t="shared" si="69"/>
        <v>0</v>
      </c>
      <c r="AE124" s="261">
        <f t="shared" si="93"/>
        <v>550000</v>
      </c>
      <c r="AF124" s="261">
        <f>AE124</f>
        <v>550000</v>
      </c>
      <c r="AG124" s="261">
        <f t="shared" si="70"/>
        <v>0</v>
      </c>
      <c r="AH124" s="261">
        <f t="shared" si="94"/>
        <v>550000</v>
      </c>
      <c r="AI124" s="261">
        <v>550000</v>
      </c>
      <c r="AJ124" s="261">
        <f t="shared" si="71"/>
        <v>0</v>
      </c>
      <c r="AK124" s="261">
        <f t="shared" si="99"/>
        <v>550000</v>
      </c>
      <c r="AL124" s="261">
        <v>550000</v>
      </c>
      <c r="AM124" s="261">
        <f t="shared" si="72"/>
        <v>0</v>
      </c>
      <c r="AN124" s="261">
        <f t="shared" si="95"/>
        <v>550000</v>
      </c>
      <c r="AO124" s="261">
        <v>550000</v>
      </c>
      <c r="AP124" s="261">
        <f t="shared" si="73"/>
        <v>0</v>
      </c>
      <c r="AQ124" s="261">
        <f>AN124</f>
        <v>550000</v>
      </c>
      <c r="AR124" s="261">
        <v>550000</v>
      </c>
      <c r="AS124" s="261">
        <f t="shared" si="74"/>
        <v>0</v>
      </c>
      <c r="AT124" s="261">
        <v>450000</v>
      </c>
      <c r="AU124" s="261">
        <v>450000</v>
      </c>
      <c r="AV124" s="261">
        <f t="shared" si="75"/>
        <v>0</v>
      </c>
      <c r="AW124" s="261"/>
      <c r="AX124" s="261"/>
      <c r="AY124" s="261"/>
      <c r="AZ124" s="261">
        <f t="shared" si="97"/>
        <v>9500000</v>
      </c>
      <c r="BA124" s="261">
        <f t="shared" si="100"/>
        <v>9500000</v>
      </c>
      <c r="BB124" s="329">
        <f t="shared" si="98"/>
        <v>0</v>
      </c>
      <c r="BC124" s="330" t="s">
        <v>114</v>
      </c>
      <c r="BD124" s="331">
        <v>9500000</v>
      </c>
      <c r="BE124" s="331">
        <v>6000000</v>
      </c>
      <c r="BF124" s="331">
        <v>3500000</v>
      </c>
      <c r="BG124" s="331">
        <v>300000</v>
      </c>
      <c r="BH124" s="329">
        <f t="shared" si="77"/>
        <v>0</v>
      </c>
      <c r="BI124" s="423" t="s">
        <v>114</v>
      </c>
      <c r="BJ124" s="331">
        <v>2650000</v>
      </c>
      <c r="BK124" s="332">
        <f t="shared" si="78"/>
        <v>-2650000</v>
      </c>
    </row>
    <row r="125" spans="1:63" s="299" customFormat="1" ht="15" x14ac:dyDescent="0.2">
      <c r="A125" s="324">
        <v>120</v>
      </c>
      <c r="B125" s="325"/>
      <c r="C125" s="325" t="s">
        <v>151</v>
      </c>
      <c r="D125" s="327" t="s">
        <v>138</v>
      </c>
      <c r="E125" s="425">
        <v>9500000</v>
      </c>
      <c r="F125" s="261"/>
      <c r="G125" s="261"/>
      <c r="H125" s="425">
        <v>9000000</v>
      </c>
      <c r="I125" s="261">
        <v>2000000</v>
      </c>
      <c r="J125" s="261">
        <f>I125</f>
        <v>2000000</v>
      </c>
      <c r="K125" s="261">
        <v>2000000</v>
      </c>
      <c r="L125" s="261">
        <f t="shared" si="109"/>
        <v>0</v>
      </c>
      <c r="M125" s="314">
        <v>583000</v>
      </c>
      <c r="N125" s="314">
        <v>583000</v>
      </c>
      <c r="O125" s="314">
        <f t="shared" si="105"/>
        <v>0</v>
      </c>
      <c r="P125" s="261">
        <f t="shared" si="107"/>
        <v>583000</v>
      </c>
      <c r="Q125" s="261">
        <v>583000</v>
      </c>
      <c r="R125" s="261">
        <f t="shared" si="101"/>
        <v>0</v>
      </c>
      <c r="S125" s="261">
        <f t="shared" si="108"/>
        <v>583000</v>
      </c>
      <c r="T125" s="261">
        <f>S125</f>
        <v>583000</v>
      </c>
      <c r="U125" s="261">
        <f t="shared" si="89"/>
        <v>0</v>
      </c>
      <c r="V125" s="261">
        <f t="shared" si="102"/>
        <v>583000</v>
      </c>
      <c r="W125" s="261">
        <f t="shared" si="110"/>
        <v>583000</v>
      </c>
      <c r="X125" s="261">
        <f t="shared" si="90"/>
        <v>0</v>
      </c>
      <c r="Y125" s="261">
        <f t="shared" si="106"/>
        <v>583000</v>
      </c>
      <c r="Z125" s="261">
        <f t="shared" si="111"/>
        <v>583000</v>
      </c>
      <c r="AA125" s="261">
        <f t="shared" si="91"/>
        <v>0</v>
      </c>
      <c r="AB125" s="261">
        <f t="shared" si="92"/>
        <v>583000</v>
      </c>
      <c r="AC125" s="261">
        <f>AB125</f>
        <v>583000</v>
      </c>
      <c r="AD125" s="261">
        <f t="shared" si="69"/>
        <v>0</v>
      </c>
      <c r="AE125" s="261">
        <f t="shared" si="93"/>
        <v>583000</v>
      </c>
      <c r="AF125" s="261">
        <v>583000</v>
      </c>
      <c r="AG125" s="261">
        <f t="shared" si="70"/>
        <v>0</v>
      </c>
      <c r="AH125" s="261">
        <f t="shared" si="94"/>
        <v>583000</v>
      </c>
      <c r="AI125" s="261">
        <v>583000</v>
      </c>
      <c r="AJ125" s="261">
        <f t="shared" si="71"/>
        <v>0</v>
      </c>
      <c r="AK125" s="261">
        <f t="shared" si="99"/>
        <v>583000</v>
      </c>
      <c r="AL125" s="261">
        <v>583000</v>
      </c>
      <c r="AM125" s="261">
        <f t="shared" si="72"/>
        <v>0</v>
      </c>
      <c r="AN125" s="261">
        <f t="shared" si="95"/>
        <v>583000</v>
      </c>
      <c r="AO125" s="261">
        <v>583000</v>
      </c>
      <c r="AP125" s="261">
        <f t="shared" si="73"/>
        <v>0</v>
      </c>
      <c r="AQ125" s="261">
        <f>AN125</f>
        <v>583000</v>
      </c>
      <c r="AR125" s="261">
        <v>583000</v>
      </c>
      <c r="AS125" s="261">
        <f t="shared" si="74"/>
        <v>0</v>
      </c>
      <c r="AT125" s="261">
        <v>587000</v>
      </c>
      <c r="AU125" s="261">
        <v>587000</v>
      </c>
      <c r="AV125" s="261">
        <f t="shared" si="75"/>
        <v>0</v>
      </c>
      <c r="AW125" s="261"/>
      <c r="AX125" s="261"/>
      <c r="AY125" s="261"/>
      <c r="AZ125" s="261">
        <f t="shared" si="97"/>
        <v>9000000</v>
      </c>
      <c r="BA125" s="261">
        <f t="shared" si="100"/>
        <v>9000000</v>
      </c>
      <c r="BB125" s="329">
        <f t="shared" si="98"/>
        <v>0</v>
      </c>
      <c r="BC125" s="423" t="s">
        <v>151</v>
      </c>
      <c r="BD125" s="331">
        <v>9000000</v>
      </c>
      <c r="BE125" s="331">
        <v>5500000</v>
      </c>
      <c r="BF125" s="331">
        <v>3500000</v>
      </c>
      <c r="BG125" s="424">
        <v>0</v>
      </c>
      <c r="BH125" s="329">
        <f t="shared" si="77"/>
        <v>0</v>
      </c>
      <c r="BI125" s="330" t="s">
        <v>151</v>
      </c>
      <c r="BJ125" s="331">
        <v>3500000</v>
      </c>
      <c r="BK125" s="332">
        <f t="shared" si="78"/>
        <v>-3500000</v>
      </c>
    </row>
    <row r="126" spans="1:63" s="299" customFormat="1" ht="15" x14ac:dyDescent="0.2">
      <c r="A126" s="324">
        <v>121</v>
      </c>
      <c r="B126" s="325"/>
      <c r="C126" s="448" t="s">
        <v>181</v>
      </c>
      <c r="D126" s="327" t="s">
        <v>138</v>
      </c>
      <c r="E126" s="328">
        <v>10000000</v>
      </c>
      <c r="F126" s="261"/>
      <c r="G126" s="261"/>
      <c r="H126" s="328">
        <v>10000000</v>
      </c>
      <c r="I126" s="328">
        <v>3000000</v>
      </c>
      <c r="J126" s="261">
        <v>2500000</v>
      </c>
      <c r="K126" s="261">
        <v>2500000</v>
      </c>
      <c r="L126" s="261">
        <f t="shared" si="109"/>
        <v>0</v>
      </c>
      <c r="M126" s="314">
        <v>750000</v>
      </c>
      <c r="N126" s="314">
        <v>750000</v>
      </c>
      <c r="O126" s="314">
        <f t="shared" si="105"/>
        <v>0</v>
      </c>
      <c r="P126" s="261">
        <f t="shared" si="107"/>
        <v>750000</v>
      </c>
      <c r="Q126" s="261">
        <v>750000</v>
      </c>
      <c r="R126" s="261">
        <f t="shared" si="101"/>
        <v>0</v>
      </c>
      <c r="S126" s="261">
        <f t="shared" si="108"/>
        <v>750000</v>
      </c>
      <c r="T126" s="261">
        <f>S126</f>
        <v>750000</v>
      </c>
      <c r="U126" s="261">
        <f t="shared" si="89"/>
        <v>0</v>
      </c>
      <c r="V126" s="261">
        <f t="shared" si="102"/>
        <v>750000</v>
      </c>
      <c r="W126" s="261">
        <f t="shared" si="110"/>
        <v>750000</v>
      </c>
      <c r="X126" s="261">
        <f t="shared" si="90"/>
        <v>0</v>
      </c>
      <c r="Y126" s="261">
        <f t="shared" si="106"/>
        <v>750000</v>
      </c>
      <c r="Z126" s="261">
        <f t="shared" si="111"/>
        <v>750000</v>
      </c>
      <c r="AA126" s="261">
        <f t="shared" si="91"/>
        <v>0</v>
      </c>
      <c r="AB126" s="261">
        <f t="shared" si="92"/>
        <v>750000</v>
      </c>
      <c r="AC126" s="261">
        <f>AB126</f>
        <v>750000</v>
      </c>
      <c r="AD126" s="261">
        <f t="shared" si="69"/>
        <v>0</v>
      </c>
      <c r="AE126" s="261">
        <f t="shared" si="93"/>
        <v>750000</v>
      </c>
      <c r="AF126" s="261">
        <v>750000</v>
      </c>
      <c r="AG126" s="261">
        <f t="shared" si="70"/>
        <v>0</v>
      </c>
      <c r="AH126" s="261">
        <f t="shared" si="94"/>
        <v>750000</v>
      </c>
      <c r="AI126" s="261">
        <v>750000</v>
      </c>
      <c r="AJ126" s="261">
        <f t="shared" si="71"/>
        <v>0</v>
      </c>
      <c r="AK126" s="261">
        <f t="shared" si="99"/>
        <v>750000</v>
      </c>
      <c r="AL126" s="261">
        <v>750000</v>
      </c>
      <c r="AM126" s="261">
        <f t="shared" si="72"/>
        <v>0</v>
      </c>
      <c r="AN126" s="261">
        <f t="shared" si="95"/>
        <v>750000</v>
      </c>
      <c r="AO126" s="261">
        <v>750000</v>
      </c>
      <c r="AP126" s="261">
        <f t="shared" si="73"/>
        <v>0</v>
      </c>
      <c r="AQ126" s="261"/>
      <c r="AR126" s="261"/>
      <c r="AS126" s="261">
        <f t="shared" si="74"/>
        <v>0</v>
      </c>
      <c r="AT126" s="261"/>
      <c r="AU126" s="261"/>
      <c r="AV126" s="261">
        <f t="shared" si="75"/>
        <v>0</v>
      </c>
      <c r="AW126" s="261"/>
      <c r="AX126" s="261"/>
      <c r="AY126" s="261"/>
      <c r="AZ126" s="261">
        <f t="shared" si="97"/>
        <v>10000000</v>
      </c>
      <c r="BA126" s="261">
        <f t="shared" si="100"/>
        <v>10000000</v>
      </c>
      <c r="BB126" s="329">
        <f t="shared" si="98"/>
        <v>0</v>
      </c>
      <c r="BC126" s="330" t="s">
        <v>181</v>
      </c>
      <c r="BD126" s="331">
        <v>10000000</v>
      </c>
      <c r="BE126" s="331">
        <v>5950000</v>
      </c>
      <c r="BF126" s="331">
        <v>4050000</v>
      </c>
      <c r="BG126" s="331">
        <v>1050000</v>
      </c>
      <c r="BH126" s="329">
        <f t="shared" si="77"/>
        <v>0</v>
      </c>
      <c r="BI126" s="330" t="s">
        <v>181</v>
      </c>
      <c r="BJ126" s="331">
        <v>3000000</v>
      </c>
      <c r="BK126" s="332">
        <f t="shared" si="78"/>
        <v>-3000000</v>
      </c>
    </row>
    <row r="127" spans="1:63" s="299" customFormat="1" ht="15" x14ac:dyDescent="0.2">
      <c r="A127" s="324">
        <v>122</v>
      </c>
      <c r="B127" s="325"/>
      <c r="C127" s="325" t="s">
        <v>342</v>
      </c>
      <c r="D127" s="327" t="s">
        <v>138</v>
      </c>
      <c r="E127" s="425">
        <v>9500000</v>
      </c>
      <c r="F127" s="261"/>
      <c r="G127" s="261"/>
      <c r="H127" s="425">
        <v>9500000</v>
      </c>
      <c r="I127" s="261">
        <v>1000000</v>
      </c>
      <c r="J127" s="261">
        <f t="shared" ref="J127:J146" si="112">I127</f>
        <v>1000000</v>
      </c>
      <c r="K127" s="261">
        <v>1000000</v>
      </c>
      <c r="L127" s="261">
        <f t="shared" si="109"/>
        <v>0</v>
      </c>
      <c r="M127" s="314">
        <v>708000</v>
      </c>
      <c r="N127" s="314">
        <v>708000</v>
      </c>
      <c r="O127" s="314">
        <f t="shared" si="105"/>
        <v>0</v>
      </c>
      <c r="P127" s="261">
        <f t="shared" si="107"/>
        <v>708000</v>
      </c>
      <c r="Q127" s="261">
        <v>708000</v>
      </c>
      <c r="R127" s="261">
        <f t="shared" si="101"/>
        <v>0</v>
      </c>
      <c r="S127" s="261">
        <f t="shared" si="108"/>
        <v>708000</v>
      </c>
      <c r="T127" s="261">
        <v>708000</v>
      </c>
      <c r="U127" s="261">
        <f t="shared" si="89"/>
        <v>0</v>
      </c>
      <c r="V127" s="261">
        <f t="shared" si="102"/>
        <v>708000</v>
      </c>
      <c r="W127" s="261">
        <f t="shared" si="110"/>
        <v>708000</v>
      </c>
      <c r="X127" s="261">
        <f t="shared" si="90"/>
        <v>0</v>
      </c>
      <c r="Y127" s="261">
        <f t="shared" si="106"/>
        <v>708000</v>
      </c>
      <c r="Z127" s="261">
        <f t="shared" si="111"/>
        <v>708000</v>
      </c>
      <c r="AA127" s="261">
        <f t="shared" si="91"/>
        <v>0</v>
      </c>
      <c r="AB127" s="261">
        <f t="shared" si="92"/>
        <v>708000</v>
      </c>
      <c r="AC127" s="261">
        <f>AB127</f>
        <v>708000</v>
      </c>
      <c r="AD127" s="261">
        <f t="shared" si="69"/>
        <v>0</v>
      </c>
      <c r="AE127" s="261">
        <f t="shared" si="93"/>
        <v>708000</v>
      </c>
      <c r="AF127" s="261">
        <v>708000</v>
      </c>
      <c r="AG127" s="261">
        <f t="shared" si="70"/>
        <v>0</v>
      </c>
      <c r="AH127" s="261">
        <f t="shared" si="94"/>
        <v>708000</v>
      </c>
      <c r="AI127" s="261">
        <v>708000</v>
      </c>
      <c r="AJ127" s="261">
        <f t="shared" si="71"/>
        <v>0</v>
      </c>
      <c r="AK127" s="261">
        <f t="shared" si="99"/>
        <v>708000</v>
      </c>
      <c r="AL127" s="261">
        <v>708000</v>
      </c>
      <c r="AM127" s="261">
        <f t="shared" si="72"/>
        <v>0</v>
      </c>
      <c r="AN127" s="261">
        <f t="shared" si="95"/>
        <v>708000</v>
      </c>
      <c r="AO127" s="261">
        <v>708000</v>
      </c>
      <c r="AP127" s="261">
        <f t="shared" si="73"/>
        <v>0</v>
      </c>
      <c r="AQ127" s="261">
        <f>AN127</f>
        <v>708000</v>
      </c>
      <c r="AR127" s="261">
        <v>708000</v>
      </c>
      <c r="AS127" s="261">
        <f t="shared" si="74"/>
        <v>0</v>
      </c>
      <c r="AT127" s="261">
        <v>712000</v>
      </c>
      <c r="AU127" s="261">
        <v>712000</v>
      </c>
      <c r="AV127" s="261">
        <f t="shared" si="75"/>
        <v>0</v>
      </c>
      <c r="AW127" s="261"/>
      <c r="AX127" s="261"/>
      <c r="AY127" s="261"/>
      <c r="AZ127" s="261">
        <f t="shared" si="97"/>
        <v>9500000</v>
      </c>
      <c r="BA127" s="261">
        <f t="shared" si="100"/>
        <v>9500000</v>
      </c>
      <c r="BB127" s="329">
        <f t="shared" si="98"/>
        <v>0</v>
      </c>
      <c r="BC127" s="330" t="s">
        <v>342</v>
      </c>
      <c r="BD127" s="331">
        <v>9500000</v>
      </c>
      <c r="BE127" s="331">
        <v>4618000</v>
      </c>
      <c r="BF127" s="331">
        <v>4882000</v>
      </c>
      <c r="BG127" s="331">
        <v>630000</v>
      </c>
      <c r="BH127" s="329">
        <f t="shared" si="77"/>
        <v>0</v>
      </c>
      <c r="BI127" s="330" t="s">
        <v>342</v>
      </c>
      <c r="BJ127" s="331">
        <v>4182000</v>
      </c>
      <c r="BK127" s="332">
        <f t="shared" si="78"/>
        <v>-4182000</v>
      </c>
    </row>
    <row r="128" spans="1:63" ht="15" x14ac:dyDescent="0.2">
      <c r="A128" s="207">
        <v>123</v>
      </c>
      <c r="B128" s="302"/>
      <c r="C128" s="302" t="s">
        <v>171</v>
      </c>
      <c r="D128" s="303" t="s">
        <v>138</v>
      </c>
      <c r="E128" s="208">
        <v>9750000</v>
      </c>
      <c r="F128" s="230"/>
      <c r="G128" s="230">
        <v>500000</v>
      </c>
      <c r="H128" s="182">
        <v>9250000</v>
      </c>
      <c r="I128" s="230">
        <v>1000000</v>
      </c>
      <c r="J128" s="249">
        <f t="shared" si="112"/>
        <v>1000000</v>
      </c>
      <c r="K128" s="249">
        <v>1000000</v>
      </c>
      <c r="L128" s="249">
        <f t="shared" si="109"/>
        <v>0</v>
      </c>
      <c r="M128" s="304">
        <v>687500</v>
      </c>
      <c r="N128" s="304">
        <v>687500</v>
      </c>
      <c r="O128" s="304">
        <f t="shared" si="105"/>
        <v>0</v>
      </c>
      <c r="P128" s="249">
        <v>687500</v>
      </c>
      <c r="Q128" s="249">
        <v>687500</v>
      </c>
      <c r="R128" s="249"/>
      <c r="S128" s="249">
        <v>687500</v>
      </c>
      <c r="T128" s="249">
        <v>687500</v>
      </c>
      <c r="U128" s="249">
        <f t="shared" si="89"/>
        <v>0</v>
      </c>
      <c r="V128" s="249">
        <f t="shared" si="102"/>
        <v>687500</v>
      </c>
      <c r="W128" s="249">
        <f t="shared" si="110"/>
        <v>687500</v>
      </c>
      <c r="X128" s="249">
        <f t="shared" si="90"/>
        <v>0</v>
      </c>
      <c r="Y128" s="249">
        <f t="shared" si="106"/>
        <v>687500</v>
      </c>
      <c r="Z128" s="249">
        <f t="shared" si="111"/>
        <v>687500</v>
      </c>
      <c r="AA128" s="249">
        <f t="shared" si="91"/>
        <v>0</v>
      </c>
      <c r="AB128" s="253">
        <f t="shared" si="92"/>
        <v>687500</v>
      </c>
      <c r="AC128" s="253">
        <v>687500</v>
      </c>
      <c r="AD128" s="253">
        <f t="shared" si="69"/>
        <v>0</v>
      </c>
      <c r="AE128" s="230">
        <f t="shared" si="93"/>
        <v>687500</v>
      </c>
      <c r="AF128" s="230">
        <v>687500</v>
      </c>
      <c r="AG128" s="230">
        <f t="shared" si="70"/>
        <v>0</v>
      </c>
      <c r="AH128" s="253">
        <f t="shared" si="94"/>
        <v>687500</v>
      </c>
      <c r="AI128" s="253">
        <v>687500</v>
      </c>
      <c r="AJ128" s="253">
        <f t="shared" si="71"/>
        <v>0</v>
      </c>
      <c r="AK128" s="230">
        <f t="shared" si="99"/>
        <v>687500</v>
      </c>
      <c r="AL128" s="230">
        <v>687500</v>
      </c>
      <c r="AM128" s="230">
        <f t="shared" si="72"/>
        <v>0</v>
      </c>
      <c r="AN128" s="253">
        <f t="shared" si="95"/>
        <v>687500</v>
      </c>
      <c r="AO128" s="253">
        <v>12500</v>
      </c>
      <c r="AP128" s="253">
        <f t="shared" si="73"/>
        <v>675000</v>
      </c>
      <c r="AQ128" s="230">
        <f>AN128</f>
        <v>687500</v>
      </c>
      <c r="AR128" s="230"/>
      <c r="AS128" s="230">
        <f t="shared" si="74"/>
        <v>687500</v>
      </c>
      <c r="AT128" s="253">
        <v>687500</v>
      </c>
      <c r="AU128" s="253"/>
      <c r="AV128" s="253">
        <f t="shared" si="75"/>
        <v>687500</v>
      </c>
      <c r="AW128" s="230"/>
      <c r="AX128" s="230"/>
      <c r="AY128" s="230"/>
      <c r="AZ128" s="253">
        <f t="shared" si="97"/>
        <v>7200000</v>
      </c>
      <c r="BA128" s="230">
        <f t="shared" si="100"/>
        <v>9250000</v>
      </c>
      <c r="BB128" s="305">
        <f t="shared" si="98"/>
        <v>2050000</v>
      </c>
      <c r="BC128" s="310" t="s">
        <v>469</v>
      </c>
      <c r="BD128" s="307">
        <v>9250000</v>
      </c>
      <c r="BE128" s="307">
        <v>4200000</v>
      </c>
      <c r="BF128" s="307">
        <v>5050000</v>
      </c>
      <c r="BG128" s="307">
        <v>925000</v>
      </c>
      <c r="BH128" s="305">
        <f t="shared" si="77"/>
        <v>0</v>
      </c>
      <c r="BI128" s="310" t="s">
        <v>469</v>
      </c>
      <c r="BJ128" s="307">
        <v>4550000</v>
      </c>
      <c r="BK128" s="309">
        <f t="shared" si="78"/>
        <v>-2500000</v>
      </c>
    </row>
    <row r="129" spans="1:63" ht="15" x14ac:dyDescent="0.2">
      <c r="A129" s="207">
        <v>124</v>
      </c>
      <c r="B129" s="302"/>
      <c r="C129" s="302" t="s">
        <v>167</v>
      </c>
      <c r="D129" s="303" t="s">
        <v>138</v>
      </c>
      <c r="E129" s="208">
        <v>9500000</v>
      </c>
      <c r="F129" s="230"/>
      <c r="G129" s="230"/>
      <c r="H129" s="182">
        <v>9500000</v>
      </c>
      <c r="I129" s="230">
        <v>1000000</v>
      </c>
      <c r="J129" s="249">
        <f t="shared" si="112"/>
        <v>1000000</v>
      </c>
      <c r="K129" s="249">
        <v>1000000</v>
      </c>
      <c r="L129" s="249">
        <f t="shared" si="109"/>
        <v>0</v>
      </c>
      <c r="M129" s="304">
        <f>(H129-I129)/10</f>
        <v>850000</v>
      </c>
      <c r="N129" s="304">
        <v>850000</v>
      </c>
      <c r="O129" s="304">
        <f t="shared" si="105"/>
        <v>0</v>
      </c>
      <c r="P129" s="249">
        <f t="shared" ref="P129:P145" si="113">M129</f>
        <v>850000</v>
      </c>
      <c r="Q129" s="249">
        <v>850000</v>
      </c>
      <c r="R129" s="249">
        <f t="shared" ref="R129:R144" si="114">P129-Q129</f>
        <v>0</v>
      </c>
      <c r="S129" s="249">
        <f t="shared" ref="S129:S145" si="115">P129</f>
        <v>850000</v>
      </c>
      <c r="T129" s="249">
        <f>S129</f>
        <v>850000</v>
      </c>
      <c r="U129" s="249">
        <f t="shared" si="89"/>
        <v>0</v>
      </c>
      <c r="V129" s="249">
        <f t="shared" si="102"/>
        <v>850000</v>
      </c>
      <c r="W129" s="249">
        <f t="shared" si="110"/>
        <v>850000</v>
      </c>
      <c r="X129" s="249">
        <f t="shared" si="90"/>
        <v>0</v>
      </c>
      <c r="Y129" s="249">
        <f t="shared" si="106"/>
        <v>850000</v>
      </c>
      <c r="Z129" s="249">
        <f t="shared" si="111"/>
        <v>850000</v>
      </c>
      <c r="AA129" s="249">
        <f t="shared" si="91"/>
        <v>0</v>
      </c>
      <c r="AB129" s="253">
        <f t="shared" si="92"/>
        <v>850000</v>
      </c>
      <c r="AC129" s="253">
        <v>850000</v>
      </c>
      <c r="AD129" s="253">
        <f t="shared" si="69"/>
        <v>0</v>
      </c>
      <c r="AE129" s="230">
        <f t="shared" si="93"/>
        <v>850000</v>
      </c>
      <c r="AF129" s="230">
        <v>850000</v>
      </c>
      <c r="AG129" s="230">
        <f t="shared" si="70"/>
        <v>0</v>
      </c>
      <c r="AH129" s="253">
        <f t="shared" si="94"/>
        <v>850000</v>
      </c>
      <c r="AI129" s="253">
        <v>300000</v>
      </c>
      <c r="AJ129" s="253">
        <f t="shared" si="71"/>
        <v>550000</v>
      </c>
      <c r="AK129" s="230">
        <f t="shared" si="99"/>
        <v>850000</v>
      </c>
      <c r="AL129" s="230"/>
      <c r="AM129" s="230">
        <f t="shared" si="72"/>
        <v>850000</v>
      </c>
      <c r="AN129" s="253">
        <f t="shared" si="95"/>
        <v>850000</v>
      </c>
      <c r="AO129" s="253"/>
      <c r="AP129" s="253">
        <f t="shared" si="73"/>
        <v>850000</v>
      </c>
      <c r="AQ129" s="230"/>
      <c r="AR129" s="230"/>
      <c r="AS129" s="230">
        <f t="shared" si="74"/>
        <v>0</v>
      </c>
      <c r="AT129" s="253"/>
      <c r="AU129" s="253"/>
      <c r="AV129" s="253">
        <f t="shared" si="75"/>
        <v>0</v>
      </c>
      <c r="AW129" s="230"/>
      <c r="AX129" s="230"/>
      <c r="AY129" s="230"/>
      <c r="AZ129" s="253">
        <f t="shared" si="97"/>
        <v>7250000</v>
      </c>
      <c r="BA129" s="230">
        <f t="shared" si="100"/>
        <v>9500000</v>
      </c>
      <c r="BB129" s="305">
        <f t="shared" si="98"/>
        <v>2250000</v>
      </c>
      <c r="BC129" s="310" t="s">
        <v>167</v>
      </c>
      <c r="BD129" s="307">
        <v>9500000</v>
      </c>
      <c r="BE129" s="307">
        <v>5250000</v>
      </c>
      <c r="BF129" s="307">
        <v>4250000</v>
      </c>
      <c r="BG129" s="307">
        <v>850000</v>
      </c>
      <c r="BH129" s="305">
        <f t="shared" si="77"/>
        <v>0</v>
      </c>
      <c r="BI129" s="310" t="s">
        <v>167</v>
      </c>
      <c r="BJ129" s="307">
        <v>4250000</v>
      </c>
      <c r="BK129" s="309">
        <f t="shared" si="78"/>
        <v>-2000000</v>
      </c>
    </row>
    <row r="130" spans="1:63" ht="15" x14ac:dyDescent="0.2">
      <c r="A130" s="207">
        <v>125</v>
      </c>
      <c r="B130" s="302"/>
      <c r="C130" s="302" t="s">
        <v>164</v>
      </c>
      <c r="D130" s="303" t="s">
        <v>138</v>
      </c>
      <c r="E130" s="208">
        <v>9500000</v>
      </c>
      <c r="F130" s="230"/>
      <c r="G130" s="230"/>
      <c r="H130" s="182">
        <v>9500000</v>
      </c>
      <c r="I130" s="230">
        <v>1000000</v>
      </c>
      <c r="J130" s="249">
        <f t="shared" si="112"/>
        <v>1000000</v>
      </c>
      <c r="K130" s="249">
        <v>1000000</v>
      </c>
      <c r="L130" s="249">
        <f t="shared" si="109"/>
        <v>0</v>
      </c>
      <c r="M130" s="304">
        <v>708000</v>
      </c>
      <c r="N130" s="304">
        <v>708000</v>
      </c>
      <c r="O130" s="304">
        <f t="shared" si="105"/>
        <v>0</v>
      </c>
      <c r="P130" s="249">
        <f t="shared" si="113"/>
        <v>708000</v>
      </c>
      <c r="Q130" s="249">
        <v>708000</v>
      </c>
      <c r="R130" s="249">
        <f t="shared" si="114"/>
        <v>0</v>
      </c>
      <c r="S130" s="249">
        <f t="shared" si="115"/>
        <v>708000</v>
      </c>
      <c r="T130" s="249">
        <f>S130</f>
        <v>708000</v>
      </c>
      <c r="U130" s="249">
        <f t="shared" si="89"/>
        <v>0</v>
      </c>
      <c r="V130" s="249">
        <f t="shared" si="102"/>
        <v>708000</v>
      </c>
      <c r="W130" s="249">
        <f t="shared" si="110"/>
        <v>708000</v>
      </c>
      <c r="X130" s="249">
        <f t="shared" si="90"/>
        <v>0</v>
      </c>
      <c r="Y130" s="249">
        <f t="shared" si="106"/>
        <v>708000</v>
      </c>
      <c r="Z130" s="249">
        <f t="shared" si="111"/>
        <v>708000</v>
      </c>
      <c r="AA130" s="249">
        <f t="shared" si="91"/>
        <v>0</v>
      </c>
      <c r="AB130" s="253">
        <f t="shared" si="92"/>
        <v>708000</v>
      </c>
      <c r="AC130" s="253">
        <f>AB130</f>
        <v>708000</v>
      </c>
      <c r="AD130" s="253">
        <f t="shared" si="69"/>
        <v>0</v>
      </c>
      <c r="AE130" s="230">
        <f t="shared" si="93"/>
        <v>708000</v>
      </c>
      <c r="AF130" s="230">
        <v>708000</v>
      </c>
      <c r="AG130" s="230">
        <f t="shared" si="70"/>
        <v>0</v>
      </c>
      <c r="AH130" s="253">
        <f t="shared" si="94"/>
        <v>708000</v>
      </c>
      <c r="AI130" s="253">
        <v>708000</v>
      </c>
      <c r="AJ130" s="253">
        <f t="shared" si="71"/>
        <v>0</v>
      </c>
      <c r="AK130" s="230">
        <f t="shared" si="99"/>
        <v>708000</v>
      </c>
      <c r="AL130" s="230">
        <v>36000</v>
      </c>
      <c r="AM130" s="230">
        <f t="shared" si="72"/>
        <v>672000</v>
      </c>
      <c r="AN130" s="253">
        <f t="shared" si="95"/>
        <v>708000</v>
      </c>
      <c r="AO130" s="253"/>
      <c r="AP130" s="253">
        <f t="shared" si="73"/>
        <v>708000</v>
      </c>
      <c r="AQ130" s="230">
        <f>AN130</f>
        <v>708000</v>
      </c>
      <c r="AR130" s="230"/>
      <c r="AS130" s="230">
        <f t="shared" si="74"/>
        <v>708000</v>
      </c>
      <c r="AT130" s="253">
        <v>712000</v>
      </c>
      <c r="AU130" s="253"/>
      <c r="AV130" s="253">
        <f t="shared" si="75"/>
        <v>712000</v>
      </c>
      <c r="AW130" s="230"/>
      <c r="AX130" s="230"/>
      <c r="AY130" s="230"/>
      <c r="AZ130" s="253">
        <f t="shared" si="97"/>
        <v>6700000</v>
      </c>
      <c r="BA130" s="230">
        <f t="shared" si="100"/>
        <v>9500000</v>
      </c>
      <c r="BB130" s="305">
        <f t="shared" si="98"/>
        <v>2800000</v>
      </c>
      <c r="BC130" s="306" t="s">
        <v>164</v>
      </c>
      <c r="BD130" s="307">
        <v>9500000</v>
      </c>
      <c r="BE130" s="307">
        <v>5250000</v>
      </c>
      <c r="BF130" s="307">
        <v>4250000</v>
      </c>
      <c r="BG130" s="308">
        <v>0</v>
      </c>
      <c r="BH130" s="305">
        <f t="shared" si="77"/>
        <v>0</v>
      </c>
      <c r="BI130" s="310" t="s">
        <v>164</v>
      </c>
      <c r="BJ130" s="307">
        <v>4250000</v>
      </c>
      <c r="BK130" s="309">
        <f t="shared" si="78"/>
        <v>-1450000</v>
      </c>
    </row>
    <row r="131" spans="1:63" ht="15" x14ac:dyDescent="0.2">
      <c r="A131" s="207">
        <v>126</v>
      </c>
      <c r="B131" s="302"/>
      <c r="C131" s="302" t="s">
        <v>145</v>
      </c>
      <c r="D131" s="303" t="s">
        <v>138</v>
      </c>
      <c r="E131" s="208">
        <v>9500000</v>
      </c>
      <c r="F131" s="230"/>
      <c r="G131" s="230"/>
      <c r="H131" s="182">
        <v>9500000</v>
      </c>
      <c r="I131" s="230">
        <v>1000000</v>
      </c>
      <c r="J131" s="249">
        <f t="shared" si="112"/>
        <v>1000000</v>
      </c>
      <c r="K131" s="249">
        <v>1000000</v>
      </c>
      <c r="L131" s="249">
        <f t="shared" si="109"/>
        <v>0</v>
      </c>
      <c r="M131" s="304">
        <v>708000</v>
      </c>
      <c r="N131" s="304">
        <v>708000</v>
      </c>
      <c r="O131" s="304">
        <f t="shared" si="105"/>
        <v>0</v>
      </c>
      <c r="P131" s="249">
        <f t="shared" si="113"/>
        <v>708000</v>
      </c>
      <c r="Q131" s="249">
        <v>708000</v>
      </c>
      <c r="R131" s="249">
        <f t="shared" si="114"/>
        <v>0</v>
      </c>
      <c r="S131" s="249">
        <f t="shared" si="115"/>
        <v>708000</v>
      </c>
      <c r="T131" s="249">
        <v>708000</v>
      </c>
      <c r="U131" s="249">
        <f t="shared" si="89"/>
        <v>0</v>
      </c>
      <c r="V131" s="249">
        <f t="shared" si="102"/>
        <v>708000</v>
      </c>
      <c r="W131" s="249">
        <f t="shared" si="110"/>
        <v>708000</v>
      </c>
      <c r="X131" s="249">
        <f t="shared" si="90"/>
        <v>0</v>
      </c>
      <c r="Y131" s="249">
        <f t="shared" si="106"/>
        <v>708000</v>
      </c>
      <c r="Z131" s="249">
        <f t="shared" si="111"/>
        <v>708000</v>
      </c>
      <c r="AA131" s="249">
        <f t="shared" si="91"/>
        <v>0</v>
      </c>
      <c r="AB131" s="253">
        <f t="shared" si="92"/>
        <v>708000</v>
      </c>
      <c r="AC131" s="253">
        <f>AB131</f>
        <v>708000</v>
      </c>
      <c r="AD131" s="253">
        <f t="shared" si="69"/>
        <v>0</v>
      </c>
      <c r="AE131" s="230">
        <f t="shared" si="93"/>
        <v>708000</v>
      </c>
      <c r="AF131" s="230">
        <v>706000</v>
      </c>
      <c r="AG131" s="230">
        <f t="shared" si="70"/>
        <v>2000</v>
      </c>
      <c r="AH131" s="253">
        <f t="shared" si="94"/>
        <v>708000</v>
      </c>
      <c r="AI131" s="253"/>
      <c r="AJ131" s="253">
        <f t="shared" si="71"/>
        <v>708000</v>
      </c>
      <c r="AK131" s="230">
        <f t="shared" si="99"/>
        <v>708000</v>
      </c>
      <c r="AL131" s="230"/>
      <c r="AM131" s="230">
        <f t="shared" si="72"/>
        <v>708000</v>
      </c>
      <c r="AN131" s="253">
        <f t="shared" si="95"/>
        <v>708000</v>
      </c>
      <c r="AO131" s="253"/>
      <c r="AP131" s="253">
        <f t="shared" si="73"/>
        <v>708000</v>
      </c>
      <c r="AQ131" s="230">
        <f>AN131</f>
        <v>708000</v>
      </c>
      <c r="AR131" s="230"/>
      <c r="AS131" s="230">
        <f t="shared" si="74"/>
        <v>708000</v>
      </c>
      <c r="AT131" s="253">
        <v>712000</v>
      </c>
      <c r="AU131" s="253"/>
      <c r="AV131" s="253">
        <f t="shared" si="75"/>
        <v>712000</v>
      </c>
      <c r="AW131" s="230"/>
      <c r="AX131" s="230"/>
      <c r="AY131" s="230"/>
      <c r="AZ131" s="253">
        <f t="shared" si="97"/>
        <v>5954000</v>
      </c>
      <c r="BA131" s="230">
        <f t="shared" si="100"/>
        <v>9500000</v>
      </c>
      <c r="BB131" s="305">
        <f t="shared" si="98"/>
        <v>3546000</v>
      </c>
      <c r="BC131" s="310" t="s">
        <v>145</v>
      </c>
      <c r="BD131" s="307">
        <v>9500000</v>
      </c>
      <c r="BE131" s="307">
        <v>4544000</v>
      </c>
      <c r="BF131" s="307">
        <v>4956000</v>
      </c>
      <c r="BG131" s="307">
        <v>704000</v>
      </c>
      <c r="BH131" s="305">
        <f t="shared" si="77"/>
        <v>0</v>
      </c>
      <c r="BI131" s="310" t="s">
        <v>145</v>
      </c>
      <c r="BJ131" s="307">
        <v>4246000</v>
      </c>
      <c r="BK131" s="309">
        <f t="shared" si="78"/>
        <v>-700000</v>
      </c>
    </row>
    <row r="132" spans="1:63" s="299" customFormat="1" ht="15" x14ac:dyDescent="0.2">
      <c r="A132" s="324">
        <v>127</v>
      </c>
      <c r="B132" s="325"/>
      <c r="C132" s="448" t="s">
        <v>137</v>
      </c>
      <c r="D132" s="327" t="s">
        <v>138</v>
      </c>
      <c r="E132" s="425">
        <v>9500000</v>
      </c>
      <c r="F132" s="261">
        <v>475000</v>
      </c>
      <c r="G132" s="261"/>
      <c r="H132" s="425">
        <v>9025000</v>
      </c>
      <c r="I132" s="261">
        <v>9025000</v>
      </c>
      <c r="J132" s="261">
        <f t="shared" si="112"/>
        <v>9025000</v>
      </c>
      <c r="K132" s="261">
        <v>9025000</v>
      </c>
      <c r="L132" s="261">
        <f t="shared" si="109"/>
        <v>0</v>
      </c>
      <c r="M132" s="314">
        <f>(H132-I132)/12</f>
        <v>0</v>
      </c>
      <c r="N132" s="314"/>
      <c r="O132" s="314">
        <f t="shared" si="105"/>
        <v>0</v>
      </c>
      <c r="P132" s="261">
        <f t="shared" si="113"/>
        <v>0</v>
      </c>
      <c r="Q132" s="261"/>
      <c r="R132" s="261">
        <f t="shared" si="114"/>
        <v>0</v>
      </c>
      <c r="S132" s="261">
        <f t="shared" si="115"/>
        <v>0</v>
      </c>
      <c r="T132" s="261"/>
      <c r="U132" s="261">
        <f t="shared" si="89"/>
        <v>0</v>
      </c>
      <c r="V132" s="261">
        <f t="shared" si="102"/>
        <v>0</v>
      </c>
      <c r="W132" s="261"/>
      <c r="X132" s="261">
        <f t="shared" si="90"/>
        <v>0</v>
      </c>
      <c r="Y132" s="261">
        <f t="shared" si="106"/>
        <v>0</v>
      </c>
      <c r="Z132" s="261"/>
      <c r="AA132" s="261">
        <f t="shared" si="91"/>
        <v>0</v>
      </c>
      <c r="AB132" s="261">
        <f t="shared" si="92"/>
        <v>0</v>
      </c>
      <c r="AC132" s="261"/>
      <c r="AD132" s="261">
        <f t="shared" si="69"/>
        <v>0</v>
      </c>
      <c r="AE132" s="261">
        <f t="shared" si="93"/>
        <v>0</v>
      </c>
      <c r="AF132" s="261"/>
      <c r="AG132" s="261">
        <f t="shared" si="70"/>
        <v>0</v>
      </c>
      <c r="AH132" s="261">
        <f t="shared" si="94"/>
        <v>0</v>
      </c>
      <c r="AI132" s="261"/>
      <c r="AJ132" s="261">
        <f t="shared" si="71"/>
        <v>0</v>
      </c>
      <c r="AK132" s="261">
        <f t="shared" si="99"/>
        <v>0</v>
      </c>
      <c r="AL132" s="261"/>
      <c r="AM132" s="261">
        <f t="shared" si="72"/>
        <v>0</v>
      </c>
      <c r="AN132" s="261">
        <f t="shared" si="95"/>
        <v>0</v>
      </c>
      <c r="AO132" s="261"/>
      <c r="AP132" s="261">
        <f t="shared" si="73"/>
        <v>0</v>
      </c>
      <c r="AQ132" s="261">
        <f>AN132</f>
        <v>0</v>
      </c>
      <c r="AR132" s="261"/>
      <c r="AS132" s="261">
        <f t="shared" si="74"/>
        <v>0</v>
      </c>
      <c r="AT132" s="261">
        <f>AN132</f>
        <v>0</v>
      </c>
      <c r="AU132" s="261"/>
      <c r="AV132" s="261">
        <f t="shared" si="75"/>
        <v>0</v>
      </c>
      <c r="AW132" s="261"/>
      <c r="AX132" s="261"/>
      <c r="AY132" s="261"/>
      <c r="AZ132" s="261">
        <f t="shared" si="97"/>
        <v>9025000</v>
      </c>
      <c r="BA132" s="261">
        <f t="shared" si="100"/>
        <v>9025000</v>
      </c>
      <c r="BB132" s="329">
        <f t="shared" si="98"/>
        <v>0</v>
      </c>
      <c r="BC132" s="423" t="s">
        <v>470</v>
      </c>
      <c r="BD132" s="331">
        <v>9025000</v>
      </c>
      <c r="BE132" s="331">
        <v>9025000</v>
      </c>
      <c r="BF132" s="424">
        <v>0</v>
      </c>
      <c r="BG132" s="424">
        <v>0</v>
      </c>
      <c r="BH132" s="329">
        <f t="shared" si="77"/>
        <v>0</v>
      </c>
      <c r="BI132" s="423" t="s">
        <v>470</v>
      </c>
      <c r="BJ132" s="424">
        <v>0</v>
      </c>
      <c r="BK132" s="332">
        <f t="shared" si="78"/>
        <v>0</v>
      </c>
    </row>
    <row r="133" spans="1:63" s="299" customFormat="1" ht="15" x14ac:dyDescent="0.2">
      <c r="A133" s="324">
        <v>128</v>
      </c>
      <c r="B133" s="325"/>
      <c r="C133" s="325" t="s">
        <v>155</v>
      </c>
      <c r="D133" s="327" t="s">
        <v>138</v>
      </c>
      <c r="E133" s="425">
        <v>9500000</v>
      </c>
      <c r="F133" s="261">
        <v>475000</v>
      </c>
      <c r="G133" s="261"/>
      <c r="H133" s="425">
        <v>9025000</v>
      </c>
      <c r="I133" s="261">
        <v>9025000</v>
      </c>
      <c r="J133" s="261">
        <f t="shared" si="112"/>
        <v>9025000</v>
      </c>
      <c r="K133" s="261">
        <v>9025000</v>
      </c>
      <c r="L133" s="261">
        <f t="shared" si="109"/>
        <v>0</v>
      </c>
      <c r="M133" s="314">
        <f>(H133-I133)/12</f>
        <v>0</v>
      </c>
      <c r="N133" s="314"/>
      <c r="O133" s="314">
        <f t="shared" si="105"/>
        <v>0</v>
      </c>
      <c r="P133" s="261">
        <f t="shared" si="113"/>
        <v>0</v>
      </c>
      <c r="Q133" s="261"/>
      <c r="R133" s="261">
        <f t="shared" si="114"/>
        <v>0</v>
      </c>
      <c r="S133" s="261">
        <f t="shared" si="115"/>
        <v>0</v>
      </c>
      <c r="T133" s="261"/>
      <c r="U133" s="261">
        <f t="shared" si="89"/>
        <v>0</v>
      </c>
      <c r="V133" s="261">
        <f t="shared" si="102"/>
        <v>0</v>
      </c>
      <c r="W133" s="261"/>
      <c r="X133" s="261">
        <f t="shared" si="90"/>
        <v>0</v>
      </c>
      <c r="Y133" s="261">
        <f t="shared" si="106"/>
        <v>0</v>
      </c>
      <c r="Z133" s="261"/>
      <c r="AA133" s="261">
        <f t="shared" si="91"/>
        <v>0</v>
      </c>
      <c r="AB133" s="261">
        <f t="shared" si="92"/>
        <v>0</v>
      </c>
      <c r="AC133" s="261"/>
      <c r="AD133" s="261">
        <f t="shared" si="69"/>
        <v>0</v>
      </c>
      <c r="AE133" s="261">
        <f t="shared" si="93"/>
        <v>0</v>
      </c>
      <c r="AF133" s="261"/>
      <c r="AG133" s="261">
        <f t="shared" si="70"/>
        <v>0</v>
      </c>
      <c r="AH133" s="261">
        <f t="shared" si="94"/>
        <v>0</v>
      </c>
      <c r="AI133" s="261"/>
      <c r="AJ133" s="261">
        <f t="shared" si="71"/>
        <v>0</v>
      </c>
      <c r="AK133" s="261">
        <f t="shared" si="99"/>
        <v>0</v>
      </c>
      <c r="AL133" s="261"/>
      <c r="AM133" s="261">
        <f t="shared" si="72"/>
        <v>0</v>
      </c>
      <c r="AN133" s="261">
        <f t="shared" si="95"/>
        <v>0</v>
      </c>
      <c r="AO133" s="261"/>
      <c r="AP133" s="261">
        <f t="shared" si="73"/>
        <v>0</v>
      </c>
      <c r="AQ133" s="261">
        <f>AN133</f>
        <v>0</v>
      </c>
      <c r="AR133" s="261"/>
      <c r="AS133" s="261">
        <f t="shared" si="74"/>
        <v>0</v>
      </c>
      <c r="AT133" s="261">
        <f>AN133</f>
        <v>0</v>
      </c>
      <c r="AU133" s="261"/>
      <c r="AV133" s="261">
        <f t="shared" si="75"/>
        <v>0</v>
      </c>
      <c r="AW133" s="261"/>
      <c r="AX133" s="261"/>
      <c r="AY133" s="261"/>
      <c r="AZ133" s="261">
        <f t="shared" si="97"/>
        <v>9025000</v>
      </c>
      <c r="BA133" s="261">
        <f t="shared" si="100"/>
        <v>9025000</v>
      </c>
      <c r="BB133" s="329">
        <f t="shared" si="98"/>
        <v>0</v>
      </c>
      <c r="BC133" s="423" t="s">
        <v>155</v>
      </c>
      <c r="BD133" s="331">
        <v>9025000</v>
      </c>
      <c r="BE133" s="331">
        <v>9025000</v>
      </c>
      <c r="BF133" s="424">
        <v>0</v>
      </c>
      <c r="BG133" s="424">
        <v>0</v>
      </c>
      <c r="BH133" s="329">
        <f t="shared" si="77"/>
        <v>0</v>
      </c>
      <c r="BI133" s="423" t="s">
        <v>155</v>
      </c>
      <c r="BJ133" s="424">
        <v>0</v>
      </c>
      <c r="BK133" s="332">
        <f t="shared" si="78"/>
        <v>0</v>
      </c>
    </row>
    <row r="134" spans="1:63" s="299" customFormat="1" ht="15" x14ac:dyDescent="0.2">
      <c r="A134" s="324">
        <v>129</v>
      </c>
      <c r="B134" s="325"/>
      <c r="C134" s="325" t="s">
        <v>202</v>
      </c>
      <c r="D134" s="327" t="s">
        <v>138</v>
      </c>
      <c r="E134" s="261">
        <v>10000000</v>
      </c>
      <c r="F134" s="261">
        <v>500000</v>
      </c>
      <c r="G134" s="261"/>
      <c r="H134" s="261">
        <v>9500000</v>
      </c>
      <c r="I134" s="261">
        <v>9500000</v>
      </c>
      <c r="J134" s="261">
        <f t="shared" si="112"/>
        <v>9500000</v>
      </c>
      <c r="K134" s="261">
        <v>9500000</v>
      </c>
      <c r="L134" s="261">
        <f t="shared" si="109"/>
        <v>0</v>
      </c>
      <c r="M134" s="314">
        <f>(H134-I134)/12</f>
        <v>0</v>
      </c>
      <c r="N134" s="314"/>
      <c r="O134" s="314">
        <f t="shared" si="105"/>
        <v>0</v>
      </c>
      <c r="P134" s="261">
        <f t="shared" si="113"/>
        <v>0</v>
      </c>
      <c r="Q134" s="261"/>
      <c r="R134" s="261">
        <f t="shared" si="114"/>
        <v>0</v>
      </c>
      <c r="S134" s="261">
        <f t="shared" si="115"/>
        <v>0</v>
      </c>
      <c r="T134" s="261"/>
      <c r="U134" s="261">
        <f t="shared" ref="U134:U145" si="116">S134-T134</f>
        <v>0</v>
      </c>
      <c r="V134" s="261">
        <f t="shared" si="102"/>
        <v>0</v>
      </c>
      <c r="W134" s="261"/>
      <c r="X134" s="261">
        <f t="shared" ref="X134:X145" si="117">V134-W134</f>
        <v>0</v>
      </c>
      <c r="Y134" s="261">
        <f t="shared" si="106"/>
        <v>0</v>
      </c>
      <c r="Z134" s="261"/>
      <c r="AA134" s="261">
        <f t="shared" ref="AA134:AA145" si="118">Y134-Z134</f>
        <v>0</v>
      </c>
      <c r="AB134" s="261">
        <f t="shared" ref="AB134:AB145" si="119">Y134</f>
        <v>0</v>
      </c>
      <c r="AC134" s="261"/>
      <c r="AD134" s="261">
        <f t="shared" si="69"/>
        <v>0</v>
      </c>
      <c r="AE134" s="261">
        <f t="shared" ref="AE134:AE145" si="120">AB134</f>
        <v>0</v>
      </c>
      <c r="AF134" s="261"/>
      <c r="AG134" s="261">
        <f t="shared" si="70"/>
        <v>0</v>
      </c>
      <c r="AH134" s="261">
        <f t="shared" ref="AH134:AH145" si="121">AE134</f>
        <v>0</v>
      </c>
      <c r="AI134" s="261"/>
      <c r="AJ134" s="261">
        <f t="shared" si="71"/>
        <v>0</v>
      </c>
      <c r="AK134" s="261">
        <f t="shared" si="99"/>
        <v>0</v>
      </c>
      <c r="AL134" s="261"/>
      <c r="AM134" s="261">
        <f t="shared" si="72"/>
        <v>0</v>
      </c>
      <c r="AN134" s="261">
        <f t="shared" ref="AN134:AN145" si="122">AK134</f>
        <v>0</v>
      </c>
      <c r="AO134" s="261"/>
      <c r="AP134" s="261">
        <f t="shared" si="73"/>
        <v>0</v>
      </c>
      <c r="AQ134" s="261">
        <f>AN134</f>
        <v>0</v>
      </c>
      <c r="AR134" s="261"/>
      <c r="AS134" s="261">
        <f t="shared" si="74"/>
        <v>0</v>
      </c>
      <c r="AT134" s="261">
        <f>AN134</f>
        <v>0</v>
      </c>
      <c r="AU134" s="261"/>
      <c r="AV134" s="261">
        <f t="shared" si="75"/>
        <v>0</v>
      </c>
      <c r="AW134" s="261"/>
      <c r="AX134" s="261"/>
      <c r="AY134" s="261"/>
      <c r="AZ134" s="261">
        <f t="shared" ref="AZ134:AZ145" si="123">AX134+AU134+AR134+AO134+AL134+AI134+AF134+AC134+Z134+W134+T134+Q134+N134+K134</f>
        <v>9500000</v>
      </c>
      <c r="BA134" s="261">
        <f t="shared" si="100"/>
        <v>9500000</v>
      </c>
      <c r="BB134" s="329">
        <f t="shared" ref="BB134:BB145" si="124">BA134-AZ134</f>
        <v>0</v>
      </c>
      <c r="BC134" s="423" t="s">
        <v>202</v>
      </c>
      <c r="BD134" s="331">
        <v>9500000</v>
      </c>
      <c r="BE134" s="331">
        <v>9500000</v>
      </c>
      <c r="BF134" s="424">
        <v>0</v>
      </c>
      <c r="BG134" s="424">
        <v>0</v>
      </c>
      <c r="BH134" s="329">
        <f t="shared" si="77"/>
        <v>0</v>
      </c>
      <c r="BI134" s="423" t="s">
        <v>202</v>
      </c>
      <c r="BJ134" s="424">
        <v>0</v>
      </c>
      <c r="BK134" s="332">
        <f t="shared" si="78"/>
        <v>0</v>
      </c>
    </row>
    <row r="135" spans="1:63" s="299" customFormat="1" ht="15" x14ac:dyDescent="0.2">
      <c r="A135" s="324">
        <v>130</v>
      </c>
      <c r="B135" s="325"/>
      <c r="C135" s="448" t="s">
        <v>117</v>
      </c>
      <c r="D135" s="327" t="s">
        <v>138</v>
      </c>
      <c r="E135" s="425">
        <v>9500000</v>
      </c>
      <c r="F135" s="261"/>
      <c r="G135" s="261"/>
      <c r="H135" s="425">
        <v>9500000</v>
      </c>
      <c r="I135" s="328">
        <v>3000000</v>
      </c>
      <c r="J135" s="261">
        <f t="shared" si="112"/>
        <v>3000000</v>
      </c>
      <c r="K135" s="261">
        <v>3000000</v>
      </c>
      <c r="L135" s="261">
        <f t="shared" si="109"/>
        <v>0</v>
      </c>
      <c r="M135" s="314">
        <f>(H135-I135)/10</f>
        <v>650000</v>
      </c>
      <c r="N135" s="314">
        <v>650000</v>
      </c>
      <c r="O135" s="314">
        <f t="shared" si="105"/>
        <v>0</v>
      </c>
      <c r="P135" s="261">
        <f t="shared" si="113"/>
        <v>650000</v>
      </c>
      <c r="Q135" s="261">
        <v>650000</v>
      </c>
      <c r="R135" s="261">
        <f t="shared" si="114"/>
        <v>0</v>
      </c>
      <c r="S135" s="261">
        <f t="shared" si="115"/>
        <v>650000</v>
      </c>
      <c r="T135" s="261">
        <v>650000</v>
      </c>
      <c r="U135" s="261">
        <f t="shared" si="116"/>
        <v>0</v>
      </c>
      <c r="V135" s="261">
        <f t="shared" si="102"/>
        <v>650000</v>
      </c>
      <c r="W135" s="261">
        <f>V135</f>
        <v>650000</v>
      </c>
      <c r="X135" s="261">
        <f t="shared" si="117"/>
        <v>0</v>
      </c>
      <c r="Y135" s="261">
        <f t="shared" si="106"/>
        <v>650000</v>
      </c>
      <c r="Z135" s="261">
        <f>Y135</f>
        <v>650000</v>
      </c>
      <c r="AA135" s="261">
        <f t="shared" si="118"/>
        <v>0</v>
      </c>
      <c r="AB135" s="261">
        <f t="shared" si="119"/>
        <v>650000</v>
      </c>
      <c r="AC135" s="261">
        <f>AB135</f>
        <v>650000</v>
      </c>
      <c r="AD135" s="261">
        <f t="shared" ref="AD135:AD145" si="125">+AB135-AC135</f>
        <v>0</v>
      </c>
      <c r="AE135" s="261">
        <f t="shared" si="120"/>
        <v>650000</v>
      </c>
      <c r="AF135" s="261">
        <v>650000</v>
      </c>
      <c r="AG135" s="261">
        <f t="shared" ref="AG135:AG145" si="126">+AE135-AF135</f>
        <v>0</v>
      </c>
      <c r="AH135" s="261">
        <f t="shared" si="121"/>
        <v>650000</v>
      </c>
      <c r="AI135" s="261">
        <v>650000</v>
      </c>
      <c r="AJ135" s="261">
        <f t="shared" ref="AJ135:AJ146" si="127">+AH135-AI135</f>
        <v>0</v>
      </c>
      <c r="AK135" s="261">
        <f t="shared" si="99"/>
        <v>650000</v>
      </c>
      <c r="AL135" s="261">
        <v>650000</v>
      </c>
      <c r="AM135" s="261">
        <f t="shared" ref="AM135:AM146" si="128">+AK135-AL135</f>
        <v>0</v>
      </c>
      <c r="AN135" s="261">
        <f t="shared" si="122"/>
        <v>650000</v>
      </c>
      <c r="AO135" s="261">
        <v>650000</v>
      </c>
      <c r="AP135" s="261">
        <f t="shared" ref="AP135:AP146" si="129">+AN135-AO135</f>
        <v>0</v>
      </c>
      <c r="AQ135" s="261"/>
      <c r="AR135" s="261"/>
      <c r="AS135" s="261">
        <f t="shared" ref="AS135:AS146" si="130">+AQ135-AR135</f>
        <v>0</v>
      </c>
      <c r="AT135" s="261"/>
      <c r="AU135" s="261"/>
      <c r="AV135" s="261">
        <f t="shared" ref="AV135:AV144" si="131">+AT135-AU135</f>
        <v>0</v>
      </c>
      <c r="AW135" s="261"/>
      <c r="AX135" s="261"/>
      <c r="AY135" s="261"/>
      <c r="AZ135" s="261">
        <f t="shared" si="123"/>
        <v>9500000</v>
      </c>
      <c r="BA135" s="261">
        <f t="shared" ref="BA135:BA145" si="132">J135+AT135+AQ135+AN135+AK135+AH135+AE135+AB135+Y135+V135+S135+P135+M135</f>
        <v>9500000</v>
      </c>
      <c r="BB135" s="329">
        <f t="shared" si="124"/>
        <v>0</v>
      </c>
      <c r="BC135" s="423" t="s">
        <v>117</v>
      </c>
      <c r="BD135" s="331">
        <v>9500000</v>
      </c>
      <c r="BE135" s="331">
        <v>7500000</v>
      </c>
      <c r="BF135" s="331">
        <v>2000000</v>
      </c>
      <c r="BG135" s="424">
        <v>0</v>
      </c>
      <c r="BH135" s="329">
        <f t="shared" ref="BH135:BH145" si="133">BA135-BD135</f>
        <v>0</v>
      </c>
      <c r="BI135" s="330" t="s">
        <v>117</v>
      </c>
      <c r="BJ135" s="331">
        <v>2000000</v>
      </c>
      <c r="BK135" s="332">
        <f t="shared" ref="BK135:BK145" si="134">BB135-BJ135</f>
        <v>-2000000</v>
      </c>
    </row>
    <row r="136" spans="1:63" s="299" customFormat="1" ht="15" x14ac:dyDescent="0.2">
      <c r="A136" s="324">
        <v>131</v>
      </c>
      <c r="B136" s="325"/>
      <c r="C136" s="325" t="s">
        <v>170</v>
      </c>
      <c r="D136" s="327" t="s">
        <v>138</v>
      </c>
      <c r="E136" s="425">
        <v>9750000</v>
      </c>
      <c r="F136" s="261"/>
      <c r="G136" s="261"/>
      <c r="H136" s="425">
        <v>9750000</v>
      </c>
      <c r="I136" s="261">
        <v>3000000</v>
      </c>
      <c r="J136" s="261">
        <f t="shared" si="112"/>
        <v>3000000</v>
      </c>
      <c r="K136" s="261">
        <v>3000000</v>
      </c>
      <c r="L136" s="261">
        <f t="shared" si="109"/>
        <v>0</v>
      </c>
      <c r="M136" s="314">
        <f>(H136-I136)/12</f>
        <v>562500</v>
      </c>
      <c r="N136" s="314">
        <v>562500</v>
      </c>
      <c r="O136" s="314">
        <f t="shared" si="105"/>
        <v>0</v>
      </c>
      <c r="P136" s="261">
        <f t="shared" si="113"/>
        <v>562500</v>
      </c>
      <c r="Q136" s="261">
        <v>562500</v>
      </c>
      <c r="R136" s="261">
        <f t="shared" si="114"/>
        <v>0</v>
      </c>
      <c r="S136" s="261">
        <f t="shared" si="115"/>
        <v>562500</v>
      </c>
      <c r="T136" s="261">
        <v>562500</v>
      </c>
      <c r="U136" s="261">
        <f t="shared" si="116"/>
        <v>0</v>
      </c>
      <c r="V136" s="261">
        <f t="shared" si="102"/>
        <v>562500</v>
      </c>
      <c r="W136" s="261">
        <f>V136</f>
        <v>562500</v>
      </c>
      <c r="X136" s="261">
        <f t="shared" si="117"/>
        <v>0</v>
      </c>
      <c r="Y136" s="261">
        <f t="shared" si="106"/>
        <v>562500</v>
      </c>
      <c r="Z136" s="261">
        <f>Y136</f>
        <v>562500</v>
      </c>
      <c r="AA136" s="261">
        <f t="shared" si="118"/>
        <v>0</v>
      </c>
      <c r="AB136" s="261">
        <f t="shared" si="119"/>
        <v>562500</v>
      </c>
      <c r="AC136" s="261">
        <f>AB136</f>
        <v>562500</v>
      </c>
      <c r="AD136" s="261">
        <f t="shared" si="125"/>
        <v>0</v>
      </c>
      <c r="AE136" s="261">
        <f t="shared" si="120"/>
        <v>562500</v>
      </c>
      <c r="AF136" s="261">
        <f>AE136</f>
        <v>562500</v>
      </c>
      <c r="AG136" s="261">
        <f t="shared" si="126"/>
        <v>0</v>
      </c>
      <c r="AH136" s="261">
        <f t="shared" si="121"/>
        <v>562500</v>
      </c>
      <c r="AI136" s="261">
        <v>562500</v>
      </c>
      <c r="AJ136" s="261">
        <f t="shared" si="127"/>
        <v>0</v>
      </c>
      <c r="AK136" s="261">
        <f t="shared" si="99"/>
        <v>562500</v>
      </c>
      <c r="AL136" s="261">
        <v>562500</v>
      </c>
      <c r="AM136" s="261">
        <f t="shared" si="128"/>
        <v>0</v>
      </c>
      <c r="AN136" s="261">
        <f t="shared" si="122"/>
        <v>562500</v>
      </c>
      <c r="AO136" s="261">
        <v>562500</v>
      </c>
      <c r="AP136" s="261">
        <f t="shared" si="129"/>
        <v>0</v>
      </c>
      <c r="AQ136" s="261">
        <f t="shared" ref="AQ136:AQ144" si="135">AN136</f>
        <v>562500</v>
      </c>
      <c r="AR136" s="261">
        <v>562500</v>
      </c>
      <c r="AS136" s="261">
        <f t="shared" si="130"/>
        <v>0</v>
      </c>
      <c r="AT136" s="261">
        <f>AN136</f>
        <v>562500</v>
      </c>
      <c r="AU136" s="261">
        <v>562500</v>
      </c>
      <c r="AV136" s="261">
        <f t="shared" si="131"/>
        <v>0</v>
      </c>
      <c r="AW136" s="261"/>
      <c r="AX136" s="261"/>
      <c r="AY136" s="261"/>
      <c r="AZ136" s="261">
        <f t="shared" si="123"/>
        <v>9750000</v>
      </c>
      <c r="BA136" s="261">
        <f t="shared" si="132"/>
        <v>9750000</v>
      </c>
      <c r="BB136" s="329">
        <f t="shared" si="124"/>
        <v>0</v>
      </c>
      <c r="BC136" s="423" t="s">
        <v>170</v>
      </c>
      <c r="BD136" s="331">
        <v>9750000</v>
      </c>
      <c r="BE136" s="331">
        <v>6375000</v>
      </c>
      <c r="BF136" s="331">
        <v>3375000</v>
      </c>
      <c r="BG136" s="424">
        <v>0</v>
      </c>
      <c r="BH136" s="329">
        <f t="shared" si="133"/>
        <v>0</v>
      </c>
      <c r="BI136" s="423" t="s">
        <v>170</v>
      </c>
      <c r="BJ136" s="331">
        <v>2812500</v>
      </c>
      <c r="BK136" s="332">
        <f t="shared" si="134"/>
        <v>-2812500</v>
      </c>
    </row>
    <row r="137" spans="1:63" ht="15" x14ac:dyDescent="0.2">
      <c r="A137" s="207">
        <v>132</v>
      </c>
      <c r="B137" s="302"/>
      <c r="C137" s="312" t="s">
        <v>165</v>
      </c>
      <c r="D137" s="303" t="s">
        <v>138</v>
      </c>
      <c r="E137" s="208">
        <v>9500000</v>
      </c>
      <c r="F137" s="230"/>
      <c r="G137" s="230"/>
      <c r="H137" s="182">
        <v>9500000</v>
      </c>
      <c r="I137" s="230">
        <v>1000000</v>
      </c>
      <c r="J137" s="249">
        <f t="shared" si="112"/>
        <v>1000000</v>
      </c>
      <c r="K137" s="249">
        <v>1000000</v>
      </c>
      <c r="L137" s="249">
        <f t="shared" si="109"/>
        <v>0</v>
      </c>
      <c r="M137" s="304">
        <v>708000</v>
      </c>
      <c r="N137" s="304">
        <f>M137</f>
        <v>708000</v>
      </c>
      <c r="O137" s="304">
        <f t="shared" si="105"/>
        <v>0</v>
      </c>
      <c r="P137" s="249">
        <f t="shared" si="113"/>
        <v>708000</v>
      </c>
      <c r="Q137" s="249">
        <f>P137</f>
        <v>708000</v>
      </c>
      <c r="R137" s="249">
        <f t="shared" si="114"/>
        <v>0</v>
      </c>
      <c r="S137" s="249">
        <f t="shared" si="115"/>
        <v>708000</v>
      </c>
      <c r="T137" s="249">
        <f>S137</f>
        <v>708000</v>
      </c>
      <c r="U137" s="249">
        <f t="shared" si="116"/>
        <v>0</v>
      </c>
      <c r="V137" s="261">
        <f t="shared" si="102"/>
        <v>708000</v>
      </c>
      <c r="W137" s="261">
        <f>V137</f>
        <v>708000</v>
      </c>
      <c r="X137" s="261">
        <f t="shared" si="117"/>
        <v>0</v>
      </c>
      <c r="Y137" s="261">
        <f t="shared" si="106"/>
        <v>708000</v>
      </c>
      <c r="Z137" s="261">
        <f>1100000-Y137</f>
        <v>392000</v>
      </c>
      <c r="AA137" s="261">
        <f t="shared" si="118"/>
        <v>316000</v>
      </c>
      <c r="AB137" s="253">
        <f t="shared" si="119"/>
        <v>708000</v>
      </c>
      <c r="AC137" s="253"/>
      <c r="AD137" s="253">
        <f t="shared" si="125"/>
        <v>708000</v>
      </c>
      <c r="AE137" s="230">
        <f t="shared" si="120"/>
        <v>708000</v>
      </c>
      <c r="AF137" s="230"/>
      <c r="AG137" s="230">
        <f t="shared" si="126"/>
        <v>708000</v>
      </c>
      <c r="AH137" s="253">
        <f t="shared" si="121"/>
        <v>708000</v>
      </c>
      <c r="AI137" s="253"/>
      <c r="AJ137" s="253">
        <f t="shared" si="127"/>
        <v>708000</v>
      </c>
      <c r="AK137" s="230">
        <f t="shared" si="99"/>
        <v>708000</v>
      </c>
      <c r="AL137" s="230"/>
      <c r="AM137" s="230">
        <f t="shared" si="128"/>
        <v>708000</v>
      </c>
      <c r="AN137" s="253">
        <f t="shared" si="122"/>
        <v>708000</v>
      </c>
      <c r="AO137" s="253"/>
      <c r="AP137" s="253">
        <f t="shared" si="129"/>
        <v>708000</v>
      </c>
      <c r="AQ137" s="230">
        <f t="shared" si="135"/>
        <v>708000</v>
      </c>
      <c r="AR137" s="230"/>
      <c r="AS137" s="230">
        <f t="shared" si="130"/>
        <v>708000</v>
      </c>
      <c r="AT137" s="253">
        <v>712000</v>
      </c>
      <c r="AU137" s="253"/>
      <c r="AV137" s="253">
        <f t="shared" si="131"/>
        <v>712000</v>
      </c>
      <c r="AW137" s="230"/>
      <c r="AX137" s="230"/>
      <c r="AY137" s="230"/>
      <c r="AZ137" s="253">
        <f t="shared" si="123"/>
        <v>4224000</v>
      </c>
      <c r="BA137" s="230">
        <f t="shared" si="132"/>
        <v>9500000</v>
      </c>
      <c r="BB137" s="305">
        <f t="shared" si="124"/>
        <v>5276000</v>
      </c>
      <c r="BC137" s="310" t="s">
        <v>165</v>
      </c>
      <c r="BD137" s="307">
        <v>9500000</v>
      </c>
      <c r="BE137" s="307">
        <v>3124000</v>
      </c>
      <c r="BF137" s="307">
        <v>6376000</v>
      </c>
      <c r="BG137" s="307">
        <v>2124000</v>
      </c>
      <c r="BH137" s="305">
        <f t="shared" si="133"/>
        <v>0</v>
      </c>
      <c r="BI137" s="310" t="s">
        <v>165</v>
      </c>
      <c r="BJ137" s="307">
        <v>5276000</v>
      </c>
      <c r="BK137" s="309">
        <f t="shared" si="134"/>
        <v>0</v>
      </c>
    </row>
    <row r="138" spans="1:63" ht="15" x14ac:dyDescent="0.2">
      <c r="A138" s="207">
        <v>133</v>
      </c>
      <c r="B138" s="302"/>
      <c r="C138" s="313" t="s">
        <v>174</v>
      </c>
      <c r="D138" s="303" t="s">
        <v>138</v>
      </c>
      <c r="E138" s="208">
        <v>9750000</v>
      </c>
      <c r="F138" s="230"/>
      <c r="G138" s="230"/>
      <c r="H138" s="182">
        <v>9250000</v>
      </c>
      <c r="I138" s="230">
        <v>1000000</v>
      </c>
      <c r="J138" s="249">
        <f t="shared" si="112"/>
        <v>1000000</v>
      </c>
      <c r="K138" s="249">
        <v>1000000</v>
      </c>
      <c r="L138" s="249">
        <f t="shared" si="109"/>
        <v>0</v>
      </c>
      <c r="M138" s="314">
        <f>(H138-I138)/12</f>
        <v>687500</v>
      </c>
      <c r="N138" s="314"/>
      <c r="O138" s="314">
        <f t="shared" si="105"/>
        <v>687500</v>
      </c>
      <c r="P138" s="261">
        <f t="shared" si="113"/>
        <v>687500</v>
      </c>
      <c r="Q138" s="261"/>
      <c r="R138" s="261">
        <f t="shared" si="114"/>
        <v>687500</v>
      </c>
      <c r="S138" s="261">
        <f t="shared" si="115"/>
        <v>687500</v>
      </c>
      <c r="T138" s="261"/>
      <c r="U138" s="261">
        <f t="shared" si="116"/>
        <v>687500</v>
      </c>
      <c r="V138" s="261">
        <f t="shared" si="102"/>
        <v>687500</v>
      </c>
      <c r="W138" s="261"/>
      <c r="X138" s="261">
        <f t="shared" si="117"/>
        <v>687500</v>
      </c>
      <c r="Y138" s="261">
        <f t="shared" si="106"/>
        <v>687500</v>
      </c>
      <c r="Z138" s="261"/>
      <c r="AA138" s="261">
        <f t="shared" si="118"/>
        <v>687500</v>
      </c>
      <c r="AB138" s="253">
        <f t="shared" si="119"/>
        <v>687500</v>
      </c>
      <c r="AC138" s="253"/>
      <c r="AD138" s="253">
        <f t="shared" si="125"/>
        <v>687500</v>
      </c>
      <c r="AE138" s="230">
        <f t="shared" si="120"/>
        <v>687500</v>
      </c>
      <c r="AF138" s="230"/>
      <c r="AG138" s="230">
        <f t="shared" si="126"/>
        <v>687500</v>
      </c>
      <c r="AH138" s="253">
        <f t="shared" si="121"/>
        <v>687500</v>
      </c>
      <c r="AI138" s="253"/>
      <c r="AJ138" s="253">
        <f t="shared" si="127"/>
        <v>687500</v>
      </c>
      <c r="AK138" s="230">
        <f t="shared" si="99"/>
        <v>687500</v>
      </c>
      <c r="AL138" s="230"/>
      <c r="AM138" s="230">
        <f t="shared" si="128"/>
        <v>687500</v>
      </c>
      <c r="AN138" s="253">
        <f t="shared" si="122"/>
        <v>687500</v>
      </c>
      <c r="AO138" s="253"/>
      <c r="AP138" s="253">
        <f t="shared" si="129"/>
        <v>687500</v>
      </c>
      <c r="AQ138" s="230">
        <f t="shared" si="135"/>
        <v>687500</v>
      </c>
      <c r="AR138" s="230"/>
      <c r="AS138" s="230">
        <f t="shared" si="130"/>
        <v>687500</v>
      </c>
      <c r="AT138" s="253">
        <f>AN138</f>
        <v>687500</v>
      </c>
      <c r="AU138" s="253"/>
      <c r="AV138" s="253">
        <f t="shared" si="131"/>
        <v>687500</v>
      </c>
      <c r="AW138" s="230"/>
      <c r="AX138" s="230"/>
      <c r="AY138" s="230"/>
      <c r="AZ138" s="253">
        <f t="shared" si="123"/>
        <v>1000000</v>
      </c>
      <c r="BA138" s="230">
        <f t="shared" si="132"/>
        <v>9250000</v>
      </c>
      <c r="BB138" s="305">
        <f t="shared" si="124"/>
        <v>8250000</v>
      </c>
      <c r="BC138" s="310" t="s">
        <v>471</v>
      </c>
      <c r="BD138" s="307">
        <v>9250000</v>
      </c>
      <c r="BE138" s="307">
        <v>1000000</v>
      </c>
      <c r="BF138" s="307">
        <v>8250000</v>
      </c>
      <c r="BG138" s="307">
        <v>4125000</v>
      </c>
      <c r="BH138" s="305">
        <f t="shared" si="133"/>
        <v>0</v>
      </c>
      <c r="BI138" s="310" t="s">
        <v>471</v>
      </c>
      <c r="BJ138" s="307">
        <v>8250000</v>
      </c>
      <c r="BK138" s="309">
        <f t="shared" si="134"/>
        <v>0</v>
      </c>
    </row>
    <row r="139" spans="1:63" ht="15" x14ac:dyDescent="0.2">
      <c r="A139" s="207">
        <v>134</v>
      </c>
      <c r="B139" s="302"/>
      <c r="C139" s="313" t="s">
        <v>140</v>
      </c>
      <c r="D139" s="303" t="s">
        <v>138</v>
      </c>
      <c r="E139" s="208">
        <v>9500000</v>
      </c>
      <c r="F139" s="230"/>
      <c r="G139" s="230"/>
      <c r="H139" s="182">
        <v>9500000</v>
      </c>
      <c r="I139" s="230">
        <v>3000000</v>
      </c>
      <c r="J139" s="249">
        <f t="shared" si="112"/>
        <v>3000000</v>
      </c>
      <c r="K139" s="249">
        <v>3000000</v>
      </c>
      <c r="L139" s="249">
        <f t="shared" si="109"/>
        <v>0</v>
      </c>
      <c r="M139" s="314">
        <f>(H139-I139)/12</f>
        <v>541666.66666666663</v>
      </c>
      <c r="N139" s="314"/>
      <c r="O139" s="314">
        <f t="shared" si="105"/>
        <v>541666.66666666663</v>
      </c>
      <c r="P139" s="261">
        <f t="shared" si="113"/>
        <v>541666.66666666663</v>
      </c>
      <c r="Q139" s="261"/>
      <c r="R139" s="261">
        <f t="shared" si="114"/>
        <v>541666.66666666663</v>
      </c>
      <c r="S139" s="261">
        <f t="shared" si="115"/>
        <v>541666.66666666663</v>
      </c>
      <c r="T139" s="261"/>
      <c r="U139" s="261">
        <f t="shared" si="116"/>
        <v>541666.66666666663</v>
      </c>
      <c r="V139" s="261">
        <f t="shared" si="102"/>
        <v>541666.66666666663</v>
      </c>
      <c r="W139" s="261"/>
      <c r="X139" s="261">
        <f t="shared" si="117"/>
        <v>541666.66666666663</v>
      </c>
      <c r="Y139" s="261">
        <f t="shared" si="106"/>
        <v>541666.66666666663</v>
      </c>
      <c r="Z139" s="261"/>
      <c r="AA139" s="261">
        <f t="shared" si="118"/>
        <v>541666.66666666663</v>
      </c>
      <c r="AB139" s="253">
        <f t="shared" si="119"/>
        <v>541666.66666666663</v>
      </c>
      <c r="AC139" s="253"/>
      <c r="AD139" s="253">
        <f t="shared" si="125"/>
        <v>541666.66666666663</v>
      </c>
      <c r="AE139" s="230">
        <f t="shared" si="120"/>
        <v>541666.66666666663</v>
      </c>
      <c r="AF139" s="230"/>
      <c r="AG139" s="230">
        <f t="shared" si="126"/>
        <v>541666.66666666663</v>
      </c>
      <c r="AH139" s="253">
        <f t="shared" si="121"/>
        <v>541666.66666666663</v>
      </c>
      <c r="AI139" s="253"/>
      <c r="AJ139" s="253">
        <f t="shared" si="127"/>
        <v>541666.66666666663</v>
      </c>
      <c r="AK139" s="230">
        <f t="shared" si="99"/>
        <v>541666.66666666663</v>
      </c>
      <c r="AL139" s="230"/>
      <c r="AM139" s="230">
        <f t="shared" si="128"/>
        <v>541666.66666666663</v>
      </c>
      <c r="AN139" s="253">
        <f t="shared" si="122"/>
        <v>541666.66666666663</v>
      </c>
      <c r="AO139" s="253"/>
      <c r="AP139" s="253">
        <f t="shared" si="129"/>
        <v>541666.66666666663</v>
      </c>
      <c r="AQ139" s="230">
        <f t="shared" si="135"/>
        <v>541666.66666666663</v>
      </c>
      <c r="AR139" s="230"/>
      <c r="AS139" s="230">
        <f t="shared" si="130"/>
        <v>541666.66666666663</v>
      </c>
      <c r="AT139" s="253">
        <f>AN139</f>
        <v>541666.66666666663</v>
      </c>
      <c r="AU139" s="253"/>
      <c r="AV139" s="253">
        <f t="shared" si="131"/>
        <v>541666.66666666663</v>
      </c>
      <c r="AW139" s="230"/>
      <c r="AX139" s="230"/>
      <c r="AY139" s="230"/>
      <c r="AZ139" s="253">
        <f t="shared" si="123"/>
        <v>3000000</v>
      </c>
      <c r="BA139" s="230">
        <f t="shared" si="132"/>
        <v>9500000</v>
      </c>
      <c r="BB139" s="305">
        <f t="shared" si="124"/>
        <v>6500000</v>
      </c>
      <c r="BC139" s="310" t="s">
        <v>140</v>
      </c>
      <c r="BD139" s="307">
        <v>9500000</v>
      </c>
      <c r="BE139" s="307">
        <v>3000000</v>
      </c>
      <c r="BF139" s="307">
        <v>6500000</v>
      </c>
      <c r="BG139" s="307">
        <v>3240000</v>
      </c>
      <c r="BH139" s="305">
        <f t="shared" si="133"/>
        <v>0</v>
      </c>
      <c r="BI139" s="310" t="s">
        <v>140</v>
      </c>
      <c r="BJ139" s="307">
        <v>6500000</v>
      </c>
      <c r="BK139" s="309">
        <f t="shared" si="134"/>
        <v>0</v>
      </c>
    </row>
    <row r="140" spans="1:63" ht="15" x14ac:dyDescent="0.2">
      <c r="A140" s="207">
        <v>135</v>
      </c>
      <c r="B140" s="302"/>
      <c r="C140" s="302" t="s">
        <v>198</v>
      </c>
      <c r="D140" s="303" t="s">
        <v>138</v>
      </c>
      <c r="E140" s="253">
        <v>10000000</v>
      </c>
      <c r="F140" s="230"/>
      <c r="G140" s="230">
        <v>500000</v>
      </c>
      <c r="H140" s="230">
        <v>9500000</v>
      </c>
      <c r="I140" s="230">
        <v>1000000</v>
      </c>
      <c r="J140" s="249">
        <f t="shared" si="112"/>
        <v>1000000</v>
      </c>
      <c r="K140" s="249">
        <v>1000000</v>
      </c>
      <c r="L140" s="249">
        <f t="shared" si="109"/>
        <v>0</v>
      </c>
      <c r="M140" s="304">
        <v>700000</v>
      </c>
      <c r="N140" s="304">
        <v>700000</v>
      </c>
      <c r="O140" s="304">
        <f t="shared" si="105"/>
        <v>0</v>
      </c>
      <c r="P140" s="249">
        <f t="shared" si="113"/>
        <v>700000</v>
      </c>
      <c r="Q140" s="249">
        <v>700000</v>
      </c>
      <c r="R140" s="249">
        <f t="shared" si="114"/>
        <v>0</v>
      </c>
      <c r="S140" s="249">
        <f t="shared" si="115"/>
        <v>700000</v>
      </c>
      <c r="T140" s="249">
        <f>S140</f>
        <v>700000</v>
      </c>
      <c r="U140" s="249">
        <f t="shared" si="116"/>
        <v>0</v>
      </c>
      <c r="V140" s="261">
        <f t="shared" si="102"/>
        <v>700000</v>
      </c>
      <c r="W140" s="261">
        <f>V140</f>
        <v>700000</v>
      </c>
      <c r="X140" s="261">
        <f t="shared" si="117"/>
        <v>0</v>
      </c>
      <c r="Y140" s="261">
        <f t="shared" si="106"/>
        <v>700000</v>
      </c>
      <c r="Z140" s="261">
        <f>Y140</f>
        <v>700000</v>
      </c>
      <c r="AA140" s="261">
        <f t="shared" si="118"/>
        <v>0</v>
      </c>
      <c r="AB140" s="253">
        <f t="shared" si="119"/>
        <v>700000</v>
      </c>
      <c r="AC140" s="253">
        <f>AB140</f>
        <v>700000</v>
      </c>
      <c r="AD140" s="253">
        <f t="shared" si="125"/>
        <v>0</v>
      </c>
      <c r="AE140" s="230">
        <f t="shared" si="120"/>
        <v>700000</v>
      </c>
      <c r="AF140" s="230">
        <v>700000</v>
      </c>
      <c r="AG140" s="230">
        <f t="shared" si="126"/>
        <v>0</v>
      </c>
      <c r="AH140" s="253">
        <f t="shared" si="121"/>
        <v>700000</v>
      </c>
      <c r="AI140" s="253">
        <v>700000</v>
      </c>
      <c r="AJ140" s="253">
        <f t="shared" si="127"/>
        <v>0</v>
      </c>
      <c r="AK140" s="230">
        <f t="shared" si="99"/>
        <v>700000</v>
      </c>
      <c r="AL140" s="230">
        <v>700000</v>
      </c>
      <c r="AM140" s="230">
        <f t="shared" si="128"/>
        <v>0</v>
      </c>
      <c r="AN140" s="253">
        <f t="shared" si="122"/>
        <v>700000</v>
      </c>
      <c r="AO140" s="253">
        <v>200000</v>
      </c>
      <c r="AP140" s="253">
        <f t="shared" si="129"/>
        <v>500000</v>
      </c>
      <c r="AQ140" s="230">
        <f t="shared" si="135"/>
        <v>700000</v>
      </c>
      <c r="AR140" s="230"/>
      <c r="AS140" s="230">
        <f t="shared" si="130"/>
        <v>700000</v>
      </c>
      <c r="AT140" s="253">
        <v>800000</v>
      </c>
      <c r="AU140" s="253"/>
      <c r="AV140" s="253">
        <f t="shared" si="131"/>
        <v>800000</v>
      </c>
      <c r="AW140" s="230"/>
      <c r="AX140" s="230"/>
      <c r="AY140" s="230"/>
      <c r="AZ140" s="253">
        <f t="shared" si="123"/>
        <v>7500000</v>
      </c>
      <c r="BA140" s="230">
        <f t="shared" si="132"/>
        <v>9500000</v>
      </c>
      <c r="BB140" s="305">
        <f t="shared" si="124"/>
        <v>2000000</v>
      </c>
      <c r="BC140" s="310" t="s">
        <v>198</v>
      </c>
      <c r="BD140" s="307">
        <v>9500000</v>
      </c>
      <c r="BE140" s="307">
        <v>3400000</v>
      </c>
      <c r="BF140" s="307">
        <v>6100000</v>
      </c>
      <c r="BG140" s="307">
        <v>1800000</v>
      </c>
      <c r="BH140" s="305">
        <f t="shared" si="133"/>
        <v>0</v>
      </c>
      <c r="BI140" s="310" t="s">
        <v>198</v>
      </c>
      <c r="BJ140" s="307">
        <v>3800000</v>
      </c>
      <c r="BK140" s="309">
        <f t="shared" si="134"/>
        <v>-1800000</v>
      </c>
    </row>
    <row r="141" spans="1:63" ht="15" x14ac:dyDescent="0.2">
      <c r="A141" s="207">
        <v>136</v>
      </c>
      <c r="B141" s="302"/>
      <c r="C141" s="8" t="s">
        <v>187</v>
      </c>
      <c r="D141" s="303" t="s">
        <v>138</v>
      </c>
      <c r="E141" s="253">
        <v>10000000</v>
      </c>
      <c r="F141" s="230"/>
      <c r="G141" s="230">
        <v>500000</v>
      </c>
      <c r="H141" s="230">
        <v>9500000</v>
      </c>
      <c r="I141" s="230">
        <v>9500000</v>
      </c>
      <c r="J141" s="249">
        <f t="shared" si="112"/>
        <v>9500000</v>
      </c>
      <c r="K141" s="249">
        <v>9500000</v>
      </c>
      <c r="L141" s="249">
        <f t="shared" si="109"/>
        <v>0</v>
      </c>
      <c r="M141" s="304">
        <f>(H141-I141)/12</f>
        <v>0</v>
      </c>
      <c r="N141" s="304"/>
      <c r="O141" s="304">
        <f t="shared" si="105"/>
        <v>0</v>
      </c>
      <c r="P141" s="249">
        <f t="shared" si="113"/>
        <v>0</v>
      </c>
      <c r="Q141" s="249"/>
      <c r="R141" s="249">
        <f t="shared" si="114"/>
        <v>0</v>
      </c>
      <c r="S141" s="249">
        <f t="shared" si="115"/>
        <v>0</v>
      </c>
      <c r="T141" s="249"/>
      <c r="U141" s="249">
        <f t="shared" si="116"/>
        <v>0</v>
      </c>
      <c r="V141" s="249">
        <f t="shared" si="102"/>
        <v>0</v>
      </c>
      <c r="W141" s="249"/>
      <c r="X141" s="249">
        <f t="shared" si="117"/>
        <v>0</v>
      </c>
      <c r="Y141" s="249">
        <f t="shared" si="106"/>
        <v>0</v>
      </c>
      <c r="Z141" s="249"/>
      <c r="AA141" s="249">
        <f t="shared" si="118"/>
        <v>0</v>
      </c>
      <c r="AB141" s="253">
        <f t="shared" si="119"/>
        <v>0</v>
      </c>
      <c r="AC141" s="253"/>
      <c r="AD141" s="253">
        <f t="shared" si="125"/>
        <v>0</v>
      </c>
      <c r="AE141" s="230">
        <f t="shared" si="120"/>
        <v>0</v>
      </c>
      <c r="AF141" s="230"/>
      <c r="AG141" s="230">
        <f t="shared" si="126"/>
        <v>0</v>
      </c>
      <c r="AH141" s="253">
        <f t="shared" si="121"/>
        <v>0</v>
      </c>
      <c r="AI141" s="253"/>
      <c r="AJ141" s="253">
        <f t="shared" si="127"/>
        <v>0</v>
      </c>
      <c r="AK141" s="230">
        <f t="shared" si="99"/>
        <v>0</v>
      </c>
      <c r="AL141" s="230"/>
      <c r="AM141" s="230">
        <f t="shared" si="128"/>
        <v>0</v>
      </c>
      <c r="AN141" s="253">
        <f t="shared" si="122"/>
        <v>0</v>
      </c>
      <c r="AO141" s="253"/>
      <c r="AP141" s="253">
        <f t="shared" si="129"/>
        <v>0</v>
      </c>
      <c r="AQ141" s="230">
        <f t="shared" si="135"/>
        <v>0</v>
      </c>
      <c r="AR141" s="230"/>
      <c r="AS141" s="230">
        <f t="shared" si="130"/>
        <v>0</v>
      </c>
      <c r="AT141" s="253">
        <f>AN141</f>
        <v>0</v>
      </c>
      <c r="AU141" s="253"/>
      <c r="AV141" s="253">
        <f t="shared" si="131"/>
        <v>0</v>
      </c>
      <c r="AW141" s="230"/>
      <c r="AX141" s="230"/>
      <c r="AY141" s="230"/>
      <c r="AZ141" s="253">
        <f t="shared" si="123"/>
        <v>9500000</v>
      </c>
      <c r="BA141" s="230">
        <f t="shared" si="132"/>
        <v>9500000</v>
      </c>
      <c r="BB141" s="305">
        <f t="shared" si="124"/>
        <v>0</v>
      </c>
      <c r="BC141" s="306" t="s">
        <v>472</v>
      </c>
      <c r="BD141" s="307">
        <v>9500000</v>
      </c>
      <c r="BE141" s="307">
        <v>9500000</v>
      </c>
      <c r="BF141" s="308">
        <v>0</v>
      </c>
      <c r="BG141" s="308">
        <v>0</v>
      </c>
      <c r="BH141" s="305">
        <f t="shared" si="133"/>
        <v>0</v>
      </c>
      <c r="BI141" s="306" t="s">
        <v>472</v>
      </c>
      <c r="BJ141" s="308">
        <v>0</v>
      </c>
      <c r="BK141" s="309">
        <f t="shared" si="134"/>
        <v>0</v>
      </c>
    </row>
    <row r="142" spans="1:63" ht="15" x14ac:dyDescent="0.2">
      <c r="A142" s="207">
        <v>137</v>
      </c>
      <c r="B142" s="302"/>
      <c r="C142" s="302" t="s">
        <v>161</v>
      </c>
      <c r="D142" s="303" t="s">
        <v>138</v>
      </c>
      <c r="E142" s="208">
        <v>9500000</v>
      </c>
      <c r="F142" s="230"/>
      <c r="G142" s="230"/>
      <c r="H142" s="182">
        <v>9500000</v>
      </c>
      <c r="I142" s="230">
        <v>3000000</v>
      </c>
      <c r="J142" s="249">
        <f t="shared" si="112"/>
        <v>3000000</v>
      </c>
      <c r="K142" s="249">
        <v>3000000</v>
      </c>
      <c r="L142" s="249">
        <f t="shared" si="109"/>
        <v>0</v>
      </c>
      <c r="M142" s="304">
        <v>550000</v>
      </c>
      <c r="N142" s="304">
        <v>550000</v>
      </c>
      <c r="O142" s="304">
        <f t="shared" si="105"/>
        <v>0</v>
      </c>
      <c r="P142" s="249">
        <f t="shared" si="113"/>
        <v>550000</v>
      </c>
      <c r="Q142" s="249">
        <v>550000</v>
      </c>
      <c r="R142" s="249">
        <f t="shared" si="114"/>
        <v>0</v>
      </c>
      <c r="S142" s="249">
        <f t="shared" si="115"/>
        <v>550000</v>
      </c>
      <c r="T142" s="249">
        <f>S142</f>
        <v>550000</v>
      </c>
      <c r="U142" s="249">
        <f t="shared" si="116"/>
        <v>0</v>
      </c>
      <c r="V142" s="249">
        <f t="shared" si="102"/>
        <v>550000</v>
      </c>
      <c r="W142" s="249">
        <f>V142</f>
        <v>550000</v>
      </c>
      <c r="X142" s="249">
        <f t="shared" si="117"/>
        <v>0</v>
      </c>
      <c r="Y142" s="249">
        <f t="shared" si="106"/>
        <v>550000</v>
      </c>
      <c r="Z142" s="249">
        <f>Y142</f>
        <v>550000</v>
      </c>
      <c r="AA142" s="249">
        <f t="shared" si="118"/>
        <v>0</v>
      </c>
      <c r="AB142" s="253">
        <f t="shared" si="119"/>
        <v>550000</v>
      </c>
      <c r="AC142" s="253">
        <f>AB142</f>
        <v>550000</v>
      </c>
      <c r="AD142" s="253">
        <f t="shared" si="125"/>
        <v>0</v>
      </c>
      <c r="AE142" s="230">
        <f t="shared" si="120"/>
        <v>550000</v>
      </c>
      <c r="AF142" s="230">
        <v>550000</v>
      </c>
      <c r="AG142" s="230">
        <f t="shared" si="126"/>
        <v>0</v>
      </c>
      <c r="AH142" s="253">
        <f t="shared" si="121"/>
        <v>550000</v>
      </c>
      <c r="AI142" s="253">
        <v>550000</v>
      </c>
      <c r="AJ142" s="253">
        <f t="shared" si="127"/>
        <v>0</v>
      </c>
      <c r="AK142" s="230">
        <f t="shared" si="99"/>
        <v>550000</v>
      </c>
      <c r="AL142" s="230">
        <v>550000</v>
      </c>
      <c r="AM142" s="230">
        <f t="shared" si="128"/>
        <v>0</v>
      </c>
      <c r="AN142" s="253">
        <f t="shared" si="122"/>
        <v>550000</v>
      </c>
      <c r="AO142" s="253">
        <v>550000</v>
      </c>
      <c r="AP142" s="253">
        <f t="shared" si="129"/>
        <v>0</v>
      </c>
      <c r="AQ142" s="230">
        <f t="shared" si="135"/>
        <v>550000</v>
      </c>
      <c r="AR142" s="230"/>
      <c r="AS142" s="230">
        <f t="shared" si="130"/>
        <v>550000</v>
      </c>
      <c r="AT142" s="253">
        <v>450000</v>
      </c>
      <c r="AU142" s="253"/>
      <c r="AV142" s="253">
        <f t="shared" si="131"/>
        <v>450000</v>
      </c>
      <c r="AW142" s="230"/>
      <c r="AX142" s="230"/>
      <c r="AY142" s="230"/>
      <c r="AZ142" s="253">
        <f t="shared" si="123"/>
        <v>8500000</v>
      </c>
      <c r="BA142" s="230">
        <f t="shared" si="132"/>
        <v>9500000</v>
      </c>
      <c r="BB142" s="305">
        <f t="shared" si="124"/>
        <v>1000000</v>
      </c>
      <c r="BC142" s="310" t="s">
        <v>161</v>
      </c>
      <c r="BD142" s="307">
        <v>9500000</v>
      </c>
      <c r="BE142" s="307">
        <v>6100000</v>
      </c>
      <c r="BF142" s="307">
        <v>3400000</v>
      </c>
      <c r="BG142" s="307">
        <v>200000</v>
      </c>
      <c r="BH142" s="305">
        <f t="shared" si="133"/>
        <v>0</v>
      </c>
      <c r="BI142" s="310" t="s">
        <v>161</v>
      </c>
      <c r="BJ142" s="307">
        <v>2900000</v>
      </c>
      <c r="BK142" s="309">
        <f t="shared" si="134"/>
        <v>-1900000</v>
      </c>
    </row>
    <row r="143" spans="1:63" ht="15" x14ac:dyDescent="0.2">
      <c r="A143" s="207">
        <v>138</v>
      </c>
      <c r="B143" s="302"/>
      <c r="C143" s="302" t="s">
        <v>354</v>
      </c>
      <c r="D143" s="303" t="s">
        <v>138</v>
      </c>
      <c r="E143" s="208">
        <v>9500000</v>
      </c>
      <c r="F143" s="230"/>
      <c r="G143" s="230"/>
      <c r="H143" s="182">
        <v>9500000</v>
      </c>
      <c r="I143" s="230">
        <v>1000000</v>
      </c>
      <c r="J143" s="249">
        <f t="shared" si="112"/>
        <v>1000000</v>
      </c>
      <c r="K143" s="249">
        <v>1000000</v>
      </c>
      <c r="L143" s="249">
        <f t="shared" si="109"/>
        <v>0</v>
      </c>
      <c r="M143" s="304">
        <v>700000</v>
      </c>
      <c r="N143" s="304">
        <v>700000</v>
      </c>
      <c r="O143" s="304">
        <f t="shared" si="105"/>
        <v>0</v>
      </c>
      <c r="P143" s="249">
        <f t="shared" si="113"/>
        <v>700000</v>
      </c>
      <c r="Q143" s="249">
        <v>700000</v>
      </c>
      <c r="R143" s="249">
        <f t="shared" si="114"/>
        <v>0</v>
      </c>
      <c r="S143" s="249">
        <f t="shared" si="115"/>
        <v>700000</v>
      </c>
      <c r="T143" s="249">
        <f>S143</f>
        <v>700000</v>
      </c>
      <c r="U143" s="249">
        <f t="shared" si="116"/>
        <v>0</v>
      </c>
      <c r="V143" s="261">
        <f t="shared" si="102"/>
        <v>700000</v>
      </c>
      <c r="W143" s="261">
        <f>V143</f>
        <v>700000</v>
      </c>
      <c r="X143" s="261">
        <f t="shared" si="117"/>
        <v>0</v>
      </c>
      <c r="Y143" s="261">
        <f t="shared" si="106"/>
        <v>700000</v>
      </c>
      <c r="Z143" s="261">
        <f>Y143</f>
        <v>700000</v>
      </c>
      <c r="AA143" s="261">
        <f t="shared" si="118"/>
        <v>0</v>
      </c>
      <c r="AB143" s="253">
        <f t="shared" si="119"/>
        <v>700000</v>
      </c>
      <c r="AC143" s="253">
        <f>AB143</f>
        <v>700000</v>
      </c>
      <c r="AD143" s="253">
        <f t="shared" si="125"/>
        <v>0</v>
      </c>
      <c r="AE143" s="230">
        <f t="shared" si="120"/>
        <v>700000</v>
      </c>
      <c r="AF143" s="230">
        <v>700000</v>
      </c>
      <c r="AG143" s="230">
        <f t="shared" si="126"/>
        <v>0</v>
      </c>
      <c r="AH143" s="253">
        <f t="shared" si="121"/>
        <v>700000</v>
      </c>
      <c r="AI143" s="253">
        <v>300000</v>
      </c>
      <c r="AJ143" s="253">
        <f t="shared" si="127"/>
        <v>400000</v>
      </c>
      <c r="AK143" s="230">
        <f t="shared" si="99"/>
        <v>700000</v>
      </c>
      <c r="AL143" s="230"/>
      <c r="AM143" s="230">
        <f t="shared" si="128"/>
        <v>700000</v>
      </c>
      <c r="AN143" s="253">
        <f t="shared" si="122"/>
        <v>700000</v>
      </c>
      <c r="AO143" s="253"/>
      <c r="AP143" s="253">
        <f t="shared" si="129"/>
        <v>700000</v>
      </c>
      <c r="AQ143" s="230">
        <f t="shared" si="135"/>
        <v>700000</v>
      </c>
      <c r="AR143" s="230"/>
      <c r="AS143" s="230">
        <f t="shared" si="130"/>
        <v>700000</v>
      </c>
      <c r="AT143" s="253">
        <v>800000</v>
      </c>
      <c r="AU143" s="253"/>
      <c r="AV143" s="253">
        <f t="shared" si="131"/>
        <v>800000</v>
      </c>
      <c r="AW143" s="230"/>
      <c r="AX143" s="230"/>
      <c r="AY143" s="230"/>
      <c r="AZ143" s="253">
        <f t="shared" si="123"/>
        <v>6200000</v>
      </c>
      <c r="BA143" s="230">
        <f t="shared" si="132"/>
        <v>9500000</v>
      </c>
      <c r="BB143" s="305">
        <f t="shared" si="124"/>
        <v>3300000</v>
      </c>
      <c r="BC143" s="310" t="s">
        <v>354</v>
      </c>
      <c r="BD143" s="307">
        <v>9500000</v>
      </c>
      <c r="BE143" s="307">
        <v>3500000</v>
      </c>
      <c r="BF143" s="307">
        <v>6000000</v>
      </c>
      <c r="BG143" s="307">
        <v>1700000</v>
      </c>
      <c r="BH143" s="305">
        <f t="shared" si="133"/>
        <v>0</v>
      </c>
      <c r="BI143" s="310" t="s">
        <v>354</v>
      </c>
      <c r="BJ143" s="307">
        <v>4000000</v>
      </c>
      <c r="BK143" s="309">
        <f t="shared" si="134"/>
        <v>-700000</v>
      </c>
    </row>
    <row r="144" spans="1:63" ht="15" x14ac:dyDescent="0.2">
      <c r="A144" s="207">
        <v>139</v>
      </c>
      <c r="B144" s="302"/>
      <c r="C144" s="302" t="s">
        <v>271</v>
      </c>
      <c r="D144" s="303" t="s">
        <v>138</v>
      </c>
      <c r="E144" s="253">
        <v>10000000</v>
      </c>
      <c r="F144" s="230"/>
      <c r="G144" s="230"/>
      <c r="H144" s="230">
        <v>10000000</v>
      </c>
      <c r="I144" s="230">
        <v>1000000</v>
      </c>
      <c r="J144" s="249">
        <f t="shared" si="112"/>
        <v>1000000</v>
      </c>
      <c r="K144" s="249">
        <v>1000000</v>
      </c>
      <c r="L144" s="249">
        <f t="shared" si="109"/>
        <v>0</v>
      </c>
      <c r="M144" s="304">
        <f>(H144-I144)/12</f>
        <v>750000</v>
      </c>
      <c r="N144" s="304">
        <v>750000</v>
      </c>
      <c r="O144" s="304"/>
      <c r="P144" s="249">
        <f t="shared" si="113"/>
        <v>750000</v>
      </c>
      <c r="Q144" s="249">
        <v>750000</v>
      </c>
      <c r="R144" s="249">
        <f t="shared" si="114"/>
        <v>0</v>
      </c>
      <c r="S144" s="249">
        <f t="shared" si="115"/>
        <v>750000</v>
      </c>
      <c r="T144" s="249">
        <v>750000</v>
      </c>
      <c r="U144" s="249">
        <f t="shared" si="116"/>
        <v>0</v>
      </c>
      <c r="V144" s="249">
        <f t="shared" si="102"/>
        <v>750000</v>
      </c>
      <c r="W144" s="249">
        <f>V144</f>
        <v>750000</v>
      </c>
      <c r="X144" s="249">
        <f t="shared" si="117"/>
        <v>0</v>
      </c>
      <c r="Y144" s="249">
        <f t="shared" si="106"/>
        <v>750000</v>
      </c>
      <c r="Z144" s="249">
        <f>Y144</f>
        <v>750000</v>
      </c>
      <c r="AA144" s="249">
        <f t="shared" si="118"/>
        <v>0</v>
      </c>
      <c r="AB144" s="253">
        <f t="shared" si="119"/>
        <v>750000</v>
      </c>
      <c r="AC144" s="253">
        <f>AB144</f>
        <v>750000</v>
      </c>
      <c r="AD144" s="253">
        <f t="shared" si="125"/>
        <v>0</v>
      </c>
      <c r="AE144" s="230">
        <f t="shared" si="120"/>
        <v>750000</v>
      </c>
      <c r="AF144" s="230">
        <v>750000</v>
      </c>
      <c r="AG144" s="230">
        <f t="shared" si="126"/>
        <v>0</v>
      </c>
      <c r="AH144" s="253">
        <f t="shared" si="121"/>
        <v>750000</v>
      </c>
      <c r="AI144" s="253">
        <v>750000</v>
      </c>
      <c r="AJ144" s="253">
        <f t="shared" si="127"/>
        <v>0</v>
      </c>
      <c r="AK144" s="230">
        <f t="shared" si="99"/>
        <v>750000</v>
      </c>
      <c r="AL144" s="230">
        <v>300000</v>
      </c>
      <c r="AM144" s="230">
        <f t="shared" si="128"/>
        <v>450000</v>
      </c>
      <c r="AN144" s="253">
        <f t="shared" si="122"/>
        <v>750000</v>
      </c>
      <c r="AO144" s="253"/>
      <c r="AP144" s="253">
        <f t="shared" si="129"/>
        <v>750000</v>
      </c>
      <c r="AQ144" s="230">
        <f t="shared" si="135"/>
        <v>750000</v>
      </c>
      <c r="AR144" s="230"/>
      <c r="AS144" s="230">
        <f t="shared" si="130"/>
        <v>750000</v>
      </c>
      <c r="AT144" s="253">
        <f>AN144</f>
        <v>750000</v>
      </c>
      <c r="AU144" s="253"/>
      <c r="AV144" s="253">
        <f t="shared" si="131"/>
        <v>750000</v>
      </c>
      <c r="AW144" s="230"/>
      <c r="AX144" s="230"/>
      <c r="AY144" s="230"/>
      <c r="AZ144" s="253">
        <f t="shared" si="123"/>
        <v>7300000</v>
      </c>
      <c r="BA144" s="230">
        <f t="shared" si="132"/>
        <v>10000000</v>
      </c>
      <c r="BB144" s="305">
        <f t="shared" si="124"/>
        <v>2700000</v>
      </c>
      <c r="BC144" s="310" t="s">
        <v>271</v>
      </c>
      <c r="BD144" s="307">
        <v>10000000</v>
      </c>
      <c r="BE144" s="307">
        <v>4450000</v>
      </c>
      <c r="BF144" s="307">
        <v>5550000</v>
      </c>
      <c r="BG144" s="307">
        <v>1050000</v>
      </c>
      <c r="BH144" s="305">
        <f t="shared" si="133"/>
        <v>0</v>
      </c>
      <c r="BI144" s="310" t="s">
        <v>271</v>
      </c>
      <c r="BJ144" s="307">
        <v>4150000</v>
      </c>
      <c r="BK144" s="309">
        <f t="shared" si="134"/>
        <v>-1450000</v>
      </c>
    </row>
    <row r="145" spans="1:63" ht="15" x14ac:dyDescent="0.2">
      <c r="A145" s="207">
        <v>140</v>
      </c>
      <c r="B145" s="302"/>
      <c r="C145" s="302" t="s">
        <v>152</v>
      </c>
      <c r="D145" s="303" t="s">
        <v>138</v>
      </c>
      <c r="E145" s="208">
        <v>9500000</v>
      </c>
      <c r="F145" s="230"/>
      <c r="G145" s="230"/>
      <c r="H145" s="182">
        <v>9500000</v>
      </c>
      <c r="I145" s="230">
        <v>3000000</v>
      </c>
      <c r="J145" s="249">
        <f t="shared" si="112"/>
        <v>3000000</v>
      </c>
      <c r="K145" s="249">
        <v>3000000</v>
      </c>
      <c r="L145" s="249">
        <f t="shared" si="109"/>
        <v>0</v>
      </c>
      <c r="M145" s="304">
        <f>(H145-I145)/10</f>
        <v>650000</v>
      </c>
      <c r="N145" s="304">
        <v>650000</v>
      </c>
      <c r="O145" s="304">
        <f>M145-N145</f>
        <v>0</v>
      </c>
      <c r="P145" s="249">
        <f t="shared" si="113"/>
        <v>650000</v>
      </c>
      <c r="Q145" s="249">
        <v>650000</v>
      </c>
      <c r="R145" s="249"/>
      <c r="S145" s="249">
        <f t="shared" si="115"/>
        <v>650000</v>
      </c>
      <c r="T145" s="249">
        <f>S145</f>
        <v>650000</v>
      </c>
      <c r="U145" s="249">
        <f t="shared" si="116"/>
        <v>0</v>
      </c>
      <c r="V145" s="249">
        <f t="shared" si="102"/>
        <v>650000</v>
      </c>
      <c r="W145" s="249">
        <f>V145</f>
        <v>650000</v>
      </c>
      <c r="X145" s="249">
        <f t="shared" si="117"/>
        <v>0</v>
      </c>
      <c r="Y145" s="249">
        <f t="shared" si="106"/>
        <v>650000</v>
      </c>
      <c r="Z145" s="249">
        <f>Y145</f>
        <v>650000</v>
      </c>
      <c r="AA145" s="249">
        <f t="shared" si="118"/>
        <v>0</v>
      </c>
      <c r="AB145" s="253">
        <f t="shared" si="119"/>
        <v>650000</v>
      </c>
      <c r="AC145" s="253">
        <f>AB145</f>
        <v>650000</v>
      </c>
      <c r="AD145" s="253">
        <f t="shared" si="125"/>
        <v>0</v>
      </c>
      <c r="AE145" s="230">
        <f t="shared" si="120"/>
        <v>650000</v>
      </c>
      <c r="AF145" s="230">
        <v>650000</v>
      </c>
      <c r="AG145" s="230">
        <f t="shared" si="126"/>
        <v>0</v>
      </c>
      <c r="AH145" s="253">
        <f t="shared" si="121"/>
        <v>650000</v>
      </c>
      <c r="AI145" s="253">
        <v>650000</v>
      </c>
      <c r="AJ145" s="253">
        <f t="shared" si="127"/>
        <v>0</v>
      </c>
      <c r="AK145" s="230">
        <f t="shared" si="99"/>
        <v>650000</v>
      </c>
      <c r="AL145" s="230">
        <v>650000</v>
      </c>
      <c r="AM145" s="230">
        <f t="shared" si="128"/>
        <v>0</v>
      </c>
      <c r="AN145" s="253">
        <f t="shared" si="122"/>
        <v>650000</v>
      </c>
      <c r="AO145" s="253">
        <v>350000</v>
      </c>
      <c r="AP145" s="253">
        <f t="shared" si="129"/>
        <v>300000</v>
      </c>
      <c r="AQ145" s="230"/>
      <c r="AR145" s="230"/>
      <c r="AS145" s="230">
        <f t="shared" si="130"/>
        <v>0</v>
      </c>
      <c r="AT145" s="253"/>
      <c r="AU145" s="253"/>
      <c r="AV145" s="253"/>
      <c r="AW145" s="230"/>
      <c r="AX145" s="230"/>
      <c r="AY145" s="230"/>
      <c r="AZ145" s="253">
        <f t="shared" si="123"/>
        <v>9200000</v>
      </c>
      <c r="BA145" s="230">
        <f t="shared" si="132"/>
        <v>9500000</v>
      </c>
      <c r="BB145" s="305">
        <f t="shared" si="124"/>
        <v>300000</v>
      </c>
      <c r="BC145" s="306" t="s">
        <v>152</v>
      </c>
      <c r="BD145" s="307">
        <v>9500000</v>
      </c>
      <c r="BE145" s="307">
        <v>6900000</v>
      </c>
      <c r="BF145" s="307">
        <v>2600000</v>
      </c>
      <c r="BG145" s="308">
        <v>0</v>
      </c>
      <c r="BH145" s="305">
        <f t="shared" si="133"/>
        <v>0</v>
      </c>
      <c r="BI145" s="310" t="s">
        <v>152</v>
      </c>
      <c r="BJ145" s="307">
        <v>2600000</v>
      </c>
      <c r="BK145" s="309">
        <f t="shared" si="134"/>
        <v>-2300000</v>
      </c>
    </row>
    <row r="146" spans="1:63" ht="15" x14ac:dyDescent="0.2">
      <c r="A146" s="207">
        <v>141</v>
      </c>
      <c r="B146" s="302"/>
      <c r="C146" s="302" t="s">
        <v>519</v>
      </c>
      <c r="D146" s="303" t="s">
        <v>138</v>
      </c>
      <c r="E146" s="208">
        <v>10000000</v>
      </c>
      <c r="F146" s="230"/>
      <c r="G146" s="230"/>
      <c r="H146" s="182">
        <f>+E146</f>
        <v>10000000</v>
      </c>
      <c r="I146" s="230">
        <v>5000000</v>
      </c>
      <c r="J146" s="249">
        <f t="shared" si="112"/>
        <v>5000000</v>
      </c>
      <c r="K146" s="249">
        <f>J146</f>
        <v>5000000</v>
      </c>
      <c r="L146" s="249">
        <f t="shared" si="109"/>
        <v>0</v>
      </c>
      <c r="M146" s="304"/>
      <c r="N146" s="304"/>
      <c r="O146" s="304"/>
      <c r="P146" s="249"/>
      <c r="Q146" s="249"/>
      <c r="R146" s="249"/>
      <c r="S146" s="249"/>
      <c r="T146" s="249"/>
      <c r="U146" s="249"/>
      <c r="V146" s="249"/>
      <c r="W146" s="249"/>
      <c r="X146" s="249"/>
      <c r="Y146" s="249"/>
      <c r="Z146" s="249"/>
      <c r="AA146" s="249"/>
      <c r="AB146" s="253"/>
      <c r="AC146" s="253"/>
      <c r="AD146" s="253"/>
      <c r="AE146" s="230">
        <v>1000000</v>
      </c>
      <c r="AF146" s="230"/>
      <c r="AG146" s="230">
        <f>+AE146-AF146</f>
        <v>1000000</v>
      </c>
      <c r="AH146" s="230">
        <v>1000000</v>
      </c>
      <c r="AI146" s="230"/>
      <c r="AJ146" s="230">
        <f t="shared" si="127"/>
        <v>1000000</v>
      </c>
      <c r="AK146" s="230">
        <v>1000000</v>
      </c>
      <c r="AL146" s="230"/>
      <c r="AM146" s="230">
        <f t="shared" si="128"/>
        <v>1000000</v>
      </c>
      <c r="AN146" s="230">
        <v>1000000</v>
      </c>
      <c r="AO146" s="230"/>
      <c r="AP146" s="230">
        <f t="shared" si="129"/>
        <v>1000000</v>
      </c>
      <c r="AQ146" s="230">
        <v>1000000</v>
      </c>
      <c r="AR146" s="230"/>
      <c r="AS146" s="230">
        <f t="shared" si="130"/>
        <v>1000000</v>
      </c>
      <c r="AT146" s="253"/>
      <c r="AU146" s="253"/>
      <c r="AV146" s="253"/>
      <c r="AW146" s="230"/>
      <c r="AX146" s="230"/>
      <c r="AY146" s="230"/>
      <c r="AZ146" s="253"/>
      <c r="BA146" s="230"/>
      <c r="BB146" s="305"/>
      <c r="BC146" s="306"/>
      <c r="BD146" s="307"/>
      <c r="BE146" s="307"/>
      <c r="BF146" s="307"/>
      <c r="BG146" s="308"/>
      <c r="BH146" s="305"/>
      <c r="BI146" s="310"/>
      <c r="BJ146" s="307"/>
      <c r="BK146" s="309"/>
    </row>
    <row r="147" spans="1:63" ht="17.25" x14ac:dyDescent="0.4">
      <c r="A147" s="575" t="s">
        <v>23</v>
      </c>
      <c r="B147" s="575"/>
      <c r="C147" s="575"/>
      <c r="D147" s="575"/>
      <c r="E147" s="575"/>
      <c r="F147" s="575"/>
      <c r="G147" s="575"/>
      <c r="H147" s="575"/>
      <c r="I147" s="575"/>
      <c r="J147" s="315">
        <f>SUM(J6:J146)</f>
        <v>369062500</v>
      </c>
      <c r="K147" s="315">
        <f>SUM(K6:K146)</f>
        <v>366662500</v>
      </c>
      <c r="L147" s="315">
        <f>SUM(L6:L145)</f>
        <v>2400000</v>
      </c>
      <c r="M147" s="316">
        <f t="shared" ref="M147:AY147" si="136">SUM(M6:M145)</f>
        <v>74113166.666666672</v>
      </c>
      <c r="N147" s="316">
        <f t="shared" si="136"/>
        <v>66745000</v>
      </c>
      <c r="O147" s="316">
        <f t="shared" si="136"/>
        <v>7368166.666666667</v>
      </c>
      <c r="P147" s="315">
        <f t="shared" si="136"/>
        <v>82813166.666666672</v>
      </c>
      <c r="Q147" s="315">
        <f t="shared" si="136"/>
        <v>73529000</v>
      </c>
      <c r="R147" s="315">
        <f t="shared" si="136"/>
        <v>9284166.666666666</v>
      </c>
      <c r="S147" s="315">
        <f t="shared" si="136"/>
        <v>85513166.666666672</v>
      </c>
      <c r="T147" s="315">
        <f t="shared" si="136"/>
        <v>75199500</v>
      </c>
      <c r="U147" s="315">
        <f t="shared" si="136"/>
        <v>10313666.666666666</v>
      </c>
      <c r="V147" s="317">
        <f t="shared" si="136"/>
        <v>86413166.666666672</v>
      </c>
      <c r="W147" s="317">
        <f t="shared" si="136"/>
        <v>74174500</v>
      </c>
      <c r="X147" s="317">
        <f>SUM(X6:X145)</f>
        <v>12238666.666666666</v>
      </c>
      <c r="Y147" s="317">
        <f t="shared" si="136"/>
        <v>86438166.666666672</v>
      </c>
      <c r="Z147" s="317">
        <f t="shared" si="136"/>
        <v>71033500</v>
      </c>
      <c r="AA147" s="317">
        <f t="shared" si="136"/>
        <v>15404666.666666666</v>
      </c>
      <c r="AB147" s="317">
        <f t="shared" si="136"/>
        <v>86438166.666666672</v>
      </c>
      <c r="AC147" s="317">
        <f t="shared" si="136"/>
        <v>64976500</v>
      </c>
      <c r="AD147" s="317">
        <f t="shared" si="136"/>
        <v>21461666.666666668</v>
      </c>
      <c r="AE147" s="317">
        <f>SUM(AE6:AE146)</f>
        <v>87438166.666666672</v>
      </c>
      <c r="AF147" s="317">
        <f t="shared" ref="AF147:AV147" si="137">SUM(AF6:AF146)</f>
        <v>59946000</v>
      </c>
      <c r="AG147" s="317">
        <f t="shared" si="137"/>
        <v>27492166.666666668</v>
      </c>
      <c r="AH147" s="317">
        <f t="shared" si="137"/>
        <v>87438166.666666672</v>
      </c>
      <c r="AI147" s="317">
        <f t="shared" si="137"/>
        <v>50764000</v>
      </c>
      <c r="AJ147" s="317">
        <f t="shared" si="137"/>
        <v>36674166.666666664</v>
      </c>
      <c r="AK147" s="317">
        <f t="shared" si="137"/>
        <v>87433166.666666672</v>
      </c>
      <c r="AL147" s="317">
        <f t="shared" si="137"/>
        <v>42642000</v>
      </c>
      <c r="AM147" s="317">
        <f t="shared" si="137"/>
        <v>44791166.666666664</v>
      </c>
      <c r="AN147" s="317">
        <f t="shared" si="137"/>
        <v>87433166.666666672</v>
      </c>
      <c r="AO147" s="317">
        <f t="shared" si="137"/>
        <v>34497000</v>
      </c>
      <c r="AP147" s="317">
        <f t="shared" si="137"/>
        <v>52936166.666666664</v>
      </c>
      <c r="AQ147" s="317">
        <f t="shared" si="137"/>
        <v>68693166.666666657</v>
      </c>
      <c r="AR147" s="317">
        <f t="shared" si="137"/>
        <v>18286000</v>
      </c>
      <c r="AS147" s="317">
        <f t="shared" si="137"/>
        <v>50407166.666666664</v>
      </c>
      <c r="AT147" s="317">
        <f t="shared" si="137"/>
        <v>65335166.666666664</v>
      </c>
      <c r="AU147" s="317">
        <f t="shared" si="137"/>
        <v>14404000</v>
      </c>
      <c r="AV147" s="317">
        <f t="shared" si="137"/>
        <v>50931166.666666664</v>
      </c>
      <c r="AW147" s="317">
        <f t="shared" si="136"/>
        <v>0</v>
      </c>
      <c r="AX147" s="317">
        <f t="shared" si="136"/>
        <v>0</v>
      </c>
      <c r="AY147" s="317">
        <f t="shared" si="136"/>
        <v>0</v>
      </c>
      <c r="AZ147" s="317">
        <f>SUM(AZ6:AZ145)</f>
        <v>1007859500</v>
      </c>
      <c r="BA147" s="317">
        <f>SUM(BA6:BA145)</f>
        <v>1344562500</v>
      </c>
      <c r="BB147" s="317">
        <f>SUM(BB6:BB145)</f>
        <v>336703000</v>
      </c>
      <c r="BC147" s="318"/>
      <c r="BD147" s="319">
        <f>SUM(BD6:BD145)</f>
        <v>1344562500</v>
      </c>
      <c r="BE147" s="319">
        <f t="shared" ref="BE147:BG147" si="138">SUM(BE6:BE145)</f>
        <v>699695500</v>
      </c>
      <c r="BF147" s="319">
        <f t="shared" si="138"/>
        <v>644867000</v>
      </c>
      <c r="BG147" s="319">
        <f t="shared" si="138"/>
        <v>171006000</v>
      </c>
      <c r="BH147" s="305"/>
      <c r="BI147" s="302"/>
      <c r="BJ147" s="230">
        <f>SUM(BJ6:BJ145)</f>
        <v>559610500</v>
      </c>
      <c r="BK147" s="309"/>
    </row>
    <row r="148" spans="1:63" x14ac:dyDescent="0.2">
      <c r="H148" s="234">
        <f>SUM(H6:H145)</f>
        <v>1344562500</v>
      </c>
      <c r="BB148" s="309">
        <f>REKAP!R27</f>
        <v>341703000</v>
      </c>
      <c r="BH148" s="309"/>
      <c r="BK148" s="309"/>
    </row>
    <row r="149" spans="1:63" x14ac:dyDescent="0.2">
      <c r="A149" s="295" t="s">
        <v>365</v>
      </c>
      <c r="D149" s="321"/>
      <c r="BB149" s="309">
        <f>BB147-BB148</f>
        <v>-5000000</v>
      </c>
      <c r="BC149" s="322"/>
      <c r="BH149" s="309"/>
      <c r="BK149" s="309"/>
    </row>
    <row r="150" spans="1:63" x14ac:dyDescent="0.2">
      <c r="A150" s="296"/>
      <c r="B150" s="481" t="s">
        <v>367</v>
      </c>
      <c r="C150" s="481"/>
      <c r="D150" s="323"/>
      <c r="BB150" s="309"/>
      <c r="BH150" s="309"/>
      <c r="BK150" s="309"/>
    </row>
    <row r="151" spans="1:63" x14ac:dyDescent="0.2">
      <c r="A151" s="298"/>
      <c r="B151" s="481" t="s">
        <v>368</v>
      </c>
      <c r="C151" s="481"/>
      <c r="D151" s="321"/>
      <c r="BB151" s="309"/>
      <c r="BH151" s="309"/>
      <c r="BK151" s="309"/>
    </row>
    <row r="152" spans="1:63" x14ac:dyDescent="0.2">
      <c r="A152" s="299"/>
      <c r="B152" s="481" t="s">
        <v>366</v>
      </c>
      <c r="C152" s="481"/>
      <c r="BB152" s="309"/>
      <c r="BH152" s="309"/>
      <c r="BK152" s="309"/>
    </row>
  </sheetData>
  <sortState ref="C6:BB145">
    <sortCondition ref="C6"/>
  </sortState>
  <mergeCells count="30">
    <mergeCell ref="B150:C150"/>
    <mergeCell ref="B151:C151"/>
    <mergeCell ref="B152:C152"/>
    <mergeCell ref="A147:I147"/>
    <mergeCell ref="S4:U4"/>
    <mergeCell ref="A4:A5"/>
    <mergeCell ref="B4:B5"/>
    <mergeCell ref="C4:C5"/>
    <mergeCell ref="D4:D5"/>
    <mergeCell ref="E4:E5"/>
    <mergeCell ref="F4:G4"/>
    <mergeCell ref="H4:H5"/>
    <mergeCell ref="I4:I5"/>
    <mergeCell ref="J4:L4"/>
    <mergeCell ref="M4:O4"/>
    <mergeCell ref="V4:X4"/>
    <mergeCell ref="Y4:AA4"/>
    <mergeCell ref="AB4:AD4"/>
    <mergeCell ref="AE4:AG4"/>
    <mergeCell ref="P4:R4"/>
    <mergeCell ref="BI4:BJ5"/>
    <mergeCell ref="AH4:AJ4"/>
    <mergeCell ref="BE4:BE5"/>
    <mergeCell ref="BB4:BB5"/>
    <mergeCell ref="BC4:BC5"/>
    <mergeCell ref="BD4:BD5"/>
    <mergeCell ref="AN4:AP4"/>
    <mergeCell ref="AQ4:AS4"/>
    <mergeCell ref="AT4:AV4"/>
    <mergeCell ref="AK4:AM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workbookViewId="0">
      <selection activeCell="C28" sqref="C28"/>
    </sheetView>
  </sheetViews>
  <sheetFormatPr defaultRowHeight="11.25" x14ac:dyDescent="0.2"/>
  <cols>
    <col min="1" max="1" width="2.7109375" style="45" customWidth="1"/>
    <col min="2" max="2" width="21.140625" style="45" customWidth="1"/>
    <col min="3" max="3" width="11.42578125" style="45" customWidth="1"/>
    <col min="4" max="4" width="13.28515625" style="45" customWidth="1"/>
    <col min="5" max="5" width="13" style="45" customWidth="1"/>
    <col min="6" max="6" width="10.5703125" style="45" customWidth="1"/>
    <col min="7" max="7" width="10.140625" style="45" bestFit="1" customWidth="1"/>
    <col min="8" max="8" width="10.42578125" style="45" customWidth="1"/>
    <col min="9" max="9" width="10.140625" style="45" customWidth="1"/>
    <col min="10" max="10" width="10.7109375" style="45" bestFit="1" customWidth="1"/>
    <col min="11" max="11" width="10.140625" style="45" bestFit="1" customWidth="1"/>
    <col min="12" max="12" width="10.140625" style="47" bestFit="1" customWidth="1"/>
    <col min="13" max="13" width="10.140625" style="45" bestFit="1" customWidth="1"/>
    <col min="14" max="14" width="11.42578125" style="45" bestFit="1" customWidth="1"/>
    <col min="15" max="15" width="9.85546875" style="45" bestFit="1" customWidth="1"/>
    <col min="16" max="16" width="9.5703125" style="45" hidden="1" customWidth="1"/>
    <col min="17" max="17" width="6.42578125" style="45" hidden="1" customWidth="1"/>
    <col min="18" max="18" width="11.140625" style="45" customWidth="1"/>
    <col min="19" max="20" width="12.7109375" style="45" bestFit="1" customWidth="1"/>
    <col min="21" max="21" width="12" style="152" bestFit="1" customWidth="1"/>
    <col min="22" max="16384" width="9.140625" style="45"/>
  </cols>
  <sheetData>
    <row r="1" spans="1:22" x14ac:dyDescent="0.2">
      <c r="A1" s="586" t="s">
        <v>273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586"/>
      <c r="Q1" s="586"/>
      <c r="R1" s="586"/>
    </row>
    <row r="2" spans="1:22" x14ac:dyDescent="0.2">
      <c r="A2" s="586" t="s">
        <v>274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  <c r="R2" s="586"/>
    </row>
    <row r="3" spans="1:22" x14ac:dyDescent="0.2">
      <c r="A3" s="46" t="s">
        <v>275</v>
      </c>
      <c r="B3" s="46"/>
    </row>
    <row r="4" spans="1:22" x14ac:dyDescent="0.2">
      <c r="A4" s="46" t="s">
        <v>306</v>
      </c>
      <c r="B4" s="46"/>
    </row>
    <row r="5" spans="1:22" x14ac:dyDescent="0.2">
      <c r="A5" s="48" t="s">
        <v>1</v>
      </c>
      <c r="B5" s="48" t="s">
        <v>276</v>
      </c>
      <c r="C5" s="48" t="s">
        <v>277</v>
      </c>
      <c r="D5" s="48" t="s">
        <v>278</v>
      </c>
      <c r="E5" s="48" t="s">
        <v>279</v>
      </c>
      <c r="F5" s="48" t="s">
        <v>280</v>
      </c>
      <c r="G5" s="48" t="s">
        <v>281</v>
      </c>
      <c r="H5" s="48" t="s">
        <v>282</v>
      </c>
      <c r="I5" s="48" t="s">
        <v>283</v>
      </c>
      <c r="J5" s="48" t="s">
        <v>284</v>
      </c>
      <c r="K5" s="48" t="s">
        <v>285</v>
      </c>
      <c r="L5" s="49" t="s">
        <v>286</v>
      </c>
      <c r="M5" s="48" t="s">
        <v>287</v>
      </c>
      <c r="N5" s="48" t="s">
        <v>288</v>
      </c>
      <c r="O5" s="48" t="s">
        <v>289</v>
      </c>
      <c r="P5" s="48" t="s">
        <v>290</v>
      </c>
      <c r="Q5" s="48" t="s">
        <v>291</v>
      </c>
      <c r="R5" s="48" t="s">
        <v>292</v>
      </c>
      <c r="S5" s="45" t="s">
        <v>138</v>
      </c>
    </row>
    <row r="6" spans="1:22" x14ac:dyDescent="0.2">
      <c r="A6" s="50">
        <v>1</v>
      </c>
      <c r="B6" s="51" t="s">
        <v>302</v>
      </c>
      <c r="C6" s="52">
        <f>AK!J90</f>
        <v>221450000</v>
      </c>
      <c r="D6" s="52">
        <f>AK!M90</f>
        <v>43066500</v>
      </c>
      <c r="E6" s="52">
        <f>AK!P90</f>
        <v>54441500</v>
      </c>
      <c r="F6" s="52">
        <f>AK!S90</f>
        <v>52191500</v>
      </c>
      <c r="G6" s="52">
        <f>AK!V90</f>
        <v>52191500</v>
      </c>
      <c r="H6" s="52">
        <f>AK!Y90</f>
        <v>52191500</v>
      </c>
      <c r="I6" s="52">
        <f>AK!AB90</f>
        <v>52191500</v>
      </c>
      <c r="J6" s="52">
        <f>AK!AE90</f>
        <v>52191500</v>
      </c>
      <c r="K6" s="52">
        <f>AK!AH90</f>
        <v>52191500</v>
      </c>
      <c r="L6" s="53">
        <f>AK!AK90</f>
        <v>52191500</v>
      </c>
      <c r="M6" s="52">
        <f>AK!AN90</f>
        <v>52191500</v>
      </c>
      <c r="N6" s="52">
        <f>AK!AQ90</f>
        <v>34916500</v>
      </c>
      <c r="O6" s="52">
        <f>AK!AT90</f>
        <v>29793500</v>
      </c>
      <c r="P6" s="52"/>
      <c r="Q6" s="51"/>
      <c r="R6" s="52">
        <f>SUM(C6:O6)</f>
        <v>801200000</v>
      </c>
      <c r="T6" s="61"/>
    </row>
    <row r="7" spans="1:22" x14ac:dyDescent="0.2">
      <c r="A7" s="50">
        <v>2</v>
      </c>
      <c r="B7" s="51" t="s">
        <v>303</v>
      </c>
      <c r="C7" s="54">
        <f>MJ!J147</f>
        <v>369062500</v>
      </c>
      <c r="D7" s="54">
        <f>MJ!M147</f>
        <v>74113166.666666672</v>
      </c>
      <c r="E7" s="54">
        <f>MJ!P147</f>
        <v>82813166.666666672</v>
      </c>
      <c r="F7" s="54">
        <f>MJ!S147</f>
        <v>85513166.666666672</v>
      </c>
      <c r="G7" s="54">
        <f>MJ!V147</f>
        <v>86413166.666666672</v>
      </c>
      <c r="H7" s="54">
        <f>MJ!Y147</f>
        <v>86438166.666666672</v>
      </c>
      <c r="I7" s="54">
        <f>MJ!AB147</f>
        <v>86438166.666666672</v>
      </c>
      <c r="J7" s="54">
        <f>MJ!AE147</f>
        <v>87438166.666666672</v>
      </c>
      <c r="K7" s="54">
        <f>MJ!AH147</f>
        <v>87438166.666666672</v>
      </c>
      <c r="L7" s="54">
        <f>MJ!AK147</f>
        <v>87433166.666666672</v>
      </c>
      <c r="M7" s="54">
        <f>MJ!AN147</f>
        <v>87433166.666666672</v>
      </c>
      <c r="N7" s="54">
        <f>MJ!AQ147</f>
        <v>68693166.666666657</v>
      </c>
      <c r="O7" s="54">
        <f>MJ!AT147</f>
        <v>65335166.666666664</v>
      </c>
      <c r="P7" s="54"/>
      <c r="Q7" s="51"/>
      <c r="R7" s="52">
        <f t="shared" ref="R7:R9" si="0">SUM(C7:O7)</f>
        <v>1354562500</v>
      </c>
    </row>
    <row r="8" spans="1:22" x14ac:dyDescent="0.2">
      <c r="A8" s="50">
        <v>3</v>
      </c>
      <c r="B8" s="51" t="s">
        <v>304</v>
      </c>
      <c r="C8" s="54">
        <f>TI!J38</f>
        <v>76075000</v>
      </c>
      <c r="D8" s="54">
        <f>TI!M38</f>
        <v>9867500</v>
      </c>
      <c r="E8" s="54">
        <f>TI!P38</f>
        <v>16037500</v>
      </c>
      <c r="F8" s="54">
        <f>TI!S38</f>
        <v>21237500</v>
      </c>
      <c r="G8" s="54">
        <f>TI!V38</f>
        <v>21237500</v>
      </c>
      <c r="H8" s="54">
        <f>TI!Y38</f>
        <v>21237500</v>
      </c>
      <c r="I8" s="54">
        <f>TI!AB38</f>
        <v>21237500</v>
      </c>
      <c r="J8" s="54">
        <f>TI!AE38</f>
        <v>21237500</v>
      </c>
      <c r="K8" s="54">
        <f>TI!AH38</f>
        <v>21237500</v>
      </c>
      <c r="L8" s="53">
        <f>TI!AK38</f>
        <v>21237500</v>
      </c>
      <c r="M8" s="54">
        <f>TI!AN38</f>
        <v>21237500</v>
      </c>
      <c r="N8" s="54">
        <f>TI!AQ38</f>
        <v>19687500</v>
      </c>
      <c r="O8" s="54">
        <f>TI!AT38</f>
        <v>16507500</v>
      </c>
      <c r="P8" s="54"/>
      <c r="Q8" s="51"/>
      <c r="R8" s="52">
        <f>SUM(C8:O8)</f>
        <v>308075000</v>
      </c>
      <c r="S8" s="152"/>
      <c r="T8" s="61"/>
    </row>
    <row r="9" spans="1:22" x14ac:dyDescent="0.2">
      <c r="A9" s="50">
        <v>4</v>
      </c>
      <c r="B9" s="51" t="s">
        <v>305</v>
      </c>
      <c r="C9" s="54">
        <f>TO!J47</f>
        <v>72437500</v>
      </c>
      <c r="D9" s="54">
        <f>TO!M47</f>
        <v>14882500</v>
      </c>
      <c r="E9" s="54">
        <f>TO!P47</f>
        <v>20132500</v>
      </c>
      <c r="F9" s="54">
        <f>TO!S47</f>
        <v>28082500</v>
      </c>
      <c r="G9" s="54">
        <f>TO!V47</f>
        <v>29082500</v>
      </c>
      <c r="H9" s="54">
        <f>TO!Y47</f>
        <v>31226250</v>
      </c>
      <c r="I9" s="54">
        <f>TO!AB47</f>
        <v>31226250</v>
      </c>
      <c r="J9" s="54">
        <f>TO!AE47</f>
        <v>31226250</v>
      </c>
      <c r="K9" s="54">
        <f>TO!AH47</f>
        <v>31226250</v>
      </c>
      <c r="L9" s="54">
        <f>TO!AK47</f>
        <v>31226250</v>
      </c>
      <c r="M9" s="54">
        <f>TO!AN47</f>
        <v>31226250</v>
      </c>
      <c r="N9" s="54">
        <f>TO!AQ47</f>
        <v>27201250</v>
      </c>
      <c r="O9" s="54">
        <f>TO!AT47</f>
        <v>22111250</v>
      </c>
      <c r="P9" s="54"/>
      <c r="Q9" s="51"/>
      <c r="R9" s="52">
        <f t="shared" si="0"/>
        <v>401287500</v>
      </c>
    </row>
    <row r="10" spans="1:22" s="57" customFormat="1" x14ac:dyDescent="0.2">
      <c r="A10" s="55"/>
      <c r="B10" s="55" t="s">
        <v>292</v>
      </c>
      <c r="C10" s="56">
        <f>SUM(C6:C9)</f>
        <v>739025000</v>
      </c>
      <c r="D10" s="56">
        <f t="shared" ref="D10:N10" si="1">SUM(D6:D9)</f>
        <v>141929666.66666669</v>
      </c>
      <c r="E10" s="56">
        <f t="shared" si="1"/>
        <v>173424666.66666669</v>
      </c>
      <c r="F10" s="56">
        <f t="shared" si="1"/>
        <v>187024666.66666669</v>
      </c>
      <c r="G10" s="56">
        <f t="shared" si="1"/>
        <v>188924666.66666669</v>
      </c>
      <c r="H10" s="56">
        <f t="shared" si="1"/>
        <v>191093416.66666669</v>
      </c>
      <c r="I10" s="56">
        <f t="shared" si="1"/>
        <v>191093416.66666669</v>
      </c>
      <c r="J10" s="56">
        <f t="shared" si="1"/>
        <v>192093416.66666669</v>
      </c>
      <c r="K10" s="56">
        <f t="shared" si="1"/>
        <v>192093416.66666669</v>
      </c>
      <c r="L10" s="56">
        <f t="shared" si="1"/>
        <v>192088416.66666669</v>
      </c>
      <c r="M10" s="56">
        <f t="shared" si="1"/>
        <v>192088416.66666669</v>
      </c>
      <c r="N10" s="56">
        <f t="shared" si="1"/>
        <v>150498416.66666666</v>
      </c>
      <c r="O10" s="56">
        <f>SUM(O6:O9)</f>
        <v>133747416.66666666</v>
      </c>
      <c r="P10" s="56">
        <f>SUM(P6:P9)</f>
        <v>0</v>
      </c>
      <c r="Q10" s="56">
        <f>SUM(Q6:Q9)</f>
        <v>0</v>
      </c>
      <c r="R10" s="56">
        <f>SUM(R6:R9)</f>
        <v>2865125000</v>
      </c>
      <c r="S10" s="151">
        <f>'[1]LaporanRPT_2017-2018(3)'!$O$10</f>
        <v>2833375000</v>
      </c>
      <c r="T10" s="150">
        <f>R10-S10</f>
        <v>31750000</v>
      </c>
      <c r="U10" s="162">
        <v>2855125000</v>
      </c>
      <c r="V10" s="153">
        <f>R10-U10</f>
        <v>10000000</v>
      </c>
    </row>
    <row r="11" spans="1:22" x14ac:dyDescent="0.2">
      <c r="N11" s="61"/>
      <c r="T11" s="150"/>
    </row>
    <row r="12" spans="1:22" x14ac:dyDescent="0.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9"/>
      <c r="M12" s="58"/>
      <c r="N12" s="58"/>
      <c r="O12" s="58"/>
      <c r="P12" s="58"/>
      <c r="Q12" s="58"/>
      <c r="R12" s="58"/>
      <c r="T12" s="150"/>
    </row>
    <row r="13" spans="1:22" x14ac:dyDescent="0.2">
      <c r="A13" s="60" t="s">
        <v>293</v>
      </c>
      <c r="B13" s="60"/>
      <c r="C13" s="58"/>
      <c r="D13" s="58"/>
      <c r="E13" s="58"/>
      <c r="F13" s="58"/>
      <c r="G13" s="58"/>
      <c r="H13" s="58"/>
      <c r="I13" s="58"/>
      <c r="J13" s="58"/>
      <c r="K13" s="58"/>
      <c r="L13" s="59"/>
      <c r="M13" s="58"/>
      <c r="N13" s="58"/>
      <c r="O13" s="58"/>
      <c r="P13" s="58"/>
      <c r="Q13" s="58"/>
      <c r="R13" s="58"/>
      <c r="T13" s="150"/>
    </row>
    <row r="14" spans="1:22" x14ac:dyDescent="0.2">
      <c r="A14" s="60" t="s">
        <v>306</v>
      </c>
      <c r="B14" s="60"/>
      <c r="C14" s="58"/>
      <c r="D14" s="58"/>
      <c r="E14" s="58"/>
      <c r="F14" s="58"/>
      <c r="G14" s="58"/>
      <c r="H14" s="58"/>
      <c r="I14" s="58"/>
      <c r="J14" s="58"/>
      <c r="K14" s="58"/>
      <c r="L14" s="59"/>
      <c r="M14" s="58"/>
      <c r="N14" s="58"/>
      <c r="O14" s="58"/>
      <c r="P14" s="58"/>
      <c r="Q14" s="58"/>
      <c r="R14" s="58"/>
      <c r="T14" s="150"/>
    </row>
    <row r="15" spans="1:22" x14ac:dyDescent="0.2">
      <c r="A15" s="48" t="s">
        <v>1</v>
      </c>
      <c r="B15" s="48" t="s">
        <v>276</v>
      </c>
      <c r="C15" s="48" t="s">
        <v>277</v>
      </c>
      <c r="D15" s="48" t="s">
        <v>278</v>
      </c>
      <c r="E15" s="48" t="s">
        <v>279</v>
      </c>
      <c r="F15" s="48" t="s">
        <v>280</v>
      </c>
      <c r="G15" s="48" t="s">
        <v>281</v>
      </c>
      <c r="H15" s="48" t="s">
        <v>282</v>
      </c>
      <c r="I15" s="48" t="s">
        <v>283</v>
      </c>
      <c r="J15" s="48" t="s">
        <v>284</v>
      </c>
      <c r="K15" s="48" t="s">
        <v>285</v>
      </c>
      <c r="L15" s="49" t="s">
        <v>286</v>
      </c>
      <c r="M15" s="48" t="s">
        <v>287</v>
      </c>
      <c r="N15" s="48" t="s">
        <v>288</v>
      </c>
      <c r="O15" s="48" t="s">
        <v>289</v>
      </c>
      <c r="P15" s="48" t="s">
        <v>290</v>
      </c>
      <c r="Q15" s="48" t="s">
        <v>291</v>
      </c>
      <c r="R15" s="48" t="s">
        <v>292</v>
      </c>
      <c r="T15" s="150"/>
    </row>
    <row r="16" spans="1:22" x14ac:dyDescent="0.2">
      <c r="A16" s="50">
        <v>1</v>
      </c>
      <c r="B16" s="51" t="s">
        <v>302</v>
      </c>
      <c r="C16" s="52">
        <f>AK!K90</f>
        <v>221450000</v>
      </c>
      <c r="D16" s="52">
        <f>AK!N90</f>
        <v>43066500</v>
      </c>
      <c r="E16" s="52">
        <f>AK!Q90</f>
        <v>52891500</v>
      </c>
      <c r="F16" s="52">
        <f>AK!T90</f>
        <v>50441500</v>
      </c>
      <c r="G16" s="52">
        <f>AK!W90</f>
        <v>49291500</v>
      </c>
      <c r="H16" s="52">
        <f>AK!Z90</f>
        <v>48591500</v>
      </c>
      <c r="I16" s="52">
        <f>AK!AC90</f>
        <v>46091500</v>
      </c>
      <c r="J16" s="52">
        <f>AK!AF90</f>
        <v>44191500</v>
      </c>
      <c r="K16" s="52">
        <f>AK!AI90</f>
        <v>38032550</v>
      </c>
      <c r="L16" s="52">
        <f>AK!AL90</f>
        <v>32779500</v>
      </c>
      <c r="M16" s="52">
        <f>AK!AO90</f>
        <v>23068500</v>
      </c>
      <c r="N16" s="52">
        <f>AK!AR90</f>
        <v>10037500</v>
      </c>
      <c r="O16" s="52">
        <f>AK!AU90</f>
        <v>8037500</v>
      </c>
      <c r="P16" s="52">
        <f>AK!AJ90</f>
        <v>14158950</v>
      </c>
      <c r="Q16" s="52">
        <f>AK!AK90</f>
        <v>52191500</v>
      </c>
      <c r="R16" s="52">
        <f>SUM(C16:O16)</f>
        <v>667971050</v>
      </c>
      <c r="T16" s="150"/>
    </row>
    <row r="17" spans="1:22" x14ac:dyDescent="0.2">
      <c r="A17" s="50">
        <v>2</v>
      </c>
      <c r="B17" s="51" t="s">
        <v>303</v>
      </c>
      <c r="C17" s="54">
        <f>MJ!K147</f>
        <v>366662500</v>
      </c>
      <c r="D17" s="54">
        <f>MJ!N147</f>
        <v>66745000</v>
      </c>
      <c r="E17" s="54">
        <f>MJ!Q147</f>
        <v>73529000</v>
      </c>
      <c r="F17" s="54">
        <f>MJ!T147</f>
        <v>75199500</v>
      </c>
      <c r="G17" s="54">
        <f>MJ!W147</f>
        <v>74174500</v>
      </c>
      <c r="H17" s="54">
        <f>MJ!Z147</f>
        <v>71033500</v>
      </c>
      <c r="I17" s="54">
        <f>MJ!AC147</f>
        <v>64976500</v>
      </c>
      <c r="J17" s="54">
        <f>MJ!AF147</f>
        <v>59946000</v>
      </c>
      <c r="K17" s="54">
        <f>MJ!AI147</f>
        <v>50764000</v>
      </c>
      <c r="L17" s="54">
        <f>MJ!AL147</f>
        <v>42642000</v>
      </c>
      <c r="M17" s="54">
        <f>MJ!AO147</f>
        <v>34497000</v>
      </c>
      <c r="N17" s="54">
        <f>MJ!AR147</f>
        <v>18286000</v>
      </c>
      <c r="O17" s="54">
        <f>MJ!AU147</f>
        <v>14404000</v>
      </c>
      <c r="P17" s="54"/>
      <c r="Q17" s="51"/>
      <c r="R17" s="52">
        <f t="shared" ref="R17" si="2">SUM(C17:O17)</f>
        <v>1012859500</v>
      </c>
      <c r="T17" s="150"/>
    </row>
    <row r="18" spans="1:22" x14ac:dyDescent="0.2">
      <c r="A18" s="50">
        <v>3</v>
      </c>
      <c r="B18" s="51" t="s">
        <v>304</v>
      </c>
      <c r="C18" s="54">
        <f>TI!K38</f>
        <v>75475000</v>
      </c>
      <c r="D18" s="54">
        <f>TI!N38</f>
        <v>9138500</v>
      </c>
      <c r="E18" s="54">
        <f>TI!Q38</f>
        <v>15308500</v>
      </c>
      <c r="F18" s="54">
        <f>TI!T38</f>
        <v>16958500</v>
      </c>
      <c r="G18" s="54">
        <f>TI!W38</f>
        <v>14708500</v>
      </c>
      <c r="H18" s="54">
        <f>TI!Z38</f>
        <v>12996000</v>
      </c>
      <c r="I18" s="54">
        <f>TI!AC38</f>
        <v>12596000</v>
      </c>
      <c r="J18" s="54">
        <f>TI!AF38</f>
        <v>10005000</v>
      </c>
      <c r="K18" s="54">
        <f>TI!AI38</f>
        <v>9200000</v>
      </c>
      <c r="L18" s="53">
        <f>TI!AL38</f>
        <v>7214000</v>
      </c>
      <c r="M18" s="54">
        <f>TI!AO38</f>
        <v>4851000</v>
      </c>
      <c r="N18" s="54">
        <f>TI!AR38</f>
        <v>820000</v>
      </c>
      <c r="O18" s="54">
        <f>TI!AU38</f>
        <v>400000</v>
      </c>
      <c r="P18" s="54"/>
      <c r="Q18" s="51"/>
      <c r="R18" s="52">
        <f>SUM(C18:O18)</f>
        <v>189671000</v>
      </c>
      <c r="T18" s="150"/>
    </row>
    <row r="19" spans="1:22" x14ac:dyDescent="0.2">
      <c r="A19" s="50">
        <v>4</v>
      </c>
      <c r="B19" s="51" t="s">
        <v>305</v>
      </c>
      <c r="C19" s="54">
        <f>TO!K47</f>
        <v>71937500</v>
      </c>
      <c r="D19" s="54">
        <f>TO!N47</f>
        <v>12882500</v>
      </c>
      <c r="E19" s="54">
        <f>TO!Q47</f>
        <v>18132500</v>
      </c>
      <c r="F19" s="54">
        <f>TO!T47</f>
        <v>23382500</v>
      </c>
      <c r="G19" s="54">
        <f>TO!W47</f>
        <v>22532500</v>
      </c>
      <c r="H19" s="54">
        <f>TO!Z47</f>
        <v>22345000</v>
      </c>
      <c r="I19" s="54">
        <f>TO!AC47</f>
        <v>20537000</v>
      </c>
      <c r="J19" s="54">
        <f>TO!AF47</f>
        <v>18587000</v>
      </c>
      <c r="K19" s="54">
        <f>TO!AI47</f>
        <v>16962000</v>
      </c>
      <c r="L19" s="54">
        <f>TO!AL47</f>
        <v>13549500</v>
      </c>
      <c r="M19" s="54">
        <f>TO!AO47</f>
        <v>8229500</v>
      </c>
      <c r="N19" s="54">
        <f>TO!AR47</f>
        <v>3513500</v>
      </c>
      <c r="O19" s="54">
        <f>TO!AU47</f>
        <v>3601500</v>
      </c>
      <c r="P19" s="54"/>
      <c r="Q19" s="51"/>
      <c r="R19" s="52">
        <f>SUM(C19:O19)</f>
        <v>256192500</v>
      </c>
      <c r="S19" s="161"/>
      <c r="T19" s="150"/>
    </row>
    <row r="20" spans="1:22" s="57" customFormat="1" ht="15" x14ac:dyDescent="0.25">
      <c r="A20" s="55"/>
      <c r="B20" s="55" t="s">
        <v>292</v>
      </c>
      <c r="C20" s="56">
        <f>SUM(C16:C19)</f>
        <v>735525000</v>
      </c>
      <c r="D20" s="56">
        <f>SUM(D16:D19)</f>
        <v>131832500</v>
      </c>
      <c r="E20" s="56">
        <f t="shared" ref="E20:R20" si="3">SUM(E16:E19)</f>
        <v>159861500</v>
      </c>
      <c r="F20" s="56">
        <f t="shared" si="3"/>
        <v>165982000</v>
      </c>
      <c r="G20" s="56">
        <f t="shared" si="3"/>
        <v>160707000</v>
      </c>
      <c r="H20" s="56">
        <f t="shared" si="3"/>
        <v>154966000</v>
      </c>
      <c r="I20" s="56">
        <f t="shared" si="3"/>
        <v>144201000</v>
      </c>
      <c r="J20" s="56">
        <f t="shared" si="3"/>
        <v>132729500</v>
      </c>
      <c r="K20" s="56">
        <f t="shared" si="3"/>
        <v>114958550</v>
      </c>
      <c r="L20" s="56">
        <f t="shared" si="3"/>
        <v>96185000</v>
      </c>
      <c r="M20" s="56">
        <f t="shared" si="3"/>
        <v>70646000</v>
      </c>
      <c r="N20" s="56">
        <f t="shared" si="3"/>
        <v>32657000</v>
      </c>
      <c r="O20" s="56">
        <f t="shared" si="3"/>
        <v>26443000</v>
      </c>
      <c r="P20" s="56">
        <f t="shared" si="3"/>
        <v>14158950</v>
      </c>
      <c r="Q20" s="56">
        <f t="shared" si="3"/>
        <v>52191500</v>
      </c>
      <c r="R20" s="56">
        <f t="shared" si="3"/>
        <v>2126694050</v>
      </c>
      <c r="S20" s="149">
        <v>1438248550</v>
      </c>
      <c r="T20" s="150">
        <f>R20-S20</f>
        <v>688445500</v>
      </c>
      <c r="U20" s="162">
        <v>1454094550</v>
      </c>
      <c r="V20" s="153">
        <f>R20-U20</f>
        <v>672599500</v>
      </c>
    </row>
    <row r="21" spans="1:22" x14ac:dyDescent="0.2">
      <c r="T21" s="150"/>
      <c r="V21" s="153"/>
    </row>
    <row r="22" spans="1:22" x14ac:dyDescent="0.2">
      <c r="T22" s="150"/>
      <c r="V22" s="153"/>
    </row>
    <row r="23" spans="1:22" x14ac:dyDescent="0.2">
      <c r="A23" s="62" t="s">
        <v>294</v>
      </c>
      <c r="B23" s="62"/>
      <c r="T23" s="150"/>
      <c r="V23" s="153"/>
    </row>
    <row r="24" spans="1:22" x14ac:dyDescent="0.2">
      <c r="A24" s="62" t="s">
        <v>306</v>
      </c>
      <c r="B24" s="62"/>
      <c r="T24" s="150"/>
      <c r="V24" s="153"/>
    </row>
    <row r="25" spans="1:22" x14ac:dyDescent="0.2">
      <c r="A25" s="48" t="s">
        <v>1</v>
      </c>
      <c r="B25" s="48" t="s">
        <v>276</v>
      </c>
      <c r="C25" s="48" t="s">
        <v>277</v>
      </c>
      <c r="D25" s="48" t="s">
        <v>278</v>
      </c>
      <c r="E25" s="48" t="s">
        <v>279</v>
      </c>
      <c r="F25" s="48" t="s">
        <v>280</v>
      </c>
      <c r="G25" s="48" t="s">
        <v>281</v>
      </c>
      <c r="H25" s="48" t="s">
        <v>282</v>
      </c>
      <c r="I25" s="48" t="s">
        <v>283</v>
      </c>
      <c r="J25" s="48" t="s">
        <v>284</v>
      </c>
      <c r="K25" s="48" t="s">
        <v>285</v>
      </c>
      <c r="L25" s="49" t="s">
        <v>286</v>
      </c>
      <c r="M25" s="48" t="s">
        <v>287</v>
      </c>
      <c r="N25" s="48" t="s">
        <v>288</v>
      </c>
      <c r="O25" s="48" t="s">
        <v>289</v>
      </c>
      <c r="P25" s="48" t="s">
        <v>290</v>
      </c>
      <c r="Q25" s="48" t="s">
        <v>291</v>
      </c>
      <c r="R25" s="48" t="s">
        <v>292</v>
      </c>
      <c r="T25" s="150"/>
      <c r="V25" s="153"/>
    </row>
    <row r="26" spans="1:22" x14ac:dyDescent="0.2">
      <c r="A26" s="50">
        <v>1</v>
      </c>
      <c r="B26" s="51" t="s">
        <v>302</v>
      </c>
      <c r="C26" s="63">
        <f>C6-C16</f>
        <v>0</v>
      </c>
      <c r="D26" s="63">
        <f t="shared" ref="D26:Q26" si="4">D6-D16</f>
        <v>0</v>
      </c>
      <c r="E26" s="63">
        <f t="shared" si="4"/>
        <v>1550000</v>
      </c>
      <c r="F26" s="63">
        <f t="shared" si="4"/>
        <v>1750000</v>
      </c>
      <c r="G26" s="63">
        <f t="shared" si="4"/>
        <v>2900000</v>
      </c>
      <c r="H26" s="63">
        <f t="shared" si="4"/>
        <v>3600000</v>
      </c>
      <c r="I26" s="63">
        <f t="shared" si="4"/>
        <v>6100000</v>
      </c>
      <c r="J26" s="63">
        <f t="shared" si="4"/>
        <v>8000000</v>
      </c>
      <c r="K26" s="63">
        <f t="shared" si="4"/>
        <v>14158950</v>
      </c>
      <c r="L26" s="63">
        <f t="shared" si="4"/>
        <v>19412000</v>
      </c>
      <c r="M26" s="63">
        <f t="shared" si="4"/>
        <v>29123000</v>
      </c>
      <c r="N26" s="63">
        <f t="shared" si="4"/>
        <v>24879000</v>
      </c>
      <c r="O26" s="63">
        <f t="shared" si="4"/>
        <v>21756000</v>
      </c>
      <c r="P26" s="63">
        <f t="shared" si="4"/>
        <v>-14158950</v>
      </c>
      <c r="Q26" s="63">
        <f t="shared" si="4"/>
        <v>-52191500</v>
      </c>
      <c r="R26" s="63">
        <f>R6-R16</f>
        <v>133228950</v>
      </c>
      <c r="T26" s="150"/>
      <c r="V26" s="153"/>
    </row>
    <row r="27" spans="1:22" x14ac:dyDescent="0.2">
      <c r="A27" s="50">
        <v>2</v>
      </c>
      <c r="B27" s="51" t="s">
        <v>303</v>
      </c>
      <c r="C27" s="63">
        <f>C7-C17</f>
        <v>2400000</v>
      </c>
      <c r="D27" s="63">
        <f t="shared" ref="D27:R27" si="5">D7-D17</f>
        <v>7368166.6666666716</v>
      </c>
      <c r="E27" s="63">
        <f t="shared" si="5"/>
        <v>9284166.6666666716</v>
      </c>
      <c r="F27" s="63">
        <f t="shared" si="5"/>
        <v>10313666.666666672</v>
      </c>
      <c r="G27" s="63">
        <f t="shared" si="5"/>
        <v>12238666.666666672</v>
      </c>
      <c r="H27" s="63">
        <f t="shared" si="5"/>
        <v>15404666.666666672</v>
      </c>
      <c r="I27" s="63">
        <f t="shared" si="5"/>
        <v>21461666.666666672</v>
      </c>
      <c r="J27" s="63">
        <f t="shared" si="5"/>
        <v>27492166.666666672</v>
      </c>
      <c r="K27" s="63">
        <f t="shared" si="5"/>
        <v>36674166.666666672</v>
      </c>
      <c r="L27" s="63">
        <f t="shared" si="5"/>
        <v>44791166.666666672</v>
      </c>
      <c r="M27" s="63">
        <f t="shared" si="5"/>
        <v>52936166.666666672</v>
      </c>
      <c r="N27" s="63">
        <f t="shared" si="5"/>
        <v>50407166.666666657</v>
      </c>
      <c r="O27" s="63">
        <f t="shared" si="5"/>
        <v>50931166.666666664</v>
      </c>
      <c r="P27" s="63">
        <f t="shared" si="5"/>
        <v>0</v>
      </c>
      <c r="Q27" s="63">
        <f t="shared" si="5"/>
        <v>0</v>
      </c>
      <c r="R27" s="63">
        <f t="shared" si="5"/>
        <v>341703000</v>
      </c>
      <c r="T27" s="150"/>
      <c r="V27" s="153"/>
    </row>
    <row r="28" spans="1:22" ht="14.25" customHeight="1" x14ac:dyDescent="0.2">
      <c r="A28" s="50">
        <v>3</v>
      </c>
      <c r="B28" s="51" t="s">
        <v>304</v>
      </c>
      <c r="C28" s="63">
        <f t="shared" ref="C28:R28" si="6">C8-C18</f>
        <v>600000</v>
      </c>
      <c r="D28" s="63">
        <f t="shared" si="6"/>
        <v>729000</v>
      </c>
      <c r="E28" s="63">
        <f t="shared" si="6"/>
        <v>729000</v>
      </c>
      <c r="F28" s="63">
        <f t="shared" si="6"/>
        <v>4279000</v>
      </c>
      <c r="G28" s="63">
        <f t="shared" si="6"/>
        <v>6529000</v>
      </c>
      <c r="H28" s="63">
        <f t="shared" si="6"/>
        <v>8241500</v>
      </c>
      <c r="I28" s="63">
        <f t="shared" si="6"/>
        <v>8641500</v>
      </c>
      <c r="J28" s="63">
        <f t="shared" si="6"/>
        <v>11232500</v>
      </c>
      <c r="K28" s="63">
        <f t="shared" si="6"/>
        <v>12037500</v>
      </c>
      <c r="L28" s="63">
        <f t="shared" si="6"/>
        <v>14023500</v>
      </c>
      <c r="M28" s="63">
        <f t="shared" si="6"/>
        <v>16386500</v>
      </c>
      <c r="N28" s="63">
        <f t="shared" si="6"/>
        <v>18867500</v>
      </c>
      <c r="O28" s="63">
        <f t="shared" si="6"/>
        <v>16107500</v>
      </c>
      <c r="P28" s="63">
        <f t="shared" si="6"/>
        <v>0</v>
      </c>
      <c r="Q28" s="63">
        <f t="shared" si="6"/>
        <v>0</v>
      </c>
      <c r="R28" s="63">
        <f t="shared" si="6"/>
        <v>118404000</v>
      </c>
      <c r="T28" s="150"/>
      <c r="V28" s="153"/>
    </row>
    <row r="29" spans="1:22" x14ac:dyDescent="0.2">
      <c r="A29" s="50">
        <v>4</v>
      </c>
      <c r="B29" s="51" t="s">
        <v>305</v>
      </c>
      <c r="C29" s="63">
        <f>C9-C19</f>
        <v>500000</v>
      </c>
      <c r="D29" s="63">
        <f t="shared" ref="D29:R29" si="7">D9-D19</f>
        <v>2000000</v>
      </c>
      <c r="E29" s="63">
        <f t="shared" si="7"/>
        <v>2000000</v>
      </c>
      <c r="F29" s="63">
        <f t="shared" si="7"/>
        <v>4700000</v>
      </c>
      <c r="G29" s="63">
        <f t="shared" si="7"/>
        <v>6550000</v>
      </c>
      <c r="H29" s="63">
        <f t="shared" si="7"/>
        <v>8881250</v>
      </c>
      <c r="I29" s="63">
        <f t="shared" si="7"/>
        <v>10689250</v>
      </c>
      <c r="J29" s="63">
        <f t="shared" si="7"/>
        <v>12639250</v>
      </c>
      <c r="K29" s="63">
        <f t="shared" si="7"/>
        <v>14264250</v>
      </c>
      <c r="L29" s="63">
        <f t="shared" si="7"/>
        <v>17676750</v>
      </c>
      <c r="M29" s="63">
        <f t="shared" si="7"/>
        <v>22996750</v>
      </c>
      <c r="N29" s="63">
        <f t="shared" si="7"/>
        <v>23687750</v>
      </c>
      <c r="O29" s="63">
        <f t="shared" si="7"/>
        <v>18509750</v>
      </c>
      <c r="P29" s="63">
        <f t="shared" si="7"/>
        <v>0</v>
      </c>
      <c r="Q29" s="63">
        <f t="shared" si="7"/>
        <v>0</v>
      </c>
      <c r="R29" s="63">
        <f t="shared" si="7"/>
        <v>145095000</v>
      </c>
      <c r="T29" s="150"/>
      <c r="V29" s="153"/>
    </row>
    <row r="30" spans="1:22" s="57" customFormat="1" ht="15" x14ac:dyDescent="0.25">
      <c r="A30" s="55"/>
      <c r="B30" s="55" t="s">
        <v>292</v>
      </c>
      <c r="C30" s="65">
        <f t="shared" ref="C30:R30" si="8">SUM(C26:C29)</f>
        <v>3500000</v>
      </c>
      <c r="D30" s="65">
        <f t="shared" si="8"/>
        <v>10097166.666666672</v>
      </c>
      <c r="E30" s="65">
        <f t="shared" si="8"/>
        <v>13563166.666666672</v>
      </c>
      <c r="F30" s="65">
        <f t="shared" si="8"/>
        <v>21042666.666666672</v>
      </c>
      <c r="G30" s="65">
        <f t="shared" si="8"/>
        <v>28217666.666666672</v>
      </c>
      <c r="H30" s="65">
        <f t="shared" si="8"/>
        <v>36127416.666666672</v>
      </c>
      <c r="I30" s="65">
        <f t="shared" si="8"/>
        <v>46892416.666666672</v>
      </c>
      <c r="J30" s="65">
        <f t="shared" si="8"/>
        <v>59363916.666666672</v>
      </c>
      <c r="K30" s="65">
        <f t="shared" si="8"/>
        <v>77134866.666666672</v>
      </c>
      <c r="L30" s="66">
        <f t="shared" si="8"/>
        <v>95903416.666666672</v>
      </c>
      <c r="M30" s="65">
        <f t="shared" si="8"/>
        <v>121442416.66666667</v>
      </c>
      <c r="N30" s="65">
        <f t="shared" si="8"/>
        <v>117841416.66666666</v>
      </c>
      <c r="O30" s="56">
        <f t="shared" si="8"/>
        <v>107304416.66666666</v>
      </c>
      <c r="P30" s="56">
        <f t="shared" si="8"/>
        <v>-14158950</v>
      </c>
      <c r="Q30" s="56">
        <f t="shared" si="8"/>
        <v>-52191500</v>
      </c>
      <c r="R30" s="56">
        <f t="shared" si="8"/>
        <v>738430950</v>
      </c>
      <c r="S30" s="149">
        <v>1395126450</v>
      </c>
      <c r="T30" s="150">
        <f>R30-S30</f>
        <v>-656695500</v>
      </c>
      <c r="U30" s="162">
        <v>1401030450</v>
      </c>
      <c r="V30" s="153">
        <f t="shared" ref="V30" si="9">R30-U30</f>
        <v>-662599500</v>
      </c>
    </row>
    <row r="31" spans="1:22" s="57" customFormat="1" x14ac:dyDescent="0.2">
      <c r="A31" s="67"/>
      <c r="B31" s="67"/>
      <c r="C31" s="68"/>
      <c r="D31" s="68"/>
      <c r="E31" s="68"/>
      <c r="F31" s="68"/>
      <c r="G31" s="68"/>
      <c r="H31" s="68"/>
      <c r="I31" s="68"/>
      <c r="J31" s="68"/>
      <c r="K31" s="68"/>
      <c r="L31" s="69"/>
      <c r="M31" s="68"/>
      <c r="N31" s="68"/>
      <c r="O31" s="70"/>
      <c r="P31" s="70"/>
      <c r="Q31" s="70"/>
      <c r="R31" s="70"/>
      <c r="U31" s="162"/>
    </row>
    <row r="32" spans="1:22" s="57" customFormat="1" x14ac:dyDescent="0.2">
      <c r="A32" s="58" t="s">
        <v>295</v>
      </c>
      <c r="B32" s="67"/>
      <c r="C32" s="70"/>
      <c r="D32" s="70"/>
      <c r="E32" s="45" t="s">
        <v>296</v>
      </c>
      <c r="F32" s="61"/>
      <c r="G32" s="61"/>
      <c r="H32" s="45" t="s">
        <v>297</v>
      </c>
      <c r="I32" s="71"/>
      <c r="J32" s="72"/>
      <c r="K32" s="72"/>
      <c r="L32" s="73"/>
      <c r="M32" s="70"/>
      <c r="N32" s="70"/>
      <c r="O32" s="70"/>
      <c r="P32" s="70"/>
      <c r="Q32" s="70"/>
      <c r="R32" s="70"/>
      <c r="U32" s="162"/>
    </row>
    <row r="33" spans="1:21" s="57" customFormat="1" x14ac:dyDescent="0.2">
      <c r="A33" s="58"/>
      <c r="B33" s="67"/>
      <c r="C33" s="70"/>
      <c r="D33" s="70"/>
      <c r="E33" s="61"/>
      <c r="F33" s="61"/>
      <c r="G33" s="61"/>
      <c r="H33" s="61"/>
      <c r="I33" s="72"/>
      <c r="J33" s="72"/>
      <c r="K33" s="72"/>
      <c r="L33" s="73"/>
      <c r="M33" s="70"/>
      <c r="N33" s="70"/>
      <c r="O33" s="70"/>
      <c r="P33" s="70"/>
      <c r="Q33" s="70"/>
      <c r="R33" s="70"/>
      <c r="U33" s="162"/>
    </row>
    <row r="34" spans="1:21" x14ac:dyDescent="0.2">
      <c r="C34" s="61"/>
      <c r="D34" s="61"/>
      <c r="E34" s="64"/>
      <c r="I34" s="74"/>
      <c r="J34" s="74"/>
      <c r="K34" s="74"/>
      <c r="L34" s="75"/>
      <c r="M34" s="61"/>
      <c r="N34" s="61"/>
      <c r="O34" s="61"/>
      <c r="P34" s="61"/>
      <c r="Q34" s="61"/>
      <c r="R34" s="61"/>
    </row>
    <row r="35" spans="1:21" x14ac:dyDescent="0.2">
      <c r="C35" s="61"/>
      <c r="D35" s="61"/>
      <c r="I35" s="61"/>
      <c r="J35" s="61"/>
      <c r="K35" s="61"/>
      <c r="M35" s="61"/>
      <c r="N35" s="61"/>
      <c r="O35" s="61"/>
      <c r="P35" s="61"/>
      <c r="Q35" s="61"/>
      <c r="R35" s="61"/>
    </row>
    <row r="36" spans="1:21" x14ac:dyDescent="0.2">
      <c r="A36" s="76" t="s">
        <v>68</v>
      </c>
      <c r="B36" s="76"/>
      <c r="C36" s="64"/>
      <c r="E36" s="76" t="s">
        <v>298</v>
      </c>
      <c r="F36" s="57"/>
      <c r="G36" s="76"/>
      <c r="H36" s="76" t="s">
        <v>299</v>
      </c>
      <c r="I36" s="77"/>
      <c r="J36" s="61"/>
      <c r="K36" s="61"/>
    </row>
    <row r="37" spans="1:21" x14ac:dyDescent="0.2">
      <c r="A37" s="78"/>
      <c r="B37" s="57"/>
      <c r="E37" s="78" t="s">
        <v>300</v>
      </c>
      <c r="F37" s="78"/>
      <c r="G37" s="78"/>
      <c r="H37" s="78" t="s">
        <v>301</v>
      </c>
      <c r="I37" s="79"/>
      <c r="J37" s="61"/>
      <c r="K37" s="61"/>
    </row>
    <row r="38" spans="1:21" x14ac:dyDescent="0.2">
      <c r="E38" s="78"/>
      <c r="F38" s="78"/>
      <c r="G38" s="78"/>
      <c r="H38" s="61"/>
      <c r="I38" s="79"/>
      <c r="J38" s="61"/>
      <c r="K38" s="61"/>
    </row>
    <row r="39" spans="1:21" x14ac:dyDescent="0.2">
      <c r="F39" s="61"/>
      <c r="H39" s="61"/>
      <c r="I39" s="61"/>
      <c r="J39" s="61"/>
      <c r="K39" s="61"/>
    </row>
    <row r="40" spans="1:21" x14ac:dyDescent="0.2">
      <c r="C40" s="61"/>
      <c r="D40" s="61"/>
      <c r="E40" s="61"/>
      <c r="F40" s="61"/>
      <c r="G40" s="61"/>
      <c r="H40" s="61"/>
      <c r="I40" s="61"/>
      <c r="J40" s="61"/>
      <c r="K40" s="61"/>
    </row>
    <row r="41" spans="1:21" x14ac:dyDescent="0.2">
      <c r="F41" s="61"/>
      <c r="H41" s="61"/>
      <c r="I41" s="61"/>
      <c r="J41" s="61"/>
      <c r="K41" s="61"/>
    </row>
    <row r="42" spans="1:21" x14ac:dyDescent="0.2">
      <c r="C42" s="61">
        <f>+C6-C16</f>
        <v>0</v>
      </c>
      <c r="D42" s="61">
        <f t="shared" ref="D42:R42" si="10">+D6-D16</f>
        <v>0</v>
      </c>
      <c r="E42" s="61">
        <f t="shared" si="10"/>
        <v>1550000</v>
      </c>
      <c r="F42" s="61">
        <f t="shared" si="10"/>
        <v>1750000</v>
      </c>
      <c r="G42" s="61">
        <f t="shared" si="10"/>
        <v>2900000</v>
      </c>
      <c r="H42" s="61">
        <f t="shared" si="10"/>
        <v>3600000</v>
      </c>
      <c r="I42" s="61">
        <f t="shared" si="10"/>
        <v>6100000</v>
      </c>
      <c r="J42" s="61">
        <f t="shared" si="10"/>
        <v>8000000</v>
      </c>
      <c r="K42" s="61">
        <f t="shared" si="10"/>
        <v>14158950</v>
      </c>
      <c r="L42" s="61">
        <f t="shared" si="10"/>
        <v>19412000</v>
      </c>
      <c r="M42" s="61">
        <f t="shared" si="10"/>
        <v>29123000</v>
      </c>
      <c r="N42" s="61">
        <f t="shared" si="10"/>
        <v>24879000</v>
      </c>
      <c r="O42" s="61">
        <f t="shared" si="10"/>
        <v>21756000</v>
      </c>
      <c r="P42" s="61">
        <f t="shared" si="10"/>
        <v>-14158950</v>
      </c>
      <c r="Q42" s="61">
        <f t="shared" si="10"/>
        <v>-52191500</v>
      </c>
      <c r="R42" s="61">
        <f t="shared" si="10"/>
        <v>133228950</v>
      </c>
    </row>
    <row r="43" spans="1:21" x14ac:dyDescent="0.2">
      <c r="C43" s="61">
        <f t="shared" ref="C43:R43" si="11">+C7-C17</f>
        <v>2400000</v>
      </c>
      <c r="D43" s="61">
        <f t="shared" si="11"/>
        <v>7368166.6666666716</v>
      </c>
      <c r="E43" s="61">
        <f t="shared" si="11"/>
        <v>9284166.6666666716</v>
      </c>
      <c r="F43" s="61">
        <f t="shared" si="11"/>
        <v>10313666.666666672</v>
      </c>
      <c r="G43" s="61">
        <f t="shared" si="11"/>
        <v>12238666.666666672</v>
      </c>
      <c r="H43" s="61">
        <f t="shared" si="11"/>
        <v>15404666.666666672</v>
      </c>
      <c r="I43" s="61">
        <f t="shared" si="11"/>
        <v>21461666.666666672</v>
      </c>
      <c r="J43" s="61">
        <f t="shared" si="11"/>
        <v>27492166.666666672</v>
      </c>
      <c r="K43" s="61">
        <f t="shared" si="11"/>
        <v>36674166.666666672</v>
      </c>
      <c r="L43" s="61">
        <f t="shared" si="11"/>
        <v>44791166.666666672</v>
      </c>
      <c r="M43" s="61">
        <f t="shared" si="11"/>
        <v>52936166.666666672</v>
      </c>
      <c r="N43" s="61">
        <f t="shared" si="11"/>
        <v>50407166.666666657</v>
      </c>
      <c r="O43" s="61">
        <f t="shared" si="11"/>
        <v>50931166.666666664</v>
      </c>
      <c r="P43" s="61">
        <f t="shared" si="11"/>
        <v>0</v>
      </c>
      <c r="Q43" s="61">
        <f t="shared" si="11"/>
        <v>0</v>
      </c>
      <c r="R43" s="61">
        <f t="shared" si="11"/>
        <v>341703000</v>
      </c>
    </row>
    <row r="44" spans="1:21" x14ac:dyDescent="0.2">
      <c r="C44" s="61">
        <f t="shared" ref="C44:R44" si="12">+C8-C18</f>
        <v>600000</v>
      </c>
      <c r="D44" s="61">
        <f t="shared" si="12"/>
        <v>729000</v>
      </c>
      <c r="E44" s="61">
        <f t="shared" si="12"/>
        <v>729000</v>
      </c>
      <c r="F44" s="61">
        <f t="shared" si="12"/>
        <v>4279000</v>
      </c>
      <c r="G44" s="61">
        <f t="shared" si="12"/>
        <v>6529000</v>
      </c>
      <c r="H44" s="61">
        <f t="shared" si="12"/>
        <v>8241500</v>
      </c>
      <c r="I44" s="61">
        <f t="shared" si="12"/>
        <v>8641500</v>
      </c>
      <c r="J44" s="61">
        <f t="shared" si="12"/>
        <v>11232500</v>
      </c>
      <c r="K44" s="61">
        <f t="shared" si="12"/>
        <v>12037500</v>
      </c>
      <c r="L44" s="61">
        <f t="shared" si="12"/>
        <v>14023500</v>
      </c>
      <c r="M44" s="61">
        <f t="shared" si="12"/>
        <v>16386500</v>
      </c>
      <c r="N44" s="61">
        <f t="shared" si="12"/>
        <v>18867500</v>
      </c>
      <c r="O44" s="61">
        <f t="shared" si="12"/>
        <v>16107500</v>
      </c>
      <c r="P44" s="61">
        <f t="shared" si="12"/>
        <v>0</v>
      </c>
      <c r="Q44" s="61">
        <f t="shared" si="12"/>
        <v>0</v>
      </c>
      <c r="R44" s="61">
        <f t="shared" si="12"/>
        <v>118404000</v>
      </c>
    </row>
    <row r="45" spans="1:21" x14ac:dyDescent="0.2">
      <c r="C45" s="61">
        <f t="shared" ref="C45:R45" si="13">+C9-C19</f>
        <v>500000</v>
      </c>
      <c r="D45" s="61">
        <f t="shared" si="13"/>
        <v>2000000</v>
      </c>
      <c r="E45" s="61">
        <f t="shared" si="13"/>
        <v>2000000</v>
      </c>
      <c r="F45" s="61">
        <f t="shared" si="13"/>
        <v>4700000</v>
      </c>
      <c r="G45" s="61">
        <f t="shared" si="13"/>
        <v>6550000</v>
      </c>
      <c r="H45" s="61">
        <f t="shared" si="13"/>
        <v>8881250</v>
      </c>
      <c r="I45" s="61">
        <f t="shared" si="13"/>
        <v>10689250</v>
      </c>
      <c r="J45" s="61">
        <f t="shared" si="13"/>
        <v>12639250</v>
      </c>
      <c r="K45" s="61">
        <f t="shared" si="13"/>
        <v>14264250</v>
      </c>
      <c r="L45" s="61">
        <f t="shared" si="13"/>
        <v>17676750</v>
      </c>
      <c r="M45" s="61">
        <f t="shared" si="13"/>
        <v>22996750</v>
      </c>
      <c r="N45" s="61">
        <f t="shared" si="13"/>
        <v>23687750</v>
      </c>
      <c r="O45" s="61">
        <f t="shared" si="13"/>
        <v>18509750</v>
      </c>
      <c r="P45" s="61">
        <f t="shared" si="13"/>
        <v>0</v>
      </c>
      <c r="Q45" s="61">
        <f t="shared" si="13"/>
        <v>0</v>
      </c>
      <c r="R45" s="61">
        <f t="shared" si="13"/>
        <v>145095000</v>
      </c>
    </row>
    <row r="46" spans="1:21" x14ac:dyDescent="0.2">
      <c r="C46" s="61">
        <f t="shared" ref="C46:R46" si="14">+C10-C20</f>
        <v>3500000</v>
      </c>
      <c r="D46" s="61">
        <f t="shared" si="14"/>
        <v>10097166.666666687</v>
      </c>
      <c r="E46" s="61">
        <f t="shared" si="14"/>
        <v>13563166.666666687</v>
      </c>
      <c r="F46" s="61">
        <f t="shared" si="14"/>
        <v>21042666.666666687</v>
      </c>
      <c r="G46" s="61">
        <f t="shared" si="14"/>
        <v>28217666.666666687</v>
      </c>
      <c r="H46" s="61">
        <f t="shared" si="14"/>
        <v>36127416.666666687</v>
      </c>
      <c r="I46" s="61">
        <f t="shared" si="14"/>
        <v>46892416.666666687</v>
      </c>
      <c r="J46" s="61">
        <f t="shared" si="14"/>
        <v>59363916.666666687</v>
      </c>
      <c r="K46" s="61">
        <f t="shared" si="14"/>
        <v>77134866.666666687</v>
      </c>
      <c r="L46" s="61">
        <f t="shared" si="14"/>
        <v>95903416.666666687</v>
      </c>
      <c r="M46" s="61">
        <f t="shared" si="14"/>
        <v>121442416.66666669</v>
      </c>
      <c r="N46" s="61">
        <f t="shared" si="14"/>
        <v>117841416.66666666</v>
      </c>
      <c r="O46" s="61">
        <f t="shared" si="14"/>
        <v>107304416.66666666</v>
      </c>
      <c r="P46" s="61">
        <f t="shared" si="14"/>
        <v>-14158950</v>
      </c>
      <c r="Q46" s="61">
        <f t="shared" si="14"/>
        <v>-52191500</v>
      </c>
      <c r="R46" s="61">
        <f t="shared" si="14"/>
        <v>738430950</v>
      </c>
    </row>
    <row r="47" spans="1:21" x14ac:dyDescent="0.2">
      <c r="C47" s="61">
        <f t="shared" ref="C47:R47" si="15">+C11-C21</f>
        <v>0</v>
      </c>
      <c r="D47" s="61">
        <f t="shared" si="15"/>
        <v>0</v>
      </c>
      <c r="E47" s="61">
        <f t="shared" si="15"/>
        <v>0</v>
      </c>
      <c r="F47" s="61">
        <f t="shared" si="15"/>
        <v>0</v>
      </c>
      <c r="G47" s="61">
        <f t="shared" si="15"/>
        <v>0</v>
      </c>
      <c r="H47" s="61">
        <f t="shared" si="15"/>
        <v>0</v>
      </c>
      <c r="I47" s="61">
        <f t="shared" si="15"/>
        <v>0</v>
      </c>
      <c r="J47" s="61">
        <f t="shared" si="15"/>
        <v>0</v>
      </c>
      <c r="K47" s="61">
        <f t="shared" si="15"/>
        <v>0</v>
      </c>
      <c r="L47" s="61">
        <f t="shared" si="15"/>
        <v>0</v>
      </c>
      <c r="M47" s="61">
        <f t="shared" si="15"/>
        <v>0</v>
      </c>
      <c r="N47" s="61">
        <f t="shared" si="15"/>
        <v>0</v>
      </c>
      <c r="O47" s="61">
        <f t="shared" si="15"/>
        <v>0</v>
      </c>
      <c r="P47" s="61">
        <f t="shared" si="15"/>
        <v>0</v>
      </c>
      <c r="Q47" s="61">
        <f t="shared" si="15"/>
        <v>0</v>
      </c>
      <c r="R47" s="61">
        <f t="shared" si="15"/>
        <v>0</v>
      </c>
    </row>
    <row r="49" spans="3:18" x14ac:dyDescent="0.2">
      <c r="C49" s="61">
        <f>+C26-C42</f>
        <v>0</v>
      </c>
      <c r="D49" s="61">
        <f t="shared" ref="D49:R49" si="16">+D26-D42</f>
        <v>0</v>
      </c>
      <c r="E49" s="61">
        <f t="shared" si="16"/>
        <v>0</v>
      </c>
      <c r="F49" s="61">
        <f t="shared" si="16"/>
        <v>0</v>
      </c>
      <c r="G49" s="61">
        <f t="shared" si="16"/>
        <v>0</v>
      </c>
      <c r="H49" s="61">
        <f t="shared" si="16"/>
        <v>0</v>
      </c>
      <c r="I49" s="61">
        <f t="shared" si="16"/>
        <v>0</v>
      </c>
      <c r="J49" s="61">
        <f t="shared" si="16"/>
        <v>0</v>
      </c>
      <c r="K49" s="61">
        <f t="shared" si="16"/>
        <v>0</v>
      </c>
      <c r="L49" s="61">
        <f t="shared" si="16"/>
        <v>0</v>
      </c>
      <c r="M49" s="61">
        <f t="shared" si="16"/>
        <v>0</v>
      </c>
      <c r="N49" s="61">
        <f t="shared" si="16"/>
        <v>0</v>
      </c>
      <c r="O49" s="61">
        <f t="shared" si="16"/>
        <v>0</v>
      </c>
      <c r="P49" s="61">
        <f t="shared" si="16"/>
        <v>0</v>
      </c>
      <c r="Q49" s="61">
        <f t="shared" si="16"/>
        <v>0</v>
      </c>
      <c r="R49" s="61">
        <f t="shared" si="16"/>
        <v>0</v>
      </c>
    </row>
    <row r="50" spans="3:18" x14ac:dyDescent="0.2">
      <c r="C50" s="61">
        <f t="shared" ref="C50:R53" si="17">+C27-C43</f>
        <v>0</v>
      </c>
      <c r="D50" s="61">
        <f t="shared" si="17"/>
        <v>0</v>
      </c>
      <c r="E50" s="61">
        <f t="shared" si="17"/>
        <v>0</v>
      </c>
      <c r="F50" s="61">
        <f t="shared" si="17"/>
        <v>0</v>
      </c>
      <c r="G50" s="61">
        <f t="shared" si="17"/>
        <v>0</v>
      </c>
      <c r="H50" s="61">
        <f t="shared" si="17"/>
        <v>0</v>
      </c>
      <c r="I50" s="61">
        <f t="shared" si="17"/>
        <v>0</v>
      </c>
      <c r="J50" s="61">
        <f t="shared" si="17"/>
        <v>0</v>
      </c>
      <c r="K50" s="61">
        <f t="shared" si="17"/>
        <v>0</v>
      </c>
      <c r="L50" s="61">
        <f t="shared" si="17"/>
        <v>0</v>
      </c>
      <c r="M50" s="61">
        <f t="shared" si="17"/>
        <v>0</v>
      </c>
      <c r="N50" s="61">
        <f t="shared" si="17"/>
        <v>0</v>
      </c>
      <c r="O50" s="61">
        <f t="shared" si="17"/>
        <v>0</v>
      </c>
      <c r="P50" s="61">
        <f t="shared" si="17"/>
        <v>0</v>
      </c>
      <c r="Q50" s="61">
        <f t="shared" si="17"/>
        <v>0</v>
      </c>
      <c r="R50" s="61">
        <f t="shared" si="17"/>
        <v>0</v>
      </c>
    </row>
    <row r="51" spans="3:18" x14ac:dyDescent="0.2">
      <c r="C51" s="61">
        <f t="shared" si="17"/>
        <v>0</v>
      </c>
      <c r="D51" s="61">
        <f t="shared" si="17"/>
        <v>0</v>
      </c>
      <c r="E51" s="61">
        <f t="shared" si="17"/>
        <v>0</v>
      </c>
      <c r="F51" s="61">
        <f t="shared" si="17"/>
        <v>0</v>
      </c>
      <c r="G51" s="61">
        <f t="shared" si="17"/>
        <v>0</v>
      </c>
      <c r="H51" s="61">
        <f t="shared" si="17"/>
        <v>0</v>
      </c>
      <c r="I51" s="61">
        <f t="shared" si="17"/>
        <v>0</v>
      </c>
      <c r="J51" s="61">
        <f t="shared" si="17"/>
        <v>0</v>
      </c>
      <c r="K51" s="61">
        <f t="shared" si="17"/>
        <v>0</v>
      </c>
      <c r="L51" s="61">
        <f t="shared" si="17"/>
        <v>0</v>
      </c>
      <c r="M51" s="61">
        <f t="shared" si="17"/>
        <v>0</v>
      </c>
      <c r="N51" s="61">
        <f t="shared" si="17"/>
        <v>0</v>
      </c>
      <c r="O51" s="61">
        <f t="shared" si="17"/>
        <v>0</v>
      </c>
      <c r="P51" s="61">
        <f t="shared" si="17"/>
        <v>0</v>
      </c>
      <c r="Q51" s="61">
        <f t="shared" si="17"/>
        <v>0</v>
      </c>
      <c r="R51" s="61">
        <f t="shared" si="17"/>
        <v>0</v>
      </c>
    </row>
    <row r="52" spans="3:18" x14ac:dyDescent="0.2">
      <c r="C52" s="61">
        <f t="shared" si="17"/>
        <v>0</v>
      </c>
      <c r="D52" s="61">
        <f t="shared" si="17"/>
        <v>0</v>
      </c>
      <c r="E52" s="61">
        <f t="shared" si="17"/>
        <v>0</v>
      </c>
      <c r="F52" s="61">
        <f t="shared" si="17"/>
        <v>0</v>
      </c>
      <c r="G52" s="61">
        <f t="shared" si="17"/>
        <v>0</v>
      </c>
      <c r="H52" s="61">
        <f t="shared" si="17"/>
        <v>0</v>
      </c>
      <c r="I52" s="61">
        <f t="shared" si="17"/>
        <v>0</v>
      </c>
      <c r="J52" s="61">
        <f t="shared" si="17"/>
        <v>0</v>
      </c>
      <c r="K52" s="61">
        <f t="shared" si="17"/>
        <v>0</v>
      </c>
      <c r="L52" s="61">
        <f t="shared" si="17"/>
        <v>0</v>
      </c>
      <c r="M52" s="61">
        <f t="shared" si="17"/>
        <v>0</v>
      </c>
      <c r="N52" s="61">
        <f t="shared" si="17"/>
        <v>0</v>
      </c>
      <c r="O52" s="61">
        <f t="shared" si="17"/>
        <v>0</v>
      </c>
      <c r="P52" s="61">
        <f t="shared" si="17"/>
        <v>0</v>
      </c>
      <c r="Q52" s="61">
        <f t="shared" si="17"/>
        <v>0</v>
      </c>
      <c r="R52" s="61">
        <f t="shared" si="17"/>
        <v>0</v>
      </c>
    </row>
    <row r="53" spans="3:18" x14ac:dyDescent="0.2">
      <c r="C53" s="61">
        <f t="shared" si="17"/>
        <v>0</v>
      </c>
      <c r="D53" s="61">
        <f>+D30-D46</f>
        <v>-1.4901161193847656E-8</v>
      </c>
      <c r="E53" s="61">
        <f t="shared" si="17"/>
        <v>-1.4901161193847656E-8</v>
      </c>
      <c r="F53" s="61">
        <f t="shared" si="17"/>
        <v>0</v>
      </c>
      <c r="G53" s="61">
        <f t="shared" si="17"/>
        <v>0</v>
      </c>
      <c r="H53" s="61">
        <f t="shared" si="17"/>
        <v>0</v>
      </c>
      <c r="I53" s="61">
        <f t="shared" si="17"/>
        <v>0</v>
      </c>
      <c r="J53" s="61">
        <f t="shared" si="17"/>
        <v>0</v>
      </c>
      <c r="K53" s="61">
        <f t="shared" si="17"/>
        <v>0</v>
      </c>
      <c r="L53" s="61">
        <f t="shared" si="17"/>
        <v>0</v>
      </c>
      <c r="M53" s="61">
        <f t="shared" si="17"/>
        <v>0</v>
      </c>
      <c r="N53" s="61">
        <f t="shared" si="17"/>
        <v>0</v>
      </c>
      <c r="O53" s="61">
        <f t="shared" si="17"/>
        <v>0</v>
      </c>
      <c r="P53" s="61">
        <f t="shared" si="17"/>
        <v>0</v>
      </c>
      <c r="Q53" s="61">
        <f t="shared" si="17"/>
        <v>0</v>
      </c>
      <c r="R53" s="61">
        <f t="shared" si="17"/>
        <v>0</v>
      </c>
    </row>
  </sheetData>
  <mergeCells count="2">
    <mergeCell ref="A1:R1"/>
    <mergeCell ref="A2:R2"/>
  </mergeCells>
  <pageMargins left="0.7" right="0.7" top="0.75" bottom="0.75" header="0.3" footer="0.3"/>
  <pageSetup paperSize="9" scale="65"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86" sqref="A1:B86"/>
    </sheetView>
  </sheetViews>
  <sheetFormatPr defaultRowHeight="15" x14ac:dyDescent="0.25"/>
  <cols>
    <col min="1" max="1" width="24.28515625" style="163" bestFit="1" customWidth="1"/>
    <col min="2" max="2" width="9.140625" style="163"/>
  </cols>
  <sheetData>
    <row r="1" spans="1:2" x14ac:dyDescent="0.25">
      <c r="A1" s="156" t="s">
        <v>77</v>
      </c>
      <c r="B1" s="158">
        <v>2500000</v>
      </c>
    </row>
    <row r="2" spans="1:2" x14ac:dyDescent="0.25">
      <c r="A2" s="167" t="s">
        <v>96</v>
      </c>
      <c r="B2" s="166">
        <v>3400000</v>
      </c>
    </row>
    <row r="3" spans="1:2" x14ac:dyDescent="0.25">
      <c r="A3" s="157" t="s">
        <v>43</v>
      </c>
      <c r="B3" s="158">
        <v>2600000</v>
      </c>
    </row>
    <row r="4" spans="1:2" x14ac:dyDescent="0.25">
      <c r="A4" s="167" t="s">
        <v>64</v>
      </c>
      <c r="B4" s="166">
        <v>3500000</v>
      </c>
    </row>
    <row r="5" spans="1:2" x14ac:dyDescent="0.25">
      <c r="A5" s="156" t="s">
        <v>498</v>
      </c>
      <c r="B5" s="169" t="s">
        <v>499</v>
      </c>
    </row>
    <row r="6" spans="1:2" x14ac:dyDescent="0.25">
      <c r="A6" s="157" t="s">
        <v>379</v>
      </c>
      <c r="B6" s="158">
        <v>3500000</v>
      </c>
    </row>
    <row r="7" spans="1:2" x14ac:dyDescent="0.25">
      <c r="A7" s="156" t="s">
        <v>380</v>
      </c>
      <c r="B7" s="158">
        <v>2750000</v>
      </c>
    </row>
    <row r="8" spans="1:2" x14ac:dyDescent="0.25">
      <c r="A8" s="164" t="s">
        <v>85</v>
      </c>
      <c r="B8" s="166">
        <v>600000</v>
      </c>
    </row>
    <row r="9" spans="1:2" x14ac:dyDescent="0.25">
      <c r="A9" s="167" t="s">
        <v>83</v>
      </c>
      <c r="B9" s="166">
        <v>5100000</v>
      </c>
    </row>
    <row r="10" spans="1:2" x14ac:dyDescent="0.25">
      <c r="A10" s="164" t="s">
        <v>79</v>
      </c>
      <c r="B10" s="168">
        <v>0</v>
      </c>
    </row>
    <row r="11" spans="1:2" x14ac:dyDescent="0.25">
      <c r="A11" s="157" t="s">
        <v>381</v>
      </c>
      <c r="B11" s="158">
        <v>2050000</v>
      </c>
    </row>
    <row r="12" spans="1:2" x14ac:dyDescent="0.25">
      <c r="A12" s="167" t="s">
        <v>82</v>
      </c>
      <c r="B12" s="166">
        <v>4050000</v>
      </c>
    </row>
    <row r="13" spans="1:2" x14ac:dyDescent="0.25">
      <c r="A13" s="157" t="s">
        <v>50</v>
      </c>
      <c r="B13" s="158">
        <v>3795000</v>
      </c>
    </row>
    <row r="14" spans="1:2" x14ac:dyDescent="0.25">
      <c r="A14" s="164" t="s">
        <v>382</v>
      </c>
      <c r="B14" s="166">
        <v>2350000</v>
      </c>
    </row>
    <row r="15" spans="1:2" x14ac:dyDescent="0.25">
      <c r="A15" s="167" t="s">
        <v>102</v>
      </c>
      <c r="B15" s="166">
        <v>4750000</v>
      </c>
    </row>
    <row r="16" spans="1:2" x14ac:dyDescent="0.25">
      <c r="A16" s="167" t="s">
        <v>313</v>
      </c>
      <c r="B16" s="166">
        <v>8500000</v>
      </c>
    </row>
    <row r="17" spans="1:2" x14ac:dyDescent="0.25">
      <c r="A17" s="156" t="s">
        <v>34</v>
      </c>
      <c r="B17" s="158">
        <v>2650000</v>
      </c>
    </row>
    <row r="18" spans="1:2" x14ac:dyDescent="0.25">
      <c r="A18" s="167" t="s">
        <v>383</v>
      </c>
      <c r="B18" s="166">
        <v>4500000</v>
      </c>
    </row>
    <row r="19" spans="1:2" x14ac:dyDescent="0.25">
      <c r="A19" s="157" t="s">
        <v>332</v>
      </c>
      <c r="B19" s="158">
        <v>5500000</v>
      </c>
    </row>
    <row r="20" spans="1:2" x14ac:dyDescent="0.25">
      <c r="A20" s="157" t="s">
        <v>325</v>
      </c>
      <c r="B20" s="158">
        <v>8000000</v>
      </c>
    </row>
    <row r="21" spans="1:2" x14ac:dyDescent="0.25">
      <c r="A21" s="156" t="s">
        <v>37</v>
      </c>
      <c r="B21" s="158">
        <v>3464950</v>
      </c>
    </row>
    <row r="22" spans="1:2" x14ac:dyDescent="0.25">
      <c r="A22" s="167" t="s">
        <v>98</v>
      </c>
      <c r="B22" s="166">
        <v>5000000</v>
      </c>
    </row>
    <row r="23" spans="1:2" x14ac:dyDescent="0.25">
      <c r="A23" s="167" t="s">
        <v>63</v>
      </c>
      <c r="B23" s="166">
        <v>2345000</v>
      </c>
    </row>
    <row r="24" spans="1:2" x14ac:dyDescent="0.25">
      <c r="A24" s="157" t="s">
        <v>384</v>
      </c>
      <c r="B24" s="158">
        <v>2500000</v>
      </c>
    </row>
    <row r="25" spans="1:2" x14ac:dyDescent="0.25">
      <c r="A25" s="167" t="s">
        <v>86</v>
      </c>
      <c r="B25" s="166">
        <v>2800000</v>
      </c>
    </row>
    <row r="26" spans="1:2" x14ac:dyDescent="0.25">
      <c r="A26" s="164" t="s">
        <v>500</v>
      </c>
      <c r="B26" s="165" t="s">
        <v>499</v>
      </c>
    </row>
    <row r="27" spans="1:2" x14ac:dyDescent="0.25">
      <c r="A27" s="157" t="s">
        <v>385</v>
      </c>
      <c r="B27" s="158">
        <v>4269000</v>
      </c>
    </row>
    <row r="28" spans="1:2" x14ac:dyDescent="0.25">
      <c r="A28" s="156" t="s">
        <v>386</v>
      </c>
      <c r="B28" s="159">
        <v>0</v>
      </c>
    </row>
    <row r="29" spans="1:2" x14ac:dyDescent="0.25">
      <c r="A29" s="156" t="s">
        <v>33</v>
      </c>
      <c r="B29" s="158">
        <v>800000</v>
      </c>
    </row>
    <row r="30" spans="1:2" x14ac:dyDescent="0.25">
      <c r="A30" s="167" t="s">
        <v>387</v>
      </c>
      <c r="B30" s="166">
        <v>4500000</v>
      </c>
    </row>
    <row r="31" spans="1:2" x14ac:dyDescent="0.25">
      <c r="A31" s="156" t="s">
        <v>388</v>
      </c>
      <c r="B31" s="158">
        <v>3500000</v>
      </c>
    </row>
    <row r="32" spans="1:2" x14ac:dyDescent="0.25">
      <c r="A32" s="156" t="s">
        <v>55</v>
      </c>
      <c r="B32" s="159">
        <v>0</v>
      </c>
    </row>
    <row r="33" spans="1:2" x14ac:dyDescent="0.25">
      <c r="A33" s="156" t="s">
        <v>389</v>
      </c>
      <c r="B33" s="159">
        <v>0</v>
      </c>
    </row>
    <row r="34" spans="1:2" x14ac:dyDescent="0.25">
      <c r="A34" s="164" t="s">
        <v>390</v>
      </c>
      <c r="B34" s="166">
        <v>2700000</v>
      </c>
    </row>
    <row r="35" spans="1:2" x14ac:dyDescent="0.25">
      <c r="A35" s="157" t="s">
        <v>391</v>
      </c>
      <c r="B35" s="158">
        <v>4500000</v>
      </c>
    </row>
    <row r="36" spans="1:2" x14ac:dyDescent="0.25">
      <c r="A36" s="164" t="s">
        <v>392</v>
      </c>
      <c r="B36" s="166">
        <v>1950000</v>
      </c>
    </row>
    <row r="37" spans="1:2" x14ac:dyDescent="0.25">
      <c r="A37" s="164" t="s">
        <v>62</v>
      </c>
      <c r="B37" s="166">
        <v>2000000</v>
      </c>
    </row>
    <row r="38" spans="1:2" x14ac:dyDescent="0.25">
      <c r="A38" s="167" t="s">
        <v>97</v>
      </c>
      <c r="B38" s="166">
        <v>5250000</v>
      </c>
    </row>
    <row r="39" spans="1:2" x14ac:dyDescent="0.25">
      <c r="A39" s="157" t="s">
        <v>90</v>
      </c>
      <c r="B39" s="158">
        <v>6300000</v>
      </c>
    </row>
    <row r="40" spans="1:2" x14ac:dyDescent="0.25">
      <c r="A40" s="164" t="s">
        <v>373</v>
      </c>
      <c r="B40" s="166">
        <v>4500000</v>
      </c>
    </row>
    <row r="41" spans="1:2" x14ac:dyDescent="0.25">
      <c r="A41" s="167" t="s">
        <v>362</v>
      </c>
      <c r="B41" s="166">
        <v>4700000</v>
      </c>
    </row>
    <row r="42" spans="1:2" x14ac:dyDescent="0.25">
      <c r="A42" s="167" t="s">
        <v>393</v>
      </c>
      <c r="B42" s="166">
        <v>3300000</v>
      </c>
    </row>
    <row r="43" spans="1:2" x14ac:dyDescent="0.25">
      <c r="A43" s="164" t="s">
        <v>93</v>
      </c>
      <c r="B43" s="166">
        <v>3750000</v>
      </c>
    </row>
    <row r="44" spans="1:2" x14ac:dyDescent="0.25">
      <c r="A44" s="156" t="s">
        <v>49</v>
      </c>
      <c r="B44" s="158">
        <v>3500000</v>
      </c>
    </row>
    <row r="45" spans="1:2" x14ac:dyDescent="0.25">
      <c r="A45" s="156" t="s">
        <v>45</v>
      </c>
      <c r="B45" s="159">
        <v>0</v>
      </c>
    </row>
    <row r="46" spans="1:2" x14ac:dyDescent="0.25">
      <c r="A46" s="167" t="s">
        <v>394</v>
      </c>
      <c r="B46" s="166">
        <v>6500000</v>
      </c>
    </row>
    <row r="47" spans="1:2" x14ac:dyDescent="0.25">
      <c r="A47" s="157" t="s">
        <v>395</v>
      </c>
      <c r="B47" s="158">
        <v>3375000</v>
      </c>
    </row>
    <row r="48" spans="1:2" x14ac:dyDescent="0.25">
      <c r="A48" s="157" t="s">
        <v>396</v>
      </c>
      <c r="B48" s="158">
        <v>3000000</v>
      </c>
    </row>
    <row r="49" spans="1:2" x14ac:dyDescent="0.25">
      <c r="A49" s="157" t="s">
        <v>397</v>
      </c>
      <c r="B49" s="158">
        <v>4960000</v>
      </c>
    </row>
    <row r="50" spans="1:2" x14ac:dyDescent="0.25">
      <c r="A50" s="157" t="s">
        <v>38</v>
      </c>
      <c r="B50" s="158">
        <v>4420000</v>
      </c>
    </row>
    <row r="51" spans="1:2" x14ac:dyDescent="0.25">
      <c r="A51" s="157" t="s">
        <v>398</v>
      </c>
      <c r="B51" s="158">
        <v>4000000</v>
      </c>
    </row>
    <row r="52" spans="1:2" x14ac:dyDescent="0.25">
      <c r="A52" s="167" t="s">
        <v>399</v>
      </c>
      <c r="B52" s="166">
        <v>2500000</v>
      </c>
    </row>
    <row r="53" spans="1:2" x14ac:dyDescent="0.25">
      <c r="A53" s="164" t="s">
        <v>400</v>
      </c>
      <c r="B53" s="168">
        <v>0</v>
      </c>
    </row>
    <row r="54" spans="1:2" x14ac:dyDescent="0.25">
      <c r="A54" s="157" t="s">
        <v>401</v>
      </c>
      <c r="B54" s="158">
        <v>4376000</v>
      </c>
    </row>
    <row r="55" spans="1:2" x14ac:dyDescent="0.25">
      <c r="A55" s="156" t="s">
        <v>402</v>
      </c>
      <c r="B55" s="159">
        <v>0</v>
      </c>
    </row>
    <row r="56" spans="1:2" x14ac:dyDescent="0.25">
      <c r="A56" s="164" t="s">
        <v>84</v>
      </c>
      <c r="B56" s="166">
        <v>2800000</v>
      </c>
    </row>
    <row r="57" spans="1:2" x14ac:dyDescent="0.25">
      <c r="A57" s="167" t="s">
        <v>403</v>
      </c>
      <c r="B57" s="166">
        <v>3400000</v>
      </c>
    </row>
    <row r="58" spans="1:2" x14ac:dyDescent="0.25">
      <c r="A58" s="157" t="s">
        <v>320</v>
      </c>
      <c r="B58" s="158">
        <v>7650000</v>
      </c>
    </row>
    <row r="59" spans="1:2" x14ac:dyDescent="0.25">
      <c r="A59" s="156" t="s">
        <v>319</v>
      </c>
      <c r="B59" s="158">
        <v>2700000</v>
      </c>
    </row>
    <row r="60" spans="1:2" x14ac:dyDescent="0.25">
      <c r="A60" s="164" t="s">
        <v>60</v>
      </c>
      <c r="B60" s="168">
        <v>0</v>
      </c>
    </row>
    <row r="61" spans="1:2" x14ac:dyDescent="0.25">
      <c r="A61" s="156" t="s">
        <v>92</v>
      </c>
      <c r="B61" s="159">
        <v>0</v>
      </c>
    </row>
    <row r="62" spans="1:2" x14ac:dyDescent="0.25">
      <c r="A62" s="157" t="s">
        <v>353</v>
      </c>
      <c r="B62" s="158">
        <v>2600000</v>
      </c>
    </row>
    <row r="63" spans="1:2" x14ac:dyDescent="0.25">
      <c r="A63" s="156" t="s">
        <v>404</v>
      </c>
      <c r="B63" s="159">
        <v>0</v>
      </c>
    </row>
    <row r="64" spans="1:2" x14ac:dyDescent="0.25">
      <c r="A64" s="157" t="s">
        <v>41</v>
      </c>
      <c r="B64" s="158">
        <v>5000000</v>
      </c>
    </row>
    <row r="65" spans="1:2" x14ac:dyDescent="0.25">
      <c r="A65" s="157" t="s">
        <v>42</v>
      </c>
      <c r="B65" s="158">
        <v>4040000</v>
      </c>
    </row>
    <row r="66" spans="1:2" x14ac:dyDescent="0.25">
      <c r="A66" s="167" t="s">
        <v>68</v>
      </c>
      <c r="B66" s="166">
        <v>4125000</v>
      </c>
    </row>
    <row r="67" spans="1:2" x14ac:dyDescent="0.25">
      <c r="A67" s="167" t="s">
        <v>100</v>
      </c>
      <c r="B67" s="166">
        <v>4500000</v>
      </c>
    </row>
    <row r="68" spans="1:2" x14ac:dyDescent="0.25">
      <c r="A68" s="164" t="s">
        <v>405</v>
      </c>
      <c r="B68" s="166">
        <v>1450000</v>
      </c>
    </row>
    <row r="69" spans="1:2" x14ac:dyDescent="0.25">
      <c r="A69" s="167" t="s">
        <v>78</v>
      </c>
      <c r="B69" s="166">
        <v>2600000</v>
      </c>
    </row>
    <row r="70" spans="1:2" x14ac:dyDescent="0.25">
      <c r="A70" s="167" t="s">
        <v>374</v>
      </c>
      <c r="B70" s="166">
        <v>4900000</v>
      </c>
    </row>
    <row r="71" spans="1:2" x14ac:dyDescent="0.25">
      <c r="A71" s="167" t="s">
        <v>95</v>
      </c>
      <c r="B71" s="166">
        <v>7250000</v>
      </c>
    </row>
    <row r="72" spans="1:2" x14ac:dyDescent="0.25">
      <c r="A72" s="156" t="s">
        <v>48</v>
      </c>
      <c r="B72" s="159">
        <v>0</v>
      </c>
    </row>
    <row r="73" spans="1:2" x14ac:dyDescent="0.25">
      <c r="A73" s="157" t="s">
        <v>91</v>
      </c>
      <c r="B73" s="158">
        <v>8250000</v>
      </c>
    </row>
    <row r="74" spans="1:2" x14ac:dyDescent="0.25">
      <c r="A74" s="164" t="s">
        <v>58</v>
      </c>
      <c r="B74" s="166">
        <v>1500000</v>
      </c>
    </row>
    <row r="75" spans="1:2" x14ac:dyDescent="0.25">
      <c r="A75" s="157" t="s">
        <v>406</v>
      </c>
      <c r="B75" s="158">
        <v>3250000</v>
      </c>
    </row>
    <row r="76" spans="1:2" x14ac:dyDescent="0.25">
      <c r="A76" s="156" t="s">
        <v>36</v>
      </c>
      <c r="B76" s="158">
        <v>2250000</v>
      </c>
    </row>
    <row r="77" spans="1:2" x14ac:dyDescent="0.25">
      <c r="A77" s="156" t="s">
        <v>56</v>
      </c>
      <c r="B77" s="158">
        <v>2550000</v>
      </c>
    </row>
    <row r="78" spans="1:2" x14ac:dyDescent="0.25">
      <c r="A78" s="167" t="s">
        <v>407</v>
      </c>
      <c r="B78" s="166">
        <v>2500000</v>
      </c>
    </row>
    <row r="79" spans="1:2" x14ac:dyDescent="0.25">
      <c r="A79" s="164" t="s">
        <v>352</v>
      </c>
      <c r="B79" s="166">
        <v>2550000</v>
      </c>
    </row>
    <row r="80" spans="1:2" x14ac:dyDescent="0.25">
      <c r="A80" s="156" t="s">
        <v>408</v>
      </c>
      <c r="B80" s="158">
        <v>2668000</v>
      </c>
    </row>
    <row r="81" spans="1:2" x14ac:dyDescent="0.25">
      <c r="A81" s="156" t="s">
        <v>409</v>
      </c>
      <c r="B81" s="159">
        <v>0</v>
      </c>
    </row>
    <row r="82" spans="1:2" x14ac:dyDescent="0.25">
      <c r="A82" s="167" t="s">
        <v>99</v>
      </c>
      <c r="B82" s="166">
        <v>3500000</v>
      </c>
    </row>
    <row r="83" spans="1:2" x14ac:dyDescent="0.25">
      <c r="A83" s="167" t="s">
        <v>69</v>
      </c>
      <c r="B83" s="166">
        <v>4250000</v>
      </c>
    </row>
    <row r="84" spans="1:2" x14ac:dyDescent="0.25">
      <c r="A84" s="164" t="s">
        <v>66</v>
      </c>
      <c r="B84" s="168">
        <v>0</v>
      </c>
    </row>
    <row r="85" spans="1:2" x14ac:dyDescent="0.25">
      <c r="A85" s="167" t="s">
        <v>71</v>
      </c>
      <c r="B85" s="166">
        <v>2350000</v>
      </c>
    </row>
    <row r="86" spans="1:2" x14ac:dyDescent="0.25">
      <c r="A86" s="156" t="s">
        <v>52</v>
      </c>
      <c r="B86" s="158">
        <v>3542000</v>
      </c>
    </row>
  </sheetData>
  <sortState ref="A2:B86">
    <sortCondition ref="A2:A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67" workbookViewId="0">
      <selection activeCell="A2" sqref="A2:B141"/>
    </sheetView>
  </sheetViews>
  <sheetFormatPr defaultRowHeight="15" x14ac:dyDescent="0.25"/>
  <cols>
    <col min="1" max="1" width="26.140625" style="163" bestFit="1" customWidth="1"/>
    <col min="2" max="3" width="9.140625" style="163"/>
  </cols>
  <sheetData>
    <row r="1" spans="1:2" x14ac:dyDescent="0.25">
      <c r="A1" s="163" t="s">
        <v>503</v>
      </c>
      <c r="B1" s="163" t="s">
        <v>503</v>
      </c>
    </row>
    <row r="2" spans="1:2" x14ac:dyDescent="0.25">
      <c r="A2" s="156" t="s">
        <v>178</v>
      </c>
      <c r="B2" s="159">
        <v>0</v>
      </c>
    </row>
    <row r="3" spans="1:2" x14ac:dyDescent="0.25">
      <c r="A3" s="157" t="s">
        <v>166</v>
      </c>
      <c r="B3" s="158">
        <v>4100000</v>
      </c>
    </row>
    <row r="4" spans="1:2" x14ac:dyDescent="0.25">
      <c r="A4" s="156" t="s">
        <v>208</v>
      </c>
      <c r="B4" s="158">
        <v>500000</v>
      </c>
    </row>
    <row r="5" spans="1:2" x14ac:dyDescent="0.25">
      <c r="A5" s="157" t="s">
        <v>134</v>
      </c>
      <c r="B5" s="158">
        <v>3300000</v>
      </c>
    </row>
    <row r="6" spans="1:2" x14ac:dyDescent="0.25">
      <c r="A6" s="156" t="s">
        <v>188</v>
      </c>
      <c r="B6" s="158">
        <v>3600000</v>
      </c>
    </row>
    <row r="7" spans="1:2" x14ac:dyDescent="0.25">
      <c r="A7" s="156" t="s">
        <v>415</v>
      </c>
      <c r="B7" s="159">
        <v>0</v>
      </c>
    </row>
    <row r="8" spans="1:2" x14ac:dyDescent="0.25">
      <c r="A8" s="156" t="s">
        <v>154</v>
      </c>
      <c r="B8" s="158">
        <v>3100000</v>
      </c>
    </row>
    <row r="9" spans="1:2" x14ac:dyDescent="0.25">
      <c r="A9" s="157" t="s">
        <v>416</v>
      </c>
      <c r="B9" s="158">
        <v>5700000</v>
      </c>
    </row>
    <row r="10" spans="1:2" x14ac:dyDescent="0.25">
      <c r="A10" s="156" t="s">
        <v>162</v>
      </c>
      <c r="B10" s="158">
        <v>2703000</v>
      </c>
    </row>
    <row r="11" spans="1:2" x14ac:dyDescent="0.25">
      <c r="A11" s="157" t="s">
        <v>417</v>
      </c>
      <c r="B11" s="158">
        <v>3350000</v>
      </c>
    </row>
    <row r="12" spans="1:2" x14ac:dyDescent="0.25">
      <c r="A12" s="157" t="s">
        <v>418</v>
      </c>
      <c r="B12" s="158">
        <v>2500000</v>
      </c>
    </row>
    <row r="13" spans="1:2" x14ac:dyDescent="0.25">
      <c r="A13" s="156" t="s">
        <v>419</v>
      </c>
      <c r="B13" s="158">
        <v>2870000</v>
      </c>
    </row>
    <row r="14" spans="1:2" x14ac:dyDescent="0.25">
      <c r="A14" s="156" t="s">
        <v>420</v>
      </c>
      <c r="B14" s="158">
        <v>3450000</v>
      </c>
    </row>
    <row r="15" spans="1:2" x14ac:dyDescent="0.25">
      <c r="A15" s="157" t="s">
        <v>142</v>
      </c>
      <c r="B15" s="158">
        <v>2800000</v>
      </c>
    </row>
    <row r="16" spans="1:2" x14ac:dyDescent="0.25">
      <c r="A16" s="157" t="s">
        <v>115</v>
      </c>
      <c r="B16" s="158">
        <v>6650000</v>
      </c>
    </row>
    <row r="17" spans="1:2" x14ac:dyDescent="0.25">
      <c r="A17" s="157" t="s">
        <v>421</v>
      </c>
      <c r="B17" s="158">
        <v>5200000</v>
      </c>
    </row>
    <row r="18" spans="1:2" x14ac:dyDescent="0.25">
      <c r="A18" s="157" t="s">
        <v>159</v>
      </c>
      <c r="B18" s="158">
        <v>7500000</v>
      </c>
    </row>
    <row r="19" spans="1:2" x14ac:dyDescent="0.25">
      <c r="A19" s="157" t="s">
        <v>422</v>
      </c>
      <c r="B19" s="158">
        <v>3900000</v>
      </c>
    </row>
    <row r="20" spans="1:2" x14ac:dyDescent="0.25">
      <c r="A20" s="156" t="s">
        <v>130</v>
      </c>
      <c r="B20" s="158">
        <v>1000000</v>
      </c>
    </row>
    <row r="21" spans="1:2" x14ac:dyDescent="0.25">
      <c r="A21" s="157" t="s">
        <v>196</v>
      </c>
      <c r="B21" s="158">
        <v>7000000</v>
      </c>
    </row>
    <row r="22" spans="1:2" x14ac:dyDescent="0.25">
      <c r="A22" s="157" t="s">
        <v>423</v>
      </c>
      <c r="B22" s="158">
        <v>5250000</v>
      </c>
    </row>
    <row r="23" spans="1:2" x14ac:dyDescent="0.25">
      <c r="A23" s="156" t="s">
        <v>424</v>
      </c>
      <c r="B23" s="159">
        <v>0</v>
      </c>
    </row>
    <row r="24" spans="1:2" x14ac:dyDescent="0.25">
      <c r="A24" s="157" t="s">
        <v>425</v>
      </c>
      <c r="B24" s="158">
        <v>3700000</v>
      </c>
    </row>
    <row r="25" spans="1:2" x14ac:dyDescent="0.25">
      <c r="A25" s="157" t="s">
        <v>206</v>
      </c>
      <c r="B25" s="158">
        <v>9400000</v>
      </c>
    </row>
    <row r="26" spans="1:2" x14ac:dyDescent="0.25">
      <c r="A26" s="157" t="s">
        <v>160</v>
      </c>
      <c r="B26" s="158">
        <v>8500000</v>
      </c>
    </row>
    <row r="27" spans="1:2" x14ac:dyDescent="0.25">
      <c r="A27" s="157" t="s">
        <v>426</v>
      </c>
      <c r="B27" s="158">
        <v>2600000</v>
      </c>
    </row>
    <row r="28" spans="1:2" x14ac:dyDescent="0.25">
      <c r="A28" s="157" t="s">
        <v>427</v>
      </c>
      <c r="B28" s="158">
        <v>2800000</v>
      </c>
    </row>
    <row r="29" spans="1:2" x14ac:dyDescent="0.25">
      <c r="A29" s="157" t="s">
        <v>428</v>
      </c>
      <c r="B29" s="158">
        <v>3925000</v>
      </c>
    </row>
    <row r="30" spans="1:2" x14ac:dyDescent="0.25">
      <c r="A30" s="156" t="s">
        <v>312</v>
      </c>
      <c r="B30" s="158">
        <v>3100000</v>
      </c>
    </row>
    <row r="31" spans="1:2" x14ac:dyDescent="0.25">
      <c r="A31" s="157" t="s">
        <v>429</v>
      </c>
      <c r="B31" s="158">
        <v>3300000</v>
      </c>
    </row>
    <row r="32" spans="1:2" x14ac:dyDescent="0.25">
      <c r="A32" s="157" t="s">
        <v>192</v>
      </c>
      <c r="B32" s="158">
        <v>4000000</v>
      </c>
    </row>
    <row r="33" spans="1:2" x14ac:dyDescent="0.25">
      <c r="A33" s="156" t="s">
        <v>120</v>
      </c>
      <c r="B33" s="158">
        <v>2650000</v>
      </c>
    </row>
    <row r="34" spans="1:2" x14ac:dyDescent="0.25">
      <c r="A34" s="157" t="s">
        <v>200</v>
      </c>
      <c r="B34" s="158">
        <v>4000000</v>
      </c>
    </row>
    <row r="35" spans="1:2" x14ac:dyDescent="0.25">
      <c r="A35" s="156" t="s">
        <v>149</v>
      </c>
      <c r="B35" s="158">
        <v>2500000</v>
      </c>
    </row>
    <row r="36" spans="1:2" x14ac:dyDescent="0.25">
      <c r="A36" s="156" t="s">
        <v>430</v>
      </c>
      <c r="B36" s="158">
        <v>2126000</v>
      </c>
    </row>
    <row r="37" spans="1:2" x14ac:dyDescent="0.25">
      <c r="A37" s="156" t="s">
        <v>126</v>
      </c>
      <c r="B37" s="158">
        <v>1950000</v>
      </c>
    </row>
    <row r="38" spans="1:2" x14ac:dyDescent="0.25">
      <c r="A38" s="157" t="s">
        <v>369</v>
      </c>
      <c r="B38" s="158">
        <v>2900000</v>
      </c>
    </row>
    <row r="39" spans="1:2" x14ac:dyDescent="0.25">
      <c r="A39" s="157" t="s">
        <v>431</v>
      </c>
      <c r="B39" s="158">
        <v>4040000</v>
      </c>
    </row>
    <row r="40" spans="1:2" x14ac:dyDescent="0.25">
      <c r="A40" s="156" t="s">
        <v>139</v>
      </c>
      <c r="B40" s="159">
        <v>0</v>
      </c>
    </row>
    <row r="41" spans="1:2" x14ac:dyDescent="0.25">
      <c r="A41" s="157" t="s">
        <v>432</v>
      </c>
      <c r="B41" s="158">
        <v>5050000</v>
      </c>
    </row>
    <row r="42" spans="1:2" x14ac:dyDescent="0.25">
      <c r="A42" s="157" t="s">
        <v>177</v>
      </c>
      <c r="B42" s="158">
        <v>3100000</v>
      </c>
    </row>
    <row r="43" spans="1:2" x14ac:dyDescent="0.25">
      <c r="A43" s="157" t="s">
        <v>185</v>
      </c>
      <c r="B43" s="158">
        <v>7650000</v>
      </c>
    </row>
    <row r="44" spans="1:2" x14ac:dyDescent="0.25">
      <c r="A44" s="156" t="s">
        <v>433</v>
      </c>
      <c r="B44" s="158">
        <v>2700000</v>
      </c>
    </row>
    <row r="45" spans="1:2" x14ac:dyDescent="0.25">
      <c r="A45" s="157" t="s">
        <v>350</v>
      </c>
      <c r="B45" s="158">
        <v>6200000</v>
      </c>
    </row>
    <row r="46" spans="1:2" x14ac:dyDescent="0.25">
      <c r="A46" s="157" t="s">
        <v>210</v>
      </c>
      <c r="B46" s="158">
        <v>7000000</v>
      </c>
    </row>
    <row r="47" spans="1:2" x14ac:dyDescent="0.25">
      <c r="A47" s="156" t="s">
        <v>434</v>
      </c>
      <c r="B47" s="158">
        <v>2677000</v>
      </c>
    </row>
    <row r="48" spans="1:2" x14ac:dyDescent="0.25">
      <c r="A48" s="157" t="s">
        <v>212</v>
      </c>
      <c r="B48" s="158">
        <v>4850000</v>
      </c>
    </row>
    <row r="49" spans="1:2" x14ac:dyDescent="0.25">
      <c r="A49" s="156" t="s">
        <v>131</v>
      </c>
      <c r="B49" s="158">
        <v>3250000</v>
      </c>
    </row>
    <row r="50" spans="1:2" x14ac:dyDescent="0.25">
      <c r="A50" s="157" t="s">
        <v>358</v>
      </c>
      <c r="B50" s="158">
        <v>4375000</v>
      </c>
    </row>
    <row r="51" spans="1:2" x14ac:dyDescent="0.25">
      <c r="A51" s="157" t="s">
        <v>197</v>
      </c>
      <c r="B51" s="158">
        <v>5500000</v>
      </c>
    </row>
    <row r="52" spans="1:2" x14ac:dyDescent="0.25">
      <c r="A52" s="157" t="s">
        <v>156</v>
      </c>
      <c r="B52" s="158">
        <v>4068000</v>
      </c>
    </row>
    <row r="53" spans="1:2" x14ac:dyDescent="0.25">
      <c r="A53" s="157" t="s">
        <v>311</v>
      </c>
      <c r="B53" s="158">
        <v>7000000</v>
      </c>
    </row>
    <row r="54" spans="1:2" x14ac:dyDescent="0.25">
      <c r="A54" s="156" t="s">
        <v>179</v>
      </c>
      <c r="B54" s="159">
        <v>0</v>
      </c>
    </row>
    <row r="55" spans="1:2" x14ac:dyDescent="0.25">
      <c r="A55" s="157" t="s">
        <v>435</v>
      </c>
      <c r="B55" s="158">
        <v>7500000</v>
      </c>
    </row>
    <row r="56" spans="1:2" x14ac:dyDescent="0.25">
      <c r="A56" s="157" t="s">
        <v>436</v>
      </c>
      <c r="B56" s="158">
        <v>6450000</v>
      </c>
    </row>
    <row r="57" spans="1:2" x14ac:dyDescent="0.25">
      <c r="A57" s="157" t="s">
        <v>216</v>
      </c>
      <c r="B57" s="158">
        <v>8000000</v>
      </c>
    </row>
    <row r="58" spans="1:2" x14ac:dyDescent="0.25">
      <c r="A58" s="157" t="s">
        <v>437</v>
      </c>
      <c r="B58" s="158">
        <v>6500000</v>
      </c>
    </row>
    <row r="59" spans="1:2" x14ac:dyDescent="0.25">
      <c r="A59" s="157" t="s">
        <v>438</v>
      </c>
      <c r="B59" s="158">
        <v>7250000</v>
      </c>
    </row>
    <row r="60" spans="1:2" x14ac:dyDescent="0.25">
      <c r="A60" s="157" t="s">
        <v>439</v>
      </c>
      <c r="B60" s="158">
        <v>4750000</v>
      </c>
    </row>
    <row r="61" spans="1:2" x14ac:dyDescent="0.25">
      <c r="A61" s="157" t="s">
        <v>440</v>
      </c>
      <c r="B61" s="158">
        <v>5100000</v>
      </c>
    </row>
    <row r="62" spans="1:2" x14ac:dyDescent="0.25">
      <c r="A62" s="157" t="s">
        <v>441</v>
      </c>
      <c r="B62" s="158">
        <v>9000000</v>
      </c>
    </row>
    <row r="63" spans="1:2" x14ac:dyDescent="0.25">
      <c r="A63" s="157" t="s">
        <v>213</v>
      </c>
      <c r="B63" s="158">
        <v>2800000</v>
      </c>
    </row>
    <row r="64" spans="1:2" x14ac:dyDescent="0.25">
      <c r="A64" s="157" t="s">
        <v>442</v>
      </c>
      <c r="B64" s="158">
        <v>9000000</v>
      </c>
    </row>
    <row r="65" spans="1:2" x14ac:dyDescent="0.25">
      <c r="A65" s="157" t="s">
        <v>356</v>
      </c>
      <c r="B65" s="158">
        <v>4250000</v>
      </c>
    </row>
    <row r="66" spans="1:2" x14ac:dyDescent="0.25">
      <c r="A66" s="157" t="s">
        <v>349</v>
      </c>
      <c r="B66" s="158">
        <v>6000000</v>
      </c>
    </row>
    <row r="67" spans="1:2" x14ac:dyDescent="0.25">
      <c r="A67" s="157" t="s">
        <v>207</v>
      </c>
      <c r="B67" s="158">
        <v>6350000</v>
      </c>
    </row>
    <row r="68" spans="1:2" x14ac:dyDescent="0.25">
      <c r="A68" s="157" t="s">
        <v>124</v>
      </c>
      <c r="B68" s="158">
        <v>4040000</v>
      </c>
    </row>
    <row r="69" spans="1:2" x14ac:dyDescent="0.25">
      <c r="A69" s="156" t="s">
        <v>443</v>
      </c>
      <c r="B69" s="159">
        <v>0</v>
      </c>
    </row>
    <row r="70" spans="1:2" x14ac:dyDescent="0.25">
      <c r="A70" s="157" t="s">
        <v>444</v>
      </c>
      <c r="B70" s="158">
        <v>5250000</v>
      </c>
    </row>
    <row r="71" spans="1:2" x14ac:dyDescent="0.25">
      <c r="A71" s="157" t="s">
        <v>445</v>
      </c>
      <c r="B71" s="158">
        <v>6500000</v>
      </c>
    </row>
    <row r="72" spans="1:2" x14ac:dyDescent="0.25">
      <c r="A72" s="157" t="s">
        <v>446</v>
      </c>
      <c r="B72" s="158">
        <v>6200000</v>
      </c>
    </row>
    <row r="73" spans="1:2" x14ac:dyDescent="0.25">
      <c r="A73" s="157" t="s">
        <v>141</v>
      </c>
      <c r="B73" s="158">
        <v>4375000</v>
      </c>
    </row>
    <row r="74" spans="1:2" x14ac:dyDescent="0.25">
      <c r="A74" s="157" t="s">
        <v>447</v>
      </c>
      <c r="B74" s="158">
        <v>5200000</v>
      </c>
    </row>
    <row r="75" spans="1:2" x14ac:dyDescent="0.25">
      <c r="A75" s="157" t="s">
        <v>116</v>
      </c>
      <c r="B75" s="158">
        <v>3000000</v>
      </c>
    </row>
    <row r="76" spans="1:2" x14ac:dyDescent="0.25">
      <c r="A76" s="156" t="s">
        <v>448</v>
      </c>
      <c r="B76" s="159">
        <v>0</v>
      </c>
    </row>
    <row r="77" spans="1:2" x14ac:dyDescent="0.25">
      <c r="A77" s="157" t="s">
        <v>449</v>
      </c>
      <c r="B77" s="158">
        <v>5000000</v>
      </c>
    </row>
    <row r="78" spans="1:2" x14ac:dyDescent="0.25">
      <c r="A78" s="157" t="s">
        <v>190</v>
      </c>
      <c r="B78" s="158">
        <v>4600000</v>
      </c>
    </row>
    <row r="79" spans="1:2" x14ac:dyDescent="0.25">
      <c r="A79" s="157" t="s">
        <v>220</v>
      </c>
      <c r="B79" s="158">
        <v>5300000</v>
      </c>
    </row>
    <row r="80" spans="1:2" x14ac:dyDescent="0.25">
      <c r="A80" s="156" t="s">
        <v>450</v>
      </c>
      <c r="B80" s="159">
        <v>0</v>
      </c>
    </row>
    <row r="81" spans="1:2" x14ac:dyDescent="0.25">
      <c r="A81" s="157" t="s">
        <v>219</v>
      </c>
      <c r="B81" s="158">
        <v>5600000</v>
      </c>
    </row>
    <row r="82" spans="1:2" x14ac:dyDescent="0.25">
      <c r="A82" s="157" t="s">
        <v>182</v>
      </c>
      <c r="B82" s="158">
        <v>5800000</v>
      </c>
    </row>
    <row r="83" spans="1:2" x14ac:dyDescent="0.25">
      <c r="A83" s="157" t="s">
        <v>451</v>
      </c>
      <c r="B83" s="158">
        <v>4300000</v>
      </c>
    </row>
    <row r="84" spans="1:2" x14ac:dyDescent="0.25">
      <c r="A84" s="156" t="s">
        <v>324</v>
      </c>
      <c r="B84" s="158">
        <v>2500000</v>
      </c>
    </row>
    <row r="85" spans="1:2" x14ac:dyDescent="0.25">
      <c r="A85" s="157" t="s">
        <v>146</v>
      </c>
      <c r="B85" s="158">
        <v>4300000</v>
      </c>
    </row>
    <row r="86" spans="1:2" x14ac:dyDescent="0.25">
      <c r="A86" s="156" t="s">
        <v>452</v>
      </c>
      <c r="B86" s="158">
        <v>2650000</v>
      </c>
    </row>
    <row r="87" spans="1:2" x14ac:dyDescent="0.25">
      <c r="A87" s="156" t="s">
        <v>110</v>
      </c>
      <c r="B87" s="158">
        <v>1500000</v>
      </c>
    </row>
    <row r="88" spans="1:2" x14ac:dyDescent="0.25">
      <c r="A88" s="157" t="s">
        <v>195</v>
      </c>
      <c r="B88" s="158">
        <v>4250000</v>
      </c>
    </row>
    <row r="89" spans="1:2" x14ac:dyDescent="0.25">
      <c r="A89" s="157" t="s">
        <v>193</v>
      </c>
      <c r="B89" s="158">
        <v>9000000</v>
      </c>
    </row>
    <row r="90" spans="1:2" x14ac:dyDescent="0.25">
      <c r="A90" s="157" t="s">
        <v>453</v>
      </c>
      <c r="B90" s="158">
        <v>4500000</v>
      </c>
    </row>
    <row r="91" spans="1:2" x14ac:dyDescent="0.25">
      <c r="A91" s="157" t="s">
        <v>454</v>
      </c>
      <c r="B91" s="158">
        <v>3750000</v>
      </c>
    </row>
    <row r="92" spans="1:2" x14ac:dyDescent="0.25">
      <c r="A92" s="156" t="s">
        <v>455</v>
      </c>
      <c r="B92" s="158">
        <v>3600000</v>
      </c>
    </row>
    <row r="93" spans="1:2" x14ac:dyDescent="0.25">
      <c r="A93" s="156" t="s">
        <v>456</v>
      </c>
      <c r="B93" s="158">
        <v>3300000</v>
      </c>
    </row>
    <row r="94" spans="1:2" x14ac:dyDescent="0.25">
      <c r="A94" s="156" t="s">
        <v>457</v>
      </c>
      <c r="B94" s="159">
        <v>0</v>
      </c>
    </row>
    <row r="95" spans="1:2" x14ac:dyDescent="0.25">
      <c r="A95" s="156" t="s">
        <v>363</v>
      </c>
      <c r="B95" s="158">
        <v>2900000</v>
      </c>
    </row>
    <row r="96" spans="1:2" x14ac:dyDescent="0.25">
      <c r="A96" s="157" t="s">
        <v>458</v>
      </c>
      <c r="B96" s="158">
        <v>7250000</v>
      </c>
    </row>
    <row r="97" spans="1:2" x14ac:dyDescent="0.25">
      <c r="A97" s="157" t="s">
        <v>459</v>
      </c>
      <c r="B97" s="158">
        <v>5100000</v>
      </c>
    </row>
    <row r="98" spans="1:2" x14ac:dyDescent="0.25">
      <c r="A98" s="157" t="s">
        <v>218</v>
      </c>
      <c r="B98" s="158">
        <v>4075000</v>
      </c>
    </row>
    <row r="99" spans="1:2" x14ac:dyDescent="0.25">
      <c r="A99" s="157" t="s">
        <v>460</v>
      </c>
      <c r="B99" s="158">
        <v>6700000</v>
      </c>
    </row>
    <row r="100" spans="1:2" x14ac:dyDescent="0.25">
      <c r="A100" s="157" t="s">
        <v>502</v>
      </c>
      <c r="B100" s="158">
        <v>6300000</v>
      </c>
    </row>
    <row r="101" spans="1:2" x14ac:dyDescent="0.25">
      <c r="A101" s="157" t="s">
        <v>502</v>
      </c>
      <c r="B101" s="158">
        <v>4300000</v>
      </c>
    </row>
    <row r="102" spans="1:2" x14ac:dyDescent="0.25">
      <c r="A102" s="156" t="s">
        <v>317</v>
      </c>
      <c r="B102" s="158">
        <v>4500000</v>
      </c>
    </row>
    <row r="103" spans="1:2" x14ac:dyDescent="0.25">
      <c r="A103" s="157" t="s">
        <v>201</v>
      </c>
      <c r="B103" s="158">
        <v>8500000</v>
      </c>
    </row>
    <row r="104" spans="1:2" x14ac:dyDescent="0.25">
      <c r="A104" s="156" t="s">
        <v>461</v>
      </c>
      <c r="B104" s="159">
        <v>0</v>
      </c>
    </row>
    <row r="105" spans="1:2" x14ac:dyDescent="0.25">
      <c r="A105" s="157" t="s">
        <v>147</v>
      </c>
      <c r="B105" s="158">
        <v>2600000</v>
      </c>
    </row>
    <row r="106" spans="1:2" x14ac:dyDescent="0.25">
      <c r="A106" s="156" t="s">
        <v>158</v>
      </c>
      <c r="B106" s="159">
        <v>0</v>
      </c>
    </row>
    <row r="107" spans="1:2" x14ac:dyDescent="0.25">
      <c r="A107" s="157" t="s">
        <v>462</v>
      </c>
      <c r="B107" s="158">
        <v>4550000</v>
      </c>
    </row>
    <row r="108" spans="1:2" x14ac:dyDescent="0.25">
      <c r="A108" s="157" t="s">
        <v>316</v>
      </c>
      <c r="B108" s="158">
        <v>4900000</v>
      </c>
    </row>
    <row r="109" spans="1:2" x14ac:dyDescent="0.25">
      <c r="A109" s="157" t="s">
        <v>143</v>
      </c>
      <c r="B109" s="158">
        <v>3260000</v>
      </c>
    </row>
    <row r="110" spans="1:2" x14ac:dyDescent="0.25">
      <c r="A110" s="156" t="s">
        <v>463</v>
      </c>
      <c r="B110" s="158">
        <v>3450000</v>
      </c>
    </row>
    <row r="111" spans="1:2" x14ac:dyDescent="0.25">
      <c r="A111" s="157" t="s">
        <v>464</v>
      </c>
      <c r="B111" s="158">
        <v>5700000</v>
      </c>
    </row>
    <row r="112" spans="1:2" x14ac:dyDescent="0.25">
      <c r="A112" s="157" t="s">
        <v>465</v>
      </c>
      <c r="B112" s="158">
        <v>2100000</v>
      </c>
    </row>
    <row r="113" spans="1:2" x14ac:dyDescent="0.25">
      <c r="A113" s="157" t="s">
        <v>466</v>
      </c>
      <c r="B113" s="158">
        <v>4300000</v>
      </c>
    </row>
    <row r="114" spans="1:2" x14ac:dyDescent="0.25">
      <c r="A114" s="157" t="s">
        <v>467</v>
      </c>
      <c r="B114" s="158">
        <v>7100000</v>
      </c>
    </row>
    <row r="115" spans="1:2" x14ac:dyDescent="0.25">
      <c r="A115" s="157" t="s">
        <v>468</v>
      </c>
      <c r="B115" s="158">
        <v>3260000</v>
      </c>
    </row>
    <row r="116" spans="1:2" x14ac:dyDescent="0.25">
      <c r="A116" s="157" t="s">
        <v>129</v>
      </c>
      <c r="B116" s="158">
        <v>2600000</v>
      </c>
    </row>
    <row r="117" spans="1:2" x14ac:dyDescent="0.25">
      <c r="A117" s="156" t="s">
        <v>186</v>
      </c>
      <c r="B117" s="158">
        <v>2400000</v>
      </c>
    </row>
    <row r="118" spans="1:2" x14ac:dyDescent="0.25">
      <c r="A118" s="156" t="s">
        <v>169</v>
      </c>
      <c r="B118" s="159">
        <v>0</v>
      </c>
    </row>
    <row r="119" spans="1:2" x14ac:dyDescent="0.25">
      <c r="A119" s="157" t="s">
        <v>199</v>
      </c>
      <c r="B119" s="158">
        <v>4000000</v>
      </c>
    </row>
    <row r="120" spans="1:2" x14ac:dyDescent="0.25">
      <c r="A120" s="156" t="s">
        <v>114</v>
      </c>
      <c r="B120" s="158">
        <v>2650000</v>
      </c>
    </row>
    <row r="121" spans="1:2" x14ac:dyDescent="0.25">
      <c r="A121" s="157" t="s">
        <v>151</v>
      </c>
      <c r="B121" s="158">
        <v>3500000</v>
      </c>
    </row>
    <row r="122" spans="1:2" x14ac:dyDescent="0.25">
      <c r="A122" s="157" t="s">
        <v>181</v>
      </c>
      <c r="B122" s="158">
        <v>3000000</v>
      </c>
    </row>
    <row r="123" spans="1:2" x14ac:dyDescent="0.25">
      <c r="A123" s="157" t="s">
        <v>342</v>
      </c>
      <c r="B123" s="158">
        <v>4182000</v>
      </c>
    </row>
    <row r="124" spans="1:2" x14ac:dyDescent="0.25">
      <c r="A124" s="157" t="s">
        <v>469</v>
      </c>
      <c r="B124" s="158">
        <v>4550000</v>
      </c>
    </row>
    <row r="125" spans="1:2" x14ac:dyDescent="0.25">
      <c r="A125" s="157" t="s">
        <v>167</v>
      </c>
      <c r="B125" s="158">
        <v>4250000</v>
      </c>
    </row>
    <row r="126" spans="1:2" x14ac:dyDescent="0.25">
      <c r="A126" s="157" t="s">
        <v>164</v>
      </c>
      <c r="B126" s="158">
        <v>4250000</v>
      </c>
    </row>
    <row r="127" spans="1:2" x14ac:dyDescent="0.25">
      <c r="A127" s="157" t="s">
        <v>145</v>
      </c>
      <c r="B127" s="158">
        <v>4246000</v>
      </c>
    </row>
    <row r="128" spans="1:2" x14ac:dyDescent="0.25">
      <c r="A128" s="156" t="s">
        <v>470</v>
      </c>
      <c r="B128" s="159">
        <v>0</v>
      </c>
    </row>
    <row r="129" spans="1:2" x14ac:dyDescent="0.25">
      <c r="A129" s="156" t="s">
        <v>155</v>
      </c>
      <c r="B129" s="159">
        <v>0</v>
      </c>
    </row>
    <row r="130" spans="1:2" x14ac:dyDescent="0.25">
      <c r="A130" s="156" t="s">
        <v>202</v>
      </c>
      <c r="B130" s="159">
        <v>0</v>
      </c>
    </row>
    <row r="131" spans="1:2" x14ac:dyDescent="0.25">
      <c r="A131" s="157" t="s">
        <v>117</v>
      </c>
      <c r="B131" s="158">
        <v>2000000</v>
      </c>
    </row>
    <row r="132" spans="1:2" x14ac:dyDescent="0.25">
      <c r="A132" s="156" t="s">
        <v>170</v>
      </c>
      <c r="B132" s="158">
        <v>2812500</v>
      </c>
    </row>
    <row r="133" spans="1:2" x14ac:dyDescent="0.25">
      <c r="A133" s="157" t="s">
        <v>165</v>
      </c>
      <c r="B133" s="158">
        <v>5276000</v>
      </c>
    </row>
    <row r="134" spans="1:2" x14ac:dyDescent="0.25">
      <c r="A134" s="157" t="s">
        <v>471</v>
      </c>
      <c r="B134" s="158">
        <v>8250000</v>
      </c>
    </row>
    <row r="135" spans="1:2" x14ac:dyDescent="0.25">
      <c r="A135" s="157" t="s">
        <v>140</v>
      </c>
      <c r="B135" s="158">
        <v>6500000</v>
      </c>
    </row>
    <row r="136" spans="1:2" x14ac:dyDescent="0.25">
      <c r="A136" s="157" t="s">
        <v>198</v>
      </c>
      <c r="B136" s="158">
        <v>3800000</v>
      </c>
    </row>
    <row r="137" spans="1:2" x14ac:dyDescent="0.25">
      <c r="A137" s="156" t="s">
        <v>472</v>
      </c>
      <c r="B137" s="159">
        <v>0</v>
      </c>
    </row>
    <row r="138" spans="1:2" x14ac:dyDescent="0.25">
      <c r="A138" s="157" t="s">
        <v>161</v>
      </c>
      <c r="B138" s="158">
        <v>2900000</v>
      </c>
    </row>
    <row r="139" spans="1:2" x14ac:dyDescent="0.25">
      <c r="A139" s="157" t="s">
        <v>354</v>
      </c>
      <c r="B139" s="158">
        <v>4000000</v>
      </c>
    </row>
    <row r="140" spans="1:2" x14ac:dyDescent="0.25">
      <c r="A140" s="157" t="s">
        <v>271</v>
      </c>
      <c r="B140" s="158">
        <v>4150000</v>
      </c>
    </row>
    <row r="141" spans="1:2" x14ac:dyDescent="0.25">
      <c r="A141" s="157" t="s">
        <v>152</v>
      </c>
      <c r="B141" s="158">
        <v>2600000</v>
      </c>
    </row>
  </sheetData>
  <autoFilter ref="A2:B142">
    <sortState ref="A2:B140">
      <sortCondition ref="A2:A140"/>
    </sortState>
  </autoFilter>
  <sortState ref="A2:B142">
    <sortCondition ref="A2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</vt:lpstr>
      <vt:lpstr>TO</vt:lpstr>
      <vt:lpstr>TI</vt:lpstr>
      <vt:lpstr>MJ</vt:lpstr>
      <vt:lpstr>REKAP</vt:lpstr>
      <vt:lpstr>AKUN</vt:lpstr>
      <vt:lpstr>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2017-07-20T06:00:18Z</cp:lastPrinted>
  <dcterms:created xsi:type="dcterms:W3CDTF">2017-07-14T08:16:34Z</dcterms:created>
  <dcterms:modified xsi:type="dcterms:W3CDTF">2018-05-06T13:26:39Z</dcterms:modified>
</cp:coreProperties>
</file>