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I12" i="8" l="1"/>
  <c r="AM34" i="4" l="1"/>
  <c r="AJ23" i="4" l="1"/>
  <c r="AS21" i="4" l="1"/>
  <c r="AD22" i="6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S6" i="13" s="1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 s="1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<sst xmlns="http://schemas.openxmlformats.org/spreadsheetml/2006/main" count="1470" uniqueCount="539">
  <si>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</si>
  <si>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</si>
  <si>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</si>
  <si>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</si>
  <si>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</si>
  <si>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</si>
  <si>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</si>
  <si>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</si>
  <si>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</si>
  <si>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</si>
  <si>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</si>
  <si>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</si>
  <si>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</si>
  <si>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</si>
  <si>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</si>
  <si>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</si>
  <si>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</si>
  <si>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</si>
  <si>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</si>
  <si>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</si>
  <si>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</si>
  <si>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</si>
  <si>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</si>
  <si>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</si>
  <si>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</si>
  <si>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</si>
  <si>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</si>
  <si>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</si>
  <si>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</si>
  <si>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</si>
  <si>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</si>
  <si>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</si>
  <si>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</si>
  <si>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</si>
  <si>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</si>
  <si>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</si>
  <si>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</si>
  <si>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</si>
  <si>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</si>
  <si>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</si>
  <si>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</si>
  <si>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</si>
  <si>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</si>
  <si>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</si>
  <si>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</si>
  <si>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</si>
  <si>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</si>
  <si>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</si>
  <si>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</si>
  <si>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</si>
  <si>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</si>
  <si>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</si>
  <si>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</si>
  <si>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</si>
  <si>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</si>
  <si>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</si>
  <si>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</si>
  <si>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</si>
  <si>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</si>
  <si>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</si>
  <si>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</si>
  <si>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</si>
  <si>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</si>
  <si>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</si>
  <si>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</si>
  <si>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</si>
  <si>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</si>
  <si>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</si>
  <si>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</si>
  <si>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</si>
  <si>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</si>
  <si>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</si>
  <si>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</si>
  <si>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</si>
  <si>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</si>
  <si>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</si>
  <si>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</si>
  <si>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</si>
  <si>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</si>
  <si>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</si>
  <si>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</si>
  <si>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</si>
  <si>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</si>
  <si>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</si>
  <si>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</si>
  <si>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</si>
  <si>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</si>
  <si>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</si>
  <si>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</si>
  <si>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</si>
  <si>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</si>
  <si>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</si>
  <si>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</si>
  <si>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</si>
  <si>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</si>
  <si>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</si>
  <si>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</si>
  <si>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</si>
  <si>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</si>
  <si>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</si>
  <si>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</si>
  <si>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</si>
  <si>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</si>
  <si>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</si>
  <si>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</si>
  <si>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</si>
  <si>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</si>
  <si>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</si>
  <si>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</si>
  <si>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</si>
  <si>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</si>
  <si>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</si>
  <si>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</si>
  <si>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</si>
  <si>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</si>
  <si>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</si>
  <si>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</si>
  <si>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</si>
  <si>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</si>
  <si>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</si>
  <si>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</si>
  <si>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</si>
  <si>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</si>
  <si>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</si>
  <si>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</si>
  <si>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</si>
  <si>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</si>
  <si>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</si>
  <si>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</si>
  <si>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</si>
  <si>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</si>
  <si>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</si>
  <si>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</si>
  <si>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</si>
  <si>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</si>
  <si>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</si>
  <si>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</si>
  <si>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</si>
  <si>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</si>
  <si>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</si>
  <si>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</si>
  <si>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</si>
  <si>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</si>
  <si>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</si>
  <si>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</si>
  <si>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</si>
  <si>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</si>
  <si>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</si>
  <si>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</si>
  <si>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</si>
  <si>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</si>
  <si>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</si>
  <si>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</si>
  <si>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</si>
  <si>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</si>
  <si>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</si>
  <si>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</si>
  <si>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</si>
  <si>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</si>
  <si>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</si>
  <si>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</si>
  <si>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</si>
  <si>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</si>
  <si>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</si>
  <si>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</si>
  <si>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</si>
  <si>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</si>
  <si>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</si>
  <si>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</si>
  <si>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</si>
  <si>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</si>
  <si>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</si>
  <si>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</si>
  <si>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</si>
  <si>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</si>
  <si>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</si>
  <si>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</si>
  <si>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</si>
  <si>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</si>
  <si>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</si>
  <si>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</si>
  <si>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</si>
  <si>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</si>
  <si>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</si>
  <si>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</si>
  <si>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</si>
  <si>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</si>
  <si>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</si>
  <si>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</si>
  <si>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</si>
  <si>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</si>
  <si>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</si>
  <si>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</si>
  <si>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</si>
  <si>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</si>
  <si>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</si>
  <si>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</si>
  <si>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</si>
  <si>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</si>
  <si>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</si>
  <si>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</si>
  <si>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</si>
  <si>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</si>
  <si>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</si>
  <si>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</si>
  <si>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</si>
  <si>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</si>
  <si>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</si>
  <si>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</si>
  <si>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</si>
  <si>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</si>
  <si>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</si>
  <si>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</si>
  <si>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</si>
  <si>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</si>
  <si>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</si>
  <si>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</si>
  <si>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</si>
  <si>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</si>
  <si>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</si>
  <si>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</si>
  <si>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</si>
  <si>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</si>
  <si>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</si>
  <si>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</si>
  <si>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</si>
  <si>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</si>
  <si>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</si>
  <si>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</si>
  <si>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</si>
  <si>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</si>
  <si>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</si>
  <si>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</si>
  <si>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</si>
  <si>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</si>
  <si>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</si>
  <si>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</si>
  <si>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</si>
  <si>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</si>
  <si>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</si>
  <si>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</si>
  <si>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</si>
  <si>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</si>
  <si>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</si>
  <si>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</si>
  <si>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</si>
  <si>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</si>
  <si>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</si>
  <si>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</si>
  <si>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</si>
  <si>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</si>
  <si>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</si>
  <si>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</si>
  <si>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</si>
  <si>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</si>
  <si>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</si>
  <si>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</si>
  <si>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</si>
  <si>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</si>
  <si>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</si>
  <si>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</si>
  <si>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</si>
  <si>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</si>
  <si>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</si>
  <si>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</si>
  <si>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</si>
  <si>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</si>
  <si>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</si>
  <si>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</si>
  <si>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</si>
  <si>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</si>
  <si>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</si>
  <si>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</si>
  <si>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</si>
  <si>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</si>
  <si>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</si>
  <si>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</si>
  <si>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</si>
  <si>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</si>
  <si>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</si>
  <si>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</si>
  <si>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</si>
  <si>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</si>
  <si>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</si>
  <si>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</si>
  <si>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</si>
  <si>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</si>
  <si>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</si>
  <si>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</si>
  <si>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</si>
  <si>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</si>
  <si>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</si>
  <si>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</si>
  <si>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</si>
  <si>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</si>
  <si>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</si>
  <si>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</si>
  <si>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</si>
  <si>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</si>
  <si>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</si>
  <si>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</si>
  <si>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</si>
  <si>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</si>
  <si>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</si>
  <si>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</si>
  <si>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</si>
  <si>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</si>
  <si>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</si>
  <si>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</si>
  <si>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</si>
  <si>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</si>
  <si>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</si>
  <si>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</si>
  <si>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</si>
  <si>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</si>
  <si>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</si>
  <si>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</si>
  <si>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</si>
  <si>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</si>
  <si>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</si>
  <si>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</si>
  <si>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</si>
  <si>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</si>
  <si>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</si>
  <si>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</si>
  <si>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</si>
  <si>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</si>
  <si>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</si>
  <si>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</si>
  <si>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</si>
  <si>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</si>
  <si>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</si>
  <si>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</si>
  <si>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</si>
  <si>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</si>
  <si>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</si>
  <si>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</si>
  <si>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</si>
  <si>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</si>
  <si>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</si>
  <si>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</si>
  <si>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</si>
  <si>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</si>
  <si>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</si>
  <si>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</si>
  <si>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</si>
  <si>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</si>
  <si>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</si>
  <si>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</si>
  <si>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</si>
  <si>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</si>
  <si>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</si>
  <si>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</si>
  <si>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</si>
  <si>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</si>
  <si>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</si>
  <si>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</si>
  <si>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</si>
  <si>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</si>
  <si>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</si>
  <si>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</si>
  <si>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</si>
  <si>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</si>
  <si>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</si>
  <si>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</si>
  <si>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</si>
  <si>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</si>
  <si>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</si>
  <si>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</si>
  <si>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</si>
  <si>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</si>
  <si>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</si>
  <si>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</si>
  <si>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</si>
  <si>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</si>
  <si>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</si>
  <si>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</si>
  <si>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</si>
  <si>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</si>
  <si>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</si>
  <si>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</si>
  <si>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</si>
  <si>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</si>
  <si>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</si>
  <si>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</si>
  <si>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</si>
  <si>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</si>
  <si>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</si>
  <si>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</si>
  <si>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</si>
  <si>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</si>
  <si>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</si>
  <si>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</si>
  <si>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</si>
  <si>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</si>
  <si>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</si>
  <si>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</si>
  <si>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</si>
  <si>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</si>
  <si>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</si>
  <si>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</si>
  <si>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</si>
  <si>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</si>
  <si>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</si>
  <si>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</si>
  <si>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</si>
  <si>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</si>
  <si>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</si>
  <si>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</si>
  <si>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</si>
  <si>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</si>
  <si>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</si>
  <si>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</si>
  <si>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</si>
  <si>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</si>
  <si>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</si>
  <si>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</si>
  <si>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</si>
  <si>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</si>
  <si>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</si>
  <si>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</si>
  <si>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</si>
  <si>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</si>
  <si>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</si>
  <si>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</si>
  <si>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</si>
  <si>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</si>
  <si>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</si>
  <si>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</si>
  <si>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</si>
  <si>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</si>
  <si>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</si>
  <si>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</si>
  <si>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</si>
  <si>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</si>
  <si>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</si>
  <si>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</si>
  <si>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</si>
  <si>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</si>
  <si>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</si>
  <si>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</si>
  <si>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</si>
  <si>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</si>
  <si>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</si>
  <si>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</si>
  <si>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</si>
  <si>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</si>
  <si>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</si>
  <si>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</si>
  <si>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</si>
  <si>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</si>
  <si>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</si>
  <si>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</si>
  <si>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</si>
  <si>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</si>
  <si>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</si>
  <si>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</si>
  <si>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</si>
  <si>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</si>
  <si>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</si>
  <si>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</si>
  <si>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</si>
  <si>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</si>
  <si>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</si>
  <si>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</si>
  <si>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</si>
  <si>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</si>
  <si>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</si>
  <si>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</si>
  <si>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</si>
  <si>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</si>
  <si>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</si>
  <si>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</si>
  <si>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</si>
  <si>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</si>
  <si>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</si>
  <si>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</si>
  <si>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</si>
  <si>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</si>
  <si>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</si>
  <si>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</si>
  <si>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</si>
  <si>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</si>
  <si>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</si>
  <si>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</si>
  <si>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</si>
  <si>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</si>
  <si>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</si>
  <si>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</si>
  <si>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</si>
  <si>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</si>
  <si>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</si>
  <si>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</si>
  <si>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</si>
  <si>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</si>
  <si>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</si>
  <si>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</si>
  <si>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</si>
  <si>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</si>
  <si>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</si>
  <si>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</si>
  <si>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</si>
  <si>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</si>
  <si>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</si>
  <si>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</si>
  <si>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</si>
  <si>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</si>
  <si>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</si>
  <si>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</si>
  <si>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</si>
  <si>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</si>
  <si>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</si>
  <si>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</si>
  <si>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</si>
  <si>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</si>
  <si>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</si>
  <si>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</si>
  <si>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</si>
  <si>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</si>
  <si>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</si>
  <si>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</si>
  <si>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</si>
  <si>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</si>
  <si>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</si>
  <si>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</si>
  <si>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</si>
  <si>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</si>
  <si>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</si>
  <si>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</si>
  <si>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</si>
  <si>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</si>
  <si>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</si>
  <si>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</si>
  <si>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</si>
  <si>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</si>
  <si>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</si>
  <si>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</si>
  <si>
    <t>Jelvina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</si>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</sst>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41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  <xf numFmtId="41" fontId="25" fillId="28" borderId="97" xfId="1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9" fillId="28" borderId="70" xfId="0" applyNumberFormat="1" applyFont="1" applyFill="1" applyBorder="1" applyAlignment="1">
      <alignment horizontal="center" wrapText="1"/>
    </xf>
    <xf numFmtId="41" fontId="25" fillId="28" borderId="97" xfId="1" applyNumberFormat="1" applyFont="1" applyFill="1" applyBorder="1" applyAlignment="1">
      <alignment horizontal="left" vertical="center" wrapText="1"/>
    </xf>
    <xf numFmtId="1" fontId="23" fillId="28" borderId="9" xfId="1" applyNumberFormat="1" applyFont="1" applyFill="1" applyBorder="1" applyAlignment="1">
      <alignment horizontal="center" vertical="center" wrapText="1"/>
    </xf>
    <xf numFmtId="41" fontId="23" fillId="28" borderId="9" xfId="1" applyNumberFormat="1" applyFont="1" applyFill="1" applyBorder="1" applyAlignment="1">
      <alignment horizontal="left" vertical="center" wrapText="1"/>
    </xf>
    <xf numFmtId="41" fontId="23" fillId="28" borderId="2" xfId="1" applyNumberFormat="1" applyFont="1" applyFill="1" applyBorder="1" applyAlignment="1">
      <alignment horizontal="center" wrapText="1"/>
    </xf>
    <xf numFmtId="41" fontId="23" fillId="28" borderId="2" xfId="1" applyNumberFormat="1" applyFont="1" applyFill="1" applyBorder="1" applyAlignment="1">
      <alignment horizontal="center"/>
    </xf>
    <xf numFmtId="41" fontId="23" fillId="28" borderId="9" xfId="1" applyNumberFormat="1" applyFont="1" applyFill="1" applyBorder="1" applyAlignment="1">
      <alignment horizontal="center" vertical="center" wrapText="1"/>
    </xf>
    <xf numFmtId="41" fontId="40" fillId="28" borderId="2" xfId="0" applyNumberFormat="1" applyFont="1" applyFill="1" applyBorder="1" applyAlignment="1">
      <alignment horizontal="right"/>
    </xf>
    <xf numFmtId="41" fontId="40" fillId="28" borderId="103" xfId="0" applyNumberFormat="1" applyFont="1" applyFill="1" applyBorder="1" applyAlignment="1">
      <alignment horizontal="right"/>
    </xf>
    <xf numFmtId="41" fontId="40" fillId="28" borderId="100" xfId="0" applyNumberFormat="1" applyFont="1" applyFill="1" applyBorder="1" applyAlignment="1">
      <alignment horizontal="right"/>
    </xf>
    <xf numFmtId="164" fontId="34" fillId="28" borderId="70" xfId="0" applyNumberFormat="1" applyFont="1" applyFill="1" applyBorder="1" applyAlignment="1">
      <alignment horizontal="right"/>
    </xf>
    <xf numFmtId="1" fontId="29" fillId="28" borderId="70" xfId="0" applyNumberFormat="1" applyFont="1" applyFill="1" applyBorder="1" applyAlignment="1">
      <alignment horizontal="center"/>
    </xf>
    <xf numFmtId="41" fontId="24" fillId="28" borderId="27" xfId="0" applyNumberFormat="1" applyFont="1" applyFill="1" applyBorder="1" applyAlignment="1">
      <alignment wrapText="1"/>
    </xf>
    <xf numFmtId="41" fontId="24" fillId="28" borderId="65" xfId="3" applyNumberFormat="1" applyFont="1" applyFill="1" applyBorder="1" applyAlignment="1">
      <alignment horizontal="left"/>
    </xf>
    <xf numFmtId="41" fontId="29" fillId="28" borderId="0" xfId="0" applyNumberFormat="1" applyFont="1" applyFill="1"/>
    <xf numFmtId="41" fontId="23" fillId="28" borderId="1" xfId="0" applyNumberFormat="1" applyFont="1" applyFill="1" applyBorder="1" applyAlignment="1">
      <alignment horizontal="right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AK1" zoomScale="160" zoomScaleNormal="160" workbookViewId="0">
      <pane ySplit="6" topLeftCell="A7" activePane="bottomLeft" state="frozen"/>
      <selection activeCell="X15" sqref="X15"/>
      <selection pane="bottomLeft" activeCell="AR8" sqref="AR8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532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75" t="s">
        <v>1</v>
      </c>
      <c r="B5" s="373" t="s">
        <v>2</v>
      </c>
      <c r="C5" s="373" t="s">
        <v>3</v>
      </c>
      <c r="D5" s="373" t="s">
        <v>4</v>
      </c>
      <c r="E5" s="373" t="s">
        <v>5</v>
      </c>
      <c r="F5" s="369" t="s">
        <v>6</v>
      </c>
      <c r="G5" s="369"/>
      <c r="H5" s="373" t="s">
        <v>10</v>
      </c>
      <c r="I5" s="373" t="s">
        <v>27</v>
      </c>
      <c r="J5" s="377" t="s">
        <v>26</v>
      </c>
      <c r="K5" s="378"/>
      <c r="L5" s="379"/>
      <c r="M5" s="368" t="s">
        <v>9</v>
      </c>
      <c r="N5" s="368"/>
      <c r="O5" s="368"/>
      <c r="P5" s="368" t="s">
        <v>14</v>
      </c>
      <c r="Q5" s="368"/>
      <c r="R5" s="368"/>
      <c r="S5" s="368" t="s">
        <v>15</v>
      </c>
      <c r="T5" s="368"/>
      <c r="U5" s="368"/>
      <c r="V5" s="368" t="s">
        <v>16</v>
      </c>
      <c r="W5" s="368"/>
      <c r="X5" s="368"/>
      <c r="Y5" s="368" t="s">
        <v>17</v>
      </c>
      <c r="Z5" s="368"/>
      <c r="AA5" s="368"/>
      <c r="AB5" s="368" t="s">
        <v>18</v>
      </c>
      <c r="AC5" s="368"/>
      <c r="AD5" s="368"/>
      <c r="AE5" s="368" t="s">
        <v>19</v>
      </c>
      <c r="AF5" s="368"/>
      <c r="AG5" s="368"/>
      <c r="AH5" s="368" t="s">
        <v>20</v>
      </c>
      <c r="AI5" s="368"/>
      <c r="AJ5" s="368"/>
      <c r="AK5" s="368" t="s">
        <v>21</v>
      </c>
      <c r="AL5" s="368"/>
      <c r="AM5" s="368"/>
      <c r="AN5" s="368" t="s">
        <v>22</v>
      </c>
      <c r="AO5" s="368"/>
      <c r="AP5" s="368"/>
      <c r="AQ5" s="368" t="s">
        <v>23</v>
      </c>
      <c r="AR5" s="368"/>
      <c r="AS5" s="368"/>
      <c r="AT5" s="368" t="s">
        <v>24</v>
      </c>
      <c r="AU5" s="368"/>
      <c r="AV5" s="368"/>
      <c r="AW5" s="370" t="s">
        <v>25</v>
      </c>
      <c r="AX5" s="371"/>
      <c r="AY5" s="372"/>
      <c r="AZ5" s="170" t="s">
        <v>285</v>
      </c>
      <c r="BA5" s="42"/>
    </row>
    <row r="6" spans="1:56" s="43" customFormat="1" x14ac:dyDescent="0.2">
      <c r="A6" s="376"/>
      <c r="B6" s="374"/>
      <c r="C6" s="374"/>
      <c r="D6" s="374"/>
      <c r="E6" s="374"/>
      <c r="F6" s="171" t="s">
        <v>7</v>
      </c>
      <c r="G6" s="172" t="s">
        <v>8</v>
      </c>
      <c r="H6" s="374"/>
      <c r="I6" s="374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38" customFormat="1" ht="12.75" customHeight="1" x14ac:dyDescent="0.2">
      <c r="A7" s="262">
        <v>1</v>
      </c>
      <c r="B7" s="336"/>
      <c r="C7" s="337" t="s">
        <v>334</v>
      </c>
      <c r="D7" s="262" t="s">
        <v>335</v>
      </c>
      <c r="E7" s="263">
        <v>13000000</v>
      </c>
      <c r="F7" s="263"/>
      <c r="G7" s="263">
        <v>500000</v>
      </c>
      <c r="H7" s="263">
        <f>E7-G7</f>
        <v>12500000</v>
      </c>
      <c r="I7" s="263">
        <v>4000000</v>
      </c>
      <c r="J7" s="263"/>
      <c r="K7" s="263"/>
      <c r="L7" s="265"/>
      <c r="M7" s="263">
        <v>850000</v>
      </c>
      <c r="N7" s="263">
        <v>850000</v>
      </c>
      <c r="O7" s="265">
        <f>M7-N7</f>
        <v>0</v>
      </c>
      <c r="P7" s="263">
        <v>850000</v>
      </c>
      <c r="Q7" s="263">
        <v>850000</v>
      </c>
      <c r="R7" s="265">
        <f>P7-Q7</f>
        <v>0</v>
      </c>
      <c r="S7" s="263">
        <v>850000</v>
      </c>
      <c r="T7" s="263">
        <v>850000</v>
      </c>
      <c r="U7" s="265">
        <f>S7-T7</f>
        <v>0</v>
      </c>
      <c r="V7" s="263">
        <v>850000</v>
      </c>
      <c r="W7" s="263">
        <v>850000</v>
      </c>
      <c r="X7" s="265">
        <f>V7-W7</f>
        <v>0</v>
      </c>
      <c r="Y7" s="263">
        <v>850000</v>
      </c>
      <c r="Z7" s="263">
        <v>850000</v>
      </c>
      <c r="AA7" s="265">
        <f>Y7-Z7</f>
        <v>0</v>
      </c>
      <c r="AB7" s="263">
        <v>850000</v>
      </c>
      <c r="AC7" s="263">
        <v>850000</v>
      </c>
      <c r="AD7" s="265">
        <f>AB7-AC7</f>
        <v>0</v>
      </c>
      <c r="AE7" s="263">
        <v>850000</v>
      </c>
      <c r="AF7" s="263">
        <v>850000</v>
      </c>
      <c r="AG7" s="265">
        <f>AE7-AF7</f>
        <v>0</v>
      </c>
      <c r="AH7" s="263">
        <v>850000</v>
      </c>
      <c r="AI7" s="263">
        <v>850000</v>
      </c>
      <c r="AJ7" s="265">
        <f>AH7-AI7</f>
        <v>0</v>
      </c>
      <c r="AK7" s="263">
        <v>850000</v>
      </c>
      <c r="AL7" s="263">
        <v>850000</v>
      </c>
      <c r="AM7" s="265">
        <f>AK7-AL7</f>
        <v>0</v>
      </c>
      <c r="AN7" s="263">
        <v>850000</v>
      </c>
      <c r="AO7" s="263">
        <v>850000</v>
      </c>
      <c r="AP7" s="265">
        <f>AN7-AO7</f>
        <v>0</v>
      </c>
      <c r="AQ7" s="263"/>
      <c r="AR7" s="263"/>
      <c r="AS7" s="263"/>
      <c r="AT7" s="263"/>
      <c r="AU7" s="263"/>
      <c r="AV7" s="263"/>
      <c r="AW7" s="263"/>
      <c r="AX7" s="263"/>
      <c r="AY7" s="263"/>
      <c r="AZ7" s="266">
        <f>J7+M7+P7+S7+V7+Y7+AB7+AE7+AH7+AK7+AN7+AQ7+AT7+AW7</f>
        <v>8500000</v>
      </c>
      <c r="BA7" s="329">
        <f>+I7</f>
        <v>4000000</v>
      </c>
      <c r="BB7" s="329">
        <f>+AZ7+BA7</f>
        <v>12500000</v>
      </c>
      <c r="BC7" s="266">
        <f>+H7</f>
        <v>12500000</v>
      </c>
      <c r="BD7" s="266">
        <f>+BB7-BC7</f>
        <v>0</v>
      </c>
    </row>
    <row r="8" spans="1:56" x14ac:dyDescent="0.2">
      <c r="A8" s="176">
        <v>2</v>
      </c>
      <c r="B8" s="258"/>
      <c r="C8" s="259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>
        <v>800000</v>
      </c>
      <c r="AG8" s="216">
        <f>+AE8-AF8</f>
        <v>0</v>
      </c>
      <c r="AH8" s="56">
        <v>800000</v>
      </c>
      <c r="AI8" s="56">
        <v>800000</v>
      </c>
      <c r="AJ8" s="216">
        <f>+AH8-AI8</f>
        <v>0</v>
      </c>
      <c r="AK8" s="56">
        <v>800000</v>
      </c>
      <c r="AL8" s="56">
        <v>800000</v>
      </c>
      <c r="AM8" s="216">
        <f>+AK8-AL8</f>
        <v>0</v>
      </c>
      <c r="AN8" s="56">
        <v>800000</v>
      </c>
      <c r="AO8" s="56">
        <v>800000</v>
      </c>
      <c r="AP8" s="216">
        <f>+AN8-AO8</f>
        <v>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57">
        <f t="shared" ref="BA8:BA26" si="2">+I8</f>
        <v>2000000</v>
      </c>
      <c r="BB8" s="257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s="267" customFormat="1" x14ac:dyDescent="0.2">
      <c r="A9" s="262">
        <v>3</v>
      </c>
      <c r="B9" s="260"/>
      <c r="C9" s="261" t="s">
        <v>339</v>
      </c>
      <c r="D9" s="262" t="s">
        <v>335</v>
      </c>
      <c r="E9" s="263">
        <v>13500000</v>
      </c>
      <c r="F9" s="263"/>
      <c r="G9" s="263"/>
      <c r="H9" s="263">
        <v>13500000</v>
      </c>
      <c r="I9" s="263">
        <v>5000000</v>
      </c>
      <c r="J9" s="264"/>
      <c r="K9" s="264"/>
      <c r="L9" s="265"/>
      <c r="M9" s="264">
        <v>750000</v>
      </c>
      <c r="N9" s="264">
        <v>750000</v>
      </c>
      <c r="O9" s="265">
        <f t="shared" si="0"/>
        <v>0</v>
      </c>
      <c r="P9" s="264">
        <v>750000</v>
      </c>
      <c r="Q9" s="264">
        <v>750000</v>
      </c>
      <c r="R9" s="265">
        <f>P9-Q9</f>
        <v>0</v>
      </c>
      <c r="S9" s="264">
        <v>750000</v>
      </c>
      <c r="T9" s="264">
        <v>750000</v>
      </c>
      <c r="U9" s="265">
        <f>S9-T9</f>
        <v>0</v>
      </c>
      <c r="V9" s="264">
        <v>750000</v>
      </c>
      <c r="W9" s="264">
        <v>750000</v>
      </c>
      <c r="X9" s="265">
        <f>V9-W9</f>
        <v>0</v>
      </c>
      <c r="Y9" s="264">
        <v>750000</v>
      </c>
      <c r="Z9" s="264">
        <v>750000</v>
      </c>
      <c r="AA9" s="265">
        <f>Y9-Z9</f>
        <v>0</v>
      </c>
      <c r="AB9" s="264">
        <v>750000</v>
      </c>
      <c r="AC9" s="264">
        <v>750000</v>
      </c>
      <c r="AD9" s="265">
        <f>AB9-AC9</f>
        <v>0</v>
      </c>
      <c r="AE9" s="264">
        <v>750000</v>
      </c>
      <c r="AF9" s="264">
        <v>750000</v>
      </c>
      <c r="AG9" s="265">
        <f>AE9-AF9</f>
        <v>0</v>
      </c>
      <c r="AH9" s="264">
        <v>750000</v>
      </c>
      <c r="AI9" s="264">
        <v>750000</v>
      </c>
      <c r="AJ9" s="265">
        <f>AH9-AI9</f>
        <v>0</v>
      </c>
      <c r="AK9" s="264">
        <v>750000</v>
      </c>
      <c r="AL9" s="264">
        <v>750000</v>
      </c>
      <c r="AM9" s="265">
        <f>AK9-AL9</f>
        <v>0</v>
      </c>
      <c r="AN9" s="264">
        <v>750000</v>
      </c>
      <c r="AO9" s="264">
        <v>750000</v>
      </c>
      <c r="AP9" s="265">
        <f>AN9-AO9</f>
        <v>0</v>
      </c>
      <c r="AQ9" s="264">
        <v>750000</v>
      </c>
      <c r="AR9" s="264">
        <v>750000</v>
      </c>
      <c r="AS9" s="265">
        <f>AQ9-AR9</f>
        <v>0</v>
      </c>
      <c r="AT9" s="264">
        <v>250000</v>
      </c>
      <c r="AU9" s="264">
        <v>250000</v>
      </c>
      <c r="AV9" s="263">
        <f t="shared" ref="AV9:AV27" si="6">+AT9-AU9</f>
        <v>0</v>
      </c>
      <c r="AW9" s="264"/>
      <c r="AX9" s="264"/>
      <c r="AY9" s="263"/>
      <c r="AZ9" s="266">
        <f t="shared" si="1"/>
        <v>8500000</v>
      </c>
      <c r="BA9" s="329">
        <f t="shared" si="2"/>
        <v>5000000</v>
      </c>
      <c r="BB9" s="329">
        <f t="shared" si="3"/>
        <v>13500000</v>
      </c>
      <c r="BC9" s="266">
        <f t="shared" si="4"/>
        <v>13500000</v>
      </c>
      <c r="BD9" s="266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>
        <v>700000</v>
      </c>
      <c r="AG10" s="216">
        <f>AE10-AF10</f>
        <v>0</v>
      </c>
      <c r="AH10" s="11">
        <v>700000</v>
      </c>
      <c r="AI10" s="11">
        <v>700000</v>
      </c>
      <c r="AJ10" s="216">
        <f>AH10-AI10</f>
        <v>0</v>
      </c>
      <c r="AK10" s="11">
        <v>700000</v>
      </c>
      <c r="AL10" s="11">
        <v>700000</v>
      </c>
      <c r="AM10" s="216">
        <f>AK10-AL10</f>
        <v>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57">
        <f t="shared" si="2"/>
        <v>5000000</v>
      </c>
      <c r="BB10" s="257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67" customFormat="1" x14ac:dyDescent="0.2">
      <c r="A11" s="176">
        <v>5</v>
      </c>
      <c r="B11" s="260"/>
      <c r="C11" s="261" t="s">
        <v>341</v>
      </c>
      <c r="D11" s="262" t="s">
        <v>335</v>
      </c>
      <c r="E11" s="263">
        <v>13500000</v>
      </c>
      <c r="F11" s="263">
        <v>1350000</v>
      </c>
      <c r="G11" s="263"/>
      <c r="H11" s="263">
        <f>+E11-F11</f>
        <v>12150000</v>
      </c>
      <c r="I11" s="263">
        <f>+H11</f>
        <v>12150000</v>
      </c>
      <c r="J11" s="264"/>
      <c r="K11" s="264"/>
      <c r="L11" s="265"/>
      <c r="M11" s="264"/>
      <c r="N11" s="264"/>
      <c r="O11" s="265">
        <f t="shared" si="0"/>
        <v>0</v>
      </c>
      <c r="P11" s="264"/>
      <c r="Q11" s="264"/>
      <c r="R11" s="265"/>
      <c r="S11" s="264"/>
      <c r="T11" s="264"/>
      <c r="U11" s="265"/>
      <c r="V11" s="264"/>
      <c r="W11" s="264"/>
      <c r="X11" s="265"/>
      <c r="Y11" s="264"/>
      <c r="Z11" s="264"/>
      <c r="AA11" s="265"/>
      <c r="AB11" s="264"/>
      <c r="AC11" s="264"/>
      <c r="AD11" s="265"/>
      <c r="AE11" s="264"/>
      <c r="AF11" s="264"/>
      <c r="AG11" s="265"/>
      <c r="AH11" s="264"/>
      <c r="AI11" s="264"/>
      <c r="AJ11" s="265"/>
      <c r="AK11" s="264"/>
      <c r="AL11" s="264"/>
      <c r="AM11" s="266"/>
      <c r="AN11" s="264"/>
      <c r="AO11" s="264"/>
      <c r="AP11" s="266"/>
      <c r="AQ11" s="264"/>
      <c r="AR11" s="264"/>
      <c r="AS11" s="263"/>
      <c r="AT11" s="264"/>
      <c r="AU11" s="264"/>
      <c r="AV11" s="263">
        <f t="shared" si="6"/>
        <v>0</v>
      </c>
      <c r="AW11" s="264"/>
      <c r="AX11" s="264"/>
      <c r="AY11" s="263"/>
      <c r="AZ11" s="266">
        <f t="shared" si="1"/>
        <v>0</v>
      </c>
      <c r="BA11" s="257">
        <f t="shared" si="2"/>
        <v>12150000</v>
      </c>
      <c r="BB11" s="257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68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57">
        <f t="shared" si="2"/>
        <v>4000000</v>
      </c>
      <c r="BB12" s="257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67" customFormat="1" x14ac:dyDescent="0.2">
      <c r="A13" s="262">
        <v>7</v>
      </c>
      <c r="B13" s="260"/>
      <c r="C13" s="261" t="s">
        <v>343</v>
      </c>
      <c r="D13" s="262" t="s">
        <v>335</v>
      </c>
      <c r="E13" s="263">
        <v>13500000</v>
      </c>
      <c r="F13" s="263"/>
      <c r="G13" s="263"/>
      <c r="H13" s="263">
        <f t="shared" ref="H13:H29" si="7">+E13-F13-G13</f>
        <v>13500000</v>
      </c>
      <c r="I13" s="263">
        <v>4000000</v>
      </c>
      <c r="J13" s="264"/>
      <c r="K13" s="264"/>
      <c r="L13" s="265"/>
      <c r="M13" s="264">
        <v>950000</v>
      </c>
      <c r="N13" s="264">
        <v>950000</v>
      </c>
      <c r="O13" s="265">
        <f t="shared" si="0"/>
        <v>0</v>
      </c>
      <c r="P13" s="264">
        <v>950000</v>
      </c>
      <c r="Q13" s="264">
        <v>950000</v>
      </c>
      <c r="R13" s="265">
        <f>P13-Q13</f>
        <v>0</v>
      </c>
      <c r="S13" s="264">
        <v>950000</v>
      </c>
      <c r="T13" s="264">
        <v>950000</v>
      </c>
      <c r="U13" s="265">
        <f>S13-T13</f>
        <v>0</v>
      </c>
      <c r="V13" s="264">
        <v>950000</v>
      </c>
      <c r="W13" s="264">
        <v>950000</v>
      </c>
      <c r="X13" s="265">
        <f>V13-W13</f>
        <v>0</v>
      </c>
      <c r="Y13" s="264">
        <v>950000</v>
      </c>
      <c r="Z13" s="264">
        <v>950000</v>
      </c>
      <c r="AA13" s="265">
        <f>Y13-Z13</f>
        <v>0</v>
      </c>
      <c r="AB13" s="264">
        <v>950000</v>
      </c>
      <c r="AC13" s="264">
        <v>950000</v>
      </c>
      <c r="AD13" s="265">
        <f>AB13-AC13</f>
        <v>0</v>
      </c>
      <c r="AE13" s="264">
        <v>950000</v>
      </c>
      <c r="AF13" s="264">
        <v>950000</v>
      </c>
      <c r="AG13" s="265">
        <f>AE13-AF13</f>
        <v>0</v>
      </c>
      <c r="AH13" s="264">
        <v>950000</v>
      </c>
      <c r="AI13" s="264">
        <v>950000</v>
      </c>
      <c r="AJ13" s="265">
        <f>AH13-AI13</f>
        <v>0</v>
      </c>
      <c r="AK13" s="264">
        <v>950000</v>
      </c>
      <c r="AL13" s="264">
        <v>950000</v>
      </c>
      <c r="AM13" s="265">
        <f>AK13-AL13</f>
        <v>0</v>
      </c>
      <c r="AN13" s="264">
        <v>950000</v>
      </c>
      <c r="AO13" s="264">
        <v>950000</v>
      </c>
      <c r="AP13" s="265">
        <f>AN13-AO13</f>
        <v>0</v>
      </c>
      <c r="AQ13" s="264"/>
      <c r="AR13" s="264"/>
      <c r="AS13" s="263"/>
      <c r="AT13" s="264"/>
      <c r="AU13" s="264"/>
      <c r="AV13" s="263">
        <f t="shared" si="6"/>
        <v>0</v>
      </c>
      <c r="AW13" s="264"/>
      <c r="AX13" s="264"/>
      <c r="AY13" s="263"/>
      <c r="AZ13" s="266">
        <f t="shared" si="1"/>
        <v>9500000</v>
      </c>
      <c r="BA13" s="329">
        <f t="shared" si="2"/>
        <v>4000000</v>
      </c>
      <c r="BB13" s="329">
        <f t="shared" si="3"/>
        <v>13500000</v>
      </c>
      <c r="BC13" s="266">
        <f t="shared" si="4"/>
        <v>13500000</v>
      </c>
      <c r="BD13" s="266">
        <f t="shared" si="5"/>
        <v>0</v>
      </c>
    </row>
    <row r="14" spans="1:56" s="267" customFormat="1" x14ac:dyDescent="0.2">
      <c r="A14" s="262">
        <v>8</v>
      </c>
      <c r="B14" s="260"/>
      <c r="C14" s="261" t="s">
        <v>344</v>
      </c>
      <c r="D14" s="262" t="s">
        <v>335</v>
      </c>
      <c r="E14" s="263">
        <v>13500000</v>
      </c>
      <c r="F14" s="264"/>
      <c r="G14" s="264"/>
      <c r="H14" s="263">
        <f t="shared" si="7"/>
        <v>13500000</v>
      </c>
      <c r="I14" s="263">
        <v>4000000</v>
      </c>
      <c r="J14" s="264"/>
      <c r="K14" s="264"/>
      <c r="L14" s="265"/>
      <c r="M14" s="264">
        <v>791000</v>
      </c>
      <c r="N14" s="264">
        <v>791000</v>
      </c>
      <c r="O14" s="265">
        <f t="shared" si="0"/>
        <v>0</v>
      </c>
      <c r="P14" s="264">
        <v>791000</v>
      </c>
      <c r="Q14" s="264">
        <v>791000</v>
      </c>
      <c r="R14" s="265">
        <f>P14-Q14</f>
        <v>0</v>
      </c>
      <c r="S14" s="264">
        <v>791000</v>
      </c>
      <c r="T14" s="264">
        <v>791000</v>
      </c>
      <c r="U14" s="265">
        <f>S14-T14</f>
        <v>0</v>
      </c>
      <c r="V14" s="264">
        <v>791000</v>
      </c>
      <c r="W14" s="264">
        <v>791000</v>
      </c>
      <c r="X14" s="265">
        <f>V14-W14</f>
        <v>0</v>
      </c>
      <c r="Y14" s="264">
        <v>791000</v>
      </c>
      <c r="Z14" s="264">
        <v>791000</v>
      </c>
      <c r="AA14" s="265">
        <f>Y14-Z14</f>
        <v>0</v>
      </c>
      <c r="AB14" s="264">
        <v>791000</v>
      </c>
      <c r="AC14" s="264">
        <v>791000</v>
      </c>
      <c r="AD14" s="265">
        <f>AB14-AC14</f>
        <v>0</v>
      </c>
      <c r="AE14" s="264">
        <v>791000</v>
      </c>
      <c r="AF14" s="264">
        <v>791000</v>
      </c>
      <c r="AG14" s="265">
        <f>AE14-AF14</f>
        <v>0</v>
      </c>
      <c r="AH14" s="264">
        <v>791000</v>
      </c>
      <c r="AI14" s="264">
        <v>791000</v>
      </c>
      <c r="AJ14" s="265">
        <f>AH14-AI14</f>
        <v>0</v>
      </c>
      <c r="AK14" s="264">
        <v>791000</v>
      </c>
      <c r="AL14" s="264">
        <v>791000</v>
      </c>
      <c r="AM14" s="265">
        <f>AK14-AL14</f>
        <v>0</v>
      </c>
      <c r="AN14" s="264">
        <v>791000</v>
      </c>
      <c r="AO14" s="264">
        <v>791000</v>
      </c>
      <c r="AP14" s="265">
        <f>AN14-AO14</f>
        <v>0</v>
      </c>
      <c r="AQ14" s="264">
        <v>791000</v>
      </c>
      <c r="AR14" s="264">
        <v>791000</v>
      </c>
      <c r="AS14" s="265">
        <f>AQ14-AR14</f>
        <v>0</v>
      </c>
      <c r="AT14" s="264">
        <v>799000</v>
      </c>
      <c r="AU14" s="264">
        <v>799000</v>
      </c>
      <c r="AV14" s="263">
        <f t="shared" si="6"/>
        <v>0</v>
      </c>
      <c r="AW14" s="264"/>
      <c r="AX14" s="264"/>
      <c r="AY14" s="263"/>
      <c r="AZ14" s="266">
        <f t="shared" si="1"/>
        <v>9500000</v>
      </c>
      <c r="BA14" s="329">
        <f t="shared" si="2"/>
        <v>4000000</v>
      </c>
      <c r="BB14" s="329">
        <f t="shared" si="3"/>
        <v>13500000</v>
      </c>
      <c r="BC14" s="266">
        <f t="shared" si="4"/>
        <v>13500000</v>
      </c>
      <c r="BD14" s="266">
        <f t="shared" si="5"/>
        <v>0</v>
      </c>
    </row>
    <row r="15" spans="1:56" s="267" customFormat="1" x14ac:dyDescent="0.2">
      <c r="A15" s="176">
        <v>9</v>
      </c>
      <c r="B15" s="260"/>
      <c r="C15" s="261" t="s">
        <v>421</v>
      </c>
      <c r="D15" s="262" t="s">
        <v>335</v>
      </c>
      <c r="E15" s="263">
        <v>13500000</v>
      </c>
      <c r="F15" s="264">
        <v>1350000</v>
      </c>
      <c r="G15" s="264"/>
      <c r="H15" s="263">
        <f t="shared" si="7"/>
        <v>12150000</v>
      </c>
      <c r="I15" s="263">
        <f>+H15</f>
        <v>12150000</v>
      </c>
      <c r="J15" s="264"/>
      <c r="K15" s="264"/>
      <c r="L15" s="265"/>
      <c r="M15" s="264"/>
      <c r="N15" s="264"/>
      <c r="O15" s="265">
        <f t="shared" si="0"/>
        <v>0</v>
      </c>
      <c r="P15" s="264"/>
      <c r="Q15" s="264"/>
      <c r="R15" s="265"/>
      <c r="S15" s="264"/>
      <c r="T15" s="264"/>
      <c r="U15" s="265"/>
      <c r="V15" s="264"/>
      <c r="W15" s="264"/>
      <c r="X15" s="265"/>
      <c r="Y15" s="264"/>
      <c r="Z15" s="264"/>
      <c r="AA15" s="265"/>
      <c r="AB15" s="264"/>
      <c r="AC15" s="264"/>
      <c r="AD15" s="265"/>
      <c r="AE15" s="264"/>
      <c r="AF15" s="264"/>
      <c r="AG15" s="265"/>
      <c r="AH15" s="264"/>
      <c r="AI15" s="264"/>
      <c r="AJ15" s="265"/>
      <c r="AK15" s="264"/>
      <c r="AL15" s="264"/>
      <c r="AM15" s="266"/>
      <c r="AN15" s="264"/>
      <c r="AO15" s="264"/>
      <c r="AP15" s="266"/>
      <c r="AQ15" s="264"/>
      <c r="AR15" s="264"/>
      <c r="AS15" s="263"/>
      <c r="AT15" s="264"/>
      <c r="AU15" s="264"/>
      <c r="AV15" s="263">
        <f t="shared" si="6"/>
        <v>0</v>
      </c>
      <c r="AW15" s="264"/>
      <c r="AX15" s="264"/>
      <c r="AY15" s="263"/>
      <c r="AZ15" s="266">
        <f t="shared" si="1"/>
        <v>0</v>
      </c>
      <c r="BA15" s="257">
        <f t="shared" si="2"/>
        <v>12150000</v>
      </c>
      <c r="BB15" s="257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s="267" customFormat="1" x14ac:dyDescent="0.2">
      <c r="A16" s="262">
        <v>10</v>
      </c>
      <c r="B16" s="260"/>
      <c r="C16" s="261" t="s">
        <v>345</v>
      </c>
      <c r="D16" s="262" t="s">
        <v>335</v>
      </c>
      <c r="E16" s="263">
        <v>13500000</v>
      </c>
      <c r="F16" s="264"/>
      <c r="G16" s="264"/>
      <c r="H16" s="263">
        <f t="shared" si="7"/>
        <v>13500000</v>
      </c>
      <c r="I16" s="263">
        <v>4000000</v>
      </c>
      <c r="J16" s="264"/>
      <c r="K16" s="264"/>
      <c r="L16" s="265"/>
      <c r="M16" s="264">
        <v>790000</v>
      </c>
      <c r="N16" s="264">
        <v>790000</v>
      </c>
      <c r="O16" s="265">
        <f t="shared" si="0"/>
        <v>0</v>
      </c>
      <c r="P16" s="264">
        <v>790000</v>
      </c>
      <c r="Q16" s="264">
        <v>790000</v>
      </c>
      <c r="R16" s="265">
        <f>P16-Q16</f>
        <v>0</v>
      </c>
      <c r="S16" s="264">
        <v>790000</v>
      </c>
      <c r="T16" s="264">
        <v>790000</v>
      </c>
      <c r="U16" s="265">
        <f>S16-T16</f>
        <v>0</v>
      </c>
      <c r="V16" s="264">
        <v>790000</v>
      </c>
      <c r="W16" s="264">
        <v>790000</v>
      </c>
      <c r="X16" s="265">
        <f>V16-W16</f>
        <v>0</v>
      </c>
      <c r="Y16" s="264">
        <v>790000</v>
      </c>
      <c r="Z16" s="264">
        <v>790000</v>
      </c>
      <c r="AA16" s="265">
        <f>Y16-Z16</f>
        <v>0</v>
      </c>
      <c r="AB16" s="264">
        <v>790000</v>
      </c>
      <c r="AC16" s="264">
        <v>790000</v>
      </c>
      <c r="AD16" s="265">
        <f>AB16-AC16</f>
        <v>0</v>
      </c>
      <c r="AE16" s="264">
        <v>790000</v>
      </c>
      <c r="AF16" s="264">
        <v>790000</v>
      </c>
      <c r="AG16" s="265">
        <f>AE16-AF16</f>
        <v>0</v>
      </c>
      <c r="AH16" s="264">
        <v>790000</v>
      </c>
      <c r="AI16" s="264">
        <v>790000</v>
      </c>
      <c r="AJ16" s="265">
        <f>AH16-AI16</f>
        <v>0</v>
      </c>
      <c r="AK16" s="264">
        <v>790000</v>
      </c>
      <c r="AL16" s="264">
        <v>790000</v>
      </c>
      <c r="AM16" s="265">
        <f>AK16-AL16</f>
        <v>0</v>
      </c>
      <c r="AN16" s="264">
        <v>790000</v>
      </c>
      <c r="AO16" s="264">
        <v>790000</v>
      </c>
      <c r="AP16" s="265">
        <f>AN16-AO16</f>
        <v>0</v>
      </c>
      <c r="AQ16" s="264">
        <v>790000</v>
      </c>
      <c r="AR16" s="264">
        <v>790000</v>
      </c>
      <c r="AS16" s="265">
        <f>AQ16-AR16</f>
        <v>0</v>
      </c>
      <c r="AT16" s="264">
        <v>810000</v>
      </c>
      <c r="AU16" s="264">
        <v>810000</v>
      </c>
      <c r="AV16" s="263">
        <f t="shared" si="6"/>
        <v>0</v>
      </c>
      <c r="AW16" s="264"/>
      <c r="AX16" s="264"/>
      <c r="AY16" s="263"/>
      <c r="AZ16" s="266">
        <f t="shared" si="1"/>
        <v>9500000</v>
      </c>
      <c r="BA16" s="329">
        <f t="shared" si="2"/>
        <v>4000000</v>
      </c>
      <c r="BB16" s="329">
        <f t="shared" si="3"/>
        <v>13500000</v>
      </c>
      <c r="BC16" s="266">
        <f t="shared" si="4"/>
        <v>13500000</v>
      </c>
      <c r="BD16" s="266">
        <f t="shared" si="5"/>
        <v>0</v>
      </c>
    </row>
    <row r="17" spans="1:56" s="267" customFormat="1" x14ac:dyDescent="0.2">
      <c r="A17" s="262">
        <v>11</v>
      </c>
      <c r="B17" s="260"/>
      <c r="C17" s="261" t="s">
        <v>346</v>
      </c>
      <c r="D17" s="262" t="s">
        <v>335</v>
      </c>
      <c r="E17" s="263">
        <v>13500000</v>
      </c>
      <c r="F17" s="264"/>
      <c r="G17" s="264"/>
      <c r="H17" s="263">
        <f t="shared" si="7"/>
        <v>13500000</v>
      </c>
      <c r="I17" s="263">
        <v>4000000</v>
      </c>
      <c r="J17" s="264"/>
      <c r="K17" s="264"/>
      <c r="L17" s="265"/>
      <c r="M17" s="264">
        <v>800000</v>
      </c>
      <c r="N17" s="264">
        <v>800000</v>
      </c>
      <c r="O17" s="265">
        <f t="shared" si="0"/>
        <v>0</v>
      </c>
      <c r="P17" s="264">
        <v>800000</v>
      </c>
      <c r="Q17" s="264">
        <v>800000</v>
      </c>
      <c r="R17" s="265">
        <f>P17-Q17</f>
        <v>0</v>
      </c>
      <c r="S17" s="264">
        <v>800000</v>
      </c>
      <c r="T17" s="264">
        <v>800000</v>
      </c>
      <c r="U17" s="265">
        <f>S17-T17</f>
        <v>0</v>
      </c>
      <c r="V17" s="264">
        <v>800000</v>
      </c>
      <c r="W17" s="264">
        <v>800000</v>
      </c>
      <c r="X17" s="265">
        <f>V17-W17</f>
        <v>0</v>
      </c>
      <c r="Y17" s="264">
        <v>800000</v>
      </c>
      <c r="Z17" s="264">
        <v>800000</v>
      </c>
      <c r="AA17" s="265">
        <f>Y17-Z17</f>
        <v>0</v>
      </c>
      <c r="AB17" s="264">
        <v>800000</v>
      </c>
      <c r="AC17" s="264">
        <v>800000</v>
      </c>
      <c r="AD17" s="265">
        <f>AB17-AC17</f>
        <v>0</v>
      </c>
      <c r="AE17" s="264">
        <v>800000</v>
      </c>
      <c r="AF17" s="264">
        <v>800000</v>
      </c>
      <c r="AG17" s="265">
        <f>AE17-AF17</f>
        <v>0</v>
      </c>
      <c r="AH17" s="264">
        <v>800000</v>
      </c>
      <c r="AI17" s="264">
        <v>800000</v>
      </c>
      <c r="AJ17" s="265">
        <f>AH17-AI17</f>
        <v>0</v>
      </c>
      <c r="AK17" s="264">
        <v>800000</v>
      </c>
      <c r="AL17" s="264">
        <v>800000</v>
      </c>
      <c r="AM17" s="265">
        <f>AK17-AL17</f>
        <v>0</v>
      </c>
      <c r="AN17" s="264">
        <v>800000</v>
      </c>
      <c r="AO17" s="264">
        <v>800000</v>
      </c>
      <c r="AP17" s="265">
        <f>AN17-AO17</f>
        <v>0</v>
      </c>
      <c r="AQ17" s="264">
        <v>800000</v>
      </c>
      <c r="AR17" s="264">
        <v>800000</v>
      </c>
      <c r="AS17" s="265">
        <f>AQ17-AR17</f>
        <v>0</v>
      </c>
      <c r="AT17" s="264">
        <v>700000</v>
      </c>
      <c r="AU17" s="264">
        <v>700000</v>
      </c>
      <c r="AV17" s="263">
        <f t="shared" si="6"/>
        <v>0</v>
      </c>
      <c r="AW17" s="264"/>
      <c r="AX17" s="264"/>
      <c r="AY17" s="263"/>
      <c r="AZ17" s="266">
        <f t="shared" si="1"/>
        <v>9500000</v>
      </c>
      <c r="BA17" s="329">
        <f t="shared" si="2"/>
        <v>4000000</v>
      </c>
      <c r="BB17" s="329">
        <f t="shared" si="3"/>
        <v>13500000</v>
      </c>
      <c r="BC17" s="266">
        <f t="shared" si="4"/>
        <v>13500000</v>
      </c>
      <c r="BD17" s="266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68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>
        <v>950000</v>
      </c>
      <c r="AG18" s="216">
        <f>AE18-AF18</f>
        <v>0</v>
      </c>
      <c r="AH18" s="11">
        <v>950000</v>
      </c>
      <c r="AI18" s="11">
        <v>950000</v>
      </c>
      <c r="AJ18" s="216">
        <f>AH18-AI18</f>
        <v>0</v>
      </c>
      <c r="AK18" s="11">
        <v>950000</v>
      </c>
      <c r="AL18" s="11">
        <v>950000</v>
      </c>
      <c r="AM18" s="216">
        <f>AK18-AL18</f>
        <v>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57">
        <f t="shared" si="2"/>
        <v>2000000</v>
      </c>
      <c r="BB18" s="257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67" customFormat="1" x14ac:dyDescent="0.2">
      <c r="A19" s="176">
        <v>13</v>
      </c>
      <c r="B19" s="260"/>
      <c r="C19" s="261" t="s">
        <v>348</v>
      </c>
      <c r="D19" s="262" t="s">
        <v>335</v>
      </c>
      <c r="E19" s="263">
        <v>13500000</v>
      </c>
      <c r="F19" s="264">
        <v>1350000</v>
      </c>
      <c r="G19" s="264"/>
      <c r="H19" s="263">
        <f t="shared" si="7"/>
        <v>12150000</v>
      </c>
      <c r="I19" s="263">
        <f>+H19</f>
        <v>12150000</v>
      </c>
      <c r="J19" s="264"/>
      <c r="K19" s="264"/>
      <c r="L19" s="265"/>
      <c r="M19" s="264"/>
      <c r="N19" s="264"/>
      <c r="O19" s="265">
        <f t="shared" si="0"/>
        <v>0</v>
      </c>
      <c r="P19" s="264"/>
      <c r="Q19" s="264"/>
      <c r="R19" s="265"/>
      <c r="S19" s="264"/>
      <c r="T19" s="264"/>
      <c r="U19" s="265"/>
      <c r="V19" s="264"/>
      <c r="W19" s="264"/>
      <c r="X19" s="265"/>
      <c r="Y19" s="264"/>
      <c r="Z19" s="264"/>
      <c r="AA19" s="265"/>
      <c r="AB19" s="264"/>
      <c r="AC19" s="264"/>
      <c r="AD19" s="265"/>
      <c r="AE19" s="264"/>
      <c r="AF19" s="264"/>
      <c r="AG19" s="265"/>
      <c r="AH19" s="264"/>
      <c r="AI19" s="264"/>
      <c r="AJ19" s="265"/>
      <c r="AK19" s="264"/>
      <c r="AL19" s="264"/>
      <c r="AM19" s="266"/>
      <c r="AN19" s="264"/>
      <c r="AO19" s="264"/>
      <c r="AP19" s="266"/>
      <c r="AQ19" s="264"/>
      <c r="AR19" s="264"/>
      <c r="AS19" s="263"/>
      <c r="AT19" s="264"/>
      <c r="AU19" s="264"/>
      <c r="AV19" s="263">
        <f t="shared" si="6"/>
        <v>0</v>
      </c>
      <c r="AW19" s="264"/>
      <c r="AX19" s="264"/>
      <c r="AY19" s="263"/>
      <c r="AZ19" s="266">
        <f t="shared" si="1"/>
        <v>0</v>
      </c>
      <c r="BA19" s="257">
        <f t="shared" si="2"/>
        <v>12150000</v>
      </c>
      <c r="BB19" s="257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68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>
        <v>800000</v>
      </c>
      <c r="AJ20" s="216">
        <f t="shared" ref="AJ20:AJ29" si="14">AH20-AI20</f>
        <v>0</v>
      </c>
      <c r="AK20" s="11">
        <v>800000</v>
      </c>
      <c r="AL20" s="11">
        <v>800000</v>
      </c>
      <c r="AM20" s="216">
        <f t="shared" ref="AM20:AM29" si="15">AK20-AL20</f>
        <v>0</v>
      </c>
      <c r="AN20" s="11">
        <v>800000</v>
      </c>
      <c r="AO20" s="11">
        <v>800000</v>
      </c>
      <c r="AP20" s="216">
        <f t="shared" ref="AP20:AP29" si="16">AN20-AO20</f>
        <v>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57">
        <f t="shared" si="2"/>
        <v>4000000</v>
      </c>
      <c r="BB20" s="257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68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>
        <v>750000</v>
      </c>
      <c r="AJ21" s="216">
        <f t="shared" si="14"/>
        <v>0</v>
      </c>
      <c r="AK21" s="11">
        <v>750000</v>
      </c>
      <c r="AL21" s="11">
        <v>750000</v>
      </c>
      <c r="AM21" s="216">
        <f t="shared" si="15"/>
        <v>0</v>
      </c>
      <c r="AN21" s="11">
        <v>750000</v>
      </c>
      <c r="AO21" s="11">
        <v>750000</v>
      </c>
      <c r="AP21" s="216">
        <f t="shared" si="16"/>
        <v>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57">
        <f t="shared" si="2"/>
        <v>4000000</v>
      </c>
      <c r="BB21" s="257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s="267" customFormat="1" x14ac:dyDescent="0.2">
      <c r="A22" s="262">
        <v>16</v>
      </c>
      <c r="B22" s="260"/>
      <c r="C22" s="261" t="s">
        <v>352</v>
      </c>
      <c r="D22" s="262" t="s">
        <v>335</v>
      </c>
      <c r="E22" s="263">
        <v>13500000</v>
      </c>
      <c r="F22" s="264"/>
      <c r="G22" s="264"/>
      <c r="H22" s="263">
        <f t="shared" si="7"/>
        <v>13500000</v>
      </c>
      <c r="I22" s="263">
        <v>4000000</v>
      </c>
      <c r="J22" s="264"/>
      <c r="K22" s="264"/>
      <c r="L22" s="265"/>
      <c r="M22" s="264">
        <v>950000</v>
      </c>
      <c r="N22" s="264">
        <v>950000</v>
      </c>
      <c r="O22" s="265">
        <f t="shared" si="0"/>
        <v>0</v>
      </c>
      <c r="P22" s="264">
        <v>950000</v>
      </c>
      <c r="Q22" s="264">
        <v>950000</v>
      </c>
      <c r="R22" s="265">
        <f t="shared" si="8"/>
        <v>0</v>
      </c>
      <c r="S22" s="264">
        <v>950000</v>
      </c>
      <c r="T22" s="264">
        <v>950000</v>
      </c>
      <c r="U22" s="265">
        <f t="shared" si="9"/>
        <v>0</v>
      </c>
      <c r="V22" s="264">
        <v>950000</v>
      </c>
      <c r="W22" s="264">
        <v>950000</v>
      </c>
      <c r="X22" s="265">
        <f t="shared" si="10"/>
        <v>0</v>
      </c>
      <c r="Y22" s="264">
        <v>950000</v>
      </c>
      <c r="Z22" s="264">
        <v>950000</v>
      </c>
      <c r="AA22" s="265">
        <f t="shared" si="11"/>
        <v>0</v>
      </c>
      <c r="AB22" s="264">
        <v>950000</v>
      </c>
      <c r="AC22" s="264">
        <v>950000</v>
      </c>
      <c r="AD22" s="265">
        <f t="shared" si="12"/>
        <v>0</v>
      </c>
      <c r="AE22" s="264">
        <v>950000</v>
      </c>
      <c r="AF22" s="264">
        <v>950000</v>
      </c>
      <c r="AG22" s="265">
        <f t="shared" si="13"/>
        <v>0</v>
      </c>
      <c r="AH22" s="264">
        <v>950000</v>
      </c>
      <c r="AI22" s="264">
        <v>950000</v>
      </c>
      <c r="AJ22" s="265">
        <f t="shared" si="14"/>
        <v>0</v>
      </c>
      <c r="AK22" s="264">
        <v>950000</v>
      </c>
      <c r="AL22" s="264">
        <v>950000</v>
      </c>
      <c r="AM22" s="265">
        <f t="shared" si="15"/>
        <v>0</v>
      </c>
      <c r="AN22" s="264">
        <v>950000</v>
      </c>
      <c r="AO22" s="264">
        <v>950000</v>
      </c>
      <c r="AP22" s="265">
        <f t="shared" si="16"/>
        <v>0</v>
      </c>
      <c r="AQ22" s="264"/>
      <c r="AR22" s="264"/>
      <c r="AS22" s="263"/>
      <c r="AT22" s="264"/>
      <c r="AU22" s="264"/>
      <c r="AV22" s="263">
        <f t="shared" si="6"/>
        <v>0</v>
      </c>
      <c r="AW22" s="264"/>
      <c r="AX22" s="264"/>
      <c r="AY22" s="263"/>
      <c r="AZ22" s="266">
        <f t="shared" si="1"/>
        <v>9500000</v>
      </c>
      <c r="BA22" s="329">
        <f t="shared" si="2"/>
        <v>4000000</v>
      </c>
      <c r="BB22" s="329">
        <f t="shared" si="3"/>
        <v>13500000</v>
      </c>
      <c r="BC22" s="266">
        <f t="shared" si="4"/>
        <v>13500000</v>
      </c>
      <c r="BD22" s="266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481</v>
      </c>
      <c r="D23" s="176" t="s">
        <v>335</v>
      </c>
      <c r="E23" s="268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>
        <v>500000</v>
      </c>
      <c r="AG23" s="216">
        <f t="shared" si="13"/>
        <v>0</v>
      </c>
      <c r="AH23" s="11">
        <v>500000</v>
      </c>
      <c r="AI23" s="11">
        <v>500000</v>
      </c>
      <c r="AJ23" s="216">
        <f t="shared" si="14"/>
        <v>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57">
        <f t="shared" si="2"/>
        <v>1000000</v>
      </c>
      <c r="BB23" s="257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482</v>
      </c>
      <c r="D24" s="176" t="s">
        <v>335</v>
      </c>
      <c r="E24" s="268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950000</v>
      </c>
      <c r="AA24" s="216">
        <f t="shared" si="11"/>
        <v>0</v>
      </c>
      <c r="AB24" s="11">
        <v>950000</v>
      </c>
      <c r="AC24" s="11">
        <v>950000</v>
      </c>
      <c r="AD24" s="216">
        <f t="shared" si="12"/>
        <v>0</v>
      </c>
      <c r="AE24" s="11">
        <v>950000</v>
      </c>
      <c r="AF24" s="11">
        <v>950000</v>
      </c>
      <c r="AG24" s="216">
        <f t="shared" si="13"/>
        <v>0</v>
      </c>
      <c r="AH24" s="11">
        <v>950000</v>
      </c>
      <c r="AI24" s="11">
        <v>950000</v>
      </c>
      <c r="AJ24" s="216">
        <f t="shared" si="14"/>
        <v>0</v>
      </c>
      <c r="AK24" s="11">
        <v>950000</v>
      </c>
      <c r="AL24" s="11">
        <v>200000</v>
      </c>
      <c r="AM24" s="216">
        <f t="shared" si="15"/>
        <v>750000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57">
        <f t="shared" si="2"/>
        <v>4000000</v>
      </c>
      <c r="BB24" s="257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483</v>
      </c>
      <c r="D25" s="176" t="s">
        <v>335</v>
      </c>
      <c r="E25" s="268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>
        <v>860000</v>
      </c>
      <c r="AG25" s="216">
        <f t="shared" si="13"/>
        <v>0</v>
      </c>
      <c r="AH25" s="11">
        <v>860000</v>
      </c>
      <c r="AI25" s="11">
        <v>860000</v>
      </c>
      <c r="AJ25" s="216">
        <f t="shared" si="14"/>
        <v>0</v>
      </c>
      <c r="AK25" s="11">
        <v>860000</v>
      </c>
      <c r="AL25" s="11">
        <v>860000</v>
      </c>
      <c r="AM25" s="216">
        <f t="shared" si="15"/>
        <v>0</v>
      </c>
      <c r="AN25" s="11">
        <v>860000</v>
      </c>
      <c r="AO25" s="11">
        <v>860000</v>
      </c>
      <c r="AP25" s="216">
        <f t="shared" si="16"/>
        <v>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57">
        <f t="shared" si="2"/>
        <v>4000000</v>
      </c>
      <c r="BB25" s="257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s="267" customFormat="1" x14ac:dyDescent="0.2">
      <c r="A26" s="262">
        <v>20</v>
      </c>
      <c r="B26" s="342"/>
      <c r="C26" s="337" t="s">
        <v>484</v>
      </c>
      <c r="D26" s="262" t="s">
        <v>335</v>
      </c>
      <c r="E26" s="263">
        <v>13500000</v>
      </c>
      <c r="F26" s="263"/>
      <c r="G26" s="263"/>
      <c r="H26" s="263">
        <f t="shared" si="7"/>
        <v>13500000</v>
      </c>
      <c r="I26" s="263">
        <v>4000000</v>
      </c>
      <c r="J26" s="264"/>
      <c r="K26" s="263"/>
      <c r="L26" s="265"/>
      <c r="M26" s="264">
        <v>950000</v>
      </c>
      <c r="N26" s="264">
        <v>950000</v>
      </c>
      <c r="O26" s="265">
        <f>M26-N26</f>
        <v>0</v>
      </c>
      <c r="P26" s="264">
        <v>950000</v>
      </c>
      <c r="Q26" s="264">
        <v>950000</v>
      </c>
      <c r="R26" s="265">
        <f t="shared" si="8"/>
        <v>0</v>
      </c>
      <c r="S26" s="264">
        <v>950000</v>
      </c>
      <c r="T26" s="264">
        <v>950000</v>
      </c>
      <c r="U26" s="265">
        <f t="shared" si="9"/>
        <v>0</v>
      </c>
      <c r="V26" s="264">
        <v>950000</v>
      </c>
      <c r="W26" s="264">
        <v>950000</v>
      </c>
      <c r="X26" s="265">
        <f t="shared" si="10"/>
        <v>0</v>
      </c>
      <c r="Y26" s="264">
        <v>950000</v>
      </c>
      <c r="Z26" s="264">
        <v>950000</v>
      </c>
      <c r="AA26" s="265">
        <f t="shared" si="11"/>
        <v>0</v>
      </c>
      <c r="AB26" s="264">
        <v>950000</v>
      </c>
      <c r="AC26" s="264">
        <v>950000</v>
      </c>
      <c r="AD26" s="265">
        <f t="shared" si="12"/>
        <v>0</v>
      </c>
      <c r="AE26" s="264">
        <v>950000</v>
      </c>
      <c r="AF26" s="264">
        <v>950000</v>
      </c>
      <c r="AG26" s="265">
        <f t="shared" si="13"/>
        <v>0</v>
      </c>
      <c r="AH26" s="264">
        <v>950000</v>
      </c>
      <c r="AI26" s="264">
        <v>950000</v>
      </c>
      <c r="AJ26" s="265">
        <f t="shared" si="14"/>
        <v>0</v>
      </c>
      <c r="AK26" s="264">
        <v>950000</v>
      </c>
      <c r="AL26" s="264">
        <v>950000</v>
      </c>
      <c r="AM26" s="265">
        <f t="shared" si="15"/>
        <v>0</v>
      </c>
      <c r="AN26" s="264">
        <v>950000</v>
      </c>
      <c r="AO26" s="264">
        <v>950000</v>
      </c>
      <c r="AP26" s="265">
        <f t="shared" si="16"/>
        <v>0</v>
      </c>
      <c r="AQ26" s="264"/>
      <c r="AR26" s="263"/>
      <c r="AS26" s="263"/>
      <c r="AT26" s="263"/>
      <c r="AU26" s="263"/>
      <c r="AV26" s="263">
        <f t="shared" si="6"/>
        <v>0</v>
      </c>
      <c r="AW26" s="263"/>
      <c r="AX26" s="263"/>
      <c r="AY26" s="263"/>
      <c r="AZ26" s="266">
        <f>J26+M26+P26+S26+V26+Y26+AB26+AE26+AH26+AK26+AN26+AQ26+AT26+AW26</f>
        <v>9500000</v>
      </c>
      <c r="BA26" s="329">
        <f t="shared" si="2"/>
        <v>4000000</v>
      </c>
      <c r="BB26" s="329">
        <f t="shared" si="3"/>
        <v>13500000</v>
      </c>
      <c r="BC26" s="266">
        <f t="shared" si="4"/>
        <v>13500000</v>
      </c>
      <c r="BD26" s="266">
        <f t="shared" si="5"/>
        <v>0</v>
      </c>
    </row>
    <row r="27" spans="1:56" x14ac:dyDescent="0.2">
      <c r="A27" s="176">
        <v>21</v>
      </c>
      <c r="B27" s="183"/>
      <c r="C27" s="175" t="s">
        <v>509</v>
      </c>
      <c r="D27" s="176" t="s">
        <v>335</v>
      </c>
      <c r="E27" s="268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>
        <v>1000000</v>
      </c>
      <c r="AG27" s="216">
        <f t="shared" si="13"/>
        <v>0</v>
      </c>
      <c r="AH27" s="11">
        <v>1000000</v>
      </c>
      <c r="AI27" s="11">
        <v>1000000</v>
      </c>
      <c r="AJ27" s="216">
        <f t="shared" si="14"/>
        <v>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57">
        <f>+I27</f>
        <v>3500000</v>
      </c>
      <c r="BB27" s="257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528</v>
      </c>
      <c r="D28" s="176" t="s">
        <v>335</v>
      </c>
      <c r="E28" s="268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57">
        <f>+I28</f>
        <v>3000000</v>
      </c>
      <c r="BB28" s="257">
        <f>+AZ28+BA28</f>
        <v>13500000</v>
      </c>
      <c r="BC28" s="54">
        <f>+H28</f>
        <v>13500000</v>
      </c>
      <c r="BD28" s="54">
        <f>+BB28-BC28</f>
        <v>0</v>
      </c>
    </row>
    <row r="29" spans="1:56" s="267" customFormat="1" x14ac:dyDescent="0.2">
      <c r="A29" s="262">
        <v>23</v>
      </c>
      <c r="B29" s="342"/>
      <c r="C29" s="337" t="s">
        <v>529</v>
      </c>
      <c r="D29" s="262" t="s">
        <v>335</v>
      </c>
      <c r="E29" s="263">
        <v>13500000</v>
      </c>
      <c r="F29" s="263"/>
      <c r="G29" s="263"/>
      <c r="H29" s="263">
        <f t="shared" si="7"/>
        <v>13500000</v>
      </c>
      <c r="I29" s="263">
        <v>2000000</v>
      </c>
      <c r="J29" s="264"/>
      <c r="K29" s="263"/>
      <c r="L29" s="265"/>
      <c r="M29" s="263"/>
      <c r="N29" s="263"/>
      <c r="O29" s="265">
        <f t="shared" si="0"/>
        <v>0</v>
      </c>
      <c r="P29" s="264"/>
      <c r="Q29" s="263"/>
      <c r="R29" s="265"/>
      <c r="S29" s="264">
        <v>1150000</v>
      </c>
      <c r="T29" s="263">
        <v>1150000</v>
      </c>
      <c r="U29" s="265">
        <f t="shared" si="9"/>
        <v>0</v>
      </c>
      <c r="V29" s="264">
        <v>1150000</v>
      </c>
      <c r="W29" s="263">
        <v>1150000</v>
      </c>
      <c r="X29" s="265">
        <f t="shared" si="10"/>
        <v>0</v>
      </c>
      <c r="Y29" s="264">
        <v>1150000</v>
      </c>
      <c r="Z29" s="263">
        <v>1150000</v>
      </c>
      <c r="AA29" s="265">
        <f t="shared" si="11"/>
        <v>0</v>
      </c>
      <c r="AB29" s="264">
        <v>1150000</v>
      </c>
      <c r="AC29" s="263">
        <f>550000+600000</f>
        <v>1150000</v>
      </c>
      <c r="AD29" s="265">
        <f t="shared" si="12"/>
        <v>0</v>
      </c>
      <c r="AE29" s="264">
        <v>1150000</v>
      </c>
      <c r="AF29" s="263">
        <v>1150000</v>
      </c>
      <c r="AG29" s="265">
        <f t="shared" si="13"/>
        <v>0</v>
      </c>
      <c r="AH29" s="264">
        <v>1150000</v>
      </c>
      <c r="AI29" s="263">
        <v>1150000</v>
      </c>
      <c r="AJ29" s="265">
        <f t="shared" si="14"/>
        <v>0</v>
      </c>
      <c r="AK29" s="264">
        <v>1150000</v>
      </c>
      <c r="AL29" s="263">
        <v>1150000</v>
      </c>
      <c r="AM29" s="265">
        <f t="shared" si="15"/>
        <v>0</v>
      </c>
      <c r="AN29" s="264">
        <v>1150000</v>
      </c>
      <c r="AO29" s="263">
        <v>1150000</v>
      </c>
      <c r="AP29" s="265">
        <f t="shared" si="16"/>
        <v>0</v>
      </c>
      <c r="AQ29" s="264">
        <v>1150000</v>
      </c>
      <c r="AR29" s="263">
        <v>1150000</v>
      </c>
      <c r="AS29" s="265">
        <f>AQ29-AR29</f>
        <v>0</v>
      </c>
      <c r="AT29" s="264">
        <v>1150000</v>
      </c>
      <c r="AU29" s="263">
        <v>1150000</v>
      </c>
      <c r="AV29" s="265">
        <f>AT29-AU29</f>
        <v>0</v>
      </c>
      <c r="AW29" s="263"/>
      <c r="AX29" s="263"/>
      <c r="AY29" s="263"/>
      <c r="AZ29" s="266">
        <f t="shared" si="1"/>
        <v>11500000</v>
      </c>
      <c r="BA29" s="329">
        <f>+I29</f>
        <v>2000000</v>
      </c>
      <c r="BB29" s="329">
        <f>+AZ29+BA29</f>
        <v>13500000</v>
      </c>
      <c r="BC29" s="266">
        <f>+H29</f>
        <v>13500000</v>
      </c>
      <c r="BD29" s="266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68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5"/>
      <c r="B43" s="366"/>
      <c r="C43" s="366"/>
      <c r="D43" s="366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17132000</v>
      </c>
      <c r="X43" s="237">
        <f t="shared" si="17"/>
        <v>0</v>
      </c>
      <c r="Y43" s="237">
        <f>SUM(Y7:Y42)</f>
        <v>17132000</v>
      </c>
      <c r="Z43" s="237">
        <f t="shared" si="17"/>
        <v>17132000</v>
      </c>
      <c r="AA43" s="237">
        <f t="shared" si="17"/>
        <v>0</v>
      </c>
      <c r="AB43" s="237">
        <f t="shared" si="17"/>
        <v>17132000</v>
      </c>
      <c r="AC43" s="237">
        <f t="shared" si="17"/>
        <v>17132000</v>
      </c>
      <c r="AD43" s="237">
        <f t="shared" si="17"/>
        <v>0</v>
      </c>
      <c r="AE43" s="237">
        <f t="shared" si="17"/>
        <v>17132000</v>
      </c>
      <c r="AF43" s="237">
        <f t="shared" si="17"/>
        <v>16341000</v>
      </c>
      <c r="AG43" s="237">
        <f t="shared" si="17"/>
        <v>791000</v>
      </c>
      <c r="AH43" s="237">
        <f t="shared" si="17"/>
        <v>17132000</v>
      </c>
      <c r="AI43" s="237">
        <f t="shared" si="17"/>
        <v>15291000</v>
      </c>
      <c r="AJ43" s="237">
        <f t="shared" si="17"/>
        <v>1841000</v>
      </c>
      <c r="AK43" s="237">
        <f t="shared" si="17"/>
        <v>17132000</v>
      </c>
      <c r="AL43" s="237">
        <f t="shared" si="17"/>
        <v>13041000</v>
      </c>
      <c r="AM43" s="237">
        <f t="shared" si="17"/>
        <v>4091000</v>
      </c>
      <c r="AN43" s="237">
        <f t="shared" si="17"/>
        <v>17132000</v>
      </c>
      <c r="AO43" s="237">
        <f t="shared" si="17"/>
        <v>11191000</v>
      </c>
      <c r="AP43" s="237">
        <f t="shared" si="17"/>
        <v>5941000</v>
      </c>
      <c r="AQ43" s="237">
        <f t="shared" si="17"/>
        <v>11572000</v>
      </c>
      <c r="AR43" s="237">
        <f t="shared" si="17"/>
        <v>4281000</v>
      </c>
      <c r="AS43" s="237">
        <f t="shared" si="17"/>
        <v>7291000</v>
      </c>
      <c r="AT43" s="237">
        <f t="shared" si="17"/>
        <v>8258000</v>
      </c>
      <c r="AU43" s="237">
        <f t="shared" si="17"/>
        <v>3709000</v>
      </c>
      <c r="AV43" s="237">
        <f t="shared" si="17"/>
        <v>4549000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7" t="s">
        <v>308</v>
      </c>
      <c r="B44" s="367"/>
      <c r="C44" s="367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31">
        <f>+L7+O7+R7+U7+X7+AA7+AD7+AG7+AJ7+AM7+AP7+AS7+AV7+AY7</f>
        <v>0</v>
      </c>
      <c r="F46" s="30"/>
      <c r="G46" s="30"/>
      <c r="H46" s="30">
        <f>REKAP!R17/26</f>
        <v>10507538.461538462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31">
        <f t="shared" ref="E47:E72" si="20">+L8+O8+R8+U8+X8+AA8+AD8+AG8+AJ8+AM8+AP8+AS8+AV8+AY8</f>
        <v>1500000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31">
        <f t="shared" si="20"/>
        <v>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31">
        <f t="shared" si="20"/>
        <v>2200000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3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3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3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31">
        <f t="shared" si="20"/>
        <v>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3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31">
        <f t="shared" si="20"/>
        <v>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3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31">
        <f t="shared" si="20"/>
        <v>950000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3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31">
        <f t="shared" si="20"/>
        <v>1500000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31">
        <f t="shared" si="20"/>
        <v>1000000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31">
        <f t="shared" si="20"/>
        <v>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31">
        <f t="shared" si="20"/>
        <v>1750000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31">
        <f t="shared" si="20"/>
        <v>1700000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31">
        <f t="shared" si="20"/>
        <v>900000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31">
        <f t="shared" si="20"/>
        <v>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31">
        <f t="shared" si="20"/>
        <v>3000000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24504000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R1" zoomScale="150" zoomScaleNormal="150" zoomScaleSheetLayoutView="90" workbookViewId="0">
      <pane ySplit="6" topLeftCell="A34" activePane="bottomLeft" state="frozen"/>
      <selection activeCell="O14" sqref="O14"/>
      <selection pane="bottomLeft" activeCell="AR42" sqref="AR42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96" t="s">
        <v>1</v>
      </c>
      <c r="B5" s="398" t="s">
        <v>2</v>
      </c>
      <c r="C5" s="384" t="s">
        <v>3</v>
      </c>
      <c r="D5" s="384" t="s">
        <v>4</v>
      </c>
      <c r="E5" s="384" t="s">
        <v>5</v>
      </c>
      <c r="F5" s="386" t="s">
        <v>6</v>
      </c>
      <c r="G5" s="386"/>
      <c r="H5" s="384" t="s">
        <v>10</v>
      </c>
      <c r="I5" s="384" t="s">
        <v>27</v>
      </c>
      <c r="J5" s="388" t="s">
        <v>26</v>
      </c>
      <c r="K5" s="389"/>
      <c r="L5" s="390"/>
      <c r="M5" s="383" t="s">
        <v>9</v>
      </c>
      <c r="N5" s="383"/>
      <c r="O5" s="383"/>
      <c r="P5" s="383" t="s">
        <v>14</v>
      </c>
      <c r="Q5" s="383"/>
      <c r="R5" s="383"/>
      <c r="S5" s="383" t="s">
        <v>15</v>
      </c>
      <c r="T5" s="383"/>
      <c r="U5" s="383"/>
      <c r="V5" s="383" t="s">
        <v>16</v>
      </c>
      <c r="W5" s="383"/>
      <c r="X5" s="383"/>
      <c r="Y5" s="383" t="s">
        <v>17</v>
      </c>
      <c r="Z5" s="383"/>
      <c r="AA5" s="383"/>
      <c r="AB5" s="383" t="s">
        <v>18</v>
      </c>
      <c r="AC5" s="383"/>
      <c r="AD5" s="383"/>
      <c r="AE5" s="383" t="s">
        <v>19</v>
      </c>
      <c r="AF5" s="383"/>
      <c r="AG5" s="383"/>
      <c r="AH5" s="383" t="s">
        <v>20</v>
      </c>
      <c r="AI5" s="383"/>
      <c r="AJ5" s="383"/>
      <c r="AK5" s="383" t="s">
        <v>21</v>
      </c>
      <c r="AL5" s="383"/>
      <c r="AM5" s="383"/>
      <c r="AN5" s="383" t="s">
        <v>22</v>
      </c>
      <c r="AO5" s="383"/>
      <c r="AP5" s="383"/>
      <c r="AQ5" s="383" t="s">
        <v>23</v>
      </c>
      <c r="AR5" s="383"/>
      <c r="AS5" s="383"/>
      <c r="AT5" s="383" t="s">
        <v>24</v>
      </c>
      <c r="AU5" s="383"/>
      <c r="AV5" s="383"/>
      <c r="AW5" s="393" t="s">
        <v>25</v>
      </c>
      <c r="AX5" s="394"/>
      <c r="AY5" s="395"/>
      <c r="AZ5" s="156" t="s">
        <v>285</v>
      </c>
    </row>
    <row r="6" spans="1:56" s="107" customFormat="1" ht="12" thickBot="1" x14ac:dyDescent="0.25">
      <c r="A6" s="397"/>
      <c r="B6" s="399"/>
      <c r="C6" s="385"/>
      <c r="D6" s="385"/>
      <c r="E6" s="385"/>
      <c r="F6" s="104" t="s">
        <v>7</v>
      </c>
      <c r="G6" s="105" t="s">
        <v>8</v>
      </c>
      <c r="H6" s="387"/>
      <c r="I6" s="385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76" customFormat="1" ht="12.75" customHeight="1" thickTop="1" x14ac:dyDescent="0.2">
      <c r="A7" s="328">
        <v>1</v>
      </c>
      <c r="B7" s="286"/>
      <c r="C7" s="287" t="s">
        <v>324</v>
      </c>
      <c r="D7" s="288" t="s">
        <v>504</v>
      </c>
      <c r="E7" s="264">
        <v>13000000</v>
      </c>
      <c r="F7" s="264">
        <v>1250000</v>
      </c>
      <c r="G7" s="264">
        <v>500000</v>
      </c>
      <c r="H7" s="289">
        <f>E7-F7-G7</f>
        <v>11250000</v>
      </c>
      <c r="I7" s="288">
        <v>11250000</v>
      </c>
      <c r="J7" s="290"/>
      <c r="K7" s="264"/>
      <c r="L7" s="284"/>
      <c r="M7" s="264"/>
      <c r="N7" s="264"/>
      <c r="O7" s="284"/>
      <c r="P7" s="264"/>
      <c r="Q7" s="264"/>
      <c r="R7" s="291"/>
      <c r="S7" s="264"/>
      <c r="T7" s="264"/>
      <c r="U7" s="284"/>
      <c r="V7" s="264"/>
      <c r="W7" s="264"/>
      <c r="X7" s="284"/>
      <c r="Y7" s="264"/>
      <c r="Z7" s="264"/>
      <c r="AA7" s="284"/>
      <c r="AB7" s="264"/>
      <c r="AC7" s="264"/>
      <c r="AD7" s="284"/>
      <c r="AE7" s="264"/>
      <c r="AF7" s="264"/>
      <c r="AG7" s="284"/>
      <c r="AH7" s="264"/>
      <c r="AI7" s="264"/>
      <c r="AJ7" s="284"/>
      <c r="AK7" s="264"/>
      <c r="AL7" s="264"/>
      <c r="AM7" s="284"/>
      <c r="AN7" s="264"/>
      <c r="AO7" s="264"/>
      <c r="AP7" s="284"/>
      <c r="AQ7" s="264"/>
      <c r="AR7" s="264"/>
      <c r="AS7" s="292"/>
      <c r="AT7" s="264"/>
      <c r="AU7" s="264"/>
      <c r="AV7" s="291"/>
      <c r="AW7" s="264"/>
      <c r="AX7" s="264"/>
      <c r="AY7" s="291"/>
      <c r="AZ7" s="275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s="276" customFormat="1" x14ac:dyDescent="0.2">
      <c r="A8" s="347">
        <v>2</v>
      </c>
      <c r="B8" s="286"/>
      <c r="C8" s="287" t="s">
        <v>413</v>
      </c>
      <c r="D8" s="288" t="s">
        <v>503</v>
      </c>
      <c r="E8" s="264">
        <v>13500000</v>
      </c>
      <c r="F8" s="264"/>
      <c r="G8" s="264"/>
      <c r="H8" s="289">
        <f>+E8-F8-G8</f>
        <v>13500000</v>
      </c>
      <c r="I8" s="288">
        <v>2000000</v>
      </c>
      <c r="J8" s="290">
        <v>2000000</v>
      </c>
      <c r="K8" s="264">
        <v>2000000</v>
      </c>
      <c r="L8" s="284">
        <f>+J8-K8</f>
        <v>0</v>
      </c>
      <c r="M8" s="264">
        <v>800000</v>
      </c>
      <c r="N8" s="264">
        <v>800000</v>
      </c>
      <c r="O8" s="284">
        <f>+M8-N8</f>
        <v>0</v>
      </c>
      <c r="P8" s="264">
        <v>800000</v>
      </c>
      <c r="Q8" s="264">
        <v>800000</v>
      </c>
      <c r="R8" s="284">
        <f>+P8-Q8</f>
        <v>0</v>
      </c>
      <c r="S8" s="264">
        <v>800000</v>
      </c>
      <c r="T8" s="264">
        <v>800000</v>
      </c>
      <c r="U8" s="284">
        <f>+S8-T8</f>
        <v>0</v>
      </c>
      <c r="V8" s="264">
        <v>800000</v>
      </c>
      <c r="W8" s="264">
        <v>800000</v>
      </c>
      <c r="X8" s="284">
        <f>+V8-W8</f>
        <v>0</v>
      </c>
      <c r="Y8" s="264">
        <v>800000</v>
      </c>
      <c r="Z8" s="264">
        <v>800000</v>
      </c>
      <c r="AA8" s="284">
        <f>+Y8-Z8</f>
        <v>0</v>
      </c>
      <c r="AB8" s="264">
        <v>800000</v>
      </c>
      <c r="AC8" s="264">
        <v>800000</v>
      </c>
      <c r="AD8" s="284">
        <f>+AB8-AC8</f>
        <v>0</v>
      </c>
      <c r="AE8" s="264">
        <v>800000</v>
      </c>
      <c r="AF8" s="264">
        <v>800000</v>
      </c>
      <c r="AG8" s="284">
        <f>+AE8-AF8</f>
        <v>0</v>
      </c>
      <c r="AH8" s="264">
        <v>800000</v>
      </c>
      <c r="AI8" s="264">
        <v>800000</v>
      </c>
      <c r="AJ8" s="284">
        <f>+AH8-AI8</f>
        <v>0</v>
      </c>
      <c r="AK8" s="264">
        <v>800000</v>
      </c>
      <c r="AL8" s="264">
        <v>800000</v>
      </c>
      <c r="AM8" s="284">
        <f>+AK8-AL8</f>
        <v>0</v>
      </c>
      <c r="AN8" s="264">
        <v>800000</v>
      </c>
      <c r="AO8" s="264">
        <v>800000</v>
      </c>
      <c r="AP8" s="284">
        <f>+AN8-AO8</f>
        <v>0</v>
      </c>
      <c r="AQ8" s="264">
        <v>800000</v>
      </c>
      <c r="AR8" s="264">
        <v>800000</v>
      </c>
      <c r="AS8" s="284">
        <f>+AQ8-AR8</f>
        <v>0</v>
      </c>
      <c r="AT8" s="264">
        <v>700000</v>
      </c>
      <c r="AU8" s="264">
        <v>700000</v>
      </c>
      <c r="AV8" s="291">
        <f>+AT8-AU8</f>
        <v>0</v>
      </c>
      <c r="AW8" s="264"/>
      <c r="AX8" s="264"/>
      <c r="AY8" s="291"/>
      <c r="AZ8" s="275">
        <f t="shared" si="0"/>
        <v>11500000</v>
      </c>
      <c r="BA8" s="334">
        <f t="shared" si="1"/>
        <v>2000000</v>
      </c>
      <c r="BB8" s="334">
        <f t="shared" si="2"/>
        <v>13500000</v>
      </c>
      <c r="BC8" s="334">
        <f t="shared" si="3"/>
        <v>13500000</v>
      </c>
      <c r="BD8" s="334">
        <f t="shared" si="4"/>
        <v>0</v>
      </c>
    </row>
    <row r="9" spans="1:56" x14ac:dyDescent="0.2">
      <c r="A9" s="328">
        <v>3</v>
      </c>
      <c r="B9" s="13"/>
      <c r="C9" s="160" t="s">
        <v>414</v>
      </c>
      <c r="D9" s="158" t="s">
        <v>504</v>
      </c>
      <c r="E9" s="11">
        <v>13500000</v>
      </c>
      <c r="F9" s="11"/>
      <c r="G9" s="11"/>
      <c r="H9" s="87">
        <f t="shared" ref="H9:H55" si="5">+E9-F9-G9</f>
        <v>13500000</v>
      </c>
      <c r="I9" s="256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>
        <v>800000</v>
      </c>
      <c r="AM9" s="227">
        <f>+AK9-AL9</f>
        <v>0</v>
      </c>
      <c r="AN9" s="11">
        <v>800000</v>
      </c>
      <c r="AO9" s="11">
        <v>800000</v>
      </c>
      <c r="AP9" s="227">
        <f>+AN9-AO9</f>
        <v>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76" customFormat="1" x14ac:dyDescent="0.2">
      <c r="A10" s="327">
        <v>4</v>
      </c>
      <c r="B10" s="286"/>
      <c r="C10" s="287" t="s">
        <v>415</v>
      </c>
      <c r="D10" s="288" t="s">
        <v>503</v>
      </c>
      <c r="E10" s="264">
        <v>13500000</v>
      </c>
      <c r="F10" s="264">
        <v>1350000</v>
      </c>
      <c r="G10" s="264"/>
      <c r="H10" s="289">
        <f t="shared" si="5"/>
        <v>12150000</v>
      </c>
      <c r="I10" s="288">
        <f>+H10</f>
        <v>12150000</v>
      </c>
      <c r="J10" s="290"/>
      <c r="K10" s="264"/>
      <c r="L10" s="284">
        <f t="shared" si="6"/>
        <v>0</v>
      </c>
      <c r="M10" s="264"/>
      <c r="N10" s="264"/>
      <c r="O10" s="284">
        <f t="shared" si="7"/>
        <v>0</v>
      </c>
      <c r="P10" s="264"/>
      <c r="Q10" s="264"/>
      <c r="R10" s="291"/>
      <c r="S10" s="264"/>
      <c r="T10" s="264"/>
      <c r="U10" s="284"/>
      <c r="V10" s="264"/>
      <c r="W10" s="264"/>
      <c r="X10" s="284"/>
      <c r="Y10" s="264"/>
      <c r="Z10" s="264"/>
      <c r="AA10" s="284"/>
      <c r="AB10" s="264"/>
      <c r="AC10" s="264"/>
      <c r="AD10" s="284"/>
      <c r="AE10" s="264"/>
      <c r="AF10" s="264"/>
      <c r="AG10" s="284"/>
      <c r="AH10" s="264"/>
      <c r="AI10" s="264"/>
      <c r="AJ10" s="284"/>
      <c r="AK10" s="264"/>
      <c r="AL10" s="264"/>
      <c r="AM10" s="284"/>
      <c r="AN10" s="264"/>
      <c r="AO10" s="264"/>
      <c r="AP10" s="284"/>
      <c r="AQ10" s="264"/>
      <c r="AR10" s="264"/>
      <c r="AS10" s="292"/>
      <c r="AT10" s="264"/>
      <c r="AU10" s="264"/>
      <c r="AV10" s="291">
        <f t="shared" si="8"/>
        <v>0</v>
      </c>
      <c r="AW10" s="264"/>
      <c r="AX10" s="264"/>
      <c r="AY10" s="291"/>
      <c r="AZ10" s="275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s="276" customFormat="1" x14ac:dyDescent="0.2">
      <c r="A11" s="333">
        <v>5</v>
      </c>
      <c r="B11" s="286"/>
      <c r="C11" s="287" t="s">
        <v>416</v>
      </c>
      <c r="D11" s="288" t="s">
        <v>504</v>
      </c>
      <c r="E11" s="264">
        <v>13500000</v>
      </c>
      <c r="F11" s="264"/>
      <c r="G11" s="264"/>
      <c r="H11" s="289">
        <f t="shared" si="5"/>
        <v>13500000</v>
      </c>
      <c r="I11" s="288">
        <v>4000000</v>
      </c>
      <c r="J11" s="290"/>
      <c r="K11" s="264"/>
      <c r="L11" s="284">
        <f t="shared" si="6"/>
        <v>0</v>
      </c>
      <c r="M11" s="264">
        <v>800000</v>
      </c>
      <c r="N11" s="264">
        <v>800000</v>
      </c>
      <c r="O11" s="284">
        <f t="shared" si="7"/>
        <v>0</v>
      </c>
      <c r="P11" s="264">
        <v>800000</v>
      </c>
      <c r="Q11" s="264">
        <v>800000</v>
      </c>
      <c r="R11" s="284">
        <f t="shared" ref="R11:R32" si="9">+P11-Q11</f>
        <v>0</v>
      </c>
      <c r="S11" s="264">
        <v>800000</v>
      </c>
      <c r="T11" s="264">
        <v>800000</v>
      </c>
      <c r="U11" s="284">
        <f t="shared" ref="U11:U32" si="10">+S11-T11</f>
        <v>0</v>
      </c>
      <c r="V11" s="264">
        <v>800000</v>
      </c>
      <c r="W11" s="264">
        <v>800000</v>
      </c>
      <c r="X11" s="284">
        <f t="shared" ref="X11:X32" si="11">+V11-W11</f>
        <v>0</v>
      </c>
      <c r="Y11" s="264">
        <v>800000</v>
      </c>
      <c r="Z11" s="264">
        <v>800000</v>
      </c>
      <c r="AA11" s="284">
        <f t="shared" ref="AA11:AA32" si="12">+Y11-Z11</f>
        <v>0</v>
      </c>
      <c r="AB11" s="264">
        <v>800000</v>
      </c>
      <c r="AC11" s="264">
        <v>800000</v>
      </c>
      <c r="AD11" s="284">
        <f t="shared" ref="AD11:AD32" si="13">+AB11-AC11</f>
        <v>0</v>
      </c>
      <c r="AE11" s="264">
        <v>800000</v>
      </c>
      <c r="AF11" s="264">
        <v>800000</v>
      </c>
      <c r="AG11" s="284">
        <f t="shared" ref="AG11:AG32" si="14">+AE11-AF11</f>
        <v>0</v>
      </c>
      <c r="AH11" s="264">
        <v>800000</v>
      </c>
      <c r="AI11" s="264">
        <v>800000</v>
      </c>
      <c r="AJ11" s="284">
        <f t="shared" ref="AJ11:AJ32" si="15">+AH11-AI11</f>
        <v>0</v>
      </c>
      <c r="AK11" s="264">
        <v>800000</v>
      </c>
      <c r="AL11" s="264">
        <v>800000</v>
      </c>
      <c r="AM11" s="284">
        <f t="shared" ref="AM11:AM32" si="16">+AK11-AL11</f>
        <v>0</v>
      </c>
      <c r="AN11" s="264">
        <v>800000</v>
      </c>
      <c r="AO11" s="264">
        <v>800000</v>
      </c>
      <c r="AP11" s="284">
        <f t="shared" ref="AP11:AP32" si="17">+AN11-AO11</f>
        <v>0</v>
      </c>
      <c r="AQ11" s="264">
        <v>800000</v>
      </c>
      <c r="AR11" s="264">
        <v>800000</v>
      </c>
      <c r="AS11" s="284">
        <f>+AQ11-AR11</f>
        <v>0</v>
      </c>
      <c r="AT11" s="264">
        <v>700000</v>
      </c>
      <c r="AU11" s="264">
        <v>700000</v>
      </c>
      <c r="AV11" s="291">
        <f t="shared" si="8"/>
        <v>0</v>
      </c>
      <c r="AW11" s="264"/>
      <c r="AX11" s="264"/>
      <c r="AY11" s="291"/>
      <c r="AZ11" s="275">
        <f t="shared" si="0"/>
        <v>9500000</v>
      </c>
      <c r="BA11" s="334">
        <f t="shared" si="1"/>
        <v>4000000</v>
      </c>
      <c r="BB11" s="334">
        <f t="shared" si="2"/>
        <v>13500000</v>
      </c>
      <c r="BC11" s="334">
        <f t="shared" si="3"/>
        <v>13500000</v>
      </c>
      <c r="BD11" s="334">
        <f t="shared" si="4"/>
        <v>0</v>
      </c>
    </row>
    <row r="12" spans="1:56" s="276" customFormat="1" x14ac:dyDescent="0.2">
      <c r="A12" s="347">
        <v>6</v>
      </c>
      <c r="B12" s="286"/>
      <c r="C12" s="287" t="s">
        <v>417</v>
      </c>
      <c r="D12" s="288" t="s">
        <v>504</v>
      </c>
      <c r="E12" s="264">
        <v>13500000</v>
      </c>
      <c r="F12" s="264"/>
      <c r="G12" s="264"/>
      <c r="H12" s="289">
        <f t="shared" si="5"/>
        <v>13500000</v>
      </c>
      <c r="I12" s="288">
        <v>2000000</v>
      </c>
      <c r="J12" s="290">
        <v>2000000</v>
      </c>
      <c r="K12" s="264">
        <v>2000000</v>
      </c>
      <c r="L12" s="284">
        <f t="shared" si="6"/>
        <v>0</v>
      </c>
      <c r="M12" s="264">
        <v>950000</v>
      </c>
      <c r="N12" s="264">
        <v>950000</v>
      </c>
      <c r="O12" s="284">
        <f t="shared" si="7"/>
        <v>0</v>
      </c>
      <c r="P12" s="264">
        <v>950000</v>
      </c>
      <c r="Q12" s="264">
        <v>950000</v>
      </c>
      <c r="R12" s="284">
        <f t="shared" si="9"/>
        <v>0</v>
      </c>
      <c r="S12" s="264">
        <v>950000</v>
      </c>
      <c r="T12" s="264">
        <v>950000</v>
      </c>
      <c r="U12" s="284">
        <f t="shared" si="10"/>
        <v>0</v>
      </c>
      <c r="V12" s="264">
        <v>950000</v>
      </c>
      <c r="W12" s="264">
        <v>950000</v>
      </c>
      <c r="X12" s="284">
        <f t="shared" si="11"/>
        <v>0</v>
      </c>
      <c r="Y12" s="264">
        <v>950000</v>
      </c>
      <c r="Z12" s="264">
        <v>950000</v>
      </c>
      <c r="AA12" s="284">
        <f t="shared" si="12"/>
        <v>0</v>
      </c>
      <c r="AB12" s="264">
        <v>950000</v>
      </c>
      <c r="AC12" s="264">
        <v>950000</v>
      </c>
      <c r="AD12" s="284">
        <f t="shared" si="13"/>
        <v>0</v>
      </c>
      <c r="AE12" s="264">
        <v>950000</v>
      </c>
      <c r="AF12" s="264">
        <v>950000</v>
      </c>
      <c r="AG12" s="284">
        <f t="shared" si="14"/>
        <v>0</v>
      </c>
      <c r="AH12" s="264">
        <v>950000</v>
      </c>
      <c r="AI12" s="264">
        <v>950000</v>
      </c>
      <c r="AJ12" s="284">
        <f t="shared" si="15"/>
        <v>0</v>
      </c>
      <c r="AK12" s="264">
        <v>950000</v>
      </c>
      <c r="AL12" s="264">
        <v>950000</v>
      </c>
      <c r="AM12" s="284">
        <f t="shared" si="16"/>
        <v>0</v>
      </c>
      <c r="AN12" s="264">
        <v>950000</v>
      </c>
      <c r="AO12" s="264">
        <v>950000</v>
      </c>
      <c r="AP12" s="284">
        <f t="shared" si="17"/>
        <v>0</v>
      </c>
      <c r="AQ12" s="264"/>
      <c r="AR12" s="264"/>
      <c r="AS12" s="292"/>
      <c r="AT12" s="264"/>
      <c r="AU12" s="264"/>
      <c r="AV12" s="291">
        <f t="shared" si="8"/>
        <v>0</v>
      </c>
      <c r="AW12" s="264"/>
      <c r="AX12" s="264"/>
      <c r="AY12" s="291"/>
      <c r="AZ12" s="275">
        <f t="shared" si="0"/>
        <v>11500000</v>
      </c>
      <c r="BA12" s="334">
        <f t="shared" si="1"/>
        <v>2000000</v>
      </c>
      <c r="BB12" s="334">
        <f t="shared" si="2"/>
        <v>13500000</v>
      </c>
      <c r="BC12" s="334">
        <f t="shared" si="3"/>
        <v>13500000</v>
      </c>
      <c r="BD12" s="334">
        <f t="shared" si="4"/>
        <v>0</v>
      </c>
    </row>
    <row r="13" spans="1:56" x14ac:dyDescent="0.2">
      <c r="A13" s="328">
        <v>7</v>
      </c>
      <c r="B13" s="13"/>
      <c r="C13" s="49" t="s">
        <v>418</v>
      </c>
      <c r="D13" s="158" t="s">
        <v>503</v>
      </c>
      <c r="E13" s="293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800000</v>
      </c>
      <c r="AA13" s="227">
        <f t="shared" si="12"/>
        <v>0</v>
      </c>
      <c r="AB13" s="11">
        <v>800000</v>
      </c>
      <c r="AC13" s="11">
        <v>500000</v>
      </c>
      <c r="AD13" s="227">
        <f t="shared" si="13"/>
        <v>300000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47">
        <v>8</v>
      </c>
      <c r="B14" s="360" t="s">
        <v>373</v>
      </c>
      <c r="C14" s="361" t="s">
        <v>419</v>
      </c>
      <c r="D14" s="288" t="s">
        <v>504</v>
      </c>
      <c r="E14" s="264">
        <v>13500000</v>
      </c>
      <c r="F14" s="264">
        <v>0</v>
      </c>
      <c r="G14" s="264">
        <v>4050000</v>
      </c>
      <c r="H14" s="289">
        <f t="shared" si="5"/>
        <v>9450000</v>
      </c>
      <c r="I14" s="288">
        <v>5000000</v>
      </c>
      <c r="J14" s="290"/>
      <c r="K14" s="264"/>
      <c r="L14" s="284">
        <f t="shared" si="6"/>
        <v>0</v>
      </c>
      <c r="M14" s="264">
        <v>445000</v>
      </c>
      <c r="N14" s="264">
        <v>445000</v>
      </c>
      <c r="O14" s="284">
        <f t="shared" si="7"/>
        <v>0</v>
      </c>
      <c r="P14" s="264">
        <v>445000</v>
      </c>
      <c r="Q14" s="264">
        <v>445000</v>
      </c>
      <c r="R14" s="284">
        <f t="shared" si="9"/>
        <v>0</v>
      </c>
      <c r="S14" s="264">
        <v>445000</v>
      </c>
      <c r="T14" s="264">
        <v>445000</v>
      </c>
      <c r="U14" s="284">
        <f t="shared" si="10"/>
        <v>0</v>
      </c>
      <c r="V14" s="264">
        <v>445000</v>
      </c>
      <c r="W14" s="264">
        <v>445000</v>
      </c>
      <c r="X14" s="284">
        <f t="shared" si="11"/>
        <v>0</v>
      </c>
      <c r="Y14" s="264">
        <v>445000</v>
      </c>
      <c r="Z14" s="264">
        <v>445000</v>
      </c>
      <c r="AA14" s="284">
        <f t="shared" si="12"/>
        <v>0</v>
      </c>
      <c r="AB14" s="264">
        <v>445000</v>
      </c>
      <c r="AC14" s="264">
        <v>445000</v>
      </c>
      <c r="AD14" s="284">
        <f t="shared" si="13"/>
        <v>0</v>
      </c>
      <c r="AE14" s="264">
        <v>445000</v>
      </c>
      <c r="AF14" s="264">
        <v>445000</v>
      </c>
      <c r="AG14" s="284">
        <f t="shared" si="14"/>
        <v>0</v>
      </c>
      <c r="AH14" s="264">
        <v>445000</v>
      </c>
      <c r="AI14" s="264">
        <v>445000</v>
      </c>
      <c r="AJ14" s="284">
        <f t="shared" si="15"/>
        <v>0</v>
      </c>
      <c r="AK14" s="264">
        <v>445000</v>
      </c>
      <c r="AL14" s="264">
        <v>445000</v>
      </c>
      <c r="AM14" s="284">
        <f t="shared" si="16"/>
        <v>0</v>
      </c>
      <c r="AN14" s="264">
        <v>445000</v>
      </c>
      <c r="AO14" s="264">
        <v>445000</v>
      </c>
      <c r="AP14" s="284">
        <f t="shared" si="17"/>
        <v>0</v>
      </c>
      <c r="AQ14" s="264"/>
      <c r="AR14" s="264"/>
      <c r="AS14" s="292"/>
      <c r="AT14" s="264"/>
      <c r="AU14" s="264"/>
      <c r="AV14" s="291">
        <f t="shared" si="8"/>
        <v>0</v>
      </c>
      <c r="AW14" s="264"/>
      <c r="AX14" s="264"/>
      <c r="AY14" s="291"/>
      <c r="AZ14" s="275">
        <f t="shared" si="0"/>
        <v>4450000</v>
      </c>
      <c r="BA14" s="334">
        <f t="shared" si="1"/>
        <v>5000000</v>
      </c>
      <c r="BB14" s="334">
        <f t="shared" si="2"/>
        <v>9450000</v>
      </c>
      <c r="BC14" s="334">
        <f t="shared" si="3"/>
        <v>9450000</v>
      </c>
      <c r="BD14" s="334">
        <f t="shared" si="4"/>
        <v>0</v>
      </c>
    </row>
    <row r="15" spans="1:56" s="276" customFormat="1" x14ac:dyDescent="0.2">
      <c r="A15" s="333">
        <v>9</v>
      </c>
      <c r="B15" s="286" t="s">
        <v>420</v>
      </c>
      <c r="C15" s="287" t="s">
        <v>421</v>
      </c>
      <c r="D15" s="288" t="s">
        <v>504</v>
      </c>
      <c r="E15" s="264">
        <v>13500000</v>
      </c>
      <c r="F15" s="264"/>
      <c r="G15" s="264">
        <v>4050000</v>
      </c>
      <c r="H15" s="289">
        <f t="shared" si="5"/>
        <v>9450000</v>
      </c>
      <c r="I15" s="288">
        <v>4000000</v>
      </c>
      <c r="J15" s="290"/>
      <c r="K15" s="264"/>
      <c r="L15" s="284">
        <f t="shared" si="6"/>
        <v>0</v>
      </c>
      <c r="M15" s="264">
        <v>545000</v>
      </c>
      <c r="N15" s="264">
        <v>545000</v>
      </c>
      <c r="O15" s="284">
        <f t="shared" si="7"/>
        <v>0</v>
      </c>
      <c r="P15" s="264">
        <v>545000</v>
      </c>
      <c r="Q15" s="264">
        <v>545000</v>
      </c>
      <c r="R15" s="284">
        <f t="shared" si="9"/>
        <v>0</v>
      </c>
      <c r="S15" s="264">
        <v>545000</v>
      </c>
      <c r="T15" s="264">
        <v>545000</v>
      </c>
      <c r="U15" s="284">
        <f t="shared" si="10"/>
        <v>0</v>
      </c>
      <c r="V15" s="264">
        <v>545000</v>
      </c>
      <c r="W15" s="264">
        <v>545000</v>
      </c>
      <c r="X15" s="284">
        <f t="shared" si="11"/>
        <v>0</v>
      </c>
      <c r="Y15" s="264">
        <v>545000</v>
      </c>
      <c r="Z15" s="264">
        <v>545000</v>
      </c>
      <c r="AA15" s="284">
        <f>+Y15-Z15</f>
        <v>0</v>
      </c>
      <c r="AB15" s="264">
        <v>545000</v>
      </c>
      <c r="AC15" s="264">
        <v>545000</v>
      </c>
      <c r="AD15" s="284">
        <f t="shared" si="13"/>
        <v>0</v>
      </c>
      <c r="AE15" s="264">
        <v>545000</v>
      </c>
      <c r="AF15" s="264">
        <v>545000</v>
      </c>
      <c r="AG15" s="284">
        <f t="shared" si="14"/>
        <v>0</v>
      </c>
      <c r="AH15" s="264">
        <v>545000</v>
      </c>
      <c r="AI15" s="264">
        <v>545000</v>
      </c>
      <c r="AJ15" s="284">
        <f t="shared" si="15"/>
        <v>0</v>
      </c>
      <c r="AK15" s="264">
        <v>545000</v>
      </c>
      <c r="AL15" s="264">
        <v>545000</v>
      </c>
      <c r="AM15" s="284">
        <f t="shared" si="16"/>
        <v>0</v>
      </c>
      <c r="AN15" s="264">
        <v>545000</v>
      </c>
      <c r="AO15" s="264">
        <v>545000</v>
      </c>
      <c r="AP15" s="284">
        <f t="shared" si="17"/>
        <v>0</v>
      </c>
      <c r="AQ15" s="264"/>
      <c r="AR15" s="264"/>
      <c r="AS15" s="292"/>
      <c r="AT15" s="264"/>
      <c r="AU15" s="264"/>
      <c r="AV15" s="291">
        <f t="shared" si="8"/>
        <v>0</v>
      </c>
      <c r="AW15" s="264"/>
      <c r="AX15" s="264"/>
      <c r="AY15" s="291"/>
      <c r="AZ15" s="275">
        <f t="shared" si="0"/>
        <v>5450000</v>
      </c>
      <c r="BA15" s="334">
        <f t="shared" si="1"/>
        <v>4000000</v>
      </c>
      <c r="BB15" s="334">
        <f t="shared" si="2"/>
        <v>9450000</v>
      </c>
      <c r="BC15" s="334">
        <f t="shared" si="3"/>
        <v>9450000</v>
      </c>
      <c r="BD15" s="334">
        <f t="shared" si="4"/>
        <v>0</v>
      </c>
    </row>
    <row r="16" spans="1:56" s="276" customFormat="1" x14ac:dyDescent="0.2">
      <c r="A16" s="347">
        <v>10</v>
      </c>
      <c r="B16" s="286"/>
      <c r="C16" s="287" t="s">
        <v>422</v>
      </c>
      <c r="D16" s="288" t="s">
        <v>504</v>
      </c>
      <c r="E16" s="264">
        <v>13500000</v>
      </c>
      <c r="F16" s="264"/>
      <c r="G16" s="264"/>
      <c r="H16" s="289">
        <f t="shared" si="5"/>
        <v>13500000</v>
      </c>
      <c r="I16" s="288">
        <v>4000000</v>
      </c>
      <c r="J16" s="290"/>
      <c r="K16" s="264"/>
      <c r="L16" s="284">
        <f t="shared" si="6"/>
        <v>0</v>
      </c>
      <c r="M16" s="264">
        <v>950000</v>
      </c>
      <c r="N16" s="264">
        <v>950000</v>
      </c>
      <c r="O16" s="284">
        <f t="shared" si="7"/>
        <v>0</v>
      </c>
      <c r="P16" s="264">
        <v>950000</v>
      </c>
      <c r="Q16" s="264">
        <v>950000</v>
      </c>
      <c r="R16" s="284">
        <f t="shared" si="9"/>
        <v>0</v>
      </c>
      <c r="S16" s="264">
        <v>950000</v>
      </c>
      <c r="T16" s="264">
        <v>950000</v>
      </c>
      <c r="U16" s="284">
        <f t="shared" si="10"/>
        <v>0</v>
      </c>
      <c r="V16" s="264">
        <v>950000</v>
      </c>
      <c r="W16" s="264">
        <v>950000</v>
      </c>
      <c r="X16" s="284">
        <f t="shared" si="11"/>
        <v>0</v>
      </c>
      <c r="Y16" s="264">
        <v>950000</v>
      </c>
      <c r="Z16" s="264">
        <v>950000</v>
      </c>
      <c r="AA16" s="284">
        <f t="shared" si="12"/>
        <v>0</v>
      </c>
      <c r="AB16" s="264">
        <v>950000</v>
      </c>
      <c r="AC16" s="264">
        <v>950000</v>
      </c>
      <c r="AD16" s="284">
        <f t="shared" si="13"/>
        <v>0</v>
      </c>
      <c r="AE16" s="264">
        <v>950000</v>
      </c>
      <c r="AF16" s="264">
        <v>950000</v>
      </c>
      <c r="AG16" s="284">
        <f t="shared" si="14"/>
        <v>0</v>
      </c>
      <c r="AH16" s="264">
        <v>950000</v>
      </c>
      <c r="AI16" s="264">
        <v>950000</v>
      </c>
      <c r="AJ16" s="284">
        <f t="shared" si="15"/>
        <v>0</v>
      </c>
      <c r="AK16" s="264">
        <v>950000</v>
      </c>
      <c r="AL16" s="264">
        <v>950000</v>
      </c>
      <c r="AM16" s="284">
        <f t="shared" si="16"/>
        <v>0</v>
      </c>
      <c r="AN16" s="264">
        <v>950000</v>
      </c>
      <c r="AO16" s="264">
        <v>950000</v>
      </c>
      <c r="AP16" s="284">
        <f t="shared" si="17"/>
        <v>0</v>
      </c>
      <c r="AQ16" s="264"/>
      <c r="AR16" s="264"/>
      <c r="AS16" s="292"/>
      <c r="AT16" s="264"/>
      <c r="AU16" s="264"/>
      <c r="AV16" s="291">
        <f t="shared" si="8"/>
        <v>0</v>
      </c>
      <c r="AW16" s="264"/>
      <c r="AX16" s="264"/>
      <c r="AY16" s="291"/>
      <c r="AZ16" s="275">
        <f t="shared" si="0"/>
        <v>9500000</v>
      </c>
      <c r="BA16" s="334">
        <f t="shared" si="1"/>
        <v>4000000</v>
      </c>
      <c r="BB16" s="334">
        <f t="shared" si="2"/>
        <v>13500000</v>
      </c>
      <c r="BC16" s="334">
        <f t="shared" si="3"/>
        <v>13500000</v>
      </c>
      <c r="BD16" s="334">
        <f t="shared" si="4"/>
        <v>0</v>
      </c>
    </row>
    <row r="17" spans="1:56" s="276" customFormat="1" x14ac:dyDescent="0.2">
      <c r="A17" s="333">
        <v>11</v>
      </c>
      <c r="B17" s="286"/>
      <c r="C17" s="287" t="s">
        <v>423</v>
      </c>
      <c r="D17" s="288" t="s">
        <v>504</v>
      </c>
      <c r="E17" s="264">
        <v>13500000</v>
      </c>
      <c r="F17" s="264"/>
      <c r="G17" s="264"/>
      <c r="H17" s="289">
        <f t="shared" si="5"/>
        <v>13500000</v>
      </c>
      <c r="I17" s="288">
        <v>4000000</v>
      </c>
      <c r="J17" s="290"/>
      <c r="K17" s="264"/>
      <c r="L17" s="284">
        <f t="shared" si="6"/>
        <v>0</v>
      </c>
      <c r="M17" s="264">
        <v>800000</v>
      </c>
      <c r="N17" s="264">
        <v>800000</v>
      </c>
      <c r="O17" s="284">
        <f t="shared" si="7"/>
        <v>0</v>
      </c>
      <c r="P17" s="264">
        <v>800000</v>
      </c>
      <c r="Q17" s="264">
        <v>800000</v>
      </c>
      <c r="R17" s="284">
        <f t="shared" si="9"/>
        <v>0</v>
      </c>
      <c r="S17" s="264">
        <v>800000</v>
      </c>
      <c r="T17" s="264">
        <v>800000</v>
      </c>
      <c r="U17" s="284">
        <f t="shared" si="10"/>
        <v>0</v>
      </c>
      <c r="V17" s="264">
        <v>800000</v>
      </c>
      <c r="W17" s="264">
        <v>800000</v>
      </c>
      <c r="X17" s="284">
        <f t="shared" si="11"/>
        <v>0</v>
      </c>
      <c r="Y17" s="264">
        <v>800000</v>
      </c>
      <c r="Z17" s="264">
        <v>800000</v>
      </c>
      <c r="AA17" s="284">
        <f t="shared" si="12"/>
        <v>0</v>
      </c>
      <c r="AB17" s="264">
        <v>800000</v>
      </c>
      <c r="AC17" s="264">
        <v>800000</v>
      </c>
      <c r="AD17" s="284">
        <f t="shared" si="13"/>
        <v>0</v>
      </c>
      <c r="AE17" s="264">
        <v>800000</v>
      </c>
      <c r="AF17" s="264">
        <v>800000</v>
      </c>
      <c r="AG17" s="284">
        <f t="shared" si="14"/>
        <v>0</v>
      </c>
      <c r="AH17" s="264">
        <v>800000</v>
      </c>
      <c r="AI17" s="264">
        <v>800000</v>
      </c>
      <c r="AJ17" s="284">
        <f t="shared" si="15"/>
        <v>0</v>
      </c>
      <c r="AK17" s="264">
        <v>800000</v>
      </c>
      <c r="AL17" s="264">
        <v>800000</v>
      </c>
      <c r="AM17" s="284">
        <f t="shared" si="16"/>
        <v>0</v>
      </c>
      <c r="AN17" s="264">
        <v>800000</v>
      </c>
      <c r="AO17" s="264">
        <v>800000</v>
      </c>
      <c r="AP17" s="284">
        <f t="shared" si="17"/>
        <v>0</v>
      </c>
      <c r="AQ17" s="264">
        <v>800000</v>
      </c>
      <c r="AR17" s="264">
        <v>800000</v>
      </c>
      <c r="AS17" s="284">
        <f>+AQ17-AR17</f>
        <v>0</v>
      </c>
      <c r="AT17" s="264">
        <v>700000</v>
      </c>
      <c r="AU17" s="264">
        <v>700000</v>
      </c>
      <c r="AV17" s="291">
        <f t="shared" si="8"/>
        <v>0</v>
      </c>
      <c r="AW17" s="264"/>
      <c r="AX17" s="264"/>
      <c r="AY17" s="291"/>
      <c r="AZ17" s="275">
        <f t="shared" si="0"/>
        <v>9500000</v>
      </c>
      <c r="BA17" s="334">
        <f t="shared" si="1"/>
        <v>4000000</v>
      </c>
      <c r="BB17" s="334">
        <f t="shared" si="2"/>
        <v>13500000</v>
      </c>
      <c r="BC17" s="334">
        <f t="shared" si="3"/>
        <v>13500000</v>
      </c>
      <c r="BD17" s="334">
        <f t="shared" si="4"/>
        <v>0</v>
      </c>
    </row>
    <row r="18" spans="1:56" x14ac:dyDescent="0.2">
      <c r="A18" s="327">
        <v>12</v>
      </c>
      <c r="B18" s="13"/>
      <c r="C18" s="49" t="s">
        <v>424</v>
      </c>
      <c r="D18" s="158" t="s">
        <v>503</v>
      </c>
      <c r="E18" s="293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950000</v>
      </c>
      <c r="AG18" s="227">
        <f t="shared" si="14"/>
        <v>0</v>
      </c>
      <c r="AH18" s="11">
        <v>950000</v>
      </c>
      <c r="AI18" s="11">
        <v>950000</v>
      </c>
      <c r="AJ18" s="227">
        <f t="shared" si="15"/>
        <v>0</v>
      </c>
      <c r="AK18" s="11">
        <v>950000</v>
      </c>
      <c r="AL18" s="11">
        <v>950000</v>
      </c>
      <c r="AM18" s="227">
        <f t="shared" si="16"/>
        <v>0</v>
      </c>
      <c r="AN18" s="11">
        <v>950000</v>
      </c>
      <c r="AO18" s="11">
        <v>950000</v>
      </c>
      <c r="AP18" s="227">
        <f t="shared" si="17"/>
        <v>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s="276" customFormat="1" x14ac:dyDescent="0.2">
      <c r="A19" s="333">
        <v>13</v>
      </c>
      <c r="B19" s="286"/>
      <c r="C19" s="287" t="s">
        <v>426</v>
      </c>
      <c r="D19" s="288" t="s">
        <v>504</v>
      </c>
      <c r="E19" s="264">
        <v>13500000</v>
      </c>
      <c r="F19" s="264"/>
      <c r="G19" s="264"/>
      <c r="H19" s="289">
        <f t="shared" si="5"/>
        <v>13500000</v>
      </c>
      <c r="I19" s="288">
        <v>4000000</v>
      </c>
      <c r="J19" s="290"/>
      <c r="K19" s="264"/>
      <c r="L19" s="284">
        <f t="shared" si="6"/>
        <v>0</v>
      </c>
      <c r="M19" s="264">
        <v>800000</v>
      </c>
      <c r="N19" s="264">
        <v>800000</v>
      </c>
      <c r="O19" s="284">
        <f t="shared" si="7"/>
        <v>0</v>
      </c>
      <c r="P19" s="264">
        <v>800000</v>
      </c>
      <c r="Q19" s="264">
        <v>800000</v>
      </c>
      <c r="R19" s="284">
        <f t="shared" si="9"/>
        <v>0</v>
      </c>
      <c r="S19" s="264">
        <v>800000</v>
      </c>
      <c r="T19" s="264">
        <v>800000</v>
      </c>
      <c r="U19" s="284">
        <f t="shared" si="10"/>
        <v>0</v>
      </c>
      <c r="V19" s="264">
        <v>800000</v>
      </c>
      <c r="W19" s="264">
        <v>800000</v>
      </c>
      <c r="X19" s="284">
        <f t="shared" si="11"/>
        <v>0</v>
      </c>
      <c r="Y19" s="264">
        <v>800000</v>
      </c>
      <c r="Z19" s="264">
        <v>800000</v>
      </c>
      <c r="AA19" s="284">
        <f t="shared" si="12"/>
        <v>0</v>
      </c>
      <c r="AB19" s="264">
        <v>800000</v>
      </c>
      <c r="AC19" s="264">
        <v>800000</v>
      </c>
      <c r="AD19" s="284">
        <f t="shared" si="13"/>
        <v>0</v>
      </c>
      <c r="AE19" s="264">
        <v>800000</v>
      </c>
      <c r="AF19" s="264">
        <v>800000</v>
      </c>
      <c r="AG19" s="284">
        <f t="shared" si="14"/>
        <v>0</v>
      </c>
      <c r="AH19" s="264">
        <v>800000</v>
      </c>
      <c r="AI19" s="264">
        <v>800000</v>
      </c>
      <c r="AJ19" s="284">
        <f t="shared" si="15"/>
        <v>0</v>
      </c>
      <c r="AK19" s="264">
        <v>800000</v>
      </c>
      <c r="AL19" s="264">
        <v>800000</v>
      </c>
      <c r="AM19" s="284">
        <f t="shared" si="16"/>
        <v>0</v>
      </c>
      <c r="AN19" s="264">
        <v>800000</v>
      </c>
      <c r="AO19" s="264">
        <v>800000</v>
      </c>
      <c r="AP19" s="284">
        <f t="shared" si="17"/>
        <v>0</v>
      </c>
      <c r="AQ19" s="264">
        <v>800000</v>
      </c>
      <c r="AR19" s="264">
        <v>800000</v>
      </c>
      <c r="AS19" s="284">
        <f>+AQ19-AR19</f>
        <v>0</v>
      </c>
      <c r="AT19" s="264">
        <v>700000</v>
      </c>
      <c r="AU19" s="264">
        <v>700000</v>
      </c>
      <c r="AV19" s="291">
        <f t="shared" si="8"/>
        <v>0</v>
      </c>
      <c r="AW19" s="264"/>
      <c r="AX19" s="264"/>
      <c r="AY19" s="291"/>
      <c r="AZ19" s="275">
        <f t="shared" si="0"/>
        <v>9500000</v>
      </c>
      <c r="BA19" s="334">
        <f t="shared" si="1"/>
        <v>4000000</v>
      </c>
      <c r="BB19" s="334">
        <f t="shared" si="2"/>
        <v>13500000</v>
      </c>
      <c r="BC19" s="334">
        <f t="shared" si="3"/>
        <v>13500000</v>
      </c>
      <c r="BD19" s="334">
        <f t="shared" si="4"/>
        <v>0</v>
      </c>
    </row>
    <row r="20" spans="1:56" s="276" customFormat="1" x14ac:dyDescent="0.2">
      <c r="A20" s="347">
        <v>14</v>
      </c>
      <c r="B20" s="286"/>
      <c r="C20" s="287" t="s">
        <v>427</v>
      </c>
      <c r="D20" s="288" t="s">
        <v>504</v>
      </c>
      <c r="E20" s="264">
        <v>13500000</v>
      </c>
      <c r="F20" s="264"/>
      <c r="G20" s="264"/>
      <c r="H20" s="289">
        <f t="shared" si="5"/>
        <v>13500000</v>
      </c>
      <c r="I20" s="288">
        <v>4000000</v>
      </c>
      <c r="J20" s="290"/>
      <c r="K20" s="264"/>
      <c r="L20" s="284">
        <f t="shared" si="6"/>
        <v>0</v>
      </c>
      <c r="M20" s="264">
        <v>950000</v>
      </c>
      <c r="N20" s="264">
        <v>950000</v>
      </c>
      <c r="O20" s="284">
        <f t="shared" si="7"/>
        <v>0</v>
      </c>
      <c r="P20" s="264">
        <v>950000</v>
      </c>
      <c r="Q20" s="264">
        <v>950000</v>
      </c>
      <c r="R20" s="284">
        <f t="shared" si="9"/>
        <v>0</v>
      </c>
      <c r="S20" s="264">
        <v>950000</v>
      </c>
      <c r="T20" s="264">
        <v>950000</v>
      </c>
      <c r="U20" s="284">
        <f t="shared" si="10"/>
        <v>0</v>
      </c>
      <c r="V20" s="264">
        <v>950000</v>
      </c>
      <c r="W20" s="264">
        <v>950000</v>
      </c>
      <c r="X20" s="284">
        <f t="shared" si="11"/>
        <v>0</v>
      </c>
      <c r="Y20" s="264">
        <v>950000</v>
      </c>
      <c r="Z20" s="264">
        <v>950000</v>
      </c>
      <c r="AA20" s="284">
        <f t="shared" si="12"/>
        <v>0</v>
      </c>
      <c r="AB20" s="264">
        <v>950000</v>
      </c>
      <c r="AC20" s="264">
        <v>950000</v>
      </c>
      <c r="AD20" s="284">
        <f t="shared" si="13"/>
        <v>0</v>
      </c>
      <c r="AE20" s="264">
        <v>950000</v>
      </c>
      <c r="AF20" s="264">
        <v>950000</v>
      </c>
      <c r="AG20" s="284">
        <f t="shared" si="14"/>
        <v>0</v>
      </c>
      <c r="AH20" s="264">
        <v>950000</v>
      </c>
      <c r="AI20" s="264">
        <v>950000</v>
      </c>
      <c r="AJ20" s="284">
        <f t="shared" si="15"/>
        <v>0</v>
      </c>
      <c r="AK20" s="264">
        <v>950000</v>
      </c>
      <c r="AL20" s="264">
        <v>950000</v>
      </c>
      <c r="AM20" s="284">
        <f t="shared" si="16"/>
        <v>0</v>
      </c>
      <c r="AN20" s="264">
        <v>950000</v>
      </c>
      <c r="AO20" s="264">
        <v>950000</v>
      </c>
      <c r="AP20" s="284">
        <f t="shared" si="17"/>
        <v>0</v>
      </c>
      <c r="AQ20" s="264"/>
      <c r="AR20" s="264"/>
      <c r="AS20" s="292"/>
      <c r="AT20" s="264"/>
      <c r="AU20" s="264"/>
      <c r="AV20" s="291">
        <f t="shared" si="8"/>
        <v>0</v>
      </c>
      <c r="AW20" s="264"/>
      <c r="AX20" s="264"/>
      <c r="AY20" s="291"/>
      <c r="AZ20" s="275">
        <f t="shared" si="0"/>
        <v>9500000</v>
      </c>
      <c r="BA20" s="334">
        <f t="shared" si="1"/>
        <v>4000000</v>
      </c>
      <c r="BB20" s="334">
        <f t="shared" si="2"/>
        <v>13500000</v>
      </c>
      <c r="BC20" s="334">
        <f t="shared" si="3"/>
        <v>13500000</v>
      </c>
      <c r="BD20" s="334">
        <f t="shared" si="4"/>
        <v>0</v>
      </c>
    </row>
    <row r="21" spans="1:56" s="276" customFormat="1" x14ac:dyDescent="0.2">
      <c r="A21" s="333">
        <v>15</v>
      </c>
      <c r="B21" s="294"/>
      <c r="C21" s="287" t="s">
        <v>428</v>
      </c>
      <c r="D21" s="288" t="s">
        <v>503</v>
      </c>
      <c r="E21" s="264">
        <v>13500000</v>
      </c>
      <c r="F21" s="264"/>
      <c r="G21" s="264"/>
      <c r="H21" s="289">
        <f t="shared" si="5"/>
        <v>13500000</v>
      </c>
      <c r="I21" s="288">
        <v>4000000</v>
      </c>
      <c r="J21" s="290"/>
      <c r="K21" s="264"/>
      <c r="L21" s="284">
        <f t="shared" si="6"/>
        <v>0</v>
      </c>
      <c r="M21" s="264">
        <v>800000</v>
      </c>
      <c r="N21" s="264">
        <v>800000</v>
      </c>
      <c r="O21" s="284">
        <f t="shared" si="7"/>
        <v>0</v>
      </c>
      <c r="P21" s="264">
        <v>800000</v>
      </c>
      <c r="Q21" s="264">
        <v>800000</v>
      </c>
      <c r="R21" s="284">
        <f t="shared" si="9"/>
        <v>0</v>
      </c>
      <c r="S21" s="264">
        <v>800000</v>
      </c>
      <c r="T21" s="264">
        <v>800000</v>
      </c>
      <c r="U21" s="284">
        <f t="shared" si="10"/>
        <v>0</v>
      </c>
      <c r="V21" s="264">
        <v>800000</v>
      </c>
      <c r="W21" s="264">
        <v>800000</v>
      </c>
      <c r="X21" s="284">
        <f t="shared" si="11"/>
        <v>0</v>
      </c>
      <c r="Y21" s="264">
        <v>800000</v>
      </c>
      <c r="Z21" s="264">
        <v>800000</v>
      </c>
      <c r="AA21" s="284">
        <f t="shared" si="12"/>
        <v>0</v>
      </c>
      <c r="AB21" s="264">
        <v>800000</v>
      </c>
      <c r="AC21" s="264">
        <v>800000</v>
      </c>
      <c r="AD21" s="284">
        <f t="shared" si="13"/>
        <v>0</v>
      </c>
      <c r="AE21" s="264">
        <v>800000</v>
      </c>
      <c r="AF21" s="264">
        <v>800000</v>
      </c>
      <c r="AG21" s="284">
        <f t="shared" si="14"/>
        <v>0</v>
      </c>
      <c r="AH21" s="264">
        <v>800000</v>
      </c>
      <c r="AI21" s="264">
        <v>800000</v>
      </c>
      <c r="AJ21" s="284">
        <f t="shared" si="15"/>
        <v>0</v>
      </c>
      <c r="AK21" s="264">
        <v>800000</v>
      </c>
      <c r="AL21" s="264">
        <v>800000</v>
      </c>
      <c r="AM21" s="284">
        <f t="shared" si="16"/>
        <v>0</v>
      </c>
      <c r="AN21" s="264">
        <v>800000</v>
      </c>
      <c r="AO21" s="264">
        <v>800000</v>
      </c>
      <c r="AP21" s="284">
        <f t="shared" si="17"/>
        <v>0</v>
      </c>
      <c r="AQ21" s="264">
        <v>800000</v>
      </c>
      <c r="AR21" s="264">
        <v>800000</v>
      </c>
      <c r="AS21" s="284">
        <f>+AQ21-AR21</f>
        <v>0</v>
      </c>
      <c r="AT21" s="264">
        <v>700000</v>
      </c>
      <c r="AU21" s="264">
        <v>700000</v>
      </c>
      <c r="AV21" s="291">
        <f t="shared" si="8"/>
        <v>0</v>
      </c>
      <c r="AW21" s="264"/>
      <c r="AX21" s="264"/>
      <c r="AY21" s="291"/>
      <c r="AZ21" s="275">
        <f t="shared" si="0"/>
        <v>9500000</v>
      </c>
      <c r="BA21" s="334">
        <f t="shared" si="1"/>
        <v>4000000</v>
      </c>
      <c r="BB21" s="334">
        <f t="shared" si="2"/>
        <v>13500000</v>
      </c>
      <c r="BC21" s="334">
        <f t="shared" si="3"/>
        <v>13500000</v>
      </c>
      <c r="BD21" s="334">
        <f t="shared" si="4"/>
        <v>0</v>
      </c>
    </row>
    <row r="22" spans="1:56" x14ac:dyDescent="0.2">
      <c r="A22" s="327">
        <v>16</v>
      </c>
      <c r="B22" s="3"/>
      <c r="C22" s="160" t="s">
        <v>429</v>
      </c>
      <c r="D22" s="158" t="s">
        <v>504</v>
      </c>
      <c r="E22" s="293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>
        <v>950000</v>
      </c>
      <c r="AG22" s="227">
        <f t="shared" si="14"/>
        <v>0</v>
      </c>
      <c r="AH22" s="11">
        <v>950000</v>
      </c>
      <c r="AI22" s="11">
        <v>950000</v>
      </c>
      <c r="AJ22" s="227">
        <f t="shared" si="15"/>
        <v>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76" customFormat="1" x14ac:dyDescent="0.2">
      <c r="A23" s="333">
        <v>17</v>
      </c>
      <c r="B23" s="294"/>
      <c r="C23" s="287" t="s">
        <v>537</v>
      </c>
      <c r="D23" s="288" t="s">
        <v>504</v>
      </c>
      <c r="E23" s="264">
        <v>13500000</v>
      </c>
      <c r="F23" s="264"/>
      <c r="G23" s="264"/>
      <c r="H23" s="289">
        <f t="shared" si="5"/>
        <v>13500000</v>
      </c>
      <c r="I23" s="288">
        <v>2000000</v>
      </c>
      <c r="J23" s="290">
        <v>2000000</v>
      </c>
      <c r="K23" s="264">
        <v>2000000</v>
      </c>
      <c r="L23" s="284">
        <f t="shared" si="6"/>
        <v>0</v>
      </c>
      <c r="M23" s="264">
        <v>950000</v>
      </c>
      <c r="N23" s="264">
        <v>950000</v>
      </c>
      <c r="O23" s="284">
        <f t="shared" si="7"/>
        <v>0</v>
      </c>
      <c r="P23" s="264">
        <v>950000</v>
      </c>
      <c r="Q23" s="264">
        <v>950000</v>
      </c>
      <c r="R23" s="284">
        <f t="shared" si="9"/>
        <v>0</v>
      </c>
      <c r="S23" s="264">
        <v>950000</v>
      </c>
      <c r="T23" s="264">
        <v>950000</v>
      </c>
      <c r="U23" s="284">
        <f t="shared" si="10"/>
        <v>0</v>
      </c>
      <c r="V23" s="264">
        <v>950000</v>
      </c>
      <c r="W23" s="264">
        <v>950000</v>
      </c>
      <c r="X23" s="284">
        <f t="shared" si="11"/>
        <v>0</v>
      </c>
      <c r="Y23" s="264">
        <v>950000</v>
      </c>
      <c r="Z23" s="264">
        <v>950000</v>
      </c>
      <c r="AA23" s="284">
        <f t="shared" si="12"/>
        <v>0</v>
      </c>
      <c r="AB23" s="264">
        <v>950000</v>
      </c>
      <c r="AC23" s="264">
        <v>950000</v>
      </c>
      <c r="AD23" s="284">
        <f t="shared" si="13"/>
        <v>0</v>
      </c>
      <c r="AE23" s="264">
        <v>950000</v>
      </c>
      <c r="AF23" s="264">
        <v>950000</v>
      </c>
      <c r="AG23" s="284">
        <f t="shared" si="14"/>
        <v>0</v>
      </c>
      <c r="AH23" s="264">
        <v>950000</v>
      </c>
      <c r="AI23" s="264">
        <v>950000</v>
      </c>
      <c r="AJ23" s="284">
        <f>+AH23-AI23</f>
        <v>0</v>
      </c>
      <c r="AK23" s="264">
        <v>950000</v>
      </c>
      <c r="AL23" s="264">
        <v>950000</v>
      </c>
      <c r="AM23" s="284">
        <f t="shared" si="16"/>
        <v>0</v>
      </c>
      <c r="AN23" s="264">
        <v>950000</v>
      </c>
      <c r="AO23" s="264">
        <v>950000</v>
      </c>
      <c r="AP23" s="284">
        <f t="shared" si="17"/>
        <v>0</v>
      </c>
      <c r="AQ23" s="264"/>
      <c r="AR23" s="264"/>
      <c r="AS23" s="292"/>
      <c r="AT23" s="264"/>
      <c r="AU23" s="264"/>
      <c r="AV23" s="291">
        <f t="shared" si="8"/>
        <v>0</v>
      </c>
      <c r="AW23" s="264"/>
      <c r="AX23" s="264"/>
      <c r="AY23" s="291"/>
      <c r="AZ23" s="275">
        <f t="shared" si="0"/>
        <v>11500000</v>
      </c>
      <c r="BA23" s="334">
        <f t="shared" si="1"/>
        <v>2000000</v>
      </c>
      <c r="BB23" s="334">
        <f t="shared" si="2"/>
        <v>13500000</v>
      </c>
      <c r="BC23" s="334">
        <f t="shared" si="3"/>
        <v>13500000</v>
      </c>
      <c r="BD23" s="334">
        <f t="shared" si="4"/>
        <v>0</v>
      </c>
    </row>
    <row r="24" spans="1:56" s="276" customFormat="1" x14ac:dyDescent="0.2">
      <c r="A24" s="347">
        <v>18</v>
      </c>
      <c r="B24" s="294"/>
      <c r="C24" s="287" t="s">
        <v>430</v>
      </c>
      <c r="D24" s="288" t="s">
        <v>504</v>
      </c>
      <c r="E24" s="264">
        <v>12500000</v>
      </c>
      <c r="F24" s="264"/>
      <c r="G24" s="264"/>
      <c r="H24" s="289">
        <f t="shared" si="5"/>
        <v>12500000</v>
      </c>
      <c r="I24" s="288">
        <v>4000000</v>
      </c>
      <c r="J24" s="290"/>
      <c r="K24" s="264"/>
      <c r="L24" s="284">
        <f t="shared" si="6"/>
        <v>0</v>
      </c>
      <c r="M24" s="264">
        <v>710000</v>
      </c>
      <c r="N24" s="264">
        <v>710000</v>
      </c>
      <c r="O24" s="284">
        <f t="shared" si="7"/>
        <v>0</v>
      </c>
      <c r="P24" s="264">
        <v>710000</v>
      </c>
      <c r="Q24" s="264">
        <v>710000</v>
      </c>
      <c r="R24" s="284">
        <f t="shared" si="9"/>
        <v>0</v>
      </c>
      <c r="S24" s="264">
        <v>710000</v>
      </c>
      <c r="T24" s="264">
        <v>710000</v>
      </c>
      <c r="U24" s="284">
        <f t="shared" si="10"/>
        <v>0</v>
      </c>
      <c r="V24" s="264">
        <v>710000</v>
      </c>
      <c r="W24" s="264">
        <v>710000</v>
      </c>
      <c r="X24" s="284">
        <f t="shared" si="11"/>
        <v>0</v>
      </c>
      <c r="Y24" s="264">
        <v>710000</v>
      </c>
      <c r="Z24" s="264">
        <v>710000</v>
      </c>
      <c r="AA24" s="284">
        <f t="shared" si="12"/>
        <v>0</v>
      </c>
      <c r="AB24" s="264">
        <v>710000</v>
      </c>
      <c r="AC24" s="264">
        <v>710000</v>
      </c>
      <c r="AD24" s="284">
        <f t="shared" si="13"/>
        <v>0</v>
      </c>
      <c r="AE24" s="264">
        <v>710000</v>
      </c>
      <c r="AF24" s="264">
        <v>710000</v>
      </c>
      <c r="AG24" s="284">
        <f t="shared" si="14"/>
        <v>0</v>
      </c>
      <c r="AH24" s="264">
        <v>710000</v>
      </c>
      <c r="AI24" s="264">
        <v>710000</v>
      </c>
      <c r="AJ24" s="284">
        <f t="shared" si="15"/>
        <v>0</v>
      </c>
      <c r="AK24" s="264">
        <v>710000</v>
      </c>
      <c r="AL24" s="264">
        <v>710000</v>
      </c>
      <c r="AM24" s="284">
        <f t="shared" si="16"/>
        <v>0</v>
      </c>
      <c r="AN24" s="264">
        <v>710000</v>
      </c>
      <c r="AO24" s="264">
        <v>710000</v>
      </c>
      <c r="AP24" s="284">
        <f t="shared" si="17"/>
        <v>0</v>
      </c>
      <c r="AQ24" s="264">
        <v>710000</v>
      </c>
      <c r="AR24" s="264">
        <v>710000</v>
      </c>
      <c r="AS24" s="284">
        <f>+AQ24-AR24</f>
        <v>0</v>
      </c>
      <c r="AT24" s="264">
        <v>690000</v>
      </c>
      <c r="AU24" s="264">
        <v>690000</v>
      </c>
      <c r="AV24" s="291">
        <f t="shared" si="8"/>
        <v>0</v>
      </c>
      <c r="AW24" s="264"/>
      <c r="AX24" s="264"/>
      <c r="AY24" s="291"/>
      <c r="AZ24" s="275">
        <f t="shared" si="0"/>
        <v>8500000</v>
      </c>
      <c r="BA24" s="334">
        <f t="shared" si="1"/>
        <v>4000000</v>
      </c>
      <c r="BB24" s="334">
        <f t="shared" si="2"/>
        <v>12500000</v>
      </c>
      <c r="BC24" s="334">
        <f t="shared" si="3"/>
        <v>12500000</v>
      </c>
      <c r="BD24" s="334">
        <f t="shared" si="4"/>
        <v>0</v>
      </c>
    </row>
    <row r="25" spans="1:56" s="276" customFormat="1" x14ac:dyDescent="0.2">
      <c r="A25" s="333">
        <v>19</v>
      </c>
      <c r="B25" s="294" t="s">
        <v>431</v>
      </c>
      <c r="C25" s="287" t="s">
        <v>432</v>
      </c>
      <c r="D25" s="288" t="s">
        <v>503</v>
      </c>
      <c r="E25" s="264">
        <v>13000000</v>
      </c>
      <c r="F25" s="264"/>
      <c r="G25" s="264">
        <v>6500000</v>
      </c>
      <c r="H25" s="289">
        <f t="shared" si="5"/>
        <v>6500000</v>
      </c>
      <c r="I25" s="288">
        <v>4000000</v>
      </c>
      <c r="J25" s="290"/>
      <c r="K25" s="264"/>
      <c r="L25" s="284">
        <f t="shared" si="6"/>
        <v>0</v>
      </c>
      <c r="M25" s="264">
        <v>250000</v>
      </c>
      <c r="N25" s="264">
        <v>250000</v>
      </c>
      <c r="O25" s="284">
        <f t="shared" si="7"/>
        <v>0</v>
      </c>
      <c r="P25" s="264">
        <v>250000</v>
      </c>
      <c r="Q25" s="264">
        <v>250000</v>
      </c>
      <c r="R25" s="284">
        <f t="shared" si="9"/>
        <v>0</v>
      </c>
      <c r="S25" s="264">
        <v>250000</v>
      </c>
      <c r="T25" s="264">
        <v>250000</v>
      </c>
      <c r="U25" s="284">
        <f t="shared" si="10"/>
        <v>0</v>
      </c>
      <c r="V25" s="264">
        <v>250000</v>
      </c>
      <c r="W25" s="264">
        <v>250000</v>
      </c>
      <c r="X25" s="284">
        <f t="shared" si="11"/>
        <v>0</v>
      </c>
      <c r="Y25" s="264">
        <v>250000</v>
      </c>
      <c r="Z25" s="264">
        <v>250000</v>
      </c>
      <c r="AA25" s="284">
        <f t="shared" si="12"/>
        <v>0</v>
      </c>
      <c r="AB25" s="264">
        <v>250000</v>
      </c>
      <c r="AC25" s="264">
        <v>250000</v>
      </c>
      <c r="AD25" s="284">
        <f t="shared" si="13"/>
        <v>0</v>
      </c>
      <c r="AE25" s="264">
        <v>250000</v>
      </c>
      <c r="AF25" s="264">
        <v>250000</v>
      </c>
      <c r="AG25" s="284">
        <f t="shared" si="14"/>
        <v>0</v>
      </c>
      <c r="AH25" s="264">
        <v>250000</v>
      </c>
      <c r="AI25" s="264">
        <v>250000</v>
      </c>
      <c r="AJ25" s="284">
        <f t="shared" si="15"/>
        <v>0</v>
      </c>
      <c r="AK25" s="264">
        <v>250000</v>
      </c>
      <c r="AL25" s="264">
        <v>250000</v>
      </c>
      <c r="AM25" s="284">
        <f t="shared" si="16"/>
        <v>0</v>
      </c>
      <c r="AN25" s="264">
        <v>250000</v>
      </c>
      <c r="AO25" s="264">
        <v>250000</v>
      </c>
      <c r="AP25" s="284">
        <f t="shared" si="17"/>
        <v>0</v>
      </c>
      <c r="AQ25" s="264"/>
      <c r="AR25" s="264"/>
      <c r="AS25" s="292"/>
      <c r="AT25" s="264"/>
      <c r="AU25" s="264"/>
      <c r="AV25" s="291">
        <f t="shared" si="8"/>
        <v>0</v>
      </c>
      <c r="AW25" s="264"/>
      <c r="AX25" s="264"/>
      <c r="AY25" s="291"/>
      <c r="AZ25" s="275">
        <f t="shared" si="0"/>
        <v>2500000</v>
      </c>
      <c r="BA25" s="334">
        <f t="shared" si="1"/>
        <v>4000000</v>
      </c>
      <c r="BB25" s="334">
        <f t="shared" si="2"/>
        <v>6500000</v>
      </c>
      <c r="BC25" s="334">
        <f t="shared" si="3"/>
        <v>6500000</v>
      </c>
      <c r="BD25" s="334">
        <f t="shared" si="4"/>
        <v>0</v>
      </c>
    </row>
    <row r="26" spans="1:56" s="276" customFormat="1" x14ac:dyDescent="0.2">
      <c r="A26" s="347">
        <v>20</v>
      </c>
      <c r="B26" s="294" t="s">
        <v>433</v>
      </c>
      <c r="C26" s="287" t="s">
        <v>434</v>
      </c>
      <c r="D26" s="288" t="s">
        <v>504</v>
      </c>
      <c r="E26" s="264">
        <v>13500000</v>
      </c>
      <c r="F26" s="264"/>
      <c r="G26" s="264">
        <v>4050000</v>
      </c>
      <c r="H26" s="289">
        <f t="shared" si="5"/>
        <v>9450000</v>
      </c>
      <c r="I26" s="288">
        <v>2000000</v>
      </c>
      <c r="J26" s="290"/>
      <c r="K26" s="264"/>
      <c r="L26" s="284">
        <f t="shared" si="6"/>
        <v>0</v>
      </c>
      <c r="M26" s="264">
        <v>745000</v>
      </c>
      <c r="N26" s="264">
        <v>745000</v>
      </c>
      <c r="O26" s="284">
        <f t="shared" si="7"/>
        <v>0</v>
      </c>
      <c r="P26" s="264">
        <v>745000</v>
      </c>
      <c r="Q26" s="264">
        <v>745000</v>
      </c>
      <c r="R26" s="284">
        <f t="shared" si="9"/>
        <v>0</v>
      </c>
      <c r="S26" s="264">
        <v>745000</v>
      </c>
      <c r="T26" s="264">
        <v>745000</v>
      </c>
      <c r="U26" s="284">
        <f t="shared" si="10"/>
        <v>0</v>
      </c>
      <c r="V26" s="264">
        <v>745000</v>
      </c>
      <c r="W26" s="264">
        <v>745000</v>
      </c>
      <c r="X26" s="284">
        <f t="shared" si="11"/>
        <v>0</v>
      </c>
      <c r="Y26" s="264">
        <v>745000</v>
      </c>
      <c r="Z26" s="264">
        <v>745000</v>
      </c>
      <c r="AA26" s="284">
        <f t="shared" si="12"/>
        <v>0</v>
      </c>
      <c r="AB26" s="264">
        <v>745000</v>
      </c>
      <c r="AC26" s="264">
        <v>745000</v>
      </c>
      <c r="AD26" s="284">
        <f t="shared" si="13"/>
        <v>0</v>
      </c>
      <c r="AE26" s="264">
        <v>745000</v>
      </c>
      <c r="AF26" s="264">
        <v>745000</v>
      </c>
      <c r="AG26" s="284">
        <f t="shared" si="14"/>
        <v>0</v>
      </c>
      <c r="AH26" s="264">
        <v>745000</v>
      </c>
      <c r="AI26" s="264">
        <v>745000</v>
      </c>
      <c r="AJ26" s="284">
        <f t="shared" si="15"/>
        <v>0</v>
      </c>
      <c r="AK26" s="264">
        <v>745000</v>
      </c>
      <c r="AL26" s="264">
        <v>745000</v>
      </c>
      <c r="AM26" s="284">
        <f t="shared" si="16"/>
        <v>0</v>
      </c>
      <c r="AN26" s="264">
        <v>745000</v>
      </c>
      <c r="AO26" s="264">
        <v>745000</v>
      </c>
      <c r="AP26" s="284">
        <f t="shared" si="17"/>
        <v>0</v>
      </c>
      <c r="AQ26" s="264"/>
      <c r="AR26" s="264"/>
      <c r="AS26" s="292"/>
      <c r="AT26" s="264"/>
      <c r="AU26" s="264"/>
      <c r="AV26" s="291">
        <f t="shared" si="8"/>
        <v>0</v>
      </c>
      <c r="AW26" s="264"/>
      <c r="AX26" s="264"/>
      <c r="AY26" s="291"/>
      <c r="AZ26" s="275">
        <f t="shared" si="0"/>
        <v>7450000</v>
      </c>
      <c r="BA26" s="334">
        <f t="shared" si="1"/>
        <v>2000000</v>
      </c>
      <c r="BB26" s="334">
        <f t="shared" si="2"/>
        <v>9450000</v>
      </c>
      <c r="BC26" s="334">
        <f t="shared" si="3"/>
        <v>9450000</v>
      </c>
      <c r="BD26" s="334">
        <f t="shared" si="4"/>
        <v>0</v>
      </c>
    </row>
    <row r="27" spans="1:56" s="276" customFormat="1" x14ac:dyDescent="0.2">
      <c r="A27" s="333">
        <v>21</v>
      </c>
      <c r="B27" s="294"/>
      <c r="C27" s="287" t="s">
        <v>435</v>
      </c>
      <c r="D27" s="288" t="s">
        <v>504</v>
      </c>
      <c r="E27" s="264">
        <v>13500000</v>
      </c>
      <c r="F27" s="264"/>
      <c r="G27" s="264"/>
      <c r="H27" s="289">
        <f t="shared" si="5"/>
        <v>13500000</v>
      </c>
      <c r="I27" s="288">
        <v>9175000</v>
      </c>
      <c r="J27" s="290"/>
      <c r="K27" s="264"/>
      <c r="L27" s="284">
        <f t="shared" si="6"/>
        <v>0</v>
      </c>
      <c r="M27" s="264">
        <v>432500</v>
      </c>
      <c r="N27" s="264">
        <v>432500</v>
      </c>
      <c r="O27" s="284">
        <f t="shared" si="7"/>
        <v>0</v>
      </c>
      <c r="P27" s="264">
        <v>432500</v>
      </c>
      <c r="Q27" s="264">
        <v>432500</v>
      </c>
      <c r="R27" s="284">
        <f t="shared" si="9"/>
        <v>0</v>
      </c>
      <c r="S27" s="264">
        <v>432500</v>
      </c>
      <c r="T27" s="264">
        <v>432500</v>
      </c>
      <c r="U27" s="284">
        <f t="shared" si="10"/>
        <v>0</v>
      </c>
      <c r="V27" s="264">
        <v>432500</v>
      </c>
      <c r="W27" s="264">
        <v>432500</v>
      </c>
      <c r="X27" s="284">
        <f t="shared" si="11"/>
        <v>0</v>
      </c>
      <c r="Y27" s="264">
        <v>432500</v>
      </c>
      <c r="Z27" s="264">
        <v>432500</v>
      </c>
      <c r="AA27" s="284">
        <f t="shared" si="12"/>
        <v>0</v>
      </c>
      <c r="AB27" s="264">
        <v>432500</v>
      </c>
      <c r="AC27" s="264">
        <v>432500</v>
      </c>
      <c r="AD27" s="284">
        <f t="shared" si="13"/>
        <v>0</v>
      </c>
      <c r="AE27" s="264">
        <v>432500</v>
      </c>
      <c r="AF27" s="264">
        <v>432500</v>
      </c>
      <c r="AG27" s="284">
        <f t="shared" si="14"/>
        <v>0</v>
      </c>
      <c r="AH27" s="264">
        <v>432500</v>
      </c>
      <c r="AI27" s="264">
        <v>432500</v>
      </c>
      <c r="AJ27" s="284">
        <f t="shared" si="15"/>
        <v>0</v>
      </c>
      <c r="AK27" s="264">
        <v>432500</v>
      </c>
      <c r="AL27" s="264">
        <v>432500</v>
      </c>
      <c r="AM27" s="284">
        <f t="shared" si="16"/>
        <v>0</v>
      </c>
      <c r="AN27" s="264">
        <v>432500</v>
      </c>
      <c r="AO27" s="264">
        <v>432500</v>
      </c>
      <c r="AP27" s="284">
        <f t="shared" si="17"/>
        <v>0</v>
      </c>
      <c r="AQ27" s="264"/>
      <c r="AR27" s="264"/>
      <c r="AS27" s="292"/>
      <c r="AT27" s="264"/>
      <c r="AU27" s="264"/>
      <c r="AV27" s="291">
        <f t="shared" si="8"/>
        <v>0</v>
      </c>
      <c r="AW27" s="264"/>
      <c r="AX27" s="264"/>
      <c r="AY27" s="291"/>
      <c r="AZ27" s="275">
        <f t="shared" si="0"/>
        <v>4325000</v>
      </c>
      <c r="BA27" s="334">
        <f t="shared" si="1"/>
        <v>9175000</v>
      </c>
      <c r="BB27" s="334">
        <f t="shared" si="2"/>
        <v>13500000</v>
      </c>
      <c r="BC27" s="334">
        <f t="shared" si="3"/>
        <v>13500000</v>
      </c>
      <c r="BD27" s="334">
        <f t="shared" si="4"/>
        <v>0</v>
      </c>
    </row>
    <row r="28" spans="1:56" s="276" customFormat="1" x14ac:dyDescent="0.2">
      <c r="A28" s="347">
        <v>22</v>
      </c>
      <c r="B28" s="294"/>
      <c r="C28" s="287" t="s">
        <v>436</v>
      </c>
      <c r="D28" s="288" t="s">
        <v>503</v>
      </c>
      <c r="E28" s="264">
        <v>13500000</v>
      </c>
      <c r="F28" s="264"/>
      <c r="G28" s="264"/>
      <c r="H28" s="289">
        <f t="shared" si="5"/>
        <v>13500000</v>
      </c>
      <c r="I28" s="288">
        <v>4000000</v>
      </c>
      <c r="J28" s="290"/>
      <c r="K28" s="264"/>
      <c r="L28" s="284">
        <f t="shared" si="6"/>
        <v>0</v>
      </c>
      <c r="M28" s="264">
        <v>800000</v>
      </c>
      <c r="N28" s="264">
        <v>800000</v>
      </c>
      <c r="O28" s="284">
        <f t="shared" si="7"/>
        <v>0</v>
      </c>
      <c r="P28" s="264">
        <v>800000</v>
      </c>
      <c r="Q28" s="264">
        <v>800000</v>
      </c>
      <c r="R28" s="284">
        <f t="shared" si="9"/>
        <v>0</v>
      </c>
      <c r="S28" s="264">
        <v>800000</v>
      </c>
      <c r="T28" s="264">
        <v>800000</v>
      </c>
      <c r="U28" s="284">
        <f t="shared" si="10"/>
        <v>0</v>
      </c>
      <c r="V28" s="264">
        <v>800000</v>
      </c>
      <c r="W28" s="264">
        <v>800000</v>
      </c>
      <c r="X28" s="284">
        <f t="shared" si="11"/>
        <v>0</v>
      </c>
      <c r="Y28" s="264">
        <v>800000</v>
      </c>
      <c r="Z28" s="264">
        <v>800000</v>
      </c>
      <c r="AA28" s="284">
        <f t="shared" si="12"/>
        <v>0</v>
      </c>
      <c r="AB28" s="264">
        <v>800000</v>
      </c>
      <c r="AC28" s="264">
        <v>800000</v>
      </c>
      <c r="AD28" s="284">
        <f t="shared" si="13"/>
        <v>0</v>
      </c>
      <c r="AE28" s="264">
        <v>800000</v>
      </c>
      <c r="AF28" s="264">
        <v>800000</v>
      </c>
      <c r="AG28" s="284">
        <f t="shared" si="14"/>
        <v>0</v>
      </c>
      <c r="AH28" s="264">
        <v>800000</v>
      </c>
      <c r="AI28" s="264">
        <v>800000</v>
      </c>
      <c r="AJ28" s="284">
        <f t="shared" si="15"/>
        <v>0</v>
      </c>
      <c r="AK28" s="264">
        <v>800000</v>
      </c>
      <c r="AL28" s="264">
        <v>800000</v>
      </c>
      <c r="AM28" s="284">
        <f t="shared" si="16"/>
        <v>0</v>
      </c>
      <c r="AN28" s="264">
        <v>800000</v>
      </c>
      <c r="AO28" s="264">
        <v>800000</v>
      </c>
      <c r="AP28" s="284">
        <f t="shared" si="17"/>
        <v>0</v>
      </c>
      <c r="AQ28" s="264">
        <v>800000</v>
      </c>
      <c r="AR28" s="264">
        <v>800000</v>
      </c>
      <c r="AS28" s="284">
        <f>+AQ28-AR28</f>
        <v>0</v>
      </c>
      <c r="AT28" s="264">
        <v>700000</v>
      </c>
      <c r="AU28" s="264">
        <v>700000</v>
      </c>
      <c r="AV28" s="291">
        <f t="shared" si="8"/>
        <v>0</v>
      </c>
      <c r="AW28" s="264"/>
      <c r="AX28" s="264"/>
      <c r="AY28" s="291"/>
      <c r="AZ28" s="275">
        <f t="shared" si="0"/>
        <v>9500000</v>
      </c>
      <c r="BA28" s="334">
        <f t="shared" si="1"/>
        <v>4000000</v>
      </c>
      <c r="BB28" s="334">
        <f t="shared" si="2"/>
        <v>13500000</v>
      </c>
      <c r="BC28" s="334">
        <f t="shared" si="3"/>
        <v>13500000</v>
      </c>
      <c r="BD28" s="334">
        <f t="shared" si="4"/>
        <v>0</v>
      </c>
    </row>
    <row r="29" spans="1:56" s="276" customFormat="1" x14ac:dyDescent="0.2">
      <c r="A29" s="333">
        <v>23</v>
      </c>
      <c r="B29" s="294"/>
      <c r="C29" s="287" t="s">
        <v>437</v>
      </c>
      <c r="D29" s="288" t="s">
        <v>503</v>
      </c>
      <c r="E29" s="264">
        <v>13500000</v>
      </c>
      <c r="F29" s="264"/>
      <c r="G29" s="264"/>
      <c r="H29" s="289">
        <f t="shared" si="5"/>
        <v>13500000</v>
      </c>
      <c r="I29" s="288">
        <v>4000000</v>
      </c>
      <c r="J29" s="290"/>
      <c r="K29" s="264"/>
      <c r="L29" s="284">
        <f t="shared" si="6"/>
        <v>0</v>
      </c>
      <c r="M29" s="264">
        <v>950000</v>
      </c>
      <c r="N29" s="264">
        <v>950000</v>
      </c>
      <c r="O29" s="284">
        <f t="shared" si="7"/>
        <v>0</v>
      </c>
      <c r="P29" s="264">
        <v>950000</v>
      </c>
      <c r="Q29" s="264">
        <v>950000</v>
      </c>
      <c r="R29" s="284">
        <f t="shared" si="9"/>
        <v>0</v>
      </c>
      <c r="S29" s="264">
        <v>950000</v>
      </c>
      <c r="T29" s="264">
        <v>950000</v>
      </c>
      <c r="U29" s="284">
        <f t="shared" si="10"/>
        <v>0</v>
      </c>
      <c r="V29" s="264">
        <v>950000</v>
      </c>
      <c r="W29" s="264">
        <v>950000</v>
      </c>
      <c r="X29" s="284">
        <f t="shared" si="11"/>
        <v>0</v>
      </c>
      <c r="Y29" s="264">
        <v>950000</v>
      </c>
      <c r="Z29" s="264">
        <v>950000</v>
      </c>
      <c r="AA29" s="284">
        <f t="shared" si="12"/>
        <v>0</v>
      </c>
      <c r="AB29" s="264">
        <v>950000</v>
      </c>
      <c r="AC29" s="264">
        <v>950000</v>
      </c>
      <c r="AD29" s="284">
        <f t="shared" si="13"/>
        <v>0</v>
      </c>
      <c r="AE29" s="264">
        <v>950000</v>
      </c>
      <c r="AF29" s="264">
        <v>950000</v>
      </c>
      <c r="AG29" s="284">
        <f t="shared" si="14"/>
        <v>0</v>
      </c>
      <c r="AH29" s="264">
        <v>950000</v>
      </c>
      <c r="AI29" s="264">
        <v>950000</v>
      </c>
      <c r="AJ29" s="284">
        <f t="shared" si="15"/>
        <v>0</v>
      </c>
      <c r="AK29" s="264">
        <v>950000</v>
      </c>
      <c r="AL29" s="264">
        <v>950000</v>
      </c>
      <c r="AM29" s="284">
        <f t="shared" si="16"/>
        <v>0</v>
      </c>
      <c r="AN29" s="264">
        <v>950000</v>
      </c>
      <c r="AO29" s="264">
        <v>950000</v>
      </c>
      <c r="AP29" s="284">
        <f t="shared" si="17"/>
        <v>0</v>
      </c>
      <c r="AQ29" s="264"/>
      <c r="AR29" s="264"/>
      <c r="AS29" s="292"/>
      <c r="AT29" s="264"/>
      <c r="AU29" s="264"/>
      <c r="AV29" s="291">
        <f t="shared" si="8"/>
        <v>0</v>
      </c>
      <c r="AW29" s="264"/>
      <c r="AX29" s="264"/>
      <c r="AY29" s="291"/>
      <c r="AZ29" s="275">
        <f t="shared" si="0"/>
        <v>9500000</v>
      </c>
      <c r="BA29" s="334">
        <f t="shared" si="1"/>
        <v>4000000</v>
      </c>
      <c r="BB29" s="334">
        <f t="shared" si="2"/>
        <v>13500000</v>
      </c>
      <c r="BC29" s="334">
        <f t="shared" si="3"/>
        <v>13500000</v>
      </c>
      <c r="BD29" s="334">
        <f t="shared" si="4"/>
        <v>0</v>
      </c>
    </row>
    <row r="30" spans="1:56" s="276" customFormat="1" x14ac:dyDescent="0.2">
      <c r="A30" s="347">
        <v>24</v>
      </c>
      <c r="B30" s="294" t="s">
        <v>438</v>
      </c>
      <c r="C30" s="287" t="s">
        <v>439</v>
      </c>
      <c r="D30" s="288" t="s">
        <v>504</v>
      </c>
      <c r="E30" s="264">
        <v>13500000</v>
      </c>
      <c r="F30" s="264"/>
      <c r="G30" s="264">
        <v>6750000</v>
      </c>
      <c r="H30" s="289">
        <f t="shared" si="5"/>
        <v>6750000</v>
      </c>
      <c r="I30" s="288">
        <v>5000000</v>
      </c>
      <c r="J30" s="290"/>
      <c r="K30" s="264"/>
      <c r="L30" s="284">
        <f t="shared" si="6"/>
        <v>0</v>
      </c>
      <c r="M30" s="264">
        <v>175000</v>
      </c>
      <c r="N30" s="264">
        <v>175000</v>
      </c>
      <c r="O30" s="284">
        <f t="shared" si="7"/>
        <v>0</v>
      </c>
      <c r="P30" s="264">
        <v>175000</v>
      </c>
      <c r="Q30" s="264">
        <v>175000</v>
      </c>
      <c r="R30" s="284">
        <f t="shared" si="9"/>
        <v>0</v>
      </c>
      <c r="S30" s="264">
        <v>175000</v>
      </c>
      <c r="T30" s="264">
        <v>175000</v>
      </c>
      <c r="U30" s="284">
        <f t="shared" si="10"/>
        <v>0</v>
      </c>
      <c r="V30" s="264">
        <v>175000</v>
      </c>
      <c r="W30" s="264">
        <v>175000</v>
      </c>
      <c r="X30" s="284">
        <f t="shared" si="11"/>
        <v>0</v>
      </c>
      <c r="Y30" s="264">
        <v>175000</v>
      </c>
      <c r="Z30" s="264">
        <v>175000</v>
      </c>
      <c r="AA30" s="284">
        <f t="shared" si="12"/>
        <v>0</v>
      </c>
      <c r="AB30" s="264">
        <v>175000</v>
      </c>
      <c r="AC30" s="264">
        <v>175000</v>
      </c>
      <c r="AD30" s="284">
        <f t="shared" si="13"/>
        <v>0</v>
      </c>
      <c r="AE30" s="264">
        <v>175000</v>
      </c>
      <c r="AF30" s="264">
        <v>175000</v>
      </c>
      <c r="AG30" s="284">
        <f t="shared" si="14"/>
        <v>0</v>
      </c>
      <c r="AH30" s="264">
        <v>175000</v>
      </c>
      <c r="AI30" s="264">
        <v>175000</v>
      </c>
      <c r="AJ30" s="284">
        <f t="shared" si="15"/>
        <v>0</v>
      </c>
      <c r="AK30" s="264">
        <v>175000</v>
      </c>
      <c r="AL30" s="264">
        <v>175000</v>
      </c>
      <c r="AM30" s="284">
        <f t="shared" si="16"/>
        <v>0</v>
      </c>
      <c r="AN30" s="264">
        <v>175000</v>
      </c>
      <c r="AO30" s="264">
        <v>175000</v>
      </c>
      <c r="AP30" s="284">
        <f t="shared" si="17"/>
        <v>0</v>
      </c>
      <c r="AQ30" s="264"/>
      <c r="AR30" s="264"/>
      <c r="AS30" s="292"/>
      <c r="AT30" s="264"/>
      <c r="AU30" s="264"/>
      <c r="AV30" s="291">
        <f t="shared" si="8"/>
        <v>0</v>
      </c>
      <c r="AW30" s="264"/>
      <c r="AX30" s="264"/>
      <c r="AY30" s="291"/>
      <c r="AZ30" s="275">
        <f t="shared" si="0"/>
        <v>1750000</v>
      </c>
      <c r="BA30" s="334">
        <f t="shared" si="1"/>
        <v>5000000</v>
      </c>
      <c r="BB30" s="334">
        <f t="shared" si="2"/>
        <v>6750000</v>
      </c>
      <c r="BC30" s="334">
        <f t="shared" si="3"/>
        <v>6750000</v>
      </c>
      <c r="BD30" s="334">
        <f t="shared" si="4"/>
        <v>0</v>
      </c>
    </row>
    <row r="31" spans="1:56" s="276" customFormat="1" x14ac:dyDescent="0.2">
      <c r="A31" s="333">
        <v>25</v>
      </c>
      <c r="B31" s="294"/>
      <c r="C31" s="287" t="s">
        <v>440</v>
      </c>
      <c r="D31" s="288" t="s">
        <v>503</v>
      </c>
      <c r="E31" s="264">
        <v>13500000</v>
      </c>
      <c r="F31" s="264"/>
      <c r="G31" s="264"/>
      <c r="H31" s="289">
        <f t="shared" si="5"/>
        <v>13500000</v>
      </c>
      <c r="I31" s="288">
        <v>4000000</v>
      </c>
      <c r="J31" s="290"/>
      <c r="K31" s="264"/>
      <c r="L31" s="284">
        <f t="shared" si="6"/>
        <v>0</v>
      </c>
      <c r="M31" s="264">
        <v>950000</v>
      </c>
      <c r="N31" s="264">
        <v>950000</v>
      </c>
      <c r="O31" s="284">
        <f t="shared" si="7"/>
        <v>0</v>
      </c>
      <c r="P31" s="264">
        <v>950000</v>
      </c>
      <c r="Q31" s="264">
        <v>950000</v>
      </c>
      <c r="R31" s="284">
        <f t="shared" si="9"/>
        <v>0</v>
      </c>
      <c r="S31" s="264">
        <v>950000</v>
      </c>
      <c r="T31" s="264">
        <v>950000</v>
      </c>
      <c r="U31" s="284">
        <f t="shared" si="10"/>
        <v>0</v>
      </c>
      <c r="V31" s="264">
        <v>950000</v>
      </c>
      <c r="W31" s="264">
        <v>950000</v>
      </c>
      <c r="X31" s="284">
        <f t="shared" si="11"/>
        <v>0</v>
      </c>
      <c r="Y31" s="264">
        <v>950000</v>
      </c>
      <c r="Z31" s="264">
        <v>950000</v>
      </c>
      <c r="AA31" s="284">
        <f t="shared" si="12"/>
        <v>0</v>
      </c>
      <c r="AB31" s="264">
        <v>950000</v>
      </c>
      <c r="AC31" s="264">
        <v>950000</v>
      </c>
      <c r="AD31" s="284">
        <f t="shared" si="13"/>
        <v>0</v>
      </c>
      <c r="AE31" s="264">
        <v>950000</v>
      </c>
      <c r="AF31" s="264">
        <v>950000</v>
      </c>
      <c r="AG31" s="284">
        <f t="shared" si="14"/>
        <v>0</v>
      </c>
      <c r="AH31" s="264">
        <v>950000</v>
      </c>
      <c r="AI31" s="264">
        <v>950000</v>
      </c>
      <c r="AJ31" s="284">
        <f t="shared" si="15"/>
        <v>0</v>
      </c>
      <c r="AK31" s="264">
        <v>950000</v>
      </c>
      <c r="AL31" s="264">
        <v>950000</v>
      </c>
      <c r="AM31" s="284">
        <f t="shared" si="16"/>
        <v>0</v>
      </c>
      <c r="AN31" s="264">
        <v>950000</v>
      </c>
      <c r="AO31" s="264">
        <v>950000</v>
      </c>
      <c r="AP31" s="284">
        <f t="shared" si="17"/>
        <v>0</v>
      </c>
      <c r="AQ31" s="264"/>
      <c r="AR31" s="264"/>
      <c r="AS31" s="292"/>
      <c r="AT31" s="264"/>
      <c r="AU31" s="264"/>
      <c r="AV31" s="291">
        <f t="shared" si="8"/>
        <v>0</v>
      </c>
      <c r="AW31" s="264"/>
      <c r="AX31" s="264"/>
      <c r="AY31" s="291"/>
      <c r="AZ31" s="275">
        <f t="shared" si="0"/>
        <v>9500000</v>
      </c>
      <c r="BA31" s="334">
        <f t="shared" si="1"/>
        <v>4000000</v>
      </c>
      <c r="BB31" s="334">
        <f t="shared" si="2"/>
        <v>13500000</v>
      </c>
      <c r="BC31" s="334">
        <f t="shared" si="3"/>
        <v>13500000</v>
      </c>
      <c r="BD31" s="334">
        <f t="shared" si="4"/>
        <v>0</v>
      </c>
    </row>
    <row r="32" spans="1:56" s="276" customFormat="1" x14ac:dyDescent="0.2">
      <c r="A32" s="347">
        <v>26</v>
      </c>
      <c r="B32" s="294"/>
      <c r="C32" s="287" t="s">
        <v>441</v>
      </c>
      <c r="D32" s="288" t="s">
        <v>504</v>
      </c>
      <c r="E32" s="264">
        <v>13000000</v>
      </c>
      <c r="F32" s="264"/>
      <c r="G32" s="264"/>
      <c r="H32" s="289">
        <f t="shared" si="5"/>
        <v>13000000</v>
      </c>
      <c r="I32" s="288">
        <v>4000000</v>
      </c>
      <c r="J32" s="290"/>
      <c r="K32" s="264"/>
      <c r="L32" s="284">
        <f t="shared" si="6"/>
        <v>0</v>
      </c>
      <c r="M32" s="264">
        <v>900000</v>
      </c>
      <c r="N32" s="264">
        <v>900000</v>
      </c>
      <c r="O32" s="284">
        <f t="shared" si="7"/>
        <v>0</v>
      </c>
      <c r="P32" s="264">
        <v>900000</v>
      </c>
      <c r="Q32" s="264">
        <v>900000</v>
      </c>
      <c r="R32" s="284">
        <f t="shared" si="9"/>
        <v>0</v>
      </c>
      <c r="S32" s="264">
        <v>900000</v>
      </c>
      <c r="T32" s="264">
        <v>900000</v>
      </c>
      <c r="U32" s="284">
        <f t="shared" si="10"/>
        <v>0</v>
      </c>
      <c r="V32" s="264">
        <v>900000</v>
      </c>
      <c r="W32" s="264">
        <v>900000</v>
      </c>
      <c r="X32" s="284">
        <f t="shared" si="11"/>
        <v>0</v>
      </c>
      <c r="Y32" s="264">
        <v>900000</v>
      </c>
      <c r="Z32" s="264">
        <v>900000</v>
      </c>
      <c r="AA32" s="284">
        <f t="shared" si="12"/>
        <v>0</v>
      </c>
      <c r="AB32" s="264">
        <v>900000</v>
      </c>
      <c r="AC32" s="264">
        <v>900000</v>
      </c>
      <c r="AD32" s="284">
        <f t="shared" si="13"/>
        <v>0</v>
      </c>
      <c r="AE32" s="264">
        <v>900000</v>
      </c>
      <c r="AF32" s="264">
        <v>900000</v>
      </c>
      <c r="AG32" s="284">
        <f t="shared" si="14"/>
        <v>0</v>
      </c>
      <c r="AH32" s="264">
        <v>900000</v>
      </c>
      <c r="AI32" s="264">
        <v>900000</v>
      </c>
      <c r="AJ32" s="284">
        <f t="shared" si="15"/>
        <v>0</v>
      </c>
      <c r="AK32" s="264">
        <v>900000</v>
      </c>
      <c r="AL32" s="264">
        <v>900000</v>
      </c>
      <c r="AM32" s="284">
        <f t="shared" si="16"/>
        <v>0</v>
      </c>
      <c r="AN32" s="264">
        <v>900000</v>
      </c>
      <c r="AO32" s="264">
        <v>900000</v>
      </c>
      <c r="AP32" s="284">
        <f t="shared" si="17"/>
        <v>0</v>
      </c>
      <c r="AQ32" s="264"/>
      <c r="AR32" s="264"/>
      <c r="AS32" s="292"/>
      <c r="AT32" s="264"/>
      <c r="AU32" s="264"/>
      <c r="AV32" s="291">
        <f t="shared" si="8"/>
        <v>0</v>
      </c>
      <c r="AW32" s="264"/>
      <c r="AX32" s="264"/>
      <c r="AY32" s="291"/>
      <c r="AZ32" s="275">
        <f t="shared" si="0"/>
        <v>9000000</v>
      </c>
      <c r="BA32" s="334">
        <f t="shared" si="1"/>
        <v>4000000</v>
      </c>
      <c r="BB32" s="334">
        <f t="shared" si="2"/>
        <v>13000000</v>
      </c>
      <c r="BC32" s="334">
        <f t="shared" si="3"/>
        <v>13000000</v>
      </c>
      <c r="BD32" s="334">
        <f t="shared" si="4"/>
        <v>0</v>
      </c>
    </row>
    <row r="33" spans="1:56" s="276" customFormat="1" x14ac:dyDescent="0.2">
      <c r="A33" s="328">
        <v>27</v>
      </c>
      <c r="B33" s="294"/>
      <c r="C33" s="287" t="s">
        <v>442</v>
      </c>
      <c r="D33" s="288" t="s">
        <v>504</v>
      </c>
      <c r="E33" s="264">
        <v>13500000</v>
      </c>
      <c r="F33" s="264">
        <v>1350000</v>
      </c>
      <c r="G33" s="264"/>
      <c r="H33" s="289">
        <f t="shared" si="5"/>
        <v>12150000</v>
      </c>
      <c r="I33" s="288">
        <f>+H33</f>
        <v>12150000</v>
      </c>
      <c r="J33" s="290"/>
      <c r="K33" s="264"/>
      <c r="L33" s="227">
        <f t="shared" si="6"/>
        <v>0</v>
      </c>
      <c r="M33" s="264"/>
      <c r="N33" s="264"/>
      <c r="O33" s="284">
        <f t="shared" si="7"/>
        <v>0</v>
      </c>
      <c r="P33" s="264"/>
      <c r="Q33" s="264"/>
      <c r="R33" s="291"/>
      <c r="S33" s="264"/>
      <c r="T33" s="264"/>
      <c r="U33" s="284"/>
      <c r="V33" s="264"/>
      <c r="W33" s="264"/>
      <c r="X33" s="284"/>
      <c r="Y33" s="264"/>
      <c r="Z33" s="264"/>
      <c r="AA33" s="284"/>
      <c r="AB33" s="264"/>
      <c r="AC33" s="264"/>
      <c r="AD33" s="284"/>
      <c r="AE33" s="264"/>
      <c r="AF33" s="264"/>
      <c r="AG33" s="284"/>
      <c r="AH33" s="264"/>
      <c r="AI33" s="264"/>
      <c r="AJ33" s="284"/>
      <c r="AK33" s="264"/>
      <c r="AL33" s="264"/>
      <c r="AM33" s="284"/>
      <c r="AN33" s="264"/>
      <c r="AO33" s="264"/>
      <c r="AP33" s="284"/>
      <c r="AQ33" s="264"/>
      <c r="AR33" s="264"/>
      <c r="AS33" s="292"/>
      <c r="AT33" s="264"/>
      <c r="AU33" s="264"/>
      <c r="AV33" s="291">
        <f t="shared" si="8"/>
        <v>0</v>
      </c>
      <c r="AW33" s="264"/>
      <c r="AX33" s="264"/>
      <c r="AY33" s="291"/>
      <c r="AZ33" s="275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27">
        <v>28</v>
      </c>
      <c r="B34" s="3"/>
      <c r="C34" s="49" t="s">
        <v>443</v>
      </c>
      <c r="D34" s="50" t="s">
        <v>503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>
        <v>800000</v>
      </c>
      <c r="AG34" s="227">
        <f t="shared" ref="AG34:AG44" si="23">+AE34-AF34</f>
        <v>0</v>
      </c>
      <c r="AH34" s="11">
        <v>800000</v>
      </c>
      <c r="AI34" s="11">
        <v>800000</v>
      </c>
      <c r="AJ34" s="227">
        <f t="shared" ref="AJ34:AJ44" si="24">+AH34-AI34</f>
        <v>0</v>
      </c>
      <c r="AK34" s="11">
        <v>800000</v>
      </c>
      <c r="AL34" s="11">
        <v>800000</v>
      </c>
      <c r="AM34" s="227">
        <f>+AK34-AL34</f>
        <v>0</v>
      </c>
      <c r="AN34" s="11">
        <v>800000</v>
      </c>
      <c r="AO34" s="11">
        <v>800000</v>
      </c>
      <c r="AP34" s="227">
        <f>+AN34-AO34</f>
        <v>0</v>
      </c>
      <c r="AQ34" s="11">
        <v>800000</v>
      </c>
      <c r="AR34" s="11">
        <v>800000</v>
      </c>
      <c r="AS34" s="227">
        <f>+AQ34-AR34</f>
        <v>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s="276" customFormat="1" x14ac:dyDescent="0.2">
      <c r="A35" s="333">
        <v>29</v>
      </c>
      <c r="B35" s="294"/>
      <c r="C35" s="287" t="s">
        <v>444</v>
      </c>
      <c r="D35" s="349" t="s">
        <v>503</v>
      </c>
      <c r="E35" s="264">
        <v>13500000</v>
      </c>
      <c r="F35" s="264"/>
      <c r="G35" s="264"/>
      <c r="H35" s="289">
        <f t="shared" si="5"/>
        <v>13500000</v>
      </c>
      <c r="I35" s="288">
        <v>3500000</v>
      </c>
      <c r="J35" s="290">
        <v>1500000</v>
      </c>
      <c r="K35" s="264">
        <v>1500000</v>
      </c>
      <c r="L35" s="284">
        <f t="shared" si="6"/>
        <v>0</v>
      </c>
      <c r="M35" s="264">
        <v>850000</v>
      </c>
      <c r="N35" s="264">
        <v>850000</v>
      </c>
      <c r="O35" s="284">
        <f t="shared" si="7"/>
        <v>0</v>
      </c>
      <c r="P35" s="264">
        <v>850000</v>
      </c>
      <c r="Q35" s="264">
        <v>850000</v>
      </c>
      <c r="R35" s="284">
        <f t="shared" si="18"/>
        <v>0</v>
      </c>
      <c r="S35" s="264">
        <v>850000</v>
      </c>
      <c r="T35" s="264">
        <v>850000</v>
      </c>
      <c r="U35" s="284">
        <f t="shared" si="19"/>
        <v>0</v>
      </c>
      <c r="V35" s="264">
        <v>850000</v>
      </c>
      <c r="W35" s="264">
        <v>850000</v>
      </c>
      <c r="X35" s="284">
        <f t="shared" si="20"/>
        <v>0</v>
      </c>
      <c r="Y35" s="264">
        <v>850000</v>
      </c>
      <c r="Z35" s="264">
        <v>850000</v>
      </c>
      <c r="AA35" s="284">
        <f t="shared" si="21"/>
        <v>0</v>
      </c>
      <c r="AB35" s="264">
        <v>850000</v>
      </c>
      <c r="AC35" s="264">
        <v>850000</v>
      </c>
      <c r="AD35" s="284">
        <f t="shared" si="22"/>
        <v>0</v>
      </c>
      <c r="AE35" s="264">
        <v>850000</v>
      </c>
      <c r="AF35" s="264">
        <v>850000</v>
      </c>
      <c r="AG35" s="284">
        <f t="shared" si="23"/>
        <v>0</v>
      </c>
      <c r="AH35" s="264">
        <v>850000</v>
      </c>
      <c r="AI35" s="264">
        <v>850000</v>
      </c>
      <c r="AJ35" s="284">
        <f t="shared" si="24"/>
        <v>0</v>
      </c>
      <c r="AK35" s="264">
        <v>850000</v>
      </c>
      <c r="AL35" s="264">
        <v>850000</v>
      </c>
      <c r="AM35" s="284">
        <f t="shared" ref="AM35:AM44" si="25">+AK35-AL35</f>
        <v>0</v>
      </c>
      <c r="AN35" s="264">
        <v>850000</v>
      </c>
      <c r="AO35" s="264">
        <v>850000</v>
      </c>
      <c r="AP35" s="284">
        <f>+AN35-AO35</f>
        <v>0</v>
      </c>
      <c r="AQ35" s="264"/>
      <c r="AR35" s="264"/>
      <c r="AS35" s="292"/>
      <c r="AT35" s="264"/>
      <c r="AU35" s="264"/>
      <c r="AV35" s="291">
        <f t="shared" si="8"/>
        <v>0</v>
      </c>
      <c r="AW35" s="264"/>
      <c r="AX35" s="264"/>
      <c r="AY35" s="291"/>
      <c r="AZ35" s="275">
        <f t="shared" si="0"/>
        <v>10000000</v>
      </c>
      <c r="BA35" s="334">
        <f t="shared" si="1"/>
        <v>3500000</v>
      </c>
      <c r="BB35" s="334">
        <f t="shared" si="2"/>
        <v>13500000</v>
      </c>
      <c r="BC35" s="334">
        <f t="shared" si="3"/>
        <v>13500000</v>
      </c>
      <c r="BD35" s="334">
        <f t="shared" si="4"/>
        <v>0</v>
      </c>
    </row>
    <row r="36" spans="1:56" s="276" customFormat="1" x14ac:dyDescent="0.2">
      <c r="A36" s="347">
        <v>30</v>
      </c>
      <c r="B36" s="294"/>
      <c r="C36" s="287" t="s">
        <v>445</v>
      </c>
      <c r="D36" s="349" t="s">
        <v>504</v>
      </c>
      <c r="E36" s="264">
        <v>13500000</v>
      </c>
      <c r="F36" s="264"/>
      <c r="G36" s="264"/>
      <c r="H36" s="289">
        <f t="shared" si="5"/>
        <v>13500000</v>
      </c>
      <c r="I36" s="288">
        <v>4000000</v>
      </c>
      <c r="J36" s="290"/>
      <c r="K36" s="264"/>
      <c r="L36" s="284">
        <f t="shared" si="6"/>
        <v>0</v>
      </c>
      <c r="M36" s="264">
        <v>950000</v>
      </c>
      <c r="N36" s="264">
        <v>950000</v>
      </c>
      <c r="O36" s="284">
        <f t="shared" si="7"/>
        <v>0</v>
      </c>
      <c r="P36" s="264">
        <v>950000</v>
      </c>
      <c r="Q36" s="264">
        <v>950000</v>
      </c>
      <c r="R36" s="284">
        <f t="shared" si="18"/>
        <v>0</v>
      </c>
      <c r="S36" s="264">
        <v>950000</v>
      </c>
      <c r="T36" s="264">
        <v>950000</v>
      </c>
      <c r="U36" s="284">
        <f t="shared" si="19"/>
        <v>0</v>
      </c>
      <c r="V36" s="264">
        <v>950000</v>
      </c>
      <c r="W36" s="264">
        <v>950000</v>
      </c>
      <c r="X36" s="284">
        <f t="shared" si="20"/>
        <v>0</v>
      </c>
      <c r="Y36" s="264">
        <v>950000</v>
      </c>
      <c r="Z36" s="264">
        <v>950000</v>
      </c>
      <c r="AA36" s="284">
        <f t="shared" si="21"/>
        <v>0</v>
      </c>
      <c r="AB36" s="264">
        <v>950000</v>
      </c>
      <c r="AC36" s="264">
        <v>950000</v>
      </c>
      <c r="AD36" s="284">
        <f t="shared" si="22"/>
        <v>0</v>
      </c>
      <c r="AE36" s="264">
        <v>950000</v>
      </c>
      <c r="AF36" s="264">
        <v>950000</v>
      </c>
      <c r="AG36" s="284">
        <f t="shared" si="23"/>
        <v>0</v>
      </c>
      <c r="AH36" s="264">
        <v>950000</v>
      </c>
      <c r="AI36" s="264">
        <v>950000</v>
      </c>
      <c r="AJ36" s="284">
        <f t="shared" si="24"/>
        <v>0</v>
      </c>
      <c r="AK36" s="264">
        <v>950000</v>
      </c>
      <c r="AL36" s="264">
        <v>950000</v>
      </c>
      <c r="AM36" s="284">
        <f t="shared" si="25"/>
        <v>0</v>
      </c>
      <c r="AN36" s="264">
        <v>950000</v>
      </c>
      <c r="AO36" s="264">
        <v>950000</v>
      </c>
      <c r="AP36" s="284">
        <f>+AN36-AO36</f>
        <v>0</v>
      </c>
      <c r="AQ36" s="264"/>
      <c r="AR36" s="264"/>
      <c r="AS36" s="292"/>
      <c r="AT36" s="264"/>
      <c r="AU36" s="264"/>
      <c r="AV36" s="291">
        <f t="shared" si="8"/>
        <v>0</v>
      </c>
      <c r="AW36" s="264"/>
      <c r="AX36" s="264"/>
      <c r="AY36" s="291"/>
      <c r="AZ36" s="275">
        <f t="shared" si="0"/>
        <v>9500000</v>
      </c>
      <c r="BA36" s="334">
        <f t="shared" si="1"/>
        <v>4000000</v>
      </c>
      <c r="BB36" s="334">
        <f t="shared" si="2"/>
        <v>13500000</v>
      </c>
      <c r="BC36" s="334">
        <f t="shared" si="3"/>
        <v>13500000</v>
      </c>
      <c r="BD36" s="334">
        <f t="shared" si="4"/>
        <v>0</v>
      </c>
    </row>
    <row r="37" spans="1:56" s="276" customFormat="1" x14ac:dyDescent="0.2">
      <c r="A37" s="333">
        <v>31</v>
      </c>
      <c r="B37" s="294"/>
      <c r="C37" s="287" t="s">
        <v>446</v>
      </c>
      <c r="D37" s="349" t="s">
        <v>503</v>
      </c>
      <c r="E37" s="264">
        <v>13500000</v>
      </c>
      <c r="F37" s="264"/>
      <c r="G37" s="264"/>
      <c r="H37" s="289">
        <f t="shared" si="5"/>
        <v>13500000</v>
      </c>
      <c r="I37" s="288">
        <v>5000000</v>
      </c>
      <c r="J37" s="290"/>
      <c r="K37" s="264"/>
      <c r="L37" s="284">
        <f t="shared" si="6"/>
        <v>0</v>
      </c>
      <c r="M37" s="264">
        <v>850000</v>
      </c>
      <c r="N37" s="264">
        <v>850000</v>
      </c>
      <c r="O37" s="284">
        <f t="shared" si="7"/>
        <v>0</v>
      </c>
      <c r="P37" s="264">
        <v>850000</v>
      </c>
      <c r="Q37" s="264">
        <v>850000</v>
      </c>
      <c r="R37" s="284">
        <f t="shared" si="18"/>
        <v>0</v>
      </c>
      <c r="S37" s="264">
        <v>850000</v>
      </c>
      <c r="T37" s="264">
        <v>850000</v>
      </c>
      <c r="U37" s="284">
        <f t="shared" si="19"/>
        <v>0</v>
      </c>
      <c r="V37" s="264">
        <v>850000</v>
      </c>
      <c r="W37" s="264">
        <v>850000</v>
      </c>
      <c r="X37" s="284">
        <f t="shared" si="20"/>
        <v>0</v>
      </c>
      <c r="Y37" s="264">
        <v>850000</v>
      </c>
      <c r="Z37" s="264">
        <v>850000</v>
      </c>
      <c r="AA37" s="284">
        <f t="shared" si="21"/>
        <v>0</v>
      </c>
      <c r="AB37" s="264">
        <v>850000</v>
      </c>
      <c r="AC37" s="264">
        <v>850000</v>
      </c>
      <c r="AD37" s="284">
        <f t="shared" si="22"/>
        <v>0</v>
      </c>
      <c r="AE37" s="264">
        <v>850000</v>
      </c>
      <c r="AF37" s="264">
        <v>850000</v>
      </c>
      <c r="AG37" s="284">
        <f t="shared" si="23"/>
        <v>0</v>
      </c>
      <c r="AH37" s="264">
        <v>850000</v>
      </c>
      <c r="AI37" s="264">
        <v>850000</v>
      </c>
      <c r="AJ37" s="284">
        <f t="shared" si="24"/>
        <v>0</v>
      </c>
      <c r="AK37" s="264">
        <v>850000</v>
      </c>
      <c r="AL37" s="264">
        <v>850000</v>
      </c>
      <c r="AM37" s="284">
        <f t="shared" si="25"/>
        <v>0</v>
      </c>
      <c r="AN37" s="264">
        <v>850000</v>
      </c>
      <c r="AO37" s="264">
        <v>850000</v>
      </c>
      <c r="AP37" s="284">
        <f t="shared" ref="AP37:AP44" si="26">+AN37-AO37</f>
        <v>0</v>
      </c>
      <c r="AQ37" s="264"/>
      <c r="AR37" s="264"/>
      <c r="AS37" s="292"/>
      <c r="AT37" s="264"/>
      <c r="AU37" s="264"/>
      <c r="AV37" s="291">
        <f t="shared" si="8"/>
        <v>0</v>
      </c>
      <c r="AW37" s="264"/>
      <c r="AX37" s="264"/>
      <c r="AY37" s="291"/>
      <c r="AZ37" s="275">
        <f t="shared" si="0"/>
        <v>8500000</v>
      </c>
      <c r="BA37" s="334">
        <f t="shared" si="1"/>
        <v>5000000</v>
      </c>
      <c r="BB37" s="334">
        <f t="shared" si="2"/>
        <v>13500000</v>
      </c>
      <c r="BC37" s="334">
        <f t="shared" si="3"/>
        <v>13500000</v>
      </c>
      <c r="BD37" s="334">
        <f t="shared" si="4"/>
        <v>0</v>
      </c>
    </row>
    <row r="38" spans="1:56" x14ac:dyDescent="0.2">
      <c r="A38" s="327">
        <v>32</v>
      </c>
      <c r="B38" s="3"/>
      <c r="C38" s="49" t="s">
        <v>447</v>
      </c>
      <c r="D38" s="50" t="s">
        <v>503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800000</v>
      </c>
      <c r="AA38" s="227">
        <f t="shared" si="21"/>
        <v>0</v>
      </c>
      <c r="AB38" s="11">
        <v>800000</v>
      </c>
      <c r="AC38" s="11">
        <v>800000</v>
      </c>
      <c r="AD38" s="227">
        <f t="shared" si="22"/>
        <v>0</v>
      </c>
      <c r="AE38" s="11">
        <v>800000</v>
      </c>
      <c r="AF38" s="11">
        <v>800000</v>
      </c>
      <c r="AG38" s="227">
        <f t="shared" si="23"/>
        <v>0</v>
      </c>
      <c r="AH38" s="11">
        <v>800000</v>
      </c>
      <c r="AI38" s="11">
        <v>300000</v>
      </c>
      <c r="AJ38" s="227">
        <f t="shared" si="24"/>
        <v>500000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s="276" customFormat="1" x14ac:dyDescent="0.2">
      <c r="A39" s="333">
        <v>33</v>
      </c>
      <c r="B39" s="294"/>
      <c r="C39" s="287" t="s">
        <v>448</v>
      </c>
      <c r="D39" s="349" t="s">
        <v>504</v>
      </c>
      <c r="E39" s="264">
        <v>13500000</v>
      </c>
      <c r="F39" s="264"/>
      <c r="G39" s="264"/>
      <c r="H39" s="289">
        <f t="shared" si="5"/>
        <v>13500000</v>
      </c>
      <c r="I39" s="288">
        <v>4000000</v>
      </c>
      <c r="J39" s="290"/>
      <c r="K39" s="264"/>
      <c r="L39" s="284">
        <f t="shared" si="6"/>
        <v>0</v>
      </c>
      <c r="M39" s="264">
        <v>950000</v>
      </c>
      <c r="N39" s="264">
        <v>950000</v>
      </c>
      <c r="O39" s="284">
        <f t="shared" si="7"/>
        <v>0</v>
      </c>
      <c r="P39" s="264">
        <v>950000</v>
      </c>
      <c r="Q39" s="264">
        <v>950000</v>
      </c>
      <c r="R39" s="284">
        <f t="shared" si="18"/>
        <v>0</v>
      </c>
      <c r="S39" s="264">
        <v>950000</v>
      </c>
      <c r="T39" s="264">
        <v>950000</v>
      </c>
      <c r="U39" s="284">
        <f t="shared" si="19"/>
        <v>0</v>
      </c>
      <c r="V39" s="264">
        <v>950000</v>
      </c>
      <c r="W39" s="264">
        <v>950000</v>
      </c>
      <c r="X39" s="284">
        <f t="shared" si="20"/>
        <v>0</v>
      </c>
      <c r="Y39" s="264">
        <v>950000</v>
      </c>
      <c r="Z39" s="264">
        <v>950000</v>
      </c>
      <c r="AA39" s="284">
        <f t="shared" si="21"/>
        <v>0</v>
      </c>
      <c r="AB39" s="264">
        <v>950000</v>
      </c>
      <c r="AC39" s="264">
        <v>950000</v>
      </c>
      <c r="AD39" s="284">
        <f t="shared" si="22"/>
        <v>0</v>
      </c>
      <c r="AE39" s="264">
        <v>950000</v>
      </c>
      <c r="AF39" s="264">
        <v>950000</v>
      </c>
      <c r="AG39" s="284">
        <f t="shared" si="23"/>
        <v>0</v>
      </c>
      <c r="AH39" s="264">
        <v>950000</v>
      </c>
      <c r="AI39" s="264">
        <v>950000</v>
      </c>
      <c r="AJ39" s="284">
        <f t="shared" si="24"/>
        <v>0</v>
      </c>
      <c r="AK39" s="264">
        <v>950000</v>
      </c>
      <c r="AL39" s="264">
        <v>950000</v>
      </c>
      <c r="AM39" s="284">
        <f t="shared" si="25"/>
        <v>0</v>
      </c>
      <c r="AN39" s="264">
        <v>950000</v>
      </c>
      <c r="AO39" s="264">
        <v>950000</v>
      </c>
      <c r="AP39" s="284">
        <f t="shared" si="26"/>
        <v>0</v>
      </c>
      <c r="AQ39" s="264"/>
      <c r="AR39" s="264"/>
      <c r="AS39" s="292"/>
      <c r="AT39" s="264"/>
      <c r="AU39" s="264"/>
      <c r="AV39" s="291">
        <f t="shared" si="8"/>
        <v>0</v>
      </c>
      <c r="AW39" s="264"/>
      <c r="AX39" s="264"/>
      <c r="AY39" s="291"/>
      <c r="AZ39" s="275">
        <f t="shared" si="0"/>
        <v>9500000</v>
      </c>
      <c r="BA39" s="334">
        <f t="shared" si="1"/>
        <v>4000000</v>
      </c>
      <c r="BB39" s="334">
        <f t="shared" si="2"/>
        <v>13500000</v>
      </c>
      <c r="BC39" s="334">
        <f t="shared" si="3"/>
        <v>13500000</v>
      </c>
      <c r="BD39" s="334">
        <f t="shared" si="4"/>
        <v>0</v>
      </c>
    </row>
    <row r="40" spans="1:56" s="276" customFormat="1" x14ac:dyDescent="0.2">
      <c r="A40" s="347">
        <v>34</v>
      </c>
      <c r="B40" s="294"/>
      <c r="C40" s="287" t="s">
        <v>449</v>
      </c>
      <c r="D40" s="349" t="s">
        <v>503</v>
      </c>
      <c r="E40" s="264">
        <v>13500000</v>
      </c>
      <c r="F40" s="264"/>
      <c r="G40" s="264"/>
      <c r="H40" s="289">
        <f t="shared" si="5"/>
        <v>13500000</v>
      </c>
      <c r="I40" s="288">
        <v>4000000</v>
      </c>
      <c r="J40" s="290"/>
      <c r="K40" s="264"/>
      <c r="L40" s="284">
        <f t="shared" si="6"/>
        <v>0</v>
      </c>
      <c r="M40" s="264">
        <v>800000</v>
      </c>
      <c r="N40" s="264">
        <v>800000</v>
      </c>
      <c r="O40" s="284">
        <f t="shared" si="7"/>
        <v>0</v>
      </c>
      <c r="P40" s="264">
        <v>800000</v>
      </c>
      <c r="Q40" s="264">
        <v>800000</v>
      </c>
      <c r="R40" s="284">
        <f t="shared" si="18"/>
        <v>0</v>
      </c>
      <c r="S40" s="264">
        <v>800000</v>
      </c>
      <c r="T40" s="264">
        <v>800000</v>
      </c>
      <c r="U40" s="284">
        <f t="shared" si="19"/>
        <v>0</v>
      </c>
      <c r="V40" s="264">
        <v>800000</v>
      </c>
      <c r="W40" s="264">
        <v>800000</v>
      </c>
      <c r="X40" s="284">
        <f t="shared" si="20"/>
        <v>0</v>
      </c>
      <c r="Y40" s="264">
        <v>800000</v>
      </c>
      <c r="Z40" s="264">
        <v>800000</v>
      </c>
      <c r="AA40" s="284">
        <f t="shared" si="21"/>
        <v>0</v>
      </c>
      <c r="AB40" s="264">
        <v>800000</v>
      </c>
      <c r="AC40" s="264">
        <v>800000</v>
      </c>
      <c r="AD40" s="284">
        <f t="shared" si="22"/>
        <v>0</v>
      </c>
      <c r="AE40" s="264">
        <v>800000</v>
      </c>
      <c r="AF40" s="264">
        <v>800000</v>
      </c>
      <c r="AG40" s="284">
        <f t="shared" si="23"/>
        <v>0</v>
      </c>
      <c r="AH40" s="264">
        <v>800000</v>
      </c>
      <c r="AI40" s="264">
        <v>800000</v>
      </c>
      <c r="AJ40" s="284">
        <f t="shared" si="24"/>
        <v>0</v>
      </c>
      <c r="AK40" s="264">
        <v>800000</v>
      </c>
      <c r="AL40" s="264">
        <v>800000</v>
      </c>
      <c r="AM40" s="284">
        <f t="shared" si="25"/>
        <v>0</v>
      </c>
      <c r="AN40" s="264">
        <v>800000</v>
      </c>
      <c r="AO40" s="264">
        <v>800000</v>
      </c>
      <c r="AP40" s="284">
        <f t="shared" si="26"/>
        <v>0</v>
      </c>
      <c r="AQ40" s="264">
        <v>800000</v>
      </c>
      <c r="AR40" s="264">
        <v>800000</v>
      </c>
      <c r="AS40" s="284">
        <f>+AQ40-AR40</f>
        <v>0</v>
      </c>
      <c r="AT40" s="264">
        <v>700000</v>
      </c>
      <c r="AU40" s="264">
        <v>700000</v>
      </c>
      <c r="AV40" s="291">
        <f t="shared" si="8"/>
        <v>0</v>
      </c>
      <c r="AW40" s="264"/>
      <c r="AX40" s="264"/>
      <c r="AY40" s="291"/>
      <c r="AZ40" s="275">
        <f t="shared" si="0"/>
        <v>9500000</v>
      </c>
      <c r="BA40" s="334">
        <f t="shared" si="1"/>
        <v>4000000</v>
      </c>
      <c r="BB40" s="334">
        <f t="shared" si="2"/>
        <v>13500000</v>
      </c>
      <c r="BC40" s="334">
        <f t="shared" si="3"/>
        <v>13500000</v>
      </c>
      <c r="BD40" s="334">
        <f t="shared" si="4"/>
        <v>0</v>
      </c>
    </row>
    <row r="41" spans="1:56" s="276" customFormat="1" x14ac:dyDescent="0.2">
      <c r="A41" s="333">
        <v>35</v>
      </c>
      <c r="B41" s="294"/>
      <c r="C41" s="287" t="s">
        <v>472</v>
      </c>
      <c r="D41" s="349" t="s">
        <v>503</v>
      </c>
      <c r="E41" s="264">
        <v>13500000</v>
      </c>
      <c r="F41" s="264"/>
      <c r="G41" s="264"/>
      <c r="H41" s="289">
        <f t="shared" si="5"/>
        <v>13500000</v>
      </c>
      <c r="I41" s="288">
        <v>3000000</v>
      </c>
      <c r="J41" s="290">
        <v>1000000</v>
      </c>
      <c r="K41" s="264">
        <v>1000000</v>
      </c>
      <c r="L41" s="284">
        <f t="shared" si="6"/>
        <v>0</v>
      </c>
      <c r="M41" s="264">
        <v>0</v>
      </c>
      <c r="N41" s="264"/>
      <c r="O41" s="284">
        <f t="shared" si="7"/>
        <v>0</v>
      </c>
      <c r="P41" s="264">
        <v>900000</v>
      </c>
      <c r="Q41" s="264">
        <v>900000</v>
      </c>
      <c r="R41" s="284">
        <f t="shared" si="18"/>
        <v>0</v>
      </c>
      <c r="S41" s="264">
        <v>900000</v>
      </c>
      <c r="T41" s="264">
        <v>900000</v>
      </c>
      <c r="U41" s="284">
        <f t="shared" si="19"/>
        <v>0</v>
      </c>
      <c r="V41" s="264">
        <v>900000</v>
      </c>
      <c r="W41" s="264">
        <v>900000</v>
      </c>
      <c r="X41" s="284">
        <f t="shared" si="20"/>
        <v>0</v>
      </c>
      <c r="Y41" s="264">
        <v>900000</v>
      </c>
      <c r="Z41" s="264">
        <v>900000</v>
      </c>
      <c r="AA41" s="284">
        <f t="shared" si="21"/>
        <v>0</v>
      </c>
      <c r="AB41" s="264">
        <v>900000</v>
      </c>
      <c r="AC41" s="264">
        <v>900000</v>
      </c>
      <c r="AD41" s="284">
        <f t="shared" si="22"/>
        <v>0</v>
      </c>
      <c r="AE41" s="264">
        <v>900000</v>
      </c>
      <c r="AF41" s="264">
        <v>900000</v>
      </c>
      <c r="AG41" s="284">
        <f t="shared" si="23"/>
        <v>0</v>
      </c>
      <c r="AH41" s="264">
        <v>900000</v>
      </c>
      <c r="AI41" s="264">
        <v>900000</v>
      </c>
      <c r="AJ41" s="284">
        <f t="shared" si="24"/>
        <v>0</v>
      </c>
      <c r="AK41" s="264">
        <v>900000</v>
      </c>
      <c r="AL41" s="264">
        <v>900000</v>
      </c>
      <c r="AM41" s="284">
        <f t="shared" si="25"/>
        <v>0</v>
      </c>
      <c r="AN41" s="264">
        <v>900000</v>
      </c>
      <c r="AO41" s="264">
        <v>900000</v>
      </c>
      <c r="AP41" s="284">
        <f t="shared" si="26"/>
        <v>0</v>
      </c>
      <c r="AQ41" s="264">
        <v>900000</v>
      </c>
      <c r="AR41" s="264">
        <v>900000</v>
      </c>
      <c r="AS41" s="284">
        <f>+AQ41-AR41</f>
        <v>0</v>
      </c>
      <c r="AT41" s="264">
        <v>500000</v>
      </c>
      <c r="AU41" s="264">
        <v>500000</v>
      </c>
      <c r="AV41" s="291">
        <f t="shared" si="8"/>
        <v>0</v>
      </c>
      <c r="AW41" s="264"/>
      <c r="AX41" s="264"/>
      <c r="AY41" s="291"/>
      <c r="AZ41" s="275">
        <f t="shared" si="0"/>
        <v>10500000</v>
      </c>
      <c r="BA41" s="334">
        <f t="shared" si="1"/>
        <v>3000000</v>
      </c>
      <c r="BB41" s="334">
        <f t="shared" si="2"/>
        <v>13500000</v>
      </c>
      <c r="BC41" s="334">
        <f t="shared" si="3"/>
        <v>13500000</v>
      </c>
      <c r="BD41" s="334">
        <f t="shared" si="4"/>
        <v>0</v>
      </c>
    </row>
    <row r="42" spans="1:56" s="276" customFormat="1" x14ac:dyDescent="0.2">
      <c r="A42" s="347">
        <v>36</v>
      </c>
      <c r="B42" s="294"/>
      <c r="C42" s="287" t="s">
        <v>473</v>
      </c>
      <c r="D42" s="349" t="s">
        <v>503</v>
      </c>
      <c r="E42" s="264">
        <v>13500000</v>
      </c>
      <c r="F42" s="264"/>
      <c r="G42" s="264"/>
      <c r="H42" s="289">
        <f t="shared" si="5"/>
        <v>13500000</v>
      </c>
      <c r="I42" s="288">
        <v>1000000</v>
      </c>
      <c r="J42" s="290"/>
      <c r="K42" s="264"/>
      <c r="L42" s="284">
        <f t="shared" si="6"/>
        <v>0</v>
      </c>
      <c r="M42" s="264"/>
      <c r="N42" s="264"/>
      <c r="O42" s="284">
        <f t="shared" si="7"/>
        <v>0</v>
      </c>
      <c r="P42" s="264">
        <v>1150000</v>
      </c>
      <c r="Q42" s="264">
        <v>1150000</v>
      </c>
      <c r="R42" s="291">
        <f t="shared" si="18"/>
        <v>0</v>
      </c>
      <c r="S42" s="264">
        <v>1150000</v>
      </c>
      <c r="T42" s="264">
        <v>1150000</v>
      </c>
      <c r="U42" s="291">
        <f t="shared" si="19"/>
        <v>0</v>
      </c>
      <c r="V42" s="264">
        <v>1150000</v>
      </c>
      <c r="W42" s="264">
        <v>1150000</v>
      </c>
      <c r="X42" s="291">
        <f t="shared" si="20"/>
        <v>0</v>
      </c>
      <c r="Y42" s="264">
        <v>1150000</v>
      </c>
      <c r="Z42" s="264">
        <v>1150000</v>
      </c>
      <c r="AA42" s="291">
        <f t="shared" si="21"/>
        <v>0</v>
      </c>
      <c r="AB42" s="264">
        <v>1150000</v>
      </c>
      <c r="AC42" s="264">
        <v>1150000</v>
      </c>
      <c r="AD42" s="291">
        <f t="shared" si="22"/>
        <v>0</v>
      </c>
      <c r="AE42" s="264">
        <v>1150000</v>
      </c>
      <c r="AF42" s="264">
        <v>1150000</v>
      </c>
      <c r="AG42" s="291">
        <f t="shared" si="23"/>
        <v>0</v>
      </c>
      <c r="AH42" s="264">
        <v>1150000</v>
      </c>
      <c r="AI42" s="264">
        <v>1150000</v>
      </c>
      <c r="AJ42" s="291">
        <f t="shared" si="24"/>
        <v>0</v>
      </c>
      <c r="AK42" s="264">
        <v>1150000</v>
      </c>
      <c r="AL42" s="264">
        <v>1150000</v>
      </c>
      <c r="AM42" s="291">
        <f t="shared" si="25"/>
        <v>0</v>
      </c>
      <c r="AN42" s="264">
        <v>1150000</v>
      </c>
      <c r="AO42" s="264">
        <v>1150000</v>
      </c>
      <c r="AP42" s="291">
        <f t="shared" si="26"/>
        <v>0</v>
      </c>
      <c r="AQ42" s="264">
        <v>1150000</v>
      </c>
      <c r="AR42" s="264">
        <v>1150000</v>
      </c>
      <c r="AS42" s="291">
        <f>+AQ42-AR42</f>
        <v>0</v>
      </c>
      <c r="AT42" s="264">
        <v>1000000</v>
      </c>
      <c r="AU42" s="264">
        <v>1000000</v>
      </c>
      <c r="AV42" s="291">
        <f t="shared" si="8"/>
        <v>0</v>
      </c>
      <c r="AW42" s="264"/>
      <c r="AX42" s="264"/>
      <c r="AY42" s="291"/>
      <c r="AZ42" s="275">
        <f t="shared" si="0"/>
        <v>12500000</v>
      </c>
      <c r="BA42" s="334">
        <f t="shared" si="1"/>
        <v>1000000</v>
      </c>
      <c r="BB42" s="334">
        <f t="shared" si="2"/>
        <v>13500000</v>
      </c>
      <c r="BC42" s="334">
        <f t="shared" si="3"/>
        <v>13500000</v>
      </c>
      <c r="BD42" s="334">
        <f t="shared" si="4"/>
        <v>0</v>
      </c>
    </row>
    <row r="43" spans="1:56" s="276" customFormat="1" ht="13.5" customHeight="1" x14ac:dyDescent="0.2">
      <c r="A43" s="333">
        <v>37</v>
      </c>
      <c r="B43" s="294"/>
      <c r="C43" s="287" t="s">
        <v>474</v>
      </c>
      <c r="D43" s="349" t="s">
        <v>503</v>
      </c>
      <c r="E43" s="264">
        <v>13500000</v>
      </c>
      <c r="F43" s="264"/>
      <c r="G43" s="264"/>
      <c r="H43" s="289">
        <f t="shared" si="5"/>
        <v>13500000</v>
      </c>
      <c r="I43" s="288">
        <v>4000000</v>
      </c>
      <c r="J43" s="290"/>
      <c r="K43" s="264"/>
      <c r="L43" s="284">
        <f t="shared" si="6"/>
        <v>0</v>
      </c>
      <c r="M43" s="264">
        <v>950000</v>
      </c>
      <c r="N43" s="264">
        <v>950000</v>
      </c>
      <c r="O43" s="284">
        <f t="shared" si="7"/>
        <v>0</v>
      </c>
      <c r="P43" s="264">
        <v>950000</v>
      </c>
      <c r="Q43" s="264">
        <v>950000</v>
      </c>
      <c r="R43" s="284">
        <f t="shared" si="18"/>
        <v>0</v>
      </c>
      <c r="S43" s="264">
        <v>950000</v>
      </c>
      <c r="T43" s="264">
        <v>950000</v>
      </c>
      <c r="U43" s="284">
        <f t="shared" si="19"/>
        <v>0</v>
      </c>
      <c r="V43" s="264">
        <v>950000</v>
      </c>
      <c r="W43" s="264">
        <v>950000</v>
      </c>
      <c r="X43" s="284">
        <f t="shared" si="20"/>
        <v>0</v>
      </c>
      <c r="Y43" s="264">
        <v>950000</v>
      </c>
      <c r="Z43" s="264">
        <v>950000</v>
      </c>
      <c r="AA43" s="284">
        <f t="shared" si="21"/>
        <v>0</v>
      </c>
      <c r="AB43" s="264">
        <v>950000</v>
      </c>
      <c r="AC43" s="264">
        <v>950000</v>
      </c>
      <c r="AD43" s="284">
        <f t="shared" si="22"/>
        <v>0</v>
      </c>
      <c r="AE43" s="264">
        <v>950000</v>
      </c>
      <c r="AF43" s="264">
        <v>950000</v>
      </c>
      <c r="AG43" s="284">
        <f t="shared" si="23"/>
        <v>0</v>
      </c>
      <c r="AH43" s="264">
        <v>950000</v>
      </c>
      <c r="AI43" s="264">
        <v>950000</v>
      </c>
      <c r="AJ43" s="284">
        <f t="shared" si="24"/>
        <v>0</v>
      </c>
      <c r="AK43" s="264">
        <v>950000</v>
      </c>
      <c r="AL43" s="264">
        <v>950000</v>
      </c>
      <c r="AM43" s="284">
        <f t="shared" si="25"/>
        <v>0</v>
      </c>
      <c r="AN43" s="264">
        <v>950000</v>
      </c>
      <c r="AO43" s="264">
        <v>950000</v>
      </c>
      <c r="AP43" s="284">
        <f t="shared" si="26"/>
        <v>0</v>
      </c>
      <c r="AQ43" s="264"/>
      <c r="AR43" s="264"/>
      <c r="AS43" s="292"/>
      <c r="AT43" s="264"/>
      <c r="AU43" s="264"/>
      <c r="AV43" s="291">
        <f t="shared" si="8"/>
        <v>0</v>
      </c>
      <c r="AW43" s="264"/>
      <c r="AX43" s="264"/>
      <c r="AY43" s="291"/>
      <c r="AZ43" s="275">
        <f t="shared" si="0"/>
        <v>9500000</v>
      </c>
      <c r="BA43" s="334">
        <f t="shared" si="1"/>
        <v>4000000</v>
      </c>
      <c r="BB43" s="334">
        <f t="shared" si="2"/>
        <v>13500000</v>
      </c>
      <c r="BC43" s="334">
        <f t="shared" si="3"/>
        <v>13500000</v>
      </c>
      <c r="BD43" s="334">
        <f t="shared" si="4"/>
        <v>0</v>
      </c>
    </row>
    <row r="44" spans="1:56" x14ac:dyDescent="0.2">
      <c r="A44" s="327">
        <v>38</v>
      </c>
      <c r="B44" s="3"/>
      <c r="C44" s="49" t="s">
        <v>475</v>
      </c>
      <c r="D44" s="50" t="s">
        <v>504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1050000</v>
      </c>
      <c r="AG44" s="227">
        <f t="shared" si="23"/>
        <v>0</v>
      </c>
      <c r="AH44" s="11">
        <v>1050000</v>
      </c>
      <c r="AI44" s="11">
        <v>1050000</v>
      </c>
      <c r="AJ44" s="227">
        <f t="shared" si="24"/>
        <v>0</v>
      </c>
      <c r="AK44" s="11">
        <v>1050000</v>
      </c>
      <c r="AL44" s="11">
        <v>1050000</v>
      </c>
      <c r="AM44" s="227">
        <f t="shared" si="25"/>
        <v>0</v>
      </c>
      <c r="AN44" s="11">
        <v>1050000</v>
      </c>
      <c r="AO44" s="11">
        <v>1050000</v>
      </c>
      <c r="AP44" s="227">
        <f t="shared" si="26"/>
        <v>0</v>
      </c>
      <c r="AQ44" s="11">
        <v>1050000</v>
      </c>
      <c r="AR44" s="11">
        <v>1000000</v>
      </c>
      <c r="AS44" s="227">
        <f>+AQ44-AR44</f>
        <v>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296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295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91"/>
      <c r="B104" s="392"/>
      <c r="C104" s="392"/>
      <c r="D104" s="392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28252500</v>
      </c>
      <c r="X104" s="238">
        <f t="shared" si="31"/>
        <v>0</v>
      </c>
      <c r="Y104" s="238">
        <f t="shared" si="31"/>
        <v>28252500</v>
      </c>
      <c r="Z104" s="238">
        <f t="shared" si="31"/>
        <v>28252500</v>
      </c>
      <c r="AA104" s="238">
        <f t="shared" si="31"/>
        <v>0</v>
      </c>
      <c r="AB104" s="238">
        <f t="shared" si="31"/>
        <v>28252500</v>
      </c>
      <c r="AC104" s="238">
        <f t="shared" si="31"/>
        <v>27952500</v>
      </c>
      <c r="AD104" s="238">
        <f t="shared" si="31"/>
        <v>300000</v>
      </c>
      <c r="AE104" s="238">
        <f t="shared" si="31"/>
        <v>28252500</v>
      </c>
      <c r="AF104" s="238">
        <f t="shared" si="31"/>
        <v>27452500</v>
      </c>
      <c r="AG104" s="238">
        <f t="shared" si="31"/>
        <v>800000</v>
      </c>
      <c r="AH104" s="238">
        <f t="shared" si="31"/>
        <v>28252500</v>
      </c>
      <c r="AI104" s="238">
        <f t="shared" si="31"/>
        <v>26952500</v>
      </c>
      <c r="AJ104" s="238">
        <f t="shared" si="31"/>
        <v>1300000</v>
      </c>
      <c r="AK104" s="238">
        <f t="shared" si="31"/>
        <v>28252500</v>
      </c>
      <c r="AL104" s="238">
        <f t="shared" si="31"/>
        <v>25702500</v>
      </c>
      <c r="AM104" s="238">
        <f t="shared" si="31"/>
        <v>2550000</v>
      </c>
      <c r="AN104" s="238">
        <f t="shared" si="31"/>
        <v>28252500</v>
      </c>
      <c r="AO104" s="238">
        <f t="shared" si="31"/>
        <v>25702500</v>
      </c>
      <c r="AP104" s="238">
        <f t="shared" si="31"/>
        <v>2550000</v>
      </c>
      <c r="AQ104" s="238">
        <f t="shared" si="31"/>
        <v>12610000</v>
      </c>
      <c r="AR104" s="238">
        <f t="shared" si="31"/>
        <v>10160000</v>
      </c>
      <c r="AS104" s="238">
        <f t="shared" si="31"/>
        <v>2450000</v>
      </c>
      <c r="AT104" s="238">
        <f t="shared" si="31"/>
        <v>10890000</v>
      </c>
      <c r="AU104" s="238">
        <f t="shared" si="31"/>
        <v>7090000</v>
      </c>
      <c r="AV104" s="238">
        <f t="shared" si="31"/>
        <v>3800000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7"/>
      <c r="B105" s="367"/>
      <c r="C105" s="367"/>
      <c r="D105" s="94"/>
      <c r="E105" s="94"/>
    </row>
    <row r="106" spans="1:52" ht="33" customHeight="1" x14ac:dyDescent="0.2">
      <c r="A106" s="168" t="s">
        <v>505</v>
      </c>
      <c r="B106" s="168" t="s">
        <v>506</v>
      </c>
      <c r="C106" s="168" t="s">
        <v>311</v>
      </c>
      <c r="D106" s="168" t="s">
        <v>507</v>
      </c>
      <c r="E106" s="169" t="s">
        <v>508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3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3">
        <f t="shared" ref="E108:E171" si="33">+L8++O8+R8+U8+X8+AA8+AD8+AG8+AJ8+AM8+AP8+AS8+AV8+AY8</f>
        <v>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3">
        <f t="shared" si="33"/>
        <v>1500000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3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3">
        <f t="shared" si="33"/>
        <v>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3">
        <f t="shared" si="33"/>
        <v>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3">
        <f t="shared" si="33"/>
        <v>5000000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3">
        <f t="shared" si="33"/>
        <v>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3">
        <f t="shared" si="33"/>
        <v>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3">
        <f t="shared" si="33"/>
        <v>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3">
        <f t="shared" si="33"/>
        <v>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3">
        <f t="shared" si="33"/>
        <v>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3">
        <f t="shared" si="33"/>
        <v>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503</v>
      </c>
      <c r="E120" s="53">
        <f t="shared" si="33"/>
        <v>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3">
        <f>+L21++O21+R21+U21+X21+AA21+AD21+AG21+AJ21+AM21+AP21+AS21+AV21+AY21</f>
        <v>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3">
        <f t="shared" si="33"/>
        <v>1900000</v>
      </c>
    </row>
    <row r="123" spans="1:6" x14ac:dyDescent="0.2">
      <c r="A123" s="68">
        <v>17</v>
      </c>
      <c r="B123" s="53"/>
      <c r="C123" s="53" t="str">
        <f t="shared" si="32"/>
        <v>Jelvina</v>
      </c>
      <c r="D123" s="53" t="str">
        <f t="shared" si="32"/>
        <v>B</v>
      </c>
      <c r="E123" s="263">
        <f t="shared" si="33"/>
        <v>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3">
        <f t="shared" si="33"/>
        <v>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3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3">
        <f t="shared" si="33"/>
        <v>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3">
        <f t="shared" si="33"/>
        <v>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3">
        <f t="shared" si="33"/>
        <v>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3">
        <f t="shared" si="33"/>
        <v>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3">
        <f t="shared" si="33"/>
        <v>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3">
        <f t="shared" si="33"/>
        <v>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3">
        <f t="shared" si="33"/>
        <v>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3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3">
        <f t="shared" si="33"/>
        <v>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3">
        <f t="shared" si="33"/>
        <v>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3">
        <f t="shared" si="33"/>
        <v>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3">
        <f t="shared" si="33"/>
        <v>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3">
        <f t="shared" si="33"/>
        <v>3600000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3">
        <f t="shared" si="33"/>
        <v>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3">
        <f t="shared" si="33"/>
        <v>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3">
        <f t="shared" si="33"/>
        <v>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3">
        <f t="shared" si="33"/>
        <v>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3">
        <f t="shared" si="33"/>
        <v>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3">
        <f t="shared" si="33"/>
        <v>1050000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80" t="s">
        <v>285</v>
      </c>
      <c r="B199" s="381"/>
      <c r="C199" s="381"/>
      <c r="D199" s="382"/>
      <c r="E199" s="53">
        <f>SUM(E107:E198)</f>
        <v>13750000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503</v>
      </c>
      <c r="E204" s="8">
        <f>+E107+E108+E110+E113+E118+E121+E125+E128+E129+E131+E134+E135+E137+E138+E140+E141+E142+E143+E120</f>
        <v>9300000</v>
      </c>
    </row>
    <row r="205" spans="1:5" x14ac:dyDescent="0.2">
      <c r="A205" s="67"/>
      <c r="B205" s="8"/>
      <c r="D205" s="8" t="s">
        <v>504</v>
      </c>
      <c r="E205" s="8">
        <f>+E109+E111+E112+E114+E115+E116+E117+E119+E122+E123+E124+E126+E127+E130+E132+E133+E136+E139+E144</f>
        <v>4450000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tabSelected="1" zoomScale="150" zoomScaleNormal="150" zoomScaleSheetLayoutView="86" workbookViewId="0">
      <pane xSplit="5" ySplit="6" topLeftCell="F55" activePane="bottomRight" state="frozen"/>
      <selection pane="topRight" activeCell="F1" sqref="F1"/>
      <selection pane="bottomLeft" activeCell="A7" sqref="A7"/>
      <selection pane="bottomRight" activeCell="C55" sqref="C5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1.710937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16" t="s">
        <v>1</v>
      </c>
      <c r="B5" s="418" t="s">
        <v>2</v>
      </c>
      <c r="C5" s="404" t="s">
        <v>3</v>
      </c>
      <c r="D5" s="404" t="s">
        <v>4</v>
      </c>
      <c r="E5" s="404" t="s">
        <v>5</v>
      </c>
      <c r="F5" s="406" t="s">
        <v>6</v>
      </c>
      <c r="G5" s="406"/>
      <c r="H5" s="404" t="s">
        <v>10</v>
      </c>
      <c r="I5" s="404" t="s">
        <v>27</v>
      </c>
      <c r="J5" s="407" t="s">
        <v>26</v>
      </c>
      <c r="K5" s="408"/>
      <c r="L5" s="409"/>
      <c r="M5" s="403" t="s">
        <v>9</v>
      </c>
      <c r="N5" s="403"/>
      <c r="O5" s="403"/>
      <c r="P5" s="403" t="s">
        <v>14</v>
      </c>
      <c r="Q5" s="403"/>
      <c r="R5" s="403"/>
      <c r="S5" s="403" t="s">
        <v>15</v>
      </c>
      <c r="T5" s="403"/>
      <c r="U5" s="403"/>
      <c r="V5" s="403" t="s">
        <v>16</v>
      </c>
      <c r="W5" s="403"/>
      <c r="X5" s="403"/>
      <c r="Y5" s="403" t="s">
        <v>17</v>
      </c>
      <c r="Z5" s="403"/>
      <c r="AA5" s="403"/>
      <c r="AB5" s="403" t="s">
        <v>18</v>
      </c>
      <c r="AC5" s="403"/>
      <c r="AD5" s="403"/>
      <c r="AE5" s="403" t="s">
        <v>19</v>
      </c>
      <c r="AF5" s="403"/>
      <c r="AG5" s="403"/>
      <c r="AH5" s="403" t="s">
        <v>20</v>
      </c>
      <c r="AI5" s="403"/>
      <c r="AJ5" s="403"/>
      <c r="AK5" s="403" t="s">
        <v>21</v>
      </c>
      <c r="AL5" s="403"/>
      <c r="AM5" s="403"/>
      <c r="AN5" s="403" t="s">
        <v>22</v>
      </c>
      <c r="AO5" s="403"/>
      <c r="AP5" s="403"/>
      <c r="AQ5" s="403" t="s">
        <v>23</v>
      </c>
      <c r="AR5" s="403"/>
      <c r="AS5" s="403"/>
      <c r="AT5" s="403" t="s">
        <v>24</v>
      </c>
      <c r="AU5" s="403"/>
      <c r="AV5" s="403"/>
      <c r="AW5" s="413" t="s">
        <v>25</v>
      </c>
      <c r="AX5" s="414"/>
      <c r="AY5" s="415"/>
      <c r="AZ5" s="254" t="s">
        <v>285</v>
      </c>
    </row>
    <row r="6" spans="1:56" s="191" customFormat="1" ht="12" thickBot="1" x14ac:dyDescent="0.25">
      <c r="A6" s="417"/>
      <c r="B6" s="419"/>
      <c r="C6" s="405"/>
      <c r="D6" s="405"/>
      <c r="E6" s="405"/>
      <c r="F6" s="189" t="s">
        <v>7</v>
      </c>
      <c r="G6" s="190" t="s">
        <v>8</v>
      </c>
      <c r="H6" s="405"/>
      <c r="I6" s="405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s="276" customFormat="1" x14ac:dyDescent="0.2">
      <c r="A7" s="339">
        <v>1</v>
      </c>
      <c r="B7" s="269"/>
      <c r="C7" s="270" t="s">
        <v>325</v>
      </c>
      <c r="D7" s="271" t="s">
        <v>503</v>
      </c>
      <c r="E7" s="264">
        <v>13000000</v>
      </c>
      <c r="F7" s="264"/>
      <c r="G7" s="264">
        <v>500000</v>
      </c>
      <c r="H7" s="272">
        <f>E7-F7-G7</f>
        <v>12500000</v>
      </c>
      <c r="I7" s="272">
        <v>2000000</v>
      </c>
      <c r="J7" s="264">
        <v>2000000</v>
      </c>
      <c r="K7" s="264">
        <v>2000000</v>
      </c>
      <c r="L7" s="273">
        <f>J7-K7</f>
        <v>0</v>
      </c>
      <c r="M7" s="264">
        <v>850000</v>
      </c>
      <c r="N7" s="264">
        <v>850000</v>
      </c>
      <c r="O7" s="274">
        <f>M7-N7</f>
        <v>0</v>
      </c>
      <c r="P7" s="264">
        <v>850000</v>
      </c>
      <c r="Q7" s="264">
        <v>850000</v>
      </c>
      <c r="R7" s="274">
        <f>P7-Q7</f>
        <v>0</v>
      </c>
      <c r="S7" s="264">
        <v>850000</v>
      </c>
      <c r="T7" s="264">
        <v>850000</v>
      </c>
      <c r="U7" s="274">
        <f>S7-T7</f>
        <v>0</v>
      </c>
      <c r="V7" s="264">
        <v>850000</v>
      </c>
      <c r="W7" s="264">
        <v>850000</v>
      </c>
      <c r="X7" s="274">
        <f>V7-W7</f>
        <v>0</v>
      </c>
      <c r="Y7" s="264">
        <v>850000</v>
      </c>
      <c r="Z7" s="264">
        <v>850000</v>
      </c>
      <c r="AA7" s="274">
        <f>Y7-Z7</f>
        <v>0</v>
      </c>
      <c r="AB7" s="264">
        <v>850000</v>
      </c>
      <c r="AC7" s="264">
        <v>850000</v>
      </c>
      <c r="AD7" s="274">
        <f>AB7-AC7</f>
        <v>0</v>
      </c>
      <c r="AE7" s="264">
        <v>850000</v>
      </c>
      <c r="AF7" s="264">
        <v>850000</v>
      </c>
      <c r="AG7" s="274">
        <f>AE7-AF7</f>
        <v>0</v>
      </c>
      <c r="AH7" s="264">
        <v>850000</v>
      </c>
      <c r="AI7" s="264">
        <v>850000</v>
      </c>
      <c r="AJ7" s="274">
        <f>AH7-AI7</f>
        <v>0</v>
      </c>
      <c r="AK7" s="264">
        <v>850000</v>
      </c>
      <c r="AL7" s="264">
        <v>850000</v>
      </c>
      <c r="AM7" s="274">
        <f>AK7-AL7</f>
        <v>0</v>
      </c>
      <c r="AN7" s="264">
        <v>850000</v>
      </c>
      <c r="AO7" s="264">
        <v>850000</v>
      </c>
      <c r="AP7" s="274">
        <f>AN7-AO7</f>
        <v>0</v>
      </c>
      <c r="AQ7" s="264"/>
      <c r="AR7" s="264"/>
      <c r="AS7" s="274">
        <f>AQ7-AR7</f>
        <v>0</v>
      </c>
      <c r="AT7" s="272"/>
      <c r="AU7" s="264"/>
      <c r="AV7" s="272">
        <f>AT7-AU7</f>
        <v>0</v>
      </c>
      <c r="AW7" s="264"/>
      <c r="AX7" s="264"/>
      <c r="AY7" s="272">
        <f>AW7-AX7</f>
        <v>0</v>
      </c>
      <c r="AZ7" s="275">
        <f>+J7+M7+P7+S7+V7+Y7+AB7+AE7+AH7+AK7+AN7+AQ7+AT7+AW7</f>
        <v>10500000</v>
      </c>
      <c r="BA7" s="276">
        <f>+I7</f>
        <v>2000000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281">
        <v>2</v>
      </c>
      <c r="B8" s="269"/>
      <c r="C8" s="270" t="s">
        <v>326</v>
      </c>
      <c r="D8" s="271" t="s">
        <v>503</v>
      </c>
      <c r="E8" s="264">
        <v>13000000</v>
      </c>
      <c r="F8" s="264">
        <v>1250000</v>
      </c>
      <c r="G8" s="264">
        <v>500000</v>
      </c>
      <c r="H8" s="272">
        <f>E8-F8-G8</f>
        <v>11250000</v>
      </c>
      <c r="I8" s="272">
        <v>11250000</v>
      </c>
      <c r="J8" s="264"/>
      <c r="K8" s="264"/>
      <c r="L8" s="273">
        <f>J8-K8</f>
        <v>0</v>
      </c>
      <c r="M8" s="264"/>
      <c r="N8" s="264"/>
      <c r="O8" s="274">
        <f>M8-N8</f>
        <v>0</v>
      </c>
      <c r="P8" s="264"/>
      <c r="Q8" s="264"/>
      <c r="R8" s="273">
        <f>P8-Q8</f>
        <v>0</v>
      </c>
      <c r="S8" s="264"/>
      <c r="T8" s="264"/>
      <c r="U8" s="273">
        <f>S8-T8</f>
        <v>0</v>
      </c>
      <c r="V8" s="264"/>
      <c r="W8" s="264"/>
      <c r="X8" s="273">
        <f>V8-W8</f>
        <v>0</v>
      </c>
      <c r="Y8" s="264"/>
      <c r="Z8" s="264"/>
      <c r="AA8" s="273">
        <f>Y8-Z8</f>
        <v>0</v>
      </c>
      <c r="AB8" s="264"/>
      <c r="AC8" s="264"/>
      <c r="AD8" s="273">
        <f>AB8-AC8</f>
        <v>0</v>
      </c>
      <c r="AE8" s="264"/>
      <c r="AF8" s="264"/>
      <c r="AG8" s="273">
        <f>AE8-AF8</f>
        <v>0</v>
      </c>
      <c r="AH8" s="264"/>
      <c r="AI8" s="264"/>
      <c r="AJ8" s="273">
        <f>AH8-AI8</f>
        <v>0</v>
      </c>
      <c r="AK8" s="264"/>
      <c r="AL8" s="264"/>
      <c r="AM8" s="273">
        <f>AK8-AL8</f>
        <v>0</v>
      </c>
      <c r="AN8" s="264"/>
      <c r="AO8" s="264"/>
      <c r="AP8" s="274">
        <f>AN8-AO8</f>
        <v>0</v>
      </c>
      <c r="AQ8" s="264"/>
      <c r="AR8" s="264"/>
      <c r="AS8" s="274">
        <f>AQ8-AR8</f>
        <v>0</v>
      </c>
      <c r="AT8" s="272"/>
      <c r="AU8" s="264"/>
      <c r="AV8" s="272">
        <f>AT8-AU8</f>
        <v>0</v>
      </c>
      <c r="AW8" s="264"/>
      <c r="AX8" s="264"/>
      <c r="AY8" s="272"/>
      <c r="AZ8" s="275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503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>
        <v>800000</v>
      </c>
      <c r="AJ9" s="61">
        <f t="shared" ref="AJ9:AJ19" si="14">AH9-AI9</f>
        <v>0</v>
      </c>
      <c r="AK9" s="11">
        <v>800000</v>
      </c>
      <c r="AL9" s="11">
        <v>800000</v>
      </c>
      <c r="AM9" s="61">
        <f t="shared" ref="AM9:AM19" si="15">AK9-AL9</f>
        <v>0</v>
      </c>
      <c r="AN9" s="11">
        <v>800000</v>
      </c>
      <c r="AO9" s="11">
        <v>800000</v>
      </c>
      <c r="AP9" s="61">
        <f t="shared" ref="AP9:AP19" si="16">AN9-AO9</f>
        <v>0</v>
      </c>
      <c r="AQ9" s="11">
        <v>800000</v>
      </c>
      <c r="AR9" s="11">
        <v>800000</v>
      </c>
      <c r="AS9" s="61">
        <f>AQ9-AR9</f>
        <v>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s="276" customFormat="1" x14ac:dyDescent="0.2">
      <c r="A10" s="339">
        <v>4</v>
      </c>
      <c r="B10" s="269"/>
      <c r="C10" s="270" t="s">
        <v>354</v>
      </c>
      <c r="D10" s="271" t="s">
        <v>503</v>
      </c>
      <c r="E10" s="264">
        <v>13500000</v>
      </c>
      <c r="F10" s="264"/>
      <c r="G10" s="264"/>
      <c r="H10" s="272">
        <f t="shared" si="5"/>
        <v>13500000</v>
      </c>
      <c r="I10" s="272">
        <v>10000000</v>
      </c>
      <c r="J10" s="264"/>
      <c r="K10" s="264"/>
      <c r="L10" s="273">
        <f t="shared" si="6"/>
        <v>0</v>
      </c>
      <c r="M10" s="264">
        <v>350000</v>
      </c>
      <c r="N10" s="264">
        <v>350000</v>
      </c>
      <c r="O10" s="274">
        <f t="shared" si="7"/>
        <v>0</v>
      </c>
      <c r="P10" s="264">
        <v>350000</v>
      </c>
      <c r="Q10" s="264">
        <v>350000</v>
      </c>
      <c r="R10" s="274">
        <f t="shared" si="8"/>
        <v>0</v>
      </c>
      <c r="S10" s="264">
        <v>350000</v>
      </c>
      <c r="T10" s="264">
        <v>350000</v>
      </c>
      <c r="U10" s="274">
        <f t="shared" si="9"/>
        <v>0</v>
      </c>
      <c r="V10" s="264">
        <v>350000</v>
      </c>
      <c r="W10" s="264">
        <v>350000</v>
      </c>
      <c r="X10" s="274">
        <f t="shared" si="10"/>
        <v>0</v>
      </c>
      <c r="Y10" s="264">
        <v>350000</v>
      </c>
      <c r="Z10" s="264">
        <v>350000</v>
      </c>
      <c r="AA10" s="274">
        <f t="shared" si="11"/>
        <v>0</v>
      </c>
      <c r="AB10" s="264">
        <v>350000</v>
      </c>
      <c r="AC10" s="264">
        <v>350000</v>
      </c>
      <c r="AD10" s="274">
        <f t="shared" si="12"/>
        <v>0</v>
      </c>
      <c r="AE10" s="264">
        <v>350000</v>
      </c>
      <c r="AF10" s="264">
        <v>350000</v>
      </c>
      <c r="AG10" s="274">
        <f t="shared" si="13"/>
        <v>0</v>
      </c>
      <c r="AH10" s="264">
        <v>350000</v>
      </c>
      <c r="AI10" s="264">
        <v>350000</v>
      </c>
      <c r="AJ10" s="274">
        <f t="shared" si="14"/>
        <v>0</v>
      </c>
      <c r="AK10" s="264">
        <v>350000</v>
      </c>
      <c r="AL10" s="264">
        <v>350000</v>
      </c>
      <c r="AM10" s="274">
        <f t="shared" si="15"/>
        <v>0</v>
      </c>
      <c r="AN10" s="264">
        <v>350000</v>
      </c>
      <c r="AO10" s="264">
        <v>350000</v>
      </c>
      <c r="AP10" s="274">
        <f t="shared" si="16"/>
        <v>0</v>
      </c>
      <c r="AQ10" s="264"/>
      <c r="AR10" s="264"/>
      <c r="AS10" s="274">
        <f t="shared" ref="AS10:AS71" si="19">AQ10-AR10</f>
        <v>0</v>
      </c>
      <c r="AT10" s="272"/>
      <c r="AU10" s="264"/>
      <c r="AV10" s="272">
        <f t="shared" si="17"/>
        <v>0</v>
      </c>
      <c r="AW10" s="264"/>
      <c r="AX10" s="264"/>
      <c r="AY10" s="272">
        <f t="shared" si="18"/>
        <v>0</v>
      </c>
      <c r="AZ10" s="275">
        <f t="shared" si="0"/>
        <v>3500000</v>
      </c>
      <c r="BA10" s="276">
        <f t="shared" si="1"/>
        <v>10000000</v>
      </c>
      <c r="BB10" s="276">
        <f t="shared" si="2"/>
        <v>13500000</v>
      </c>
      <c r="BC10" s="276">
        <f t="shared" si="3"/>
        <v>13500000</v>
      </c>
      <c r="BD10" s="276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503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>
        <v>800000</v>
      </c>
      <c r="AG11" s="61">
        <f t="shared" si="13"/>
        <v>0</v>
      </c>
      <c r="AH11" s="11">
        <v>800000</v>
      </c>
      <c r="AI11" s="11">
        <v>800000</v>
      </c>
      <c r="AJ11" s="61">
        <f t="shared" si="14"/>
        <v>0</v>
      </c>
      <c r="AK11" s="11">
        <v>800000</v>
      </c>
      <c r="AL11" s="11">
        <v>800000</v>
      </c>
      <c r="AM11" s="61">
        <f t="shared" si="15"/>
        <v>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s="276" customFormat="1" x14ac:dyDescent="0.2">
      <c r="A12" s="339">
        <v>6</v>
      </c>
      <c r="B12" s="269"/>
      <c r="C12" s="270" t="s">
        <v>356</v>
      </c>
      <c r="D12" s="271" t="s">
        <v>503</v>
      </c>
      <c r="E12" s="264">
        <v>13500000</v>
      </c>
      <c r="F12" s="264"/>
      <c r="G12" s="264"/>
      <c r="H12" s="272">
        <f t="shared" si="5"/>
        <v>13500000</v>
      </c>
      <c r="I12" s="272">
        <v>3000000</v>
      </c>
      <c r="J12" s="264"/>
      <c r="K12" s="264"/>
      <c r="L12" s="273">
        <f t="shared" si="6"/>
        <v>0</v>
      </c>
      <c r="M12" s="264">
        <v>1050000</v>
      </c>
      <c r="N12" s="264">
        <v>1050000</v>
      </c>
      <c r="O12" s="274">
        <f>M12-N12</f>
        <v>0</v>
      </c>
      <c r="P12" s="264">
        <v>1050000</v>
      </c>
      <c r="Q12" s="264">
        <v>1050000</v>
      </c>
      <c r="R12" s="274">
        <f t="shared" si="8"/>
        <v>0</v>
      </c>
      <c r="S12" s="264">
        <v>1050000</v>
      </c>
      <c r="T12" s="264">
        <v>1050000</v>
      </c>
      <c r="U12" s="274">
        <f t="shared" si="9"/>
        <v>0</v>
      </c>
      <c r="V12" s="264">
        <v>1050000</v>
      </c>
      <c r="W12" s="264">
        <v>1050000</v>
      </c>
      <c r="X12" s="274">
        <f t="shared" si="10"/>
        <v>0</v>
      </c>
      <c r="Y12" s="264">
        <v>1050000</v>
      </c>
      <c r="Z12" s="264">
        <v>1050000</v>
      </c>
      <c r="AA12" s="274">
        <f t="shared" si="11"/>
        <v>0</v>
      </c>
      <c r="AB12" s="264">
        <v>1050000</v>
      </c>
      <c r="AC12" s="264">
        <v>1050000</v>
      </c>
      <c r="AD12" s="274">
        <f t="shared" si="12"/>
        <v>0</v>
      </c>
      <c r="AE12" s="264">
        <v>1050000</v>
      </c>
      <c r="AF12" s="264">
        <v>1050000</v>
      </c>
      <c r="AG12" s="274">
        <f t="shared" si="13"/>
        <v>0</v>
      </c>
      <c r="AH12" s="264">
        <v>1050000</v>
      </c>
      <c r="AI12" s="264">
        <v>1050000</v>
      </c>
      <c r="AJ12" s="274">
        <f t="shared" si="14"/>
        <v>0</v>
      </c>
      <c r="AK12" s="264">
        <v>1050000</v>
      </c>
      <c r="AL12" s="264">
        <v>1050000</v>
      </c>
      <c r="AM12" s="274">
        <f t="shared" si="15"/>
        <v>0</v>
      </c>
      <c r="AN12" s="264">
        <v>1050000</v>
      </c>
      <c r="AO12" s="264">
        <v>1050000</v>
      </c>
      <c r="AP12" s="274">
        <f t="shared" si="16"/>
        <v>0</v>
      </c>
      <c r="AQ12" s="264"/>
      <c r="AR12" s="264"/>
      <c r="AS12" s="274">
        <f t="shared" si="19"/>
        <v>0</v>
      </c>
      <c r="AT12" s="272"/>
      <c r="AU12" s="264"/>
      <c r="AV12" s="272">
        <f t="shared" si="17"/>
        <v>0</v>
      </c>
      <c r="AW12" s="264"/>
      <c r="AX12" s="264"/>
      <c r="AY12" s="272"/>
      <c r="AZ12" s="275">
        <f t="shared" si="0"/>
        <v>10500000</v>
      </c>
      <c r="BA12" s="276">
        <f t="shared" si="1"/>
        <v>3000000</v>
      </c>
      <c r="BB12" s="276">
        <f t="shared" si="2"/>
        <v>13500000</v>
      </c>
      <c r="BC12" s="276">
        <f t="shared" si="3"/>
        <v>13500000</v>
      </c>
      <c r="BD12" s="276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503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>
        <v>800000</v>
      </c>
      <c r="AG13" s="61">
        <f t="shared" si="13"/>
        <v>0</v>
      </c>
      <c r="AH13" s="11">
        <v>800000</v>
      </c>
      <c r="AI13" s="11">
        <v>800000</v>
      </c>
      <c r="AJ13" s="61">
        <f t="shared" si="14"/>
        <v>0</v>
      </c>
      <c r="AK13" s="11">
        <v>800000</v>
      </c>
      <c r="AL13" s="11">
        <v>800000</v>
      </c>
      <c r="AM13" s="61">
        <f t="shared" si="15"/>
        <v>0</v>
      </c>
      <c r="AN13" s="11">
        <v>800000</v>
      </c>
      <c r="AO13" s="11">
        <v>800000</v>
      </c>
      <c r="AP13" s="61">
        <f t="shared" si="16"/>
        <v>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1">
        <v>8</v>
      </c>
      <c r="B14" s="5"/>
      <c r="C14" s="58" t="s">
        <v>358</v>
      </c>
      <c r="D14" s="9" t="s">
        <v>504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503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>
        <v>800000</v>
      </c>
      <c r="AJ15" s="61">
        <f t="shared" si="14"/>
        <v>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s="276" customFormat="1" x14ac:dyDescent="0.2">
      <c r="A16" s="339">
        <v>10</v>
      </c>
      <c r="B16" s="269"/>
      <c r="C16" s="270" t="s">
        <v>360</v>
      </c>
      <c r="D16" s="271" t="s">
        <v>503</v>
      </c>
      <c r="E16" s="264">
        <v>13500000</v>
      </c>
      <c r="F16" s="264"/>
      <c r="G16" s="264"/>
      <c r="H16" s="272">
        <f t="shared" si="5"/>
        <v>13500000</v>
      </c>
      <c r="I16" s="272">
        <v>4000000</v>
      </c>
      <c r="J16" s="264"/>
      <c r="K16" s="264"/>
      <c r="L16" s="273">
        <f t="shared" si="6"/>
        <v>0</v>
      </c>
      <c r="M16" s="264">
        <v>950000</v>
      </c>
      <c r="N16" s="264">
        <v>950000</v>
      </c>
      <c r="O16" s="274">
        <f t="shared" si="7"/>
        <v>0</v>
      </c>
      <c r="P16" s="264">
        <v>950000</v>
      </c>
      <c r="Q16" s="264">
        <v>950000</v>
      </c>
      <c r="R16" s="274">
        <f t="shared" si="8"/>
        <v>0</v>
      </c>
      <c r="S16" s="264">
        <v>950000</v>
      </c>
      <c r="T16" s="264">
        <v>950000</v>
      </c>
      <c r="U16" s="274">
        <f t="shared" si="9"/>
        <v>0</v>
      </c>
      <c r="V16" s="264">
        <v>950000</v>
      </c>
      <c r="W16" s="264">
        <v>950000</v>
      </c>
      <c r="X16" s="274">
        <f t="shared" si="10"/>
        <v>0</v>
      </c>
      <c r="Y16" s="264">
        <v>950000</v>
      </c>
      <c r="Z16" s="264">
        <v>950000</v>
      </c>
      <c r="AA16" s="274">
        <f t="shared" si="11"/>
        <v>0</v>
      </c>
      <c r="AB16" s="264">
        <v>950000</v>
      </c>
      <c r="AC16" s="264">
        <v>950000</v>
      </c>
      <c r="AD16" s="274">
        <f t="shared" si="12"/>
        <v>0</v>
      </c>
      <c r="AE16" s="264">
        <v>950000</v>
      </c>
      <c r="AF16" s="264">
        <v>950000</v>
      </c>
      <c r="AG16" s="274">
        <f t="shared" si="13"/>
        <v>0</v>
      </c>
      <c r="AH16" s="264">
        <v>950000</v>
      </c>
      <c r="AI16" s="264">
        <v>950000</v>
      </c>
      <c r="AJ16" s="274">
        <f t="shared" si="14"/>
        <v>0</v>
      </c>
      <c r="AK16" s="264">
        <v>950000</v>
      </c>
      <c r="AL16" s="264">
        <v>950000</v>
      </c>
      <c r="AM16" s="274">
        <f t="shared" si="15"/>
        <v>0</v>
      </c>
      <c r="AN16" s="264">
        <v>950000</v>
      </c>
      <c r="AO16" s="264">
        <v>950000</v>
      </c>
      <c r="AP16" s="274">
        <f t="shared" si="16"/>
        <v>0</v>
      </c>
      <c r="AQ16" s="264"/>
      <c r="AR16" s="264"/>
      <c r="AS16" s="274">
        <f t="shared" si="19"/>
        <v>0</v>
      </c>
      <c r="AT16" s="272"/>
      <c r="AU16" s="264"/>
      <c r="AV16" s="272">
        <f t="shared" si="17"/>
        <v>0</v>
      </c>
      <c r="AW16" s="264"/>
      <c r="AX16" s="264"/>
      <c r="AY16" s="272">
        <f t="shared" si="18"/>
        <v>0</v>
      </c>
      <c r="AZ16" s="275">
        <f t="shared" si="0"/>
        <v>9500000</v>
      </c>
      <c r="BA16" s="276">
        <f t="shared" si="1"/>
        <v>4000000</v>
      </c>
      <c r="BB16" s="276">
        <f t="shared" si="2"/>
        <v>13500000</v>
      </c>
      <c r="BC16" s="276">
        <f t="shared" si="3"/>
        <v>13500000</v>
      </c>
      <c r="BD16" s="276">
        <f t="shared" si="4"/>
        <v>0</v>
      </c>
    </row>
    <row r="17" spans="1:56" s="276" customFormat="1" x14ac:dyDescent="0.2">
      <c r="A17" s="339">
        <v>11</v>
      </c>
      <c r="B17" s="269" t="s">
        <v>169</v>
      </c>
      <c r="C17" s="270" t="s">
        <v>361</v>
      </c>
      <c r="D17" s="271" t="s">
        <v>503</v>
      </c>
      <c r="E17" s="264">
        <v>13500000</v>
      </c>
      <c r="F17" s="264"/>
      <c r="G17" s="264">
        <v>4500000</v>
      </c>
      <c r="H17" s="272">
        <f t="shared" si="5"/>
        <v>9000000</v>
      </c>
      <c r="I17" s="272">
        <v>3000000</v>
      </c>
      <c r="J17" s="264"/>
      <c r="K17" s="264"/>
      <c r="L17" s="273">
        <f t="shared" si="6"/>
        <v>0</v>
      </c>
      <c r="M17" s="264">
        <v>500000</v>
      </c>
      <c r="N17" s="264">
        <v>500000</v>
      </c>
      <c r="O17" s="274">
        <f t="shared" si="7"/>
        <v>0</v>
      </c>
      <c r="P17" s="264">
        <v>500000</v>
      </c>
      <c r="Q17" s="264">
        <v>500000</v>
      </c>
      <c r="R17" s="274">
        <f t="shared" si="8"/>
        <v>0</v>
      </c>
      <c r="S17" s="264">
        <v>500000</v>
      </c>
      <c r="T17" s="264">
        <v>500000</v>
      </c>
      <c r="U17" s="274">
        <f t="shared" si="9"/>
        <v>0</v>
      </c>
      <c r="V17" s="264">
        <v>500000</v>
      </c>
      <c r="W17" s="264">
        <v>500000</v>
      </c>
      <c r="X17" s="274">
        <f t="shared" si="10"/>
        <v>0</v>
      </c>
      <c r="Y17" s="264">
        <v>500000</v>
      </c>
      <c r="Z17" s="264">
        <v>500000</v>
      </c>
      <c r="AA17" s="274">
        <f t="shared" si="11"/>
        <v>0</v>
      </c>
      <c r="AB17" s="264">
        <v>500000</v>
      </c>
      <c r="AC17" s="264">
        <v>500000</v>
      </c>
      <c r="AD17" s="274">
        <f t="shared" si="12"/>
        <v>0</v>
      </c>
      <c r="AE17" s="264">
        <v>500000</v>
      </c>
      <c r="AF17" s="264">
        <v>500000</v>
      </c>
      <c r="AG17" s="274">
        <f t="shared" si="13"/>
        <v>0</v>
      </c>
      <c r="AH17" s="264">
        <v>500000</v>
      </c>
      <c r="AI17" s="264">
        <v>500000</v>
      </c>
      <c r="AJ17" s="274">
        <f t="shared" si="14"/>
        <v>0</v>
      </c>
      <c r="AK17" s="264">
        <v>500000</v>
      </c>
      <c r="AL17" s="264">
        <v>500000</v>
      </c>
      <c r="AM17" s="274">
        <f t="shared" si="15"/>
        <v>0</v>
      </c>
      <c r="AN17" s="264">
        <v>500000</v>
      </c>
      <c r="AO17" s="264">
        <v>500000</v>
      </c>
      <c r="AP17" s="274">
        <f t="shared" si="16"/>
        <v>0</v>
      </c>
      <c r="AQ17" s="264">
        <v>500000</v>
      </c>
      <c r="AR17" s="264">
        <v>500000</v>
      </c>
      <c r="AS17" s="274">
        <f t="shared" si="19"/>
        <v>0</v>
      </c>
      <c r="AT17" s="264">
        <v>500000</v>
      </c>
      <c r="AU17" s="264">
        <v>500000</v>
      </c>
      <c r="AV17" s="274">
        <f t="shared" si="17"/>
        <v>0</v>
      </c>
      <c r="AW17" s="264"/>
      <c r="AX17" s="264"/>
      <c r="AY17" s="272">
        <f t="shared" si="18"/>
        <v>0</v>
      </c>
      <c r="AZ17" s="275">
        <f t="shared" si="0"/>
        <v>6000000</v>
      </c>
      <c r="BA17" s="276">
        <f t="shared" si="1"/>
        <v>3000000</v>
      </c>
      <c r="BB17" s="276">
        <f t="shared" si="2"/>
        <v>9000000</v>
      </c>
      <c r="BC17" s="276">
        <f t="shared" si="3"/>
        <v>9000000</v>
      </c>
      <c r="BD17" s="276">
        <f t="shared" si="4"/>
        <v>0</v>
      </c>
    </row>
    <row r="18" spans="1:56" x14ac:dyDescent="0.2">
      <c r="A18" s="281">
        <v>12</v>
      </c>
      <c r="B18" s="5"/>
      <c r="C18" s="192" t="s">
        <v>362</v>
      </c>
      <c r="D18" s="9" t="s">
        <v>504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>
        <v>800000</v>
      </c>
      <c r="AJ18" s="61">
        <f t="shared" si="14"/>
        <v>0</v>
      </c>
      <c r="AK18" s="11">
        <v>800000</v>
      </c>
      <c r="AL18" s="11">
        <v>800000</v>
      </c>
      <c r="AM18" s="61">
        <f t="shared" si="15"/>
        <v>0</v>
      </c>
      <c r="AN18" s="11">
        <v>800000</v>
      </c>
      <c r="AO18" s="11">
        <v>800000</v>
      </c>
      <c r="AP18" s="61">
        <f t="shared" si="16"/>
        <v>0</v>
      </c>
      <c r="AQ18" s="11">
        <v>800000</v>
      </c>
      <c r="AR18" s="11">
        <v>800000</v>
      </c>
      <c r="AS18" s="61">
        <f t="shared" si="19"/>
        <v>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s="276" customFormat="1" x14ac:dyDescent="0.2">
      <c r="A19" s="339">
        <v>13</v>
      </c>
      <c r="B19" s="269"/>
      <c r="C19" s="270" t="s">
        <v>363</v>
      </c>
      <c r="D19" s="271" t="s">
        <v>504</v>
      </c>
      <c r="E19" s="264">
        <v>13500000</v>
      </c>
      <c r="F19" s="264"/>
      <c r="G19" s="264"/>
      <c r="H19" s="272">
        <v>12500000</v>
      </c>
      <c r="I19" s="272">
        <v>4000000</v>
      </c>
      <c r="J19" s="264"/>
      <c r="K19" s="264"/>
      <c r="L19" s="273">
        <f t="shared" si="6"/>
        <v>0</v>
      </c>
      <c r="M19" s="264">
        <v>708000</v>
      </c>
      <c r="N19" s="264">
        <v>708000</v>
      </c>
      <c r="O19" s="274">
        <f>M19-N19</f>
        <v>0</v>
      </c>
      <c r="P19" s="264">
        <v>708000</v>
      </c>
      <c r="Q19" s="264">
        <v>708000</v>
      </c>
      <c r="R19" s="274">
        <f t="shared" si="8"/>
        <v>0</v>
      </c>
      <c r="S19" s="264">
        <v>708000</v>
      </c>
      <c r="T19" s="264">
        <v>708000</v>
      </c>
      <c r="U19" s="274">
        <f t="shared" si="9"/>
        <v>0</v>
      </c>
      <c r="V19" s="264">
        <v>708000</v>
      </c>
      <c r="W19" s="264">
        <v>708000</v>
      </c>
      <c r="X19" s="274">
        <f t="shared" si="10"/>
        <v>0</v>
      </c>
      <c r="Y19" s="264">
        <v>708000</v>
      </c>
      <c r="Z19" s="264">
        <v>708000</v>
      </c>
      <c r="AA19" s="274">
        <f t="shared" si="11"/>
        <v>0</v>
      </c>
      <c r="AB19" s="264">
        <v>708000</v>
      </c>
      <c r="AC19" s="264">
        <v>708000</v>
      </c>
      <c r="AD19" s="274">
        <f t="shared" si="12"/>
        <v>0</v>
      </c>
      <c r="AE19" s="264">
        <v>708000</v>
      </c>
      <c r="AF19" s="264">
        <v>708000</v>
      </c>
      <c r="AG19" s="274">
        <f t="shared" si="13"/>
        <v>0</v>
      </c>
      <c r="AH19" s="264">
        <v>708000</v>
      </c>
      <c r="AI19" s="264">
        <v>708000</v>
      </c>
      <c r="AJ19" s="274">
        <f t="shared" si="14"/>
        <v>0</v>
      </c>
      <c r="AK19" s="264">
        <v>708000</v>
      </c>
      <c r="AL19" s="264">
        <v>708000</v>
      </c>
      <c r="AM19" s="274">
        <f t="shared" si="15"/>
        <v>0</v>
      </c>
      <c r="AN19" s="264">
        <v>708000</v>
      </c>
      <c r="AO19" s="264">
        <v>708000</v>
      </c>
      <c r="AP19" s="274">
        <f t="shared" si="16"/>
        <v>0</v>
      </c>
      <c r="AQ19" s="264">
        <v>708000</v>
      </c>
      <c r="AR19" s="264">
        <v>708000</v>
      </c>
      <c r="AS19" s="274">
        <f t="shared" si="19"/>
        <v>0</v>
      </c>
      <c r="AT19" s="272">
        <v>712000</v>
      </c>
      <c r="AU19" s="264">
        <v>712000</v>
      </c>
      <c r="AV19" s="272">
        <f t="shared" si="17"/>
        <v>0</v>
      </c>
      <c r="AW19" s="264"/>
      <c r="AX19" s="264"/>
      <c r="AY19" s="272">
        <f t="shared" si="18"/>
        <v>0</v>
      </c>
      <c r="AZ19" s="275">
        <f t="shared" si="0"/>
        <v>8500000</v>
      </c>
      <c r="BA19" s="276">
        <f t="shared" si="1"/>
        <v>4000000</v>
      </c>
      <c r="BB19" s="276">
        <f t="shared" si="2"/>
        <v>12500000</v>
      </c>
      <c r="BC19" s="276">
        <f t="shared" si="3"/>
        <v>12500000</v>
      </c>
      <c r="BD19" s="276">
        <f t="shared" si="4"/>
        <v>0</v>
      </c>
    </row>
    <row r="20" spans="1:56" s="276" customFormat="1" x14ac:dyDescent="0.2">
      <c r="A20" s="339">
        <v>14</v>
      </c>
      <c r="B20" s="269"/>
      <c r="C20" s="270" t="s">
        <v>364</v>
      </c>
      <c r="D20" s="271" t="s">
        <v>503</v>
      </c>
      <c r="E20" s="264">
        <v>13500000</v>
      </c>
      <c r="F20" s="264"/>
      <c r="G20" s="264"/>
      <c r="H20" s="272">
        <f t="shared" si="5"/>
        <v>13500000</v>
      </c>
      <c r="I20" s="272">
        <v>3500000</v>
      </c>
      <c r="J20" s="264"/>
      <c r="K20" s="264"/>
      <c r="L20" s="273">
        <f t="shared" si="6"/>
        <v>0</v>
      </c>
      <c r="M20" s="264">
        <v>5000000</v>
      </c>
      <c r="N20" s="264">
        <v>5000000</v>
      </c>
      <c r="O20" s="274">
        <f>M20-N20</f>
        <v>0</v>
      </c>
      <c r="P20" s="264"/>
      <c r="Q20" s="264"/>
      <c r="R20" s="273">
        <f t="shared" ref="R20:R31" si="20">P20-Q20</f>
        <v>0</v>
      </c>
      <c r="S20" s="264"/>
      <c r="T20" s="264"/>
      <c r="U20" s="273">
        <f t="shared" ref="U20:U31" si="21">S20-T20</f>
        <v>0</v>
      </c>
      <c r="V20" s="264"/>
      <c r="W20" s="264"/>
      <c r="X20" s="273">
        <f t="shared" ref="X20:X31" si="22">V20-W20</f>
        <v>0</v>
      </c>
      <c r="Y20" s="264"/>
      <c r="Z20" s="264"/>
      <c r="AA20" s="273">
        <f t="shared" ref="AA20:AA31" si="23">Y20-Z20</f>
        <v>0</v>
      </c>
      <c r="AB20" s="264">
        <v>5000000</v>
      </c>
      <c r="AC20" s="264">
        <v>5000000</v>
      </c>
      <c r="AD20" s="273">
        <f t="shared" ref="AD20:AD31" si="24">AB20-AC20</f>
        <v>0</v>
      </c>
      <c r="AE20" s="264"/>
      <c r="AF20" s="264"/>
      <c r="AG20" s="273">
        <f t="shared" ref="AG20:AG31" si="25">AE20-AF20</f>
        <v>0</v>
      </c>
      <c r="AH20" s="264"/>
      <c r="AI20" s="264"/>
      <c r="AJ20" s="273">
        <f t="shared" ref="AJ20:AJ31" si="26">AH20-AI20</f>
        <v>0</v>
      </c>
      <c r="AK20" s="264"/>
      <c r="AL20" s="264"/>
      <c r="AM20" s="273">
        <f t="shared" ref="AM20:AM31" si="27">AK20-AL20</f>
        <v>0</v>
      </c>
      <c r="AN20" s="264"/>
      <c r="AO20" s="264"/>
      <c r="AP20" s="274">
        <f t="shared" ref="AP20:AP31" si="28">AN20-AO20</f>
        <v>0</v>
      </c>
      <c r="AQ20" s="264"/>
      <c r="AR20" s="264"/>
      <c r="AS20" s="274">
        <f t="shared" si="19"/>
        <v>0</v>
      </c>
      <c r="AT20" s="272"/>
      <c r="AU20" s="264"/>
      <c r="AV20" s="272">
        <f t="shared" si="17"/>
        <v>0</v>
      </c>
      <c r="AW20" s="264"/>
      <c r="AX20" s="264"/>
      <c r="AY20" s="272">
        <f t="shared" si="18"/>
        <v>0</v>
      </c>
      <c r="AZ20" s="275">
        <f t="shared" si="0"/>
        <v>10000000</v>
      </c>
      <c r="BA20" s="276">
        <f t="shared" si="1"/>
        <v>3500000</v>
      </c>
      <c r="BB20" s="276">
        <f t="shared" si="2"/>
        <v>13500000</v>
      </c>
      <c r="BC20" s="276">
        <f t="shared" si="3"/>
        <v>13500000</v>
      </c>
      <c r="BD20" s="276">
        <f t="shared" si="4"/>
        <v>0</v>
      </c>
    </row>
    <row r="21" spans="1:56" s="276" customFormat="1" x14ac:dyDescent="0.2">
      <c r="A21" s="339">
        <v>15</v>
      </c>
      <c r="B21" s="269"/>
      <c r="C21" s="270" t="s">
        <v>365</v>
      </c>
      <c r="D21" s="271" t="s">
        <v>503</v>
      </c>
      <c r="E21" s="264">
        <v>13500000</v>
      </c>
      <c r="F21" s="264"/>
      <c r="G21" s="264"/>
      <c r="H21" s="272">
        <f t="shared" si="5"/>
        <v>13500000</v>
      </c>
      <c r="I21" s="272">
        <v>2850000</v>
      </c>
      <c r="J21" s="264">
        <v>1150000</v>
      </c>
      <c r="K21" s="264">
        <v>1150000</v>
      </c>
      <c r="L21" s="273">
        <f t="shared" si="6"/>
        <v>0</v>
      </c>
      <c r="M21" s="264">
        <v>950000</v>
      </c>
      <c r="N21" s="264">
        <v>950000</v>
      </c>
      <c r="O21" s="274">
        <f>M21-N21</f>
        <v>0</v>
      </c>
      <c r="P21" s="264">
        <v>950000</v>
      </c>
      <c r="Q21" s="264">
        <v>950000</v>
      </c>
      <c r="R21" s="274">
        <f>P21-Q21</f>
        <v>0</v>
      </c>
      <c r="S21" s="264">
        <v>950000</v>
      </c>
      <c r="T21" s="264">
        <v>950000</v>
      </c>
      <c r="U21" s="274">
        <f t="shared" si="21"/>
        <v>0</v>
      </c>
      <c r="V21" s="264">
        <v>950000</v>
      </c>
      <c r="W21" s="264">
        <v>950000</v>
      </c>
      <c r="X21" s="274">
        <f t="shared" si="22"/>
        <v>0</v>
      </c>
      <c r="Y21" s="264">
        <v>950000</v>
      </c>
      <c r="Z21" s="264">
        <v>950000</v>
      </c>
      <c r="AA21" s="274">
        <f t="shared" si="23"/>
        <v>0</v>
      </c>
      <c r="AB21" s="264">
        <v>950000</v>
      </c>
      <c r="AC21" s="264">
        <v>950000</v>
      </c>
      <c r="AD21" s="274">
        <f t="shared" si="24"/>
        <v>0</v>
      </c>
      <c r="AE21" s="264">
        <v>950000</v>
      </c>
      <c r="AF21" s="264">
        <v>950000</v>
      </c>
      <c r="AG21" s="274">
        <f t="shared" si="25"/>
        <v>0</v>
      </c>
      <c r="AH21" s="264">
        <v>950000</v>
      </c>
      <c r="AI21" s="264">
        <v>950000</v>
      </c>
      <c r="AJ21" s="274">
        <f t="shared" si="26"/>
        <v>0</v>
      </c>
      <c r="AK21" s="264">
        <v>950000</v>
      </c>
      <c r="AL21" s="264">
        <v>950000</v>
      </c>
      <c r="AM21" s="274">
        <f t="shared" si="27"/>
        <v>0</v>
      </c>
      <c r="AN21" s="264">
        <v>950000</v>
      </c>
      <c r="AO21" s="264">
        <v>950000</v>
      </c>
      <c r="AP21" s="274">
        <f t="shared" si="28"/>
        <v>0</v>
      </c>
      <c r="AQ21" s="264"/>
      <c r="AR21" s="264"/>
      <c r="AS21" s="274">
        <f t="shared" si="19"/>
        <v>0</v>
      </c>
      <c r="AT21" s="272"/>
      <c r="AU21" s="264"/>
      <c r="AV21" s="272">
        <f t="shared" si="17"/>
        <v>0</v>
      </c>
      <c r="AW21" s="264"/>
      <c r="AX21" s="264"/>
      <c r="AY21" s="272">
        <f t="shared" si="18"/>
        <v>0</v>
      </c>
      <c r="AZ21" s="275">
        <f t="shared" si="0"/>
        <v>10650000</v>
      </c>
      <c r="BA21" s="276">
        <f t="shared" si="1"/>
        <v>2850000</v>
      </c>
      <c r="BB21" s="276">
        <f t="shared" si="2"/>
        <v>13500000</v>
      </c>
      <c r="BC21" s="276">
        <f t="shared" si="3"/>
        <v>13500000</v>
      </c>
      <c r="BD21" s="276">
        <f t="shared" si="4"/>
        <v>0</v>
      </c>
    </row>
    <row r="22" spans="1:56" x14ac:dyDescent="0.2">
      <c r="A22" s="281">
        <v>16</v>
      </c>
      <c r="B22" s="5"/>
      <c r="C22" s="58" t="s">
        <v>48</v>
      </c>
      <c r="D22" s="9" t="s">
        <v>504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800000</v>
      </c>
      <c r="AG22" s="61">
        <f t="shared" si="25"/>
        <v>0</v>
      </c>
      <c r="AH22" s="11">
        <v>800000</v>
      </c>
      <c r="AI22" s="11">
        <v>800000</v>
      </c>
      <c r="AJ22" s="61">
        <f t="shared" si="26"/>
        <v>0</v>
      </c>
      <c r="AK22" s="11">
        <v>800000</v>
      </c>
      <c r="AL22" s="11">
        <v>800000</v>
      </c>
      <c r="AM22" s="61">
        <f t="shared" si="27"/>
        <v>0</v>
      </c>
      <c r="AN22" s="11">
        <v>800000</v>
      </c>
      <c r="AO22" s="11">
        <v>800000</v>
      </c>
      <c r="AP22" s="61">
        <f t="shared" si="28"/>
        <v>0</v>
      </c>
      <c r="AQ22" s="11">
        <v>800000</v>
      </c>
      <c r="AR22" s="11">
        <v>800000</v>
      </c>
      <c r="AS22" s="61">
        <f t="shared" si="19"/>
        <v>0</v>
      </c>
      <c r="AT22" s="56">
        <v>700000</v>
      </c>
      <c r="AU22" s="11">
        <v>200000</v>
      </c>
      <c r="AV22" s="56">
        <f t="shared" si="17"/>
        <v>500000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504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>
        <v>800000</v>
      </c>
      <c r="AJ23" s="61">
        <f t="shared" si="26"/>
        <v>0</v>
      </c>
      <c r="AK23" s="11">
        <v>800000</v>
      </c>
      <c r="AL23" s="11">
        <v>800000</v>
      </c>
      <c r="AM23" s="61">
        <f t="shared" si="27"/>
        <v>0</v>
      </c>
      <c r="AN23" s="11">
        <v>800000</v>
      </c>
      <c r="AO23" s="11">
        <v>800000</v>
      </c>
      <c r="AP23" s="61">
        <f t="shared" si="28"/>
        <v>0</v>
      </c>
      <c r="AQ23" s="11">
        <v>800000</v>
      </c>
      <c r="AR23" s="11">
        <v>800000</v>
      </c>
      <c r="AS23" s="61">
        <f t="shared" si="19"/>
        <v>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1">
        <v>18</v>
      </c>
      <c r="B24" s="5"/>
      <c r="C24" s="58" t="s">
        <v>367</v>
      </c>
      <c r="D24" s="9" t="s">
        <v>504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>
        <v>1000000</v>
      </c>
      <c r="AG24" s="61">
        <f t="shared" si="25"/>
        <v>0</v>
      </c>
      <c r="AH24" s="11">
        <v>1000000</v>
      </c>
      <c r="AI24" s="11">
        <v>1000000</v>
      </c>
      <c r="AJ24" s="61">
        <f t="shared" si="26"/>
        <v>0</v>
      </c>
      <c r="AK24" s="11">
        <v>1000000</v>
      </c>
      <c r="AL24" s="11">
        <v>1000000</v>
      </c>
      <c r="AM24" s="61">
        <f t="shared" si="27"/>
        <v>0</v>
      </c>
      <c r="AN24" s="11">
        <v>1000000</v>
      </c>
      <c r="AO24" s="11">
        <v>1000000</v>
      </c>
      <c r="AP24" s="61">
        <f t="shared" si="28"/>
        <v>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504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>
        <v>950000</v>
      </c>
      <c r="AG25" s="61">
        <f t="shared" si="25"/>
        <v>0</v>
      </c>
      <c r="AH25" s="11">
        <v>950000</v>
      </c>
      <c r="AI25" s="11">
        <v>950000</v>
      </c>
      <c r="AJ25" s="61">
        <f t="shared" si="26"/>
        <v>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1">
        <v>20</v>
      </c>
      <c r="B26" s="5"/>
      <c r="C26" s="58" t="s">
        <v>369</v>
      </c>
      <c r="D26" s="9" t="s">
        <v>503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>
        <v>950000</v>
      </c>
      <c r="AD26" s="61">
        <f t="shared" si="24"/>
        <v>0</v>
      </c>
      <c r="AE26" s="11">
        <v>950000</v>
      </c>
      <c r="AF26" s="11">
        <v>950000</v>
      </c>
      <c r="AG26" s="61">
        <f t="shared" si="25"/>
        <v>0</v>
      </c>
      <c r="AH26" s="11">
        <v>950000</v>
      </c>
      <c r="AI26" s="11">
        <v>950000</v>
      </c>
      <c r="AJ26" s="61">
        <f t="shared" si="26"/>
        <v>0</v>
      </c>
      <c r="AK26" s="11">
        <v>950000</v>
      </c>
      <c r="AL26" s="11">
        <v>950000</v>
      </c>
      <c r="AM26" s="61">
        <f t="shared" si="27"/>
        <v>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s="276" customFormat="1" x14ac:dyDescent="0.2">
      <c r="A27" s="339">
        <v>21</v>
      </c>
      <c r="B27" s="269"/>
      <c r="C27" s="270" t="s">
        <v>370</v>
      </c>
      <c r="D27" s="271" t="s">
        <v>504</v>
      </c>
      <c r="E27" s="264">
        <v>13500000</v>
      </c>
      <c r="F27" s="264"/>
      <c r="G27" s="264"/>
      <c r="H27" s="272">
        <v>12500000</v>
      </c>
      <c r="I27" s="272">
        <v>4000000</v>
      </c>
      <c r="J27" s="264"/>
      <c r="K27" s="264"/>
      <c r="L27" s="273">
        <f t="shared" si="6"/>
        <v>0</v>
      </c>
      <c r="M27" s="264">
        <v>708000</v>
      </c>
      <c r="N27" s="264">
        <v>708000</v>
      </c>
      <c r="O27" s="274">
        <f>M27-N27</f>
        <v>0</v>
      </c>
      <c r="P27" s="264">
        <v>708000</v>
      </c>
      <c r="Q27" s="264">
        <v>708000</v>
      </c>
      <c r="R27" s="274">
        <f t="shared" si="20"/>
        <v>0</v>
      </c>
      <c r="S27" s="264">
        <v>708000</v>
      </c>
      <c r="T27" s="264">
        <v>708000</v>
      </c>
      <c r="U27" s="274">
        <f t="shared" si="21"/>
        <v>0</v>
      </c>
      <c r="V27" s="264">
        <v>708000</v>
      </c>
      <c r="W27" s="264">
        <v>708000</v>
      </c>
      <c r="X27" s="274">
        <f t="shared" si="22"/>
        <v>0</v>
      </c>
      <c r="Y27" s="264">
        <v>708000</v>
      </c>
      <c r="Z27" s="264">
        <v>708000</v>
      </c>
      <c r="AA27" s="274">
        <f t="shared" si="23"/>
        <v>0</v>
      </c>
      <c r="AB27" s="264">
        <v>708000</v>
      </c>
      <c r="AC27" s="264">
        <v>708000</v>
      </c>
      <c r="AD27" s="274">
        <f t="shared" si="24"/>
        <v>0</v>
      </c>
      <c r="AE27" s="264">
        <v>708000</v>
      </c>
      <c r="AF27" s="264">
        <v>708000</v>
      </c>
      <c r="AG27" s="274">
        <f t="shared" si="25"/>
        <v>0</v>
      </c>
      <c r="AH27" s="264">
        <v>708000</v>
      </c>
      <c r="AI27" s="264">
        <v>708000</v>
      </c>
      <c r="AJ27" s="274">
        <f t="shared" si="26"/>
        <v>0</v>
      </c>
      <c r="AK27" s="264">
        <v>708000</v>
      </c>
      <c r="AL27" s="264">
        <v>708000</v>
      </c>
      <c r="AM27" s="274">
        <f t="shared" si="27"/>
        <v>0</v>
      </c>
      <c r="AN27" s="264">
        <v>708000</v>
      </c>
      <c r="AO27" s="264">
        <v>708000</v>
      </c>
      <c r="AP27" s="274">
        <f t="shared" si="28"/>
        <v>0</v>
      </c>
      <c r="AQ27" s="264">
        <v>708000</v>
      </c>
      <c r="AR27" s="264">
        <v>708000</v>
      </c>
      <c r="AS27" s="274">
        <f t="shared" si="19"/>
        <v>0</v>
      </c>
      <c r="AT27" s="272">
        <v>712000</v>
      </c>
      <c r="AU27" s="264">
        <v>712000</v>
      </c>
      <c r="AV27" s="272">
        <f t="shared" si="17"/>
        <v>0</v>
      </c>
      <c r="AW27" s="264"/>
      <c r="AX27" s="264"/>
      <c r="AY27" s="272">
        <f t="shared" si="18"/>
        <v>0</v>
      </c>
      <c r="AZ27" s="275">
        <f t="shared" si="0"/>
        <v>8500000</v>
      </c>
      <c r="BA27" s="276">
        <f t="shared" si="1"/>
        <v>4000000</v>
      </c>
      <c r="BB27" s="276">
        <f t="shared" si="2"/>
        <v>12500000</v>
      </c>
      <c r="BC27" s="276">
        <f t="shared" si="3"/>
        <v>12500000</v>
      </c>
      <c r="BD27" s="276">
        <f t="shared" si="4"/>
        <v>0</v>
      </c>
    </row>
    <row r="28" spans="1:56" s="276" customFormat="1" x14ac:dyDescent="0.2">
      <c r="A28" s="339">
        <v>22</v>
      </c>
      <c r="B28" s="269"/>
      <c r="C28" s="270" t="s">
        <v>371</v>
      </c>
      <c r="D28" s="271" t="s">
        <v>503</v>
      </c>
      <c r="E28" s="264">
        <v>13500000</v>
      </c>
      <c r="F28" s="264"/>
      <c r="G28" s="264"/>
      <c r="H28" s="272">
        <f t="shared" si="5"/>
        <v>13500000</v>
      </c>
      <c r="I28" s="272">
        <v>4000000</v>
      </c>
      <c r="J28" s="264"/>
      <c r="K28" s="264"/>
      <c r="L28" s="273">
        <f t="shared" si="6"/>
        <v>0</v>
      </c>
      <c r="M28" s="264">
        <v>800000</v>
      </c>
      <c r="N28" s="264">
        <v>800000</v>
      </c>
      <c r="O28" s="274">
        <f>M28-N28</f>
        <v>0</v>
      </c>
      <c r="P28" s="264">
        <v>800000</v>
      </c>
      <c r="Q28" s="264">
        <v>800000</v>
      </c>
      <c r="R28" s="274">
        <f t="shared" si="20"/>
        <v>0</v>
      </c>
      <c r="S28" s="264">
        <v>800000</v>
      </c>
      <c r="T28" s="264">
        <v>800000</v>
      </c>
      <c r="U28" s="274">
        <f t="shared" si="21"/>
        <v>0</v>
      </c>
      <c r="V28" s="264">
        <v>800000</v>
      </c>
      <c r="W28" s="264">
        <v>800000</v>
      </c>
      <c r="X28" s="274">
        <f t="shared" si="22"/>
        <v>0</v>
      </c>
      <c r="Y28" s="264">
        <v>800000</v>
      </c>
      <c r="Z28" s="264">
        <v>800000</v>
      </c>
      <c r="AA28" s="274">
        <f t="shared" si="23"/>
        <v>0</v>
      </c>
      <c r="AB28" s="264">
        <v>800000</v>
      </c>
      <c r="AC28" s="264">
        <v>800000</v>
      </c>
      <c r="AD28" s="274">
        <f t="shared" si="24"/>
        <v>0</v>
      </c>
      <c r="AE28" s="264">
        <v>800000</v>
      </c>
      <c r="AF28" s="264">
        <v>800000</v>
      </c>
      <c r="AG28" s="274">
        <f t="shared" si="25"/>
        <v>0</v>
      </c>
      <c r="AH28" s="264">
        <v>800000</v>
      </c>
      <c r="AI28" s="264">
        <v>800000</v>
      </c>
      <c r="AJ28" s="274">
        <f t="shared" si="26"/>
        <v>0</v>
      </c>
      <c r="AK28" s="264">
        <v>800000</v>
      </c>
      <c r="AL28" s="264">
        <v>800000</v>
      </c>
      <c r="AM28" s="274">
        <f t="shared" si="27"/>
        <v>0</v>
      </c>
      <c r="AN28" s="264">
        <v>800000</v>
      </c>
      <c r="AO28" s="264">
        <v>800000</v>
      </c>
      <c r="AP28" s="274">
        <f t="shared" si="28"/>
        <v>0</v>
      </c>
      <c r="AQ28" s="264">
        <v>800000</v>
      </c>
      <c r="AR28" s="264">
        <v>800000</v>
      </c>
      <c r="AS28" s="274">
        <f t="shared" si="19"/>
        <v>0</v>
      </c>
      <c r="AT28" s="272">
        <v>700000</v>
      </c>
      <c r="AU28" s="264">
        <v>700000</v>
      </c>
      <c r="AV28" s="272">
        <f t="shared" si="17"/>
        <v>0</v>
      </c>
      <c r="AW28" s="264"/>
      <c r="AX28" s="264"/>
      <c r="AY28" s="272">
        <f t="shared" si="18"/>
        <v>0</v>
      </c>
      <c r="AZ28" s="275">
        <f t="shared" si="0"/>
        <v>9500000</v>
      </c>
      <c r="BA28" s="276">
        <f t="shared" si="1"/>
        <v>4000000</v>
      </c>
      <c r="BB28" s="276">
        <f t="shared" si="2"/>
        <v>13500000</v>
      </c>
      <c r="BC28" s="276">
        <f t="shared" si="3"/>
        <v>13500000</v>
      </c>
      <c r="BD28" s="276">
        <f t="shared" si="4"/>
        <v>0</v>
      </c>
    </row>
    <row r="29" spans="1:56" s="276" customFormat="1" x14ac:dyDescent="0.2">
      <c r="A29" s="339">
        <v>23</v>
      </c>
      <c r="B29" s="269" t="s">
        <v>373</v>
      </c>
      <c r="C29" s="270" t="s">
        <v>372</v>
      </c>
      <c r="D29" s="271" t="s">
        <v>503</v>
      </c>
      <c r="E29" s="264">
        <v>13000000</v>
      </c>
      <c r="F29" s="264"/>
      <c r="G29" s="264">
        <v>3900000</v>
      </c>
      <c r="H29" s="272">
        <f t="shared" si="5"/>
        <v>9100000</v>
      </c>
      <c r="I29" s="272">
        <v>4000000</v>
      </c>
      <c r="J29" s="264"/>
      <c r="K29" s="264"/>
      <c r="L29" s="273">
        <f t="shared" si="6"/>
        <v>0</v>
      </c>
      <c r="M29" s="264">
        <v>510000</v>
      </c>
      <c r="N29" s="264">
        <v>510000</v>
      </c>
      <c r="O29" s="274">
        <f>M29-N29</f>
        <v>0</v>
      </c>
      <c r="P29" s="264">
        <v>510000</v>
      </c>
      <c r="Q29" s="264">
        <v>510000</v>
      </c>
      <c r="R29" s="274">
        <f>+P29-Q29</f>
        <v>0</v>
      </c>
      <c r="S29" s="264">
        <v>510000</v>
      </c>
      <c r="T29" s="264">
        <v>510000</v>
      </c>
      <c r="U29" s="274">
        <f t="shared" si="21"/>
        <v>0</v>
      </c>
      <c r="V29" s="264">
        <v>510000</v>
      </c>
      <c r="W29" s="264">
        <v>510000</v>
      </c>
      <c r="X29" s="274">
        <f t="shared" si="22"/>
        <v>0</v>
      </c>
      <c r="Y29" s="264">
        <v>510000</v>
      </c>
      <c r="Z29" s="264">
        <v>510000</v>
      </c>
      <c r="AA29" s="274">
        <f t="shared" si="23"/>
        <v>0</v>
      </c>
      <c r="AB29" s="264">
        <v>510000</v>
      </c>
      <c r="AC29" s="264">
        <v>510000</v>
      </c>
      <c r="AD29" s="274">
        <f t="shared" si="24"/>
        <v>0</v>
      </c>
      <c r="AE29" s="264">
        <v>510000</v>
      </c>
      <c r="AF29" s="264">
        <v>510000</v>
      </c>
      <c r="AG29" s="274">
        <f t="shared" si="25"/>
        <v>0</v>
      </c>
      <c r="AH29" s="264">
        <v>510000</v>
      </c>
      <c r="AI29" s="264">
        <v>510000</v>
      </c>
      <c r="AJ29" s="274">
        <f t="shared" si="26"/>
        <v>0</v>
      </c>
      <c r="AK29" s="264">
        <v>510000</v>
      </c>
      <c r="AL29" s="264">
        <v>510000</v>
      </c>
      <c r="AM29" s="274">
        <f t="shared" si="27"/>
        <v>0</v>
      </c>
      <c r="AN29" s="264">
        <v>510000</v>
      </c>
      <c r="AO29" s="264">
        <v>510000</v>
      </c>
      <c r="AP29" s="274">
        <f t="shared" si="28"/>
        <v>0</v>
      </c>
      <c r="AQ29" s="264"/>
      <c r="AR29" s="264"/>
      <c r="AS29" s="274">
        <f t="shared" si="19"/>
        <v>0</v>
      </c>
      <c r="AT29" s="272"/>
      <c r="AU29" s="264"/>
      <c r="AV29" s="272">
        <f t="shared" si="17"/>
        <v>0</v>
      </c>
      <c r="AW29" s="264"/>
      <c r="AX29" s="264"/>
      <c r="AY29" s="272">
        <f t="shared" si="18"/>
        <v>0</v>
      </c>
      <c r="AZ29" s="275">
        <f t="shared" si="0"/>
        <v>5100000</v>
      </c>
      <c r="BA29" s="276">
        <f t="shared" si="1"/>
        <v>4000000</v>
      </c>
      <c r="BB29" s="276">
        <f t="shared" si="2"/>
        <v>9100000</v>
      </c>
      <c r="BC29" s="276">
        <f t="shared" si="3"/>
        <v>9100000</v>
      </c>
      <c r="BD29" s="276">
        <f t="shared" si="4"/>
        <v>0</v>
      </c>
    </row>
    <row r="30" spans="1:56" s="276" customFormat="1" x14ac:dyDescent="0.2">
      <c r="A30" s="339">
        <v>24</v>
      </c>
      <c r="B30" s="269"/>
      <c r="C30" s="270" t="s">
        <v>374</v>
      </c>
      <c r="D30" s="271" t="s">
        <v>504</v>
      </c>
      <c r="E30" s="264">
        <v>13500000</v>
      </c>
      <c r="F30" s="264"/>
      <c r="G30" s="264">
        <v>2025000</v>
      </c>
      <c r="H30" s="272">
        <f t="shared" si="5"/>
        <v>11475000</v>
      </c>
      <c r="I30" s="272">
        <v>5000000</v>
      </c>
      <c r="J30" s="264"/>
      <c r="K30" s="264"/>
      <c r="L30" s="273">
        <f t="shared" si="6"/>
        <v>0</v>
      </c>
      <c r="M30" s="264">
        <v>550000</v>
      </c>
      <c r="N30" s="264">
        <v>550000</v>
      </c>
      <c r="O30" s="274">
        <f>M30-N30</f>
        <v>0</v>
      </c>
      <c r="P30" s="264">
        <v>550000</v>
      </c>
      <c r="Q30" s="264">
        <v>550000</v>
      </c>
      <c r="R30" s="274">
        <f t="shared" si="20"/>
        <v>0</v>
      </c>
      <c r="S30" s="264">
        <v>550000</v>
      </c>
      <c r="T30" s="264">
        <v>550000</v>
      </c>
      <c r="U30" s="274">
        <f t="shared" si="21"/>
        <v>0</v>
      </c>
      <c r="V30" s="264">
        <v>550000</v>
      </c>
      <c r="W30" s="264">
        <v>550000</v>
      </c>
      <c r="X30" s="274">
        <f t="shared" si="22"/>
        <v>0</v>
      </c>
      <c r="Y30" s="264">
        <v>550000</v>
      </c>
      <c r="Z30" s="264">
        <v>550000</v>
      </c>
      <c r="AA30" s="274">
        <f t="shared" si="23"/>
        <v>0</v>
      </c>
      <c r="AB30" s="264">
        <v>550000</v>
      </c>
      <c r="AC30" s="264">
        <v>550000</v>
      </c>
      <c r="AD30" s="274">
        <f t="shared" si="24"/>
        <v>0</v>
      </c>
      <c r="AE30" s="264">
        <v>550000</v>
      </c>
      <c r="AF30" s="264">
        <v>550000</v>
      </c>
      <c r="AG30" s="274">
        <f t="shared" si="25"/>
        <v>0</v>
      </c>
      <c r="AH30" s="264">
        <v>550000</v>
      </c>
      <c r="AI30" s="264">
        <v>550000</v>
      </c>
      <c r="AJ30" s="274">
        <f t="shared" si="26"/>
        <v>0</v>
      </c>
      <c r="AK30" s="264">
        <v>550000</v>
      </c>
      <c r="AL30" s="264">
        <v>550000</v>
      </c>
      <c r="AM30" s="274">
        <f t="shared" si="27"/>
        <v>0</v>
      </c>
      <c r="AN30" s="264">
        <v>550000</v>
      </c>
      <c r="AO30" s="264">
        <v>550000</v>
      </c>
      <c r="AP30" s="274">
        <f t="shared" si="28"/>
        <v>0</v>
      </c>
      <c r="AQ30" s="264">
        <v>550000</v>
      </c>
      <c r="AR30" s="264">
        <v>550000</v>
      </c>
      <c r="AS30" s="274">
        <f t="shared" si="19"/>
        <v>0</v>
      </c>
      <c r="AT30" s="272">
        <v>425000</v>
      </c>
      <c r="AU30" s="264">
        <v>425000</v>
      </c>
      <c r="AV30" s="272">
        <f t="shared" si="17"/>
        <v>0</v>
      </c>
      <c r="AW30" s="264"/>
      <c r="AX30" s="264"/>
      <c r="AY30" s="272">
        <f t="shared" si="18"/>
        <v>0</v>
      </c>
      <c r="AZ30" s="275">
        <f t="shared" si="0"/>
        <v>6475000</v>
      </c>
      <c r="BA30" s="276">
        <f t="shared" si="1"/>
        <v>5000000</v>
      </c>
      <c r="BB30" s="276">
        <f t="shared" si="2"/>
        <v>11475000</v>
      </c>
      <c r="BC30" s="276">
        <f t="shared" si="3"/>
        <v>11475000</v>
      </c>
      <c r="BD30" s="276">
        <f t="shared" si="4"/>
        <v>0</v>
      </c>
    </row>
    <row r="31" spans="1:56" s="276" customFormat="1" x14ac:dyDescent="0.2">
      <c r="A31" s="339">
        <v>25</v>
      </c>
      <c r="B31" s="269"/>
      <c r="C31" s="270" t="s">
        <v>375</v>
      </c>
      <c r="D31" s="271" t="s">
        <v>503</v>
      </c>
      <c r="E31" s="264">
        <v>13500000</v>
      </c>
      <c r="F31" s="264"/>
      <c r="G31" s="264">
        <v>8100000</v>
      </c>
      <c r="H31" s="272">
        <f t="shared" si="5"/>
        <v>5400000</v>
      </c>
      <c r="I31" s="272">
        <v>1700000</v>
      </c>
      <c r="J31" s="264"/>
      <c r="K31" s="264"/>
      <c r="L31" s="273">
        <f t="shared" si="6"/>
        <v>0</v>
      </c>
      <c r="M31" s="264">
        <v>300000</v>
      </c>
      <c r="N31" s="264">
        <v>300000</v>
      </c>
      <c r="O31" s="274">
        <f>M31-N31</f>
        <v>0</v>
      </c>
      <c r="P31" s="264">
        <v>300000</v>
      </c>
      <c r="Q31" s="264">
        <v>300000</v>
      </c>
      <c r="R31" s="274">
        <f t="shared" si="20"/>
        <v>0</v>
      </c>
      <c r="S31" s="264">
        <v>300000</v>
      </c>
      <c r="T31" s="264">
        <v>300000</v>
      </c>
      <c r="U31" s="274">
        <f t="shared" si="21"/>
        <v>0</v>
      </c>
      <c r="V31" s="264">
        <v>300000</v>
      </c>
      <c r="W31" s="264">
        <v>300000</v>
      </c>
      <c r="X31" s="274">
        <f t="shared" si="22"/>
        <v>0</v>
      </c>
      <c r="Y31" s="264">
        <v>300000</v>
      </c>
      <c r="Z31" s="264">
        <v>300000</v>
      </c>
      <c r="AA31" s="274">
        <f t="shared" si="23"/>
        <v>0</v>
      </c>
      <c r="AB31" s="264">
        <v>300000</v>
      </c>
      <c r="AC31" s="264">
        <v>300000</v>
      </c>
      <c r="AD31" s="274">
        <f t="shared" si="24"/>
        <v>0</v>
      </c>
      <c r="AE31" s="264">
        <v>300000</v>
      </c>
      <c r="AF31" s="264">
        <v>300000</v>
      </c>
      <c r="AG31" s="274">
        <f t="shared" si="25"/>
        <v>0</v>
      </c>
      <c r="AH31" s="264">
        <v>300000</v>
      </c>
      <c r="AI31" s="264">
        <v>300000</v>
      </c>
      <c r="AJ31" s="274">
        <f t="shared" si="26"/>
        <v>0</v>
      </c>
      <c r="AK31" s="264">
        <v>300000</v>
      </c>
      <c r="AL31" s="264">
        <v>300000</v>
      </c>
      <c r="AM31" s="274">
        <f t="shared" si="27"/>
        <v>0</v>
      </c>
      <c r="AN31" s="264">
        <v>300000</v>
      </c>
      <c r="AO31" s="264">
        <v>300000</v>
      </c>
      <c r="AP31" s="274">
        <f t="shared" si="28"/>
        <v>0</v>
      </c>
      <c r="AQ31" s="264">
        <v>300000</v>
      </c>
      <c r="AR31" s="264">
        <v>300000</v>
      </c>
      <c r="AS31" s="274">
        <f t="shared" si="19"/>
        <v>0</v>
      </c>
      <c r="AT31" s="272">
        <v>400000</v>
      </c>
      <c r="AU31" s="264">
        <v>400000</v>
      </c>
      <c r="AV31" s="272">
        <f t="shared" si="17"/>
        <v>0</v>
      </c>
      <c r="AW31" s="264"/>
      <c r="AX31" s="264"/>
      <c r="AY31" s="272">
        <f t="shared" si="18"/>
        <v>0</v>
      </c>
      <c r="AZ31" s="275">
        <f t="shared" si="0"/>
        <v>3700000</v>
      </c>
      <c r="BA31" s="276">
        <f t="shared" si="1"/>
        <v>1700000</v>
      </c>
      <c r="BB31" s="276">
        <f t="shared" si="2"/>
        <v>5400000</v>
      </c>
      <c r="BC31" s="276">
        <f t="shared" si="3"/>
        <v>5400000</v>
      </c>
      <c r="BD31" s="276">
        <f t="shared" si="4"/>
        <v>0</v>
      </c>
    </row>
    <row r="32" spans="1:56" s="276" customFormat="1" x14ac:dyDescent="0.2">
      <c r="A32" s="281">
        <v>26</v>
      </c>
      <c r="B32" s="277"/>
      <c r="C32" s="263" t="s">
        <v>376</v>
      </c>
      <c r="D32" s="271" t="s">
        <v>504</v>
      </c>
      <c r="E32" s="264">
        <v>13000000</v>
      </c>
      <c r="F32" s="263">
        <v>1250000</v>
      </c>
      <c r="G32" s="263">
        <v>500000</v>
      </c>
      <c r="H32" s="263">
        <f>+E32-F32-G32</f>
        <v>11250000</v>
      </c>
      <c r="I32" s="263">
        <v>11250000</v>
      </c>
      <c r="J32" s="263"/>
      <c r="K32" s="263"/>
      <c r="L32" s="265"/>
      <c r="M32" s="263"/>
      <c r="N32" s="263"/>
      <c r="O32" s="266"/>
      <c r="P32" s="263"/>
      <c r="Q32" s="263"/>
      <c r="R32" s="265"/>
      <c r="S32" s="263"/>
      <c r="T32" s="263"/>
      <c r="U32" s="265"/>
      <c r="V32" s="263"/>
      <c r="W32" s="263"/>
      <c r="X32" s="265"/>
      <c r="Y32" s="263"/>
      <c r="Z32" s="263"/>
      <c r="AA32" s="265"/>
      <c r="AB32" s="263"/>
      <c r="AC32" s="263"/>
      <c r="AD32" s="265"/>
      <c r="AE32" s="263"/>
      <c r="AF32" s="263"/>
      <c r="AG32" s="265"/>
      <c r="AH32" s="263"/>
      <c r="AI32" s="263"/>
      <c r="AJ32" s="265"/>
      <c r="AK32" s="263"/>
      <c r="AL32" s="263"/>
      <c r="AM32" s="265"/>
      <c r="AN32" s="263"/>
      <c r="AO32" s="263"/>
      <c r="AP32" s="266"/>
      <c r="AQ32" s="263"/>
      <c r="AR32" s="263"/>
      <c r="AS32" s="263"/>
      <c r="AT32" s="263"/>
      <c r="AU32" s="263"/>
      <c r="AV32" s="263"/>
      <c r="AW32" s="263"/>
      <c r="AX32" s="263"/>
      <c r="AY32" s="263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78" t="s">
        <v>503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950000</v>
      </c>
      <c r="U33" s="54">
        <f>+S33-T33</f>
        <v>0</v>
      </c>
      <c r="V33" s="53">
        <v>950000</v>
      </c>
      <c r="W33" s="53">
        <v>950000</v>
      </c>
      <c r="X33" s="54">
        <f>+V33-W33</f>
        <v>0</v>
      </c>
      <c r="Y33" s="53">
        <v>950000</v>
      </c>
      <c r="Z33" s="53">
        <v>950000</v>
      </c>
      <c r="AA33" s="54">
        <f>+Y33-Z33</f>
        <v>0</v>
      </c>
      <c r="AB33" s="53">
        <v>950000</v>
      </c>
      <c r="AC33" s="53">
        <v>950000</v>
      </c>
      <c r="AD33" s="54">
        <f>+AB33-AC33</f>
        <v>0</v>
      </c>
      <c r="AE33" s="53">
        <v>950000</v>
      </c>
      <c r="AF33" s="53">
        <v>950000</v>
      </c>
      <c r="AG33" s="54">
        <f>+AE33-AF33</f>
        <v>0</v>
      </c>
      <c r="AH33" s="53">
        <v>950000</v>
      </c>
      <c r="AI33" s="53">
        <v>950000</v>
      </c>
      <c r="AJ33" s="54">
        <f>+AH33-AI33</f>
        <v>0</v>
      </c>
      <c r="AK33" s="53">
        <v>950000</v>
      </c>
      <c r="AL33" s="53">
        <v>200000</v>
      </c>
      <c r="AM33" s="54">
        <f>+AK33-AL33</f>
        <v>750000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s="276" customFormat="1" x14ac:dyDescent="0.2">
      <c r="A34" s="339">
        <v>28</v>
      </c>
      <c r="B34" s="279"/>
      <c r="C34" s="280" t="s">
        <v>378</v>
      </c>
      <c r="D34" s="271" t="s">
        <v>504</v>
      </c>
      <c r="E34" s="264">
        <v>13500000</v>
      </c>
      <c r="F34" s="263"/>
      <c r="G34" s="263">
        <v>4050000</v>
      </c>
      <c r="H34" s="263">
        <f>E34-F34-G34</f>
        <v>9450000</v>
      </c>
      <c r="I34" s="263">
        <v>4000000</v>
      </c>
      <c r="J34" s="263"/>
      <c r="K34" s="263"/>
      <c r="L34" s="265">
        <f t="shared" si="6"/>
        <v>0</v>
      </c>
      <c r="M34" s="263">
        <v>545000</v>
      </c>
      <c r="N34" s="263">
        <v>545000</v>
      </c>
      <c r="O34" s="266">
        <f t="shared" ref="O34:O47" si="29">M34-N34</f>
        <v>0</v>
      </c>
      <c r="P34" s="263">
        <v>545000</v>
      </c>
      <c r="Q34" s="263">
        <v>545000</v>
      </c>
      <c r="R34" s="266">
        <f t="shared" ref="R34:R41" si="30">P34-Q34</f>
        <v>0</v>
      </c>
      <c r="S34" s="263">
        <v>545000</v>
      </c>
      <c r="T34" s="263">
        <v>545000</v>
      </c>
      <c r="U34" s="266">
        <f t="shared" ref="U34:U44" si="31">S34-T34</f>
        <v>0</v>
      </c>
      <c r="V34" s="263">
        <v>545000</v>
      </c>
      <c r="W34" s="263">
        <v>545000</v>
      </c>
      <c r="X34" s="266"/>
      <c r="Y34" s="263">
        <v>545000</v>
      </c>
      <c r="Z34" s="263">
        <v>545000</v>
      </c>
      <c r="AA34" s="266">
        <f t="shared" ref="AA34:AA44" si="32">Y34-Z34</f>
        <v>0</v>
      </c>
      <c r="AB34" s="263">
        <v>545000</v>
      </c>
      <c r="AC34" s="263">
        <v>545000</v>
      </c>
      <c r="AD34" s="266">
        <f t="shared" ref="AD34:AD44" si="33">AB34-AC34</f>
        <v>0</v>
      </c>
      <c r="AE34" s="263">
        <v>545000</v>
      </c>
      <c r="AF34" s="263">
        <v>545000</v>
      </c>
      <c r="AG34" s="266">
        <f t="shared" ref="AG34:AG44" si="34">AE34-AF34</f>
        <v>0</v>
      </c>
      <c r="AH34" s="263">
        <v>545000</v>
      </c>
      <c r="AI34" s="263">
        <v>545000</v>
      </c>
      <c r="AJ34" s="266">
        <f t="shared" ref="AJ34:AJ44" si="35">AH34-AI34</f>
        <v>0</v>
      </c>
      <c r="AK34" s="263">
        <v>545000</v>
      </c>
      <c r="AL34" s="263">
        <v>545000</v>
      </c>
      <c r="AM34" s="266">
        <f t="shared" ref="AM34:AM44" si="36">AK34-AL34</f>
        <v>0</v>
      </c>
      <c r="AN34" s="263">
        <v>545000</v>
      </c>
      <c r="AO34" s="263">
        <v>545000</v>
      </c>
      <c r="AP34" s="266">
        <f t="shared" ref="AP34:AP44" si="37">AN34-AO34</f>
        <v>0</v>
      </c>
      <c r="AQ34" s="263"/>
      <c r="AR34" s="263"/>
      <c r="AS34" s="266">
        <f t="shared" si="19"/>
        <v>0</v>
      </c>
      <c r="AT34" s="263"/>
      <c r="AU34" s="263"/>
      <c r="AV34" s="263">
        <f t="shared" si="17"/>
        <v>0</v>
      </c>
      <c r="AW34" s="263"/>
      <c r="AX34" s="263"/>
      <c r="AY34" s="263">
        <f t="shared" si="18"/>
        <v>0</v>
      </c>
      <c r="AZ34" s="275">
        <f t="shared" si="0"/>
        <v>5450000</v>
      </c>
      <c r="BA34" s="276">
        <f t="shared" si="1"/>
        <v>4000000</v>
      </c>
      <c r="BB34" s="276">
        <f t="shared" si="2"/>
        <v>9450000</v>
      </c>
      <c r="BC34" s="276">
        <f t="shared" si="3"/>
        <v>9450000</v>
      </c>
      <c r="BD34" s="276">
        <f t="shared" si="4"/>
        <v>0</v>
      </c>
    </row>
    <row r="35" spans="1:56" s="276" customFormat="1" x14ac:dyDescent="0.2">
      <c r="A35" s="37">
        <v>29</v>
      </c>
      <c r="B35" s="279" t="s">
        <v>380</v>
      </c>
      <c r="C35" s="280" t="s">
        <v>379</v>
      </c>
      <c r="D35" s="271" t="s">
        <v>504</v>
      </c>
      <c r="E35" s="264">
        <v>13500000</v>
      </c>
      <c r="F35" s="263"/>
      <c r="G35" s="263">
        <v>4050000</v>
      </c>
      <c r="H35" s="263">
        <f>E35-F35-G35</f>
        <v>9450000</v>
      </c>
      <c r="I35" s="263">
        <f>+H35</f>
        <v>9450000</v>
      </c>
      <c r="J35" s="263"/>
      <c r="K35" s="263"/>
      <c r="L35" s="265">
        <f t="shared" si="6"/>
        <v>0</v>
      </c>
      <c r="M35" s="263"/>
      <c r="N35" s="263"/>
      <c r="O35" s="266">
        <f t="shared" si="29"/>
        <v>0</v>
      </c>
      <c r="P35" s="263"/>
      <c r="Q35" s="263"/>
      <c r="R35" s="265">
        <f t="shared" si="30"/>
        <v>0</v>
      </c>
      <c r="S35" s="263"/>
      <c r="T35" s="263"/>
      <c r="U35" s="265">
        <f t="shared" si="31"/>
        <v>0</v>
      </c>
      <c r="V35" s="263"/>
      <c r="W35" s="263"/>
      <c r="X35" s="265">
        <f t="shared" ref="X35:X44" si="38">V35-W35</f>
        <v>0</v>
      </c>
      <c r="Y35" s="263"/>
      <c r="Z35" s="263"/>
      <c r="AA35" s="265">
        <f t="shared" si="32"/>
        <v>0</v>
      </c>
      <c r="AB35" s="263"/>
      <c r="AC35" s="263"/>
      <c r="AD35" s="265">
        <f t="shared" si="33"/>
        <v>0</v>
      </c>
      <c r="AE35" s="263"/>
      <c r="AF35" s="263"/>
      <c r="AG35" s="265">
        <f t="shared" si="34"/>
        <v>0</v>
      </c>
      <c r="AH35" s="263"/>
      <c r="AI35" s="263"/>
      <c r="AJ35" s="265">
        <f t="shared" si="35"/>
        <v>0</v>
      </c>
      <c r="AK35" s="263"/>
      <c r="AL35" s="263"/>
      <c r="AM35" s="265">
        <f t="shared" si="36"/>
        <v>0</v>
      </c>
      <c r="AN35" s="263"/>
      <c r="AO35" s="263"/>
      <c r="AP35" s="266">
        <f t="shared" si="37"/>
        <v>0</v>
      </c>
      <c r="AQ35" s="263"/>
      <c r="AR35" s="263"/>
      <c r="AS35" s="266">
        <f t="shared" si="19"/>
        <v>0</v>
      </c>
      <c r="AT35" s="263"/>
      <c r="AU35" s="263"/>
      <c r="AV35" s="263">
        <f t="shared" si="17"/>
        <v>0</v>
      </c>
      <c r="AW35" s="263"/>
      <c r="AX35" s="263"/>
      <c r="AY35" s="263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1">
        <v>30</v>
      </c>
      <c r="B36" s="5"/>
      <c r="C36" s="58" t="s">
        <v>381</v>
      </c>
      <c r="D36" s="278" t="s">
        <v>504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>
        <v>950000</v>
      </c>
      <c r="AG36" s="61">
        <f t="shared" si="34"/>
        <v>0</v>
      </c>
      <c r="AH36" s="11">
        <v>950000</v>
      </c>
      <c r="AI36" s="11">
        <v>950000</v>
      </c>
      <c r="AJ36" s="61">
        <f t="shared" si="35"/>
        <v>0</v>
      </c>
      <c r="AK36" s="11">
        <v>950000</v>
      </c>
      <c r="AL36" s="11">
        <v>950000</v>
      </c>
      <c r="AM36" s="61">
        <f t="shared" si="36"/>
        <v>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78" t="s">
        <v>504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>
        <v>800000</v>
      </c>
      <c r="AG37" s="61">
        <f t="shared" si="34"/>
        <v>0</v>
      </c>
      <c r="AH37" s="11">
        <v>800000</v>
      </c>
      <c r="AI37" s="11">
        <v>800000</v>
      </c>
      <c r="AJ37" s="61">
        <f t="shared" si="35"/>
        <v>0</v>
      </c>
      <c r="AK37" s="11">
        <v>800000</v>
      </c>
      <c r="AL37" s="11">
        <v>800000</v>
      </c>
      <c r="AM37" s="61">
        <f t="shared" si="36"/>
        <v>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s="276" customFormat="1" x14ac:dyDescent="0.2">
      <c r="A38" s="339">
        <v>32</v>
      </c>
      <c r="B38" s="269" t="s">
        <v>383</v>
      </c>
      <c r="C38" s="270" t="s">
        <v>384</v>
      </c>
      <c r="D38" s="271" t="s">
        <v>504</v>
      </c>
      <c r="E38" s="264">
        <v>13500000</v>
      </c>
      <c r="F38" s="264"/>
      <c r="G38" s="264">
        <v>2700000</v>
      </c>
      <c r="H38" s="272">
        <f t="shared" si="39"/>
        <v>10800000</v>
      </c>
      <c r="I38" s="272">
        <v>5000000</v>
      </c>
      <c r="J38" s="264"/>
      <c r="K38" s="264"/>
      <c r="L38" s="273">
        <f t="shared" si="6"/>
        <v>0</v>
      </c>
      <c r="M38" s="264">
        <v>580000</v>
      </c>
      <c r="N38" s="264">
        <v>580000</v>
      </c>
      <c r="O38" s="274">
        <f t="shared" si="29"/>
        <v>0</v>
      </c>
      <c r="P38" s="264">
        <v>580000</v>
      </c>
      <c r="Q38" s="264">
        <v>580000</v>
      </c>
      <c r="R38" s="274">
        <f t="shared" si="30"/>
        <v>0</v>
      </c>
      <c r="S38" s="264">
        <v>580000</v>
      </c>
      <c r="T38" s="264">
        <v>580000</v>
      </c>
      <c r="U38" s="274">
        <f t="shared" si="31"/>
        <v>0</v>
      </c>
      <c r="V38" s="264">
        <v>580000</v>
      </c>
      <c r="W38" s="264">
        <v>580000</v>
      </c>
      <c r="X38" s="274">
        <f t="shared" si="38"/>
        <v>0</v>
      </c>
      <c r="Y38" s="264">
        <v>580000</v>
      </c>
      <c r="Z38" s="264">
        <v>580000</v>
      </c>
      <c r="AA38" s="274">
        <f t="shared" si="32"/>
        <v>0</v>
      </c>
      <c r="AB38" s="264">
        <v>580000</v>
      </c>
      <c r="AC38" s="264">
        <v>580000</v>
      </c>
      <c r="AD38" s="274">
        <f t="shared" si="33"/>
        <v>0</v>
      </c>
      <c r="AE38" s="264">
        <v>580000</v>
      </c>
      <c r="AF38" s="264">
        <v>580000</v>
      </c>
      <c r="AG38" s="274">
        <f t="shared" si="34"/>
        <v>0</v>
      </c>
      <c r="AH38" s="264">
        <v>580000</v>
      </c>
      <c r="AI38" s="264">
        <v>580000</v>
      </c>
      <c r="AJ38" s="274">
        <f t="shared" si="35"/>
        <v>0</v>
      </c>
      <c r="AK38" s="264">
        <v>580000</v>
      </c>
      <c r="AL38" s="264">
        <v>580000</v>
      </c>
      <c r="AM38" s="274">
        <f t="shared" si="36"/>
        <v>0</v>
      </c>
      <c r="AN38" s="264">
        <v>580000</v>
      </c>
      <c r="AO38" s="264">
        <v>580000</v>
      </c>
      <c r="AP38" s="274">
        <f t="shared" si="37"/>
        <v>0</v>
      </c>
      <c r="AQ38" s="264"/>
      <c r="AR38" s="264"/>
      <c r="AS38" s="274">
        <f t="shared" si="19"/>
        <v>0</v>
      </c>
      <c r="AT38" s="272"/>
      <c r="AU38" s="264"/>
      <c r="AV38" s="272">
        <f t="shared" si="17"/>
        <v>0</v>
      </c>
      <c r="AW38" s="264"/>
      <c r="AX38" s="264"/>
      <c r="AY38" s="272">
        <f t="shared" si="18"/>
        <v>0</v>
      </c>
      <c r="AZ38" s="275">
        <f t="shared" si="0"/>
        <v>5800000</v>
      </c>
      <c r="BA38" s="276">
        <f t="shared" si="1"/>
        <v>5000000</v>
      </c>
      <c r="BB38" s="276">
        <f t="shared" si="2"/>
        <v>10800000</v>
      </c>
      <c r="BC38" s="276">
        <f t="shared" si="3"/>
        <v>10800000</v>
      </c>
      <c r="BD38" s="276">
        <f t="shared" si="4"/>
        <v>0</v>
      </c>
    </row>
    <row r="39" spans="1:56" s="276" customFormat="1" x14ac:dyDescent="0.2">
      <c r="A39" s="37">
        <v>33</v>
      </c>
      <c r="B39" s="269"/>
      <c r="C39" s="270" t="s">
        <v>385</v>
      </c>
      <c r="D39" s="271" t="s">
        <v>504</v>
      </c>
      <c r="E39" s="264">
        <v>12500000</v>
      </c>
      <c r="F39" s="264">
        <v>1250000</v>
      </c>
      <c r="G39" s="264"/>
      <c r="H39" s="272">
        <f t="shared" si="39"/>
        <v>11250000</v>
      </c>
      <c r="I39" s="272">
        <f>+H39</f>
        <v>11250000</v>
      </c>
      <c r="J39" s="264"/>
      <c r="K39" s="264"/>
      <c r="L39" s="273">
        <f t="shared" si="6"/>
        <v>0</v>
      </c>
      <c r="M39" s="264"/>
      <c r="N39" s="264"/>
      <c r="O39" s="274">
        <f t="shared" si="29"/>
        <v>0</v>
      </c>
      <c r="P39" s="264"/>
      <c r="Q39" s="264"/>
      <c r="R39" s="273">
        <f t="shared" si="30"/>
        <v>0</v>
      </c>
      <c r="S39" s="264"/>
      <c r="T39" s="264"/>
      <c r="U39" s="273">
        <f t="shared" si="31"/>
        <v>0</v>
      </c>
      <c r="V39" s="264"/>
      <c r="W39" s="264"/>
      <c r="X39" s="273">
        <f t="shared" si="38"/>
        <v>0</v>
      </c>
      <c r="Y39" s="264"/>
      <c r="Z39" s="264"/>
      <c r="AA39" s="273">
        <f t="shared" si="32"/>
        <v>0</v>
      </c>
      <c r="AB39" s="264"/>
      <c r="AC39" s="264"/>
      <c r="AD39" s="273">
        <f t="shared" si="33"/>
        <v>0</v>
      </c>
      <c r="AE39" s="264"/>
      <c r="AF39" s="264"/>
      <c r="AG39" s="273">
        <f t="shared" si="34"/>
        <v>0</v>
      </c>
      <c r="AH39" s="264"/>
      <c r="AI39" s="264"/>
      <c r="AJ39" s="273">
        <f t="shared" si="35"/>
        <v>0</v>
      </c>
      <c r="AK39" s="264"/>
      <c r="AL39" s="264"/>
      <c r="AM39" s="273">
        <f t="shared" si="36"/>
        <v>0</v>
      </c>
      <c r="AN39" s="264"/>
      <c r="AO39" s="264"/>
      <c r="AP39" s="274">
        <f t="shared" si="37"/>
        <v>0</v>
      </c>
      <c r="AQ39" s="264"/>
      <c r="AR39" s="264"/>
      <c r="AS39" s="274">
        <f t="shared" si="19"/>
        <v>0</v>
      </c>
      <c r="AT39" s="272"/>
      <c r="AU39" s="264"/>
      <c r="AV39" s="272">
        <f t="shared" si="17"/>
        <v>0</v>
      </c>
      <c r="AW39" s="264"/>
      <c r="AX39" s="264"/>
      <c r="AY39" s="272">
        <f t="shared" si="18"/>
        <v>0</v>
      </c>
      <c r="AZ39" s="275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76" customFormat="1" x14ac:dyDescent="0.2">
      <c r="A40" s="339">
        <v>34</v>
      </c>
      <c r="B40" s="269"/>
      <c r="C40" s="270" t="s">
        <v>386</v>
      </c>
      <c r="D40" s="271" t="s">
        <v>504</v>
      </c>
      <c r="E40" s="264">
        <v>12500000</v>
      </c>
      <c r="F40" s="264"/>
      <c r="G40" s="264"/>
      <c r="H40" s="272">
        <f t="shared" si="39"/>
        <v>12500000</v>
      </c>
      <c r="I40" s="272">
        <v>4000000</v>
      </c>
      <c r="J40" s="264"/>
      <c r="K40" s="264"/>
      <c r="L40" s="273">
        <f t="shared" si="6"/>
        <v>0</v>
      </c>
      <c r="M40" s="264">
        <v>700000</v>
      </c>
      <c r="N40" s="264">
        <v>700000</v>
      </c>
      <c r="O40" s="274">
        <f t="shared" si="29"/>
        <v>0</v>
      </c>
      <c r="P40" s="264">
        <v>700000</v>
      </c>
      <c r="Q40" s="264">
        <v>700000</v>
      </c>
      <c r="R40" s="274">
        <f t="shared" si="30"/>
        <v>0</v>
      </c>
      <c r="S40" s="264">
        <v>700000</v>
      </c>
      <c r="T40" s="264">
        <v>700000</v>
      </c>
      <c r="U40" s="274">
        <f t="shared" si="31"/>
        <v>0</v>
      </c>
      <c r="V40" s="264">
        <v>700000</v>
      </c>
      <c r="W40" s="264">
        <v>700000</v>
      </c>
      <c r="X40" s="274">
        <f t="shared" si="38"/>
        <v>0</v>
      </c>
      <c r="Y40" s="264">
        <v>700000</v>
      </c>
      <c r="Z40" s="264">
        <v>700000</v>
      </c>
      <c r="AA40" s="274">
        <f t="shared" si="32"/>
        <v>0</v>
      </c>
      <c r="AB40" s="264">
        <v>700000</v>
      </c>
      <c r="AC40" s="264">
        <v>700000</v>
      </c>
      <c r="AD40" s="274">
        <f t="shared" si="33"/>
        <v>0</v>
      </c>
      <c r="AE40" s="264">
        <v>700000</v>
      </c>
      <c r="AF40" s="264">
        <v>700000</v>
      </c>
      <c r="AG40" s="274">
        <f t="shared" si="34"/>
        <v>0</v>
      </c>
      <c r="AH40" s="264">
        <v>700000</v>
      </c>
      <c r="AI40" s="264">
        <v>700000</v>
      </c>
      <c r="AJ40" s="274">
        <f t="shared" si="35"/>
        <v>0</v>
      </c>
      <c r="AK40" s="264">
        <v>700000</v>
      </c>
      <c r="AL40" s="264">
        <v>700000</v>
      </c>
      <c r="AM40" s="274">
        <f t="shared" si="36"/>
        <v>0</v>
      </c>
      <c r="AN40" s="264">
        <v>700000</v>
      </c>
      <c r="AO40" s="264">
        <v>700000</v>
      </c>
      <c r="AP40" s="274">
        <f t="shared" si="37"/>
        <v>0</v>
      </c>
      <c r="AQ40" s="264">
        <v>700000</v>
      </c>
      <c r="AR40" s="264">
        <v>700000</v>
      </c>
      <c r="AS40" s="274">
        <f t="shared" si="19"/>
        <v>0</v>
      </c>
      <c r="AT40" s="272">
        <v>800000</v>
      </c>
      <c r="AU40" s="264">
        <v>800000</v>
      </c>
      <c r="AV40" s="272">
        <f t="shared" si="17"/>
        <v>0</v>
      </c>
      <c r="AW40" s="264"/>
      <c r="AX40" s="264"/>
      <c r="AY40" s="272">
        <f t="shared" si="18"/>
        <v>0</v>
      </c>
      <c r="AZ40" s="275">
        <f t="shared" si="0"/>
        <v>8500000</v>
      </c>
      <c r="BA40" s="276">
        <f t="shared" si="1"/>
        <v>4000000</v>
      </c>
      <c r="BB40" s="276">
        <f t="shared" si="2"/>
        <v>12500000</v>
      </c>
      <c r="BC40" s="276">
        <f t="shared" si="3"/>
        <v>12500000</v>
      </c>
      <c r="BD40" s="276">
        <f t="shared" si="4"/>
        <v>0</v>
      </c>
    </row>
    <row r="41" spans="1:56" s="276" customFormat="1" x14ac:dyDescent="0.2">
      <c r="A41" s="37">
        <v>35</v>
      </c>
      <c r="B41" s="269"/>
      <c r="C41" s="270" t="s">
        <v>387</v>
      </c>
      <c r="D41" s="271" t="s">
        <v>503</v>
      </c>
      <c r="E41" s="264">
        <v>13500000</v>
      </c>
      <c r="F41" s="264">
        <v>1350000</v>
      </c>
      <c r="G41" s="264"/>
      <c r="H41" s="272">
        <f t="shared" si="39"/>
        <v>12150000</v>
      </c>
      <c r="I41" s="272">
        <f>+H41</f>
        <v>12150000</v>
      </c>
      <c r="J41" s="264"/>
      <c r="K41" s="264"/>
      <c r="L41" s="273">
        <f t="shared" si="6"/>
        <v>0</v>
      </c>
      <c r="M41" s="264"/>
      <c r="N41" s="264"/>
      <c r="O41" s="274">
        <f t="shared" si="29"/>
        <v>0</v>
      </c>
      <c r="P41" s="264"/>
      <c r="Q41" s="264"/>
      <c r="R41" s="273">
        <f t="shared" si="30"/>
        <v>0</v>
      </c>
      <c r="S41" s="264"/>
      <c r="T41" s="264"/>
      <c r="U41" s="273">
        <f t="shared" si="31"/>
        <v>0</v>
      </c>
      <c r="V41" s="264"/>
      <c r="W41" s="264"/>
      <c r="X41" s="273">
        <f t="shared" si="38"/>
        <v>0</v>
      </c>
      <c r="Y41" s="264"/>
      <c r="Z41" s="264"/>
      <c r="AA41" s="273">
        <f t="shared" si="32"/>
        <v>0</v>
      </c>
      <c r="AB41" s="264"/>
      <c r="AC41" s="264"/>
      <c r="AD41" s="273">
        <f t="shared" si="33"/>
        <v>0</v>
      </c>
      <c r="AE41" s="264"/>
      <c r="AF41" s="264"/>
      <c r="AG41" s="273">
        <f t="shared" si="34"/>
        <v>0</v>
      </c>
      <c r="AH41" s="264"/>
      <c r="AI41" s="264"/>
      <c r="AJ41" s="273">
        <f t="shared" si="35"/>
        <v>0</v>
      </c>
      <c r="AK41" s="264"/>
      <c r="AL41" s="264"/>
      <c r="AM41" s="273">
        <f t="shared" si="36"/>
        <v>0</v>
      </c>
      <c r="AN41" s="264"/>
      <c r="AO41" s="264"/>
      <c r="AP41" s="274">
        <f t="shared" si="37"/>
        <v>0</v>
      </c>
      <c r="AQ41" s="264"/>
      <c r="AR41" s="264"/>
      <c r="AS41" s="274">
        <f t="shared" si="19"/>
        <v>0</v>
      </c>
      <c r="AT41" s="272"/>
      <c r="AU41" s="264"/>
      <c r="AV41" s="272">
        <f t="shared" si="17"/>
        <v>0</v>
      </c>
      <c r="AW41" s="264"/>
      <c r="AX41" s="264"/>
      <c r="AY41" s="272">
        <f t="shared" si="18"/>
        <v>0</v>
      </c>
      <c r="AZ41" s="275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1">
        <v>36</v>
      </c>
      <c r="B42" s="5"/>
      <c r="C42" s="58" t="s">
        <v>388</v>
      </c>
      <c r="D42" s="9" t="s">
        <v>504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>
        <v>2000000</v>
      </c>
      <c r="AP42" s="61">
        <f t="shared" si="37"/>
        <v>1100000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s="276" customFormat="1" x14ac:dyDescent="0.2">
      <c r="A43" s="339">
        <v>37</v>
      </c>
      <c r="B43" s="269" t="s">
        <v>390</v>
      </c>
      <c r="C43" s="270" t="s">
        <v>389</v>
      </c>
      <c r="D43" s="271" t="s">
        <v>504</v>
      </c>
      <c r="E43" s="264">
        <v>13500000</v>
      </c>
      <c r="F43" s="264">
        <v>4050000</v>
      </c>
      <c r="G43" s="264"/>
      <c r="H43" s="272">
        <f t="shared" ref="H43:H138" si="41">E43-F43-G43</f>
        <v>9450000</v>
      </c>
      <c r="I43" s="272">
        <v>5000000</v>
      </c>
      <c r="J43" s="264"/>
      <c r="K43" s="264"/>
      <c r="L43" s="273">
        <f t="shared" si="6"/>
        <v>0</v>
      </c>
      <c r="M43" s="264">
        <v>445000</v>
      </c>
      <c r="N43" s="264">
        <v>445000</v>
      </c>
      <c r="O43" s="274">
        <f t="shared" si="29"/>
        <v>0</v>
      </c>
      <c r="P43" s="264">
        <v>445000</v>
      </c>
      <c r="Q43" s="264">
        <v>445000</v>
      </c>
      <c r="R43" s="274">
        <f t="shared" si="40"/>
        <v>0</v>
      </c>
      <c r="S43" s="264">
        <v>445000</v>
      </c>
      <c r="T43" s="264">
        <v>445000</v>
      </c>
      <c r="U43" s="274">
        <f t="shared" si="31"/>
        <v>0</v>
      </c>
      <c r="V43" s="264">
        <v>445000</v>
      </c>
      <c r="W43" s="264">
        <v>445000</v>
      </c>
      <c r="X43" s="274">
        <f t="shared" si="38"/>
        <v>0</v>
      </c>
      <c r="Y43" s="264">
        <v>445000</v>
      </c>
      <c r="Z43" s="264">
        <v>445000</v>
      </c>
      <c r="AA43" s="274">
        <f t="shared" si="32"/>
        <v>0</v>
      </c>
      <c r="AB43" s="264">
        <v>445000</v>
      </c>
      <c r="AC43" s="264">
        <v>445000</v>
      </c>
      <c r="AD43" s="274">
        <f t="shared" si="33"/>
        <v>0</v>
      </c>
      <c r="AE43" s="264">
        <v>445000</v>
      </c>
      <c r="AF43" s="264">
        <v>445000</v>
      </c>
      <c r="AG43" s="274">
        <f t="shared" si="34"/>
        <v>0</v>
      </c>
      <c r="AH43" s="264">
        <v>445000</v>
      </c>
      <c r="AI43" s="264">
        <v>445000</v>
      </c>
      <c r="AJ43" s="274">
        <f t="shared" si="35"/>
        <v>0</v>
      </c>
      <c r="AK43" s="264">
        <v>445000</v>
      </c>
      <c r="AL43" s="264">
        <v>445000</v>
      </c>
      <c r="AM43" s="274">
        <f t="shared" si="36"/>
        <v>0</v>
      </c>
      <c r="AN43" s="264">
        <v>445000</v>
      </c>
      <c r="AO43" s="264">
        <v>445000</v>
      </c>
      <c r="AP43" s="274">
        <f t="shared" si="37"/>
        <v>0</v>
      </c>
      <c r="AQ43" s="264"/>
      <c r="AR43" s="264"/>
      <c r="AS43" s="274">
        <f t="shared" si="19"/>
        <v>0</v>
      </c>
      <c r="AT43" s="272"/>
      <c r="AU43" s="264"/>
      <c r="AV43" s="272">
        <f t="shared" si="17"/>
        <v>0</v>
      </c>
      <c r="AW43" s="264"/>
      <c r="AX43" s="264"/>
      <c r="AY43" s="272">
        <f t="shared" si="18"/>
        <v>0</v>
      </c>
      <c r="AZ43" s="275">
        <f t="shared" si="0"/>
        <v>4450000</v>
      </c>
      <c r="BA43" s="276">
        <f t="shared" si="1"/>
        <v>5000000</v>
      </c>
      <c r="BB43" s="276">
        <f t="shared" si="2"/>
        <v>9450000</v>
      </c>
      <c r="BC43" s="276">
        <f t="shared" si="3"/>
        <v>9450000</v>
      </c>
      <c r="BD43" s="276">
        <f t="shared" si="4"/>
        <v>0</v>
      </c>
    </row>
    <row r="44" spans="1:56" s="276" customFormat="1" x14ac:dyDescent="0.2">
      <c r="A44" s="339">
        <v>38</v>
      </c>
      <c r="B44" s="269" t="s">
        <v>392</v>
      </c>
      <c r="C44" s="270" t="s">
        <v>391</v>
      </c>
      <c r="D44" s="271" t="s">
        <v>504</v>
      </c>
      <c r="E44" s="264">
        <v>13500000</v>
      </c>
      <c r="F44" s="264">
        <v>4500000</v>
      </c>
      <c r="G44" s="264"/>
      <c r="H44" s="272">
        <f t="shared" si="41"/>
        <v>9000000</v>
      </c>
      <c r="I44" s="272">
        <v>3000000</v>
      </c>
      <c r="J44" s="264"/>
      <c r="K44" s="264"/>
      <c r="L44" s="273">
        <f t="shared" si="6"/>
        <v>0</v>
      </c>
      <c r="M44" s="264">
        <v>600000</v>
      </c>
      <c r="N44" s="264">
        <v>600000</v>
      </c>
      <c r="O44" s="274">
        <f t="shared" si="29"/>
        <v>0</v>
      </c>
      <c r="P44" s="264">
        <v>600000</v>
      </c>
      <c r="Q44" s="264">
        <v>600000</v>
      </c>
      <c r="R44" s="274">
        <f t="shared" si="40"/>
        <v>0</v>
      </c>
      <c r="S44" s="264">
        <v>600000</v>
      </c>
      <c r="T44" s="264">
        <v>600000</v>
      </c>
      <c r="U44" s="274">
        <f t="shared" si="31"/>
        <v>0</v>
      </c>
      <c r="V44" s="264">
        <v>600000</v>
      </c>
      <c r="W44" s="264">
        <v>600000</v>
      </c>
      <c r="X44" s="274">
        <f t="shared" si="38"/>
        <v>0</v>
      </c>
      <c r="Y44" s="264">
        <v>600000</v>
      </c>
      <c r="Z44" s="264">
        <v>600000</v>
      </c>
      <c r="AA44" s="274">
        <f t="shared" si="32"/>
        <v>0</v>
      </c>
      <c r="AB44" s="264">
        <v>600000</v>
      </c>
      <c r="AC44" s="264">
        <v>600000</v>
      </c>
      <c r="AD44" s="274">
        <f t="shared" si="33"/>
        <v>0</v>
      </c>
      <c r="AE44" s="264">
        <v>600000</v>
      </c>
      <c r="AF44" s="264">
        <v>600000</v>
      </c>
      <c r="AG44" s="274">
        <f t="shared" si="34"/>
        <v>0</v>
      </c>
      <c r="AH44" s="264">
        <v>600000</v>
      </c>
      <c r="AI44" s="264">
        <v>600000</v>
      </c>
      <c r="AJ44" s="274">
        <f t="shared" si="35"/>
        <v>0</v>
      </c>
      <c r="AK44" s="264">
        <v>600000</v>
      </c>
      <c r="AL44" s="264">
        <v>600000</v>
      </c>
      <c r="AM44" s="274">
        <f t="shared" si="36"/>
        <v>0</v>
      </c>
      <c r="AN44" s="264">
        <v>600000</v>
      </c>
      <c r="AO44" s="264">
        <v>600000</v>
      </c>
      <c r="AP44" s="274">
        <f t="shared" si="37"/>
        <v>0</v>
      </c>
      <c r="AQ44" s="264"/>
      <c r="AR44" s="264"/>
      <c r="AS44" s="274">
        <f t="shared" si="19"/>
        <v>0</v>
      </c>
      <c r="AT44" s="272"/>
      <c r="AU44" s="264"/>
      <c r="AV44" s="272">
        <f t="shared" si="17"/>
        <v>0</v>
      </c>
      <c r="AW44" s="264"/>
      <c r="AX44" s="264"/>
      <c r="AY44" s="272">
        <f t="shared" si="18"/>
        <v>0</v>
      </c>
      <c r="AZ44" s="275">
        <f t="shared" si="0"/>
        <v>6000000</v>
      </c>
      <c r="BA44" s="276">
        <f t="shared" si="1"/>
        <v>3000000</v>
      </c>
      <c r="BB44" s="276">
        <f t="shared" si="2"/>
        <v>9000000</v>
      </c>
      <c r="BC44" s="276">
        <f t="shared" si="3"/>
        <v>9000000</v>
      </c>
      <c r="BD44" s="276">
        <f t="shared" si="4"/>
        <v>0</v>
      </c>
    </row>
    <row r="45" spans="1:56" s="276" customFormat="1" x14ac:dyDescent="0.2">
      <c r="A45" s="37">
        <v>39</v>
      </c>
      <c r="B45" s="269"/>
      <c r="C45" s="270">
        <v>0</v>
      </c>
      <c r="D45" s="271" t="s">
        <v>503</v>
      </c>
      <c r="E45" s="264">
        <v>13500000</v>
      </c>
      <c r="F45" s="264">
        <v>1350000</v>
      </c>
      <c r="G45" s="264"/>
      <c r="H45" s="272">
        <f t="shared" si="41"/>
        <v>12150000</v>
      </c>
      <c r="I45" s="272">
        <f>+H45</f>
        <v>12150000</v>
      </c>
      <c r="J45" s="264"/>
      <c r="K45" s="264"/>
      <c r="L45" s="273"/>
      <c r="M45" s="264"/>
      <c r="N45" s="264"/>
      <c r="O45" s="274">
        <f t="shared" si="29"/>
        <v>0</v>
      </c>
      <c r="P45" s="264"/>
      <c r="Q45" s="264"/>
      <c r="R45" s="273">
        <f>P45-Q45</f>
        <v>0</v>
      </c>
      <c r="S45" s="264"/>
      <c r="T45" s="264"/>
      <c r="U45" s="273">
        <f t="shared" ref="U45:U60" si="42">S45-T45</f>
        <v>0</v>
      </c>
      <c r="V45" s="264"/>
      <c r="W45" s="264"/>
      <c r="X45" s="273">
        <f t="shared" ref="X45:X62" si="43">V45-W45</f>
        <v>0</v>
      </c>
      <c r="Y45" s="264"/>
      <c r="Z45" s="264"/>
      <c r="AA45" s="273">
        <f t="shared" ref="AA45:AA62" si="44">Y45-Z45</f>
        <v>0</v>
      </c>
      <c r="AB45" s="264"/>
      <c r="AC45" s="264"/>
      <c r="AD45" s="273">
        <f t="shared" ref="AD45:AD62" si="45">AB45-AC45</f>
        <v>0</v>
      </c>
      <c r="AE45" s="264"/>
      <c r="AF45" s="264"/>
      <c r="AG45" s="273">
        <f t="shared" ref="AG45:AG62" si="46">AE45-AF45</f>
        <v>0</v>
      </c>
      <c r="AH45" s="264"/>
      <c r="AI45" s="264"/>
      <c r="AJ45" s="273">
        <f t="shared" ref="AJ45:AJ62" si="47">AH45-AI45</f>
        <v>0</v>
      </c>
      <c r="AK45" s="264"/>
      <c r="AL45" s="264"/>
      <c r="AM45" s="273">
        <f t="shared" ref="AM45:AM62" si="48">AK45-AL45</f>
        <v>0</v>
      </c>
      <c r="AN45" s="264"/>
      <c r="AO45" s="264"/>
      <c r="AP45" s="274">
        <f t="shared" ref="AP45:AP62" si="49">AN45-AO45</f>
        <v>0</v>
      </c>
      <c r="AQ45" s="264"/>
      <c r="AR45" s="264"/>
      <c r="AS45" s="274">
        <f t="shared" si="19"/>
        <v>0</v>
      </c>
      <c r="AT45" s="272"/>
      <c r="AU45" s="264"/>
      <c r="AV45" s="272">
        <f t="shared" si="17"/>
        <v>0</v>
      </c>
      <c r="AW45" s="264"/>
      <c r="AX45" s="264"/>
      <c r="AY45" s="272"/>
      <c r="AZ45" s="275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1">
        <v>40</v>
      </c>
      <c r="B46" s="5"/>
      <c r="C46" s="58" t="s">
        <v>476</v>
      </c>
      <c r="D46" s="9" t="s">
        <v>503</v>
      </c>
      <c r="E46" s="264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>
        <v>900000</v>
      </c>
      <c r="AG46" s="225">
        <f t="shared" si="46"/>
        <v>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s="276" customFormat="1" x14ac:dyDescent="0.2">
      <c r="A47" s="339">
        <v>41</v>
      </c>
      <c r="B47" s="269"/>
      <c r="C47" s="270" t="s">
        <v>477</v>
      </c>
      <c r="D47" s="271" t="s">
        <v>504</v>
      </c>
      <c r="E47" s="264">
        <v>13500000</v>
      </c>
      <c r="F47" s="264"/>
      <c r="G47" s="264"/>
      <c r="H47" s="272">
        <f t="shared" si="41"/>
        <v>13500000</v>
      </c>
      <c r="I47" s="272">
        <v>5000000</v>
      </c>
      <c r="J47" s="264"/>
      <c r="K47" s="264"/>
      <c r="L47" s="273">
        <f t="shared" si="6"/>
        <v>0</v>
      </c>
      <c r="M47" s="264">
        <v>850000</v>
      </c>
      <c r="N47" s="264">
        <v>850000</v>
      </c>
      <c r="O47" s="274">
        <f t="shared" si="29"/>
        <v>0</v>
      </c>
      <c r="P47" s="264">
        <v>850000</v>
      </c>
      <c r="Q47" s="264">
        <v>850000</v>
      </c>
      <c r="R47" s="274">
        <f>P47-Q47</f>
        <v>0</v>
      </c>
      <c r="S47" s="264">
        <v>850000</v>
      </c>
      <c r="T47" s="264">
        <v>850000</v>
      </c>
      <c r="U47" s="274">
        <f t="shared" si="42"/>
        <v>0</v>
      </c>
      <c r="V47" s="264">
        <v>850000</v>
      </c>
      <c r="W47" s="264">
        <v>850000</v>
      </c>
      <c r="X47" s="274">
        <f t="shared" si="43"/>
        <v>0</v>
      </c>
      <c r="Y47" s="264">
        <v>850000</v>
      </c>
      <c r="Z47" s="264">
        <v>850000</v>
      </c>
      <c r="AA47" s="274">
        <f t="shared" si="44"/>
        <v>0</v>
      </c>
      <c r="AB47" s="264">
        <v>850000</v>
      </c>
      <c r="AC47" s="264">
        <v>850000</v>
      </c>
      <c r="AD47" s="274">
        <f t="shared" si="45"/>
        <v>0</v>
      </c>
      <c r="AE47" s="264">
        <v>850000</v>
      </c>
      <c r="AF47" s="264">
        <v>850000</v>
      </c>
      <c r="AG47" s="274">
        <f t="shared" si="46"/>
        <v>0</v>
      </c>
      <c r="AH47" s="264">
        <v>850000</v>
      </c>
      <c r="AI47" s="264">
        <v>850000</v>
      </c>
      <c r="AJ47" s="274">
        <f t="shared" si="47"/>
        <v>0</v>
      </c>
      <c r="AK47" s="264">
        <v>850000</v>
      </c>
      <c r="AL47" s="264">
        <v>850000</v>
      </c>
      <c r="AM47" s="274">
        <f t="shared" si="48"/>
        <v>0</v>
      </c>
      <c r="AN47" s="264">
        <v>850000</v>
      </c>
      <c r="AO47" s="264">
        <v>850000</v>
      </c>
      <c r="AP47" s="274">
        <f t="shared" si="49"/>
        <v>0</v>
      </c>
      <c r="AQ47" s="264"/>
      <c r="AR47" s="264"/>
      <c r="AS47" s="274">
        <f t="shared" si="19"/>
        <v>0</v>
      </c>
      <c r="AT47" s="272"/>
      <c r="AU47" s="264"/>
      <c r="AV47" s="272">
        <f t="shared" si="17"/>
        <v>0</v>
      </c>
      <c r="AW47" s="264"/>
      <c r="AX47" s="264"/>
      <c r="AY47" s="272">
        <f t="shared" si="18"/>
        <v>0</v>
      </c>
      <c r="AZ47" s="275">
        <f t="shared" si="0"/>
        <v>8500000</v>
      </c>
      <c r="BA47" s="276">
        <f t="shared" si="1"/>
        <v>5000000</v>
      </c>
      <c r="BB47" s="276">
        <f t="shared" si="2"/>
        <v>13500000</v>
      </c>
      <c r="BC47" s="276">
        <f t="shared" si="3"/>
        <v>13500000</v>
      </c>
      <c r="BD47" s="276">
        <f t="shared" si="4"/>
        <v>0</v>
      </c>
    </row>
    <row r="48" spans="1:56" x14ac:dyDescent="0.2">
      <c r="A48" s="281">
        <v>42</v>
      </c>
      <c r="B48" s="5"/>
      <c r="C48" s="58" t="s">
        <v>478</v>
      </c>
      <c r="D48" s="9" t="s">
        <v>503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479</v>
      </c>
      <c r="D49" s="9" t="s">
        <v>503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>
        <v>850000</v>
      </c>
      <c r="AD49" s="61">
        <f t="shared" si="45"/>
        <v>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s="276" customFormat="1" ht="11.25" customHeight="1" x14ac:dyDescent="0.2">
      <c r="A50" s="339">
        <v>44</v>
      </c>
      <c r="B50" s="269"/>
      <c r="C50" s="270" t="s">
        <v>480</v>
      </c>
      <c r="D50" s="271" t="s">
        <v>504</v>
      </c>
      <c r="E50" s="264">
        <v>13500000</v>
      </c>
      <c r="F50" s="264"/>
      <c r="G50" s="264"/>
      <c r="H50" s="272">
        <f t="shared" si="41"/>
        <v>13500000</v>
      </c>
      <c r="I50" s="272">
        <v>3000000</v>
      </c>
      <c r="J50" s="264"/>
      <c r="K50" s="264"/>
      <c r="L50" s="273">
        <f t="shared" si="6"/>
        <v>0</v>
      </c>
      <c r="M50" s="264"/>
      <c r="N50" s="264"/>
      <c r="O50" s="274">
        <f t="shared" si="50"/>
        <v>0</v>
      </c>
      <c r="P50" s="264">
        <v>950000</v>
      </c>
      <c r="Q50" s="264">
        <v>950000</v>
      </c>
      <c r="R50" s="273">
        <f t="shared" si="40"/>
        <v>0</v>
      </c>
      <c r="S50" s="264">
        <v>950000</v>
      </c>
      <c r="T50" s="264">
        <v>950000</v>
      </c>
      <c r="U50" s="273">
        <f t="shared" si="42"/>
        <v>0</v>
      </c>
      <c r="V50" s="264">
        <v>950000</v>
      </c>
      <c r="W50" s="264">
        <v>950000</v>
      </c>
      <c r="X50" s="273">
        <f t="shared" si="43"/>
        <v>0</v>
      </c>
      <c r="Y50" s="264">
        <v>950000</v>
      </c>
      <c r="Z50" s="264">
        <v>950000</v>
      </c>
      <c r="AA50" s="273">
        <f t="shared" si="44"/>
        <v>0</v>
      </c>
      <c r="AB50" s="264">
        <v>950000</v>
      </c>
      <c r="AC50" s="264">
        <v>950000</v>
      </c>
      <c r="AD50" s="273">
        <f t="shared" si="45"/>
        <v>0</v>
      </c>
      <c r="AE50" s="264">
        <v>950000</v>
      </c>
      <c r="AF50" s="264">
        <v>950000</v>
      </c>
      <c r="AG50" s="273">
        <f t="shared" si="46"/>
        <v>0</v>
      </c>
      <c r="AH50" s="264">
        <v>950000</v>
      </c>
      <c r="AI50" s="264">
        <v>950000</v>
      </c>
      <c r="AJ50" s="273">
        <f t="shared" si="47"/>
        <v>0</v>
      </c>
      <c r="AK50" s="264">
        <v>950000</v>
      </c>
      <c r="AL50" s="264">
        <v>950000</v>
      </c>
      <c r="AM50" s="273">
        <f t="shared" si="48"/>
        <v>0</v>
      </c>
      <c r="AN50" s="264">
        <v>950000</v>
      </c>
      <c r="AO50" s="264">
        <v>950000</v>
      </c>
      <c r="AP50" s="273">
        <f t="shared" si="49"/>
        <v>0</v>
      </c>
      <c r="AQ50" s="264">
        <v>950000</v>
      </c>
      <c r="AR50" s="264">
        <v>950000</v>
      </c>
      <c r="AS50" s="273">
        <f t="shared" si="19"/>
        <v>0</v>
      </c>
      <c r="AT50" s="272">
        <v>1000000</v>
      </c>
      <c r="AU50" s="264">
        <v>1000000</v>
      </c>
      <c r="AV50" s="272">
        <f t="shared" si="17"/>
        <v>0</v>
      </c>
      <c r="AW50" s="264"/>
      <c r="AX50" s="264"/>
      <c r="AY50" s="272">
        <f t="shared" si="18"/>
        <v>0</v>
      </c>
      <c r="AZ50" s="275">
        <f t="shared" si="0"/>
        <v>10500000</v>
      </c>
      <c r="BA50" s="276">
        <f t="shared" si="1"/>
        <v>3000000</v>
      </c>
      <c r="BB50" s="276">
        <f t="shared" si="2"/>
        <v>13500000</v>
      </c>
      <c r="BC50" s="276">
        <f t="shared" si="3"/>
        <v>13500000</v>
      </c>
      <c r="BD50" s="276">
        <f t="shared" si="4"/>
        <v>0</v>
      </c>
    </row>
    <row r="51" spans="1:56" s="276" customFormat="1" x14ac:dyDescent="0.2">
      <c r="A51" s="339">
        <v>45</v>
      </c>
      <c r="B51" s="269"/>
      <c r="C51" s="270" t="s">
        <v>494</v>
      </c>
      <c r="D51" s="271" t="s">
        <v>504</v>
      </c>
      <c r="E51" s="264">
        <v>13500000</v>
      </c>
      <c r="F51" s="264"/>
      <c r="G51" s="264"/>
      <c r="H51" s="272">
        <f t="shared" si="41"/>
        <v>13500000</v>
      </c>
      <c r="I51" s="272">
        <v>2000000</v>
      </c>
      <c r="J51" s="264">
        <v>2000000</v>
      </c>
      <c r="K51" s="264">
        <v>2000000</v>
      </c>
      <c r="L51" s="273">
        <f t="shared" si="6"/>
        <v>0</v>
      </c>
      <c r="M51" s="264"/>
      <c r="N51" s="264"/>
      <c r="O51" s="274">
        <f t="shared" si="50"/>
        <v>0</v>
      </c>
      <c r="P51" s="264">
        <v>950000</v>
      </c>
      <c r="Q51" s="264">
        <v>950000</v>
      </c>
      <c r="R51" s="273">
        <f t="shared" si="40"/>
        <v>0</v>
      </c>
      <c r="S51" s="264">
        <v>950000</v>
      </c>
      <c r="T51" s="264">
        <v>950000</v>
      </c>
      <c r="U51" s="273">
        <f t="shared" si="42"/>
        <v>0</v>
      </c>
      <c r="V51" s="264">
        <v>950000</v>
      </c>
      <c r="W51" s="264">
        <v>950000</v>
      </c>
      <c r="X51" s="273">
        <f t="shared" si="43"/>
        <v>0</v>
      </c>
      <c r="Y51" s="264">
        <v>950000</v>
      </c>
      <c r="Z51" s="264">
        <v>950000</v>
      </c>
      <c r="AA51" s="273">
        <f t="shared" si="44"/>
        <v>0</v>
      </c>
      <c r="AB51" s="264">
        <v>950000</v>
      </c>
      <c r="AC51" s="264">
        <v>950000</v>
      </c>
      <c r="AD51" s="273">
        <f t="shared" si="45"/>
        <v>0</v>
      </c>
      <c r="AE51" s="264">
        <v>950000</v>
      </c>
      <c r="AF51" s="264">
        <v>950000</v>
      </c>
      <c r="AG51" s="273">
        <f t="shared" si="46"/>
        <v>0</v>
      </c>
      <c r="AH51" s="264">
        <v>950000</v>
      </c>
      <c r="AI51" s="264">
        <v>950000</v>
      </c>
      <c r="AJ51" s="273">
        <f t="shared" si="47"/>
        <v>0</v>
      </c>
      <c r="AK51" s="264">
        <v>950000</v>
      </c>
      <c r="AL51" s="264">
        <v>950000</v>
      </c>
      <c r="AM51" s="273">
        <f t="shared" si="48"/>
        <v>0</v>
      </c>
      <c r="AN51" s="264">
        <v>950000</v>
      </c>
      <c r="AO51" s="264">
        <v>950000</v>
      </c>
      <c r="AP51" s="273">
        <f t="shared" si="49"/>
        <v>0</v>
      </c>
      <c r="AQ51" s="264">
        <v>950000</v>
      </c>
      <c r="AR51" s="264">
        <v>950000</v>
      </c>
      <c r="AS51" s="273">
        <f t="shared" si="19"/>
        <v>0</v>
      </c>
      <c r="AT51" s="272"/>
      <c r="AU51" s="264"/>
      <c r="AV51" s="272">
        <f t="shared" si="17"/>
        <v>0</v>
      </c>
      <c r="AW51" s="264"/>
      <c r="AX51" s="264"/>
      <c r="AY51" s="272">
        <f t="shared" si="18"/>
        <v>0</v>
      </c>
      <c r="AZ51" s="275">
        <f t="shared" si="0"/>
        <v>11500000</v>
      </c>
      <c r="BA51" s="276">
        <f t="shared" si="1"/>
        <v>2000000</v>
      </c>
      <c r="BB51" s="276">
        <f t="shared" si="2"/>
        <v>13500000</v>
      </c>
      <c r="BC51" s="276">
        <f t="shared" si="3"/>
        <v>13500000</v>
      </c>
      <c r="BD51" s="276">
        <f t="shared" si="4"/>
        <v>0</v>
      </c>
    </row>
    <row r="52" spans="1:56" ht="11.25" customHeight="1" x14ac:dyDescent="0.2">
      <c r="A52" s="281">
        <v>46</v>
      </c>
      <c r="B52" s="5"/>
      <c r="C52" s="58" t="s">
        <v>495</v>
      </c>
      <c r="D52" s="9" t="s">
        <v>503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850000</v>
      </c>
      <c r="AJ52" s="61">
        <f t="shared" si="47"/>
        <v>0</v>
      </c>
      <c r="AK52" s="11">
        <v>850000</v>
      </c>
      <c r="AL52" s="11">
        <v>850000</v>
      </c>
      <c r="AM52" s="61">
        <f t="shared" si="48"/>
        <v>0</v>
      </c>
      <c r="AN52" s="11">
        <v>850000</v>
      </c>
      <c r="AO52" s="11">
        <v>650000</v>
      </c>
      <c r="AP52" s="61">
        <f t="shared" si="49"/>
        <v>200000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501</v>
      </c>
      <c r="C53" s="58" t="s">
        <v>500</v>
      </c>
      <c r="D53" s="9" t="s">
        <v>503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950000</v>
      </c>
      <c r="AA53" s="225">
        <f t="shared" si="44"/>
        <v>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1">
        <v>48</v>
      </c>
      <c r="B54" s="5"/>
      <c r="C54" s="58" t="s">
        <v>502</v>
      </c>
      <c r="D54" s="9" t="s">
        <v>504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s="276" customFormat="1" x14ac:dyDescent="0.2">
      <c r="A55" s="339">
        <v>49</v>
      </c>
      <c r="B55" s="269" t="s">
        <v>521</v>
      </c>
      <c r="C55" s="270" t="s">
        <v>510</v>
      </c>
      <c r="D55" s="271" t="s">
        <v>504</v>
      </c>
      <c r="E55" s="264">
        <v>13500000</v>
      </c>
      <c r="F55" s="264"/>
      <c r="G55" s="264">
        <v>4050000</v>
      </c>
      <c r="H55" s="272">
        <f t="shared" si="41"/>
        <v>9450000</v>
      </c>
      <c r="I55" s="272">
        <v>4000000</v>
      </c>
      <c r="J55" s="264"/>
      <c r="K55" s="264"/>
      <c r="L55" s="273">
        <f t="shared" si="6"/>
        <v>0</v>
      </c>
      <c r="M55" s="264"/>
      <c r="N55" s="264"/>
      <c r="O55" s="274">
        <f t="shared" si="50"/>
        <v>0</v>
      </c>
      <c r="P55" s="264">
        <v>545000</v>
      </c>
      <c r="Q55" s="264">
        <v>545000</v>
      </c>
      <c r="R55" s="273">
        <f t="shared" si="40"/>
        <v>0</v>
      </c>
      <c r="S55" s="264">
        <v>545000</v>
      </c>
      <c r="T55" s="264">
        <v>545000</v>
      </c>
      <c r="U55" s="273">
        <f t="shared" si="42"/>
        <v>0</v>
      </c>
      <c r="V55" s="264">
        <v>545000</v>
      </c>
      <c r="W55" s="264">
        <v>545000</v>
      </c>
      <c r="X55" s="273">
        <f t="shared" si="43"/>
        <v>0</v>
      </c>
      <c r="Y55" s="264">
        <v>545000</v>
      </c>
      <c r="Z55" s="264">
        <v>545000</v>
      </c>
      <c r="AA55" s="273">
        <f t="shared" si="44"/>
        <v>0</v>
      </c>
      <c r="AB55" s="264">
        <v>545000</v>
      </c>
      <c r="AC55" s="264">
        <v>545000</v>
      </c>
      <c r="AD55" s="273">
        <f t="shared" si="45"/>
        <v>0</v>
      </c>
      <c r="AE55" s="264">
        <v>545000</v>
      </c>
      <c r="AF55" s="264">
        <v>545000</v>
      </c>
      <c r="AG55" s="273">
        <f t="shared" si="46"/>
        <v>0</v>
      </c>
      <c r="AH55" s="264">
        <v>545000</v>
      </c>
      <c r="AI55" s="264">
        <v>545000</v>
      </c>
      <c r="AJ55" s="273">
        <f t="shared" si="47"/>
        <v>0</v>
      </c>
      <c r="AK55" s="264">
        <v>545000</v>
      </c>
      <c r="AL55" s="264">
        <v>545000</v>
      </c>
      <c r="AM55" s="273">
        <f t="shared" si="48"/>
        <v>0</v>
      </c>
      <c r="AN55" s="264">
        <v>545000</v>
      </c>
      <c r="AO55" s="264">
        <v>545000</v>
      </c>
      <c r="AP55" s="273">
        <f t="shared" si="49"/>
        <v>0</v>
      </c>
      <c r="AQ55" s="264">
        <v>545000</v>
      </c>
      <c r="AR55" s="264">
        <v>545000</v>
      </c>
      <c r="AS55" s="273">
        <f t="shared" si="19"/>
        <v>0</v>
      </c>
      <c r="AT55" s="272"/>
      <c r="AU55" s="264"/>
      <c r="AV55" s="272">
        <f t="shared" si="17"/>
        <v>0</v>
      </c>
      <c r="AW55" s="264"/>
      <c r="AX55" s="264"/>
      <c r="AY55" s="272">
        <f t="shared" si="18"/>
        <v>0</v>
      </c>
      <c r="AZ55" s="275">
        <f t="shared" si="0"/>
        <v>5450000</v>
      </c>
      <c r="BA55" s="276">
        <f t="shared" ref="BA55:BA62" si="51">+I55</f>
        <v>4000000</v>
      </c>
      <c r="BB55" s="276">
        <f t="shared" ref="BB55:BB62" si="52">+AZ55+BA55</f>
        <v>9450000</v>
      </c>
      <c r="BC55" s="276">
        <f t="shared" si="3"/>
        <v>9450000</v>
      </c>
      <c r="BD55" s="276">
        <f t="shared" si="4"/>
        <v>0</v>
      </c>
    </row>
    <row r="56" spans="1:56" x14ac:dyDescent="0.2">
      <c r="A56" s="281">
        <v>50</v>
      </c>
      <c r="B56" s="5"/>
      <c r="C56" s="58" t="s">
        <v>511</v>
      </c>
      <c r="D56" s="9" t="s">
        <v>503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>
        <v>950000</v>
      </c>
      <c r="AG56" s="225">
        <f t="shared" si="46"/>
        <v>0</v>
      </c>
      <c r="AH56" s="11">
        <v>950000</v>
      </c>
      <c r="AI56" s="11">
        <v>950000</v>
      </c>
      <c r="AJ56" s="225">
        <f t="shared" si="47"/>
        <v>0</v>
      </c>
      <c r="AK56" s="11">
        <v>950000</v>
      </c>
      <c r="AL56" s="11">
        <v>950000</v>
      </c>
      <c r="AM56" s="225">
        <f t="shared" si="48"/>
        <v>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s="276" customFormat="1" x14ac:dyDescent="0.2">
      <c r="A57" s="339">
        <v>51</v>
      </c>
      <c r="B57" s="269"/>
      <c r="C57" s="270" t="s">
        <v>512</v>
      </c>
      <c r="D57" s="271" t="s">
        <v>504</v>
      </c>
      <c r="E57" s="264">
        <v>13500000</v>
      </c>
      <c r="F57" s="264"/>
      <c r="G57" s="264"/>
      <c r="H57" s="272">
        <f t="shared" si="41"/>
        <v>13500000</v>
      </c>
      <c r="I57" s="272">
        <v>3000000</v>
      </c>
      <c r="J57" s="264"/>
      <c r="K57" s="264"/>
      <c r="L57" s="273">
        <f t="shared" si="6"/>
        <v>0</v>
      </c>
      <c r="M57" s="264"/>
      <c r="N57" s="264"/>
      <c r="O57" s="274">
        <f>M57-N57</f>
        <v>0</v>
      </c>
      <c r="P57" s="264">
        <v>1050000</v>
      </c>
      <c r="Q57" s="264">
        <v>1050000</v>
      </c>
      <c r="R57" s="273">
        <f>P57-Q57</f>
        <v>0</v>
      </c>
      <c r="S57" s="264">
        <v>1050000</v>
      </c>
      <c r="T57" s="264">
        <v>1050000</v>
      </c>
      <c r="U57" s="273">
        <f t="shared" si="42"/>
        <v>0</v>
      </c>
      <c r="V57" s="264">
        <v>1050000</v>
      </c>
      <c r="W57" s="264">
        <v>1050000</v>
      </c>
      <c r="X57" s="273">
        <f t="shared" si="43"/>
        <v>0</v>
      </c>
      <c r="Y57" s="264">
        <v>1050000</v>
      </c>
      <c r="Z57" s="264">
        <v>1050000</v>
      </c>
      <c r="AA57" s="273">
        <f t="shared" si="44"/>
        <v>0</v>
      </c>
      <c r="AB57" s="264">
        <v>1050000</v>
      </c>
      <c r="AC57" s="264">
        <v>1050000</v>
      </c>
      <c r="AD57" s="273">
        <f t="shared" si="45"/>
        <v>0</v>
      </c>
      <c r="AE57" s="264">
        <v>1050000</v>
      </c>
      <c r="AF57" s="264">
        <v>1050000</v>
      </c>
      <c r="AG57" s="273">
        <f t="shared" si="46"/>
        <v>0</v>
      </c>
      <c r="AH57" s="264">
        <v>1050000</v>
      </c>
      <c r="AI57" s="264">
        <v>1050000</v>
      </c>
      <c r="AJ57" s="273">
        <f t="shared" si="47"/>
        <v>0</v>
      </c>
      <c r="AK57" s="264">
        <v>1050000</v>
      </c>
      <c r="AL57" s="264">
        <v>1050000</v>
      </c>
      <c r="AM57" s="273">
        <f t="shared" si="48"/>
        <v>0</v>
      </c>
      <c r="AN57" s="264">
        <v>1050000</v>
      </c>
      <c r="AO57" s="264">
        <v>1050000</v>
      </c>
      <c r="AP57" s="273">
        <f t="shared" si="49"/>
        <v>0</v>
      </c>
      <c r="AQ57" s="264">
        <v>1050000</v>
      </c>
      <c r="AR57" s="264">
        <v>1050000</v>
      </c>
      <c r="AS57" s="273">
        <f t="shared" si="19"/>
        <v>0</v>
      </c>
      <c r="AT57" s="272"/>
      <c r="AU57" s="264"/>
      <c r="AV57" s="272">
        <f t="shared" si="17"/>
        <v>0</v>
      </c>
      <c r="AW57" s="264"/>
      <c r="AX57" s="264"/>
      <c r="AY57" s="272">
        <f t="shared" si="18"/>
        <v>0</v>
      </c>
      <c r="AZ57" s="275">
        <f t="shared" si="0"/>
        <v>10500000</v>
      </c>
      <c r="BA57" s="276">
        <f t="shared" si="51"/>
        <v>3000000</v>
      </c>
      <c r="BB57" s="276">
        <f t="shared" si="52"/>
        <v>13500000</v>
      </c>
      <c r="BC57" s="276">
        <f t="shared" si="3"/>
        <v>13500000</v>
      </c>
      <c r="BD57" s="276">
        <f t="shared" si="4"/>
        <v>0</v>
      </c>
    </row>
    <row r="58" spans="1:56" x14ac:dyDescent="0.2">
      <c r="A58" s="281">
        <v>52</v>
      </c>
      <c r="B58" s="5"/>
      <c r="C58" s="58" t="s">
        <v>513</v>
      </c>
      <c r="D58" s="9" t="s">
        <v>504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527</v>
      </c>
      <c r="D59" s="9" t="s">
        <v>503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530</v>
      </c>
      <c r="D60" s="9" t="s">
        <v>503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3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s="276" customFormat="1" x14ac:dyDescent="0.2">
      <c r="A61" s="339"/>
      <c r="B61" s="269"/>
      <c r="C61" s="270" t="s">
        <v>531</v>
      </c>
      <c r="D61" s="271" t="s">
        <v>504</v>
      </c>
      <c r="E61" s="264">
        <v>13500000</v>
      </c>
      <c r="F61" s="264"/>
      <c r="G61" s="264"/>
      <c r="H61" s="272">
        <f t="shared" si="41"/>
        <v>13500000</v>
      </c>
      <c r="I61" s="272">
        <v>1500000</v>
      </c>
      <c r="J61" s="264"/>
      <c r="K61" s="264"/>
      <c r="L61" s="273">
        <f t="shared" si="6"/>
        <v>0</v>
      </c>
      <c r="M61" s="264"/>
      <c r="N61" s="264"/>
      <c r="O61" s="274">
        <f t="shared" si="53"/>
        <v>0</v>
      </c>
      <c r="P61" s="264"/>
      <c r="Q61" s="264"/>
      <c r="R61" s="273">
        <f t="shared" si="54"/>
        <v>0</v>
      </c>
      <c r="S61" s="264">
        <v>1200000</v>
      </c>
      <c r="T61" s="264">
        <v>1200000</v>
      </c>
      <c r="U61" s="273">
        <f t="shared" ref="U61:U68" si="55">S61-T61</f>
        <v>0</v>
      </c>
      <c r="V61" s="264">
        <v>1200000</v>
      </c>
      <c r="W61" s="264">
        <v>1200000</v>
      </c>
      <c r="X61" s="273">
        <f t="shared" si="43"/>
        <v>0</v>
      </c>
      <c r="Y61" s="264">
        <v>1200000</v>
      </c>
      <c r="Z61" s="264">
        <v>1200000</v>
      </c>
      <c r="AA61" s="273">
        <f t="shared" si="44"/>
        <v>0</v>
      </c>
      <c r="AB61" s="264">
        <v>1200000</v>
      </c>
      <c r="AC61" s="264">
        <v>1200000</v>
      </c>
      <c r="AD61" s="273">
        <f t="shared" si="45"/>
        <v>0</v>
      </c>
      <c r="AE61" s="264">
        <v>1200000</v>
      </c>
      <c r="AF61" s="264">
        <v>1200000</v>
      </c>
      <c r="AG61" s="273">
        <f t="shared" si="46"/>
        <v>0</v>
      </c>
      <c r="AH61" s="264">
        <v>1200000</v>
      </c>
      <c r="AI61" s="264">
        <v>1200000</v>
      </c>
      <c r="AJ61" s="273">
        <f t="shared" si="47"/>
        <v>0</v>
      </c>
      <c r="AK61" s="264">
        <v>1200000</v>
      </c>
      <c r="AL61" s="264">
        <v>1200000</v>
      </c>
      <c r="AM61" s="273">
        <f t="shared" si="48"/>
        <v>0</v>
      </c>
      <c r="AN61" s="264">
        <v>1200000</v>
      </c>
      <c r="AO61" s="264">
        <v>1200000</v>
      </c>
      <c r="AP61" s="273">
        <f t="shared" si="49"/>
        <v>0</v>
      </c>
      <c r="AQ61" s="264">
        <v>1200000</v>
      </c>
      <c r="AR61" s="264">
        <v>1200000</v>
      </c>
      <c r="AS61" s="273">
        <f t="shared" si="19"/>
        <v>0</v>
      </c>
      <c r="AT61" s="264">
        <v>1200000</v>
      </c>
      <c r="AU61" s="264">
        <v>1200000</v>
      </c>
      <c r="AV61" s="273">
        <f t="shared" si="17"/>
        <v>0</v>
      </c>
      <c r="AW61" s="264"/>
      <c r="AX61" s="264"/>
      <c r="AY61" s="272">
        <f t="shared" si="18"/>
        <v>0</v>
      </c>
      <c r="AZ61" s="275">
        <f t="shared" si="0"/>
        <v>12000000</v>
      </c>
      <c r="BA61" s="276">
        <f t="shared" si="51"/>
        <v>1500000</v>
      </c>
      <c r="BB61" s="276">
        <f t="shared" si="52"/>
        <v>13500000</v>
      </c>
      <c r="BC61" s="276">
        <f t="shared" si="3"/>
        <v>13500000</v>
      </c>
      <c r="BD61" s="276">
        <f t="shared" si="4"/>
        <v>0</v>
      </c>
    </row>
    <row r="62" spans="1:56" x14ac:dyDescent="0.2">
      <c r="A62" s="80"/>
      <c r="B62" s="5"/>
      <c r="C62" s="58" t="s">
        <v>536</v>
      </c>
      <c r="D62" s="9" t="s">
        <v>503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>
        <v>900000</v>
      </c>
      <c r="L62" s="225">
        <f t="shared" si="6"/>
        <v>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>
        <v>850000</v>
      </c>
      <c r="U62" s="225">
        <f t="shared" si="55"/>
        <v>0</v>
      </c>
      <c r="V62" s="11">
        <v>850000</v>
      </c>
      <c r="W62" s="11">
        <v>850000</v>
      </c>
      <c r="X62" s="225">
        <f t="shared" si="43"/>
        <v>0</v>
      </c>
      <c r="Y62" s="11">
        <v>850000</v>
      </c>
      <c r="Z62" s="11">
        <v>700000</v>
      </c>
      <c r="AA62" s="225">
        <f t="shared" si="44"/>
        <v>150000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10" t="s">
        <v>28</v>
      </c>
      <c r="B140" s="411"/>
      <c r="C140" s="411"/>
      <c r="D140" s="412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18450000</v>
      </c>
      <c r="L140" s="196">
        <f t="shared" si="100"/>
        <v>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36241000</v>
      </c>
      <c r="R140" s="196">
        <f t="shared" si="100"/>
        <v>2791000</v>
      </c>
      <c r="S140" s="196">
        <f t="shared" si="100"/>
        <v>38582000</v>
      </c>
      <c r="T140" s="196">
        <f t="shared" si="100"/>
        <v>34841000</v>
      </c>
      <c r="U140" s="196">
        <f t="shared" si="100"/>
        <v>3741000</v>
      </c>
      <c r="V140" s="196">
        <f t="shared" si="100"/>
        <v>38582000</v>
      </c>
      <c r="W140" s="196">
        <f t="shared" si="100"/>
        <v>34841000</v>
      </c>
      <c r="X140" s="196">
        <f t="shared" si="100"/>
        <v>3741000</v>
      </c>
      <c r="Y140" s="196">
        <f t="shared" si="100"/>
        <v>38582000</v>
      </c>
      <c r="Z140" s="196">
        <f t="shared" si="100"/>
        <v>33991000</v>
      </c>
      <c r="AA140" s="196">
        <f t="shared" si="100"/>
        <v>4591000</v>
      </c>
      <c r="AB140" s="196">
        <f t="shared" si="100"/>
        <v>46782000</v>
      </c>
      <c r="AC140" s="196">
        <f t="shared" si="100"/>
        <v>40541000</v>
      </c>
      <c r="AD140" s="196">
        <f t="shared" si="100"/>
        <v>6241000</v>
      </c>
      <c r="AE140" s="196">
        <f t="shared" si="100"/>
        <v>38582000</v>
      </c>
      <c r="AF140" s="196">
        <f t="shared" si="100"/>
        <v>30541000</v>
      </c>
      <c r="AG140" s="196">
        <f t="shared" si="100"/>
        <v>8041000</v>
      </c>
      <c r="AH140" s="196">
        <f t="shared" si="100"/>
        <v>38582000</v>
      </c>
      <c r="AI140" s="196">
        <f t="shared" si="100"/>
        <v>29641000</v>
      </c>
      <c r="AJ140" s="196">
        <f t="shared" si="100"/>
        <v>8941000</v>
      </c>
      <c r="AK140" s="196">
        <f t="shared" si="100"/>
        <v>38582000</v>
      </c>
      <c r="AL140" s="196">
        <f t="shared" si="100"/>
        <v>27141000</v>
      </c>
      <c r="AM140" s="196">
        <f t="shared" si="100"/>
        <v>11441000</v>
      </c>
      <c r="AN140" s="196">
        <f t="shared" si="100"/>
        <v>41682000</v>
      </c>
      <c r="AO140" s="196">
        <f t="shared" si="100"/>
        <v>24291000</v>
      </c>
      <c r="AP140" s="196">
        <f t="shared" si="100"/>
        <v>17391000</v>
      </c>
      <c r="AQ140" s="196">
        <f t="shared" si="100"/>
        <v>26252000</v>
      </c>
      <c r="AR140" s="196">
        <f t="shared" si="100"/>
        <v>12161000</v>
      </c>
      <c r="AS140" s="196">
        <f t="shared" si="100"/>
        <v>14091000</v>
      </c>
      <c r="AT140" s="196">
        <f t="shared" si="100"/>
        <v>18248000</v>
      </c>
      <c r="AU140" s="196">
        <f t="shared" si="100"/>
        <v>6649000</v>
      </c>
      <c r="AV140" s="196">
        <f t="shared" si="100"/>
        <v>11599000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7" t="s">
        <v>308</v>
      </c>
      <c r="B142" s="367"/>
      <c r="C142" s="367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3">
        <f>+L7+O7+R7+U7+X7+AA7+AD7+AG7+AJ7+AM7+AP7+AS7+AV7+AY7</f>
        <v>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3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3">
        <f t="shared" si="103"/>
        <v>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3">
        <f t="shared" si="103"/>
        <v>0</v>
      </c>
      <c r="G147" s="8">
        <f>REKAP!R19/78</f>
        <v>7703525.641025641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3">
        <f t="shared" si="103"/>
        <v>2300000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3">
        <f t="shared" si="103"/>
        <v>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3">
        <f t="shared" si="103"/>
        <v>1500000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3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3">
        <f t="shared" si="103"/>
        <v>3100000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3">
        <f t="shared" si="103"/>
        <v>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3">
        <f t="shared" si="103"/>
        <v>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3">
        <f t="shared" si="103"/>
        <v>700000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3">
        <f t="shared" si="103"/>
        <v>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3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3">
        <f t="shared" si="103"/>
        <v>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3">
        <f t="shared" si="103"/>
        <v>500000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3">
        <f t="shared" si="103"/>
        <v>700000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3">
        <f t="shared" si="103"/>
        <v>1000000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3">
        <f t="shared" si="103"/>
        <v>1900000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3">
        <f t="shared" si="103"/>
        <v>950000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3">
        <f t="shared" si="103"/>
        <v>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3">
        <f t="shared" si="103"/>
        <v>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3">
        <f t="shared" si="103"/>
        <v>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3">
        <f t="shared" si="103"/>
        <v>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3">
        <f t="shared" si="103"/>
        <v>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3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3">
        <f t="shared" si="103"/>
        <v>1700000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3">
        <f t="shared" si="103"/>
        <v>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3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3">
        <f t="shared" si="103"/>
        <v>2950000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3">
        <f t="shared" si="103"/>
        <v>2300000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3">
        <f t="shared" si="103"/>
        <v>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3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3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3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3">
        <f t="shared" si="103"/>
        <v>1100000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3">
        <f t="shared" si="103"/>
        <v>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3">
        <f t="shared" si="103"/>
        <v>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3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3">
        <f t="shared" si="103"/>
        <v>4100000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3">
        <f t="shared" si="103"/>
        <v>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3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3">
        <f t="shared" si="103"/>
        <v>3400000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3">
        <f t="shared" si="103"/>
        <v>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3">
        <f t="shared" si="103"/>
        <v>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3">
        <f t="shared" si="103"/>
        <v>1700000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3">
        <f t="shared" si="103"/>
        <v>6350000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3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3">
        <f t="shared" si="103"/>
        <v>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3">
        <f t="shared" si="103"/>
        <v>1900000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3">
        <f t="shared" si="103"/>
        <v>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3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3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3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3">
        <f t="shared" si="103"/>
        <v>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3">
        <f t="shared" si="103"/>
        <v>6100000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3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3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3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3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3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3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3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3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3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3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3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3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3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3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3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3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3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3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3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3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87300000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400" t="s">
        <v>28</v>
      </c>
      <c r="B235" s="401"/>
      <c r="C235" s="402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503</v>
      </c>
      <c r="E238" s="8">
        <f>+E144+E145+E146+E147+E148+E149+E150+E152+E153+E154+E157++E158+E163+E165+E166+E168+E170+E178+E182+E183+E185+E186+E189+E190+E193+E196+E197</f>
        <v>49400000</v>
      </c>
    </row>
    <row r="239" spans="1:5" x14ac:dyDescent="0.2">
      <c r="A239" s="8"/>
      <c r="B239" s="8"/>
      <c r="D239" s="8" t="s">
        <v>504</v>
      </c>
      <c r="E239" s="8">
        <f>+E151+E156+E155+E159+E160+E161+E162+E164+E167+E169+E171+E172+E173+E174+E175+E176+E177+E179+E180+E181+E184+E187+E188+E191+E192+E194+E195+E198</f>
        <v>37900000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O1" zoomScale="150" zoomScaleNormal="150" workbookViewId="0">
      <pane ySplit="6" topLeftCell="A7" activePane="bottomLeft" state="frozen"/>
      <selection pane="bottomLeft" activeCell="AP14" sqref="AP14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08" customWidth="1"/>
    <col min="12" max="12" width="12.42578125" style="306" customWidth="1"/>
    <col min="13" max="13" width="14.42578125" style="308" customWidth="1"/>
    <col min="14" max="14" width="12.42578125" style="308" customWidth="1"/>
    <col min="15" max="15" width="11.85546875" style="309" customWidth="1"/>
    <col min="16" max="16" width="13" style="308" customWidth="1"/>
    <col min="17" max="17" width="11.140625" style="308" customWidth="1"/>
    <col min="18" max="18" width="11.7109375" style="309" customWidth="1"/>
    <col min="19" max="20" width="12" style="308" customWidth="1"/>
    <col min="21" max="21" width="11.85546875" style="309" customWidth="1"/>
    <col min="22" max="22" width="12.140625" style="308" customWidth="1"/>
    <col min="23" max="23" width="12.28515625" style="308" customWidth="1"/>
    <col min="24" max="24" width="12.28515625" style="309" customWidth="1"/>
    <col min="25" max="25" width="12.5703125" style="308" customWidth="1"/>
    <col min="26" max="26" width="12.28515625" style="308" customWidth="1"/>
    <col min="27" max="27" width="12.140625" style="309" customWidth="1"/>
    <col min="28" max="28" width="12.5703125" style="308" customWidth="1"/>
    <col min="29" max="29" width="12.140625" style="308" customWidth="1"/>
    <col min="30" max="30" width="14" style="309" customWidth="1"/>
    <col min="31" max="31" width="12.5703125" style="308" customWidth="1"/>
    <col min="32" max="32" width="12.85546875" style="308" customWidth="1"/>
    <col min="33" max="33" width="12.7109375" style="309" customWidth="1"/>
    <col min="34" max="34" width="13.140625" style="308" customWidth="1"/>
    <col min="35" max="35" width="12.85546875" style="308" customWidth="1"/>
    <col min="36" max="36" width="13.42578125" style="309" customWidth="1"/>
    <col min="37" max="37" width="13.28515625" style="308" customWidth="1"/>
    <col min="38" max="38" width="13" style="308" customWidth="1"/>
    <col min="39" max="39" width="12.7109375" style="309" customWidth="1"/>
    <col min="40" max="40" width="14.140625" style="308" customWidth="1"/>
    <col min="41" max="41" width="13" style="308" customWidth="1"/>
    <col min="42" max="42" width="13.140625" style="309" customWidth="1"/>
    <col min="43" max="43" width="13" style="308" customWidth="1"/>
    <col min="44" max="44" width="13.42578125" style="308" customWidth="1"/>
    <col min="45" max="46" width="12.7109375" style="308" customWidth="1"/>
    <col min="47" max="47" width="13.7109375" style="308" customWidth="1"/>
    <col min="48" max="48" width="13" style="308" customWidth="1"/>
    <col min="49" max="49" width="12" style="308" customWidth="1"/>
    <col min="50" max="50" width="12.85546875" style="308" customWidth="1"/>
    <col min="51" max="51" width="13.28515625" style="308" customWidth="1"/>
    <col min="52" max="52" width="15" style="308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05"/>
    </row>
    <row r="2" spans="1:56" x14ac:dyDescent="0.2">
      <c r="C2" s="47" t="s">
        <v>533</v>
      </c>
      <c r="D2" s="48"/>
      <c r="E2" s="47"/>
      <c r="F2" s="47"/>
      <c r="L2" s="305"/>
    </row>
    <row r="3" spans="1:56" x14ac:dyDescent="0.2">
      <c r="C3" s="63" t="s">
        <v>291</v>
      </c>
      <c r="L3" s="305"/>
    </row>
    <row r="4" spans="1:56" ht="12" thickBot="1" x14ac:dyDescent="0.25">
      <c r="L4" s="305"/>
    </row>
    <row r="5" spans="1:56" s="188" customFormat="1" ht="15.75" customHeight="1" x14ac:dyDescent="0.25">
      <c r="A5" s="416" t="s">
        <v>1</v>
      </c>
      <c r="B5" s="418" t="s">
        <v>2</v>
      </c>
      <c r="C5" s="429" t="s">
        <v>3</v>
      </c>
      <c r="D5" s="404" t="s">
        <v>4</v>
      </c>
      <c r="E5" s="404" t="s">
        <v>5</v>
      </c>
      <c r="F5" s="406" t="s">
        <v>6</v>
      </c>
      <c r="G5" s="406"/>
      <c r="H5" s="404" t="s">
        <v>10</v>
      </c>
      <c r="I5" s="404" t="s">
        <v>27</v>
      </c>
      <c r="J5" s="420" t="s">
        <v>26</v>
      </c>
      <c r="K5" s="421"/>
      <c r="L5" s="422"/>
      <c r="M5" s="403" t="s">
        <v>9</v>
      </c>
      <c r="N5" s="403"/>
      <c r="O5" s="403"/>
      <c r="P5" s="403" t="s">
        <v>14</v>
      </c>
      <c r="Q5" s="403"/>
      <c r="R5" s="423"/>
      <c r="S5" s="403" t="s">
        <v>15</v>
      </c>
      <c r="T5" s="403"/>
      <c r="U5" s="423"/>
      <c r="V5" s="403" t="s">
        <v>16</v>
      </c>
      <c r="W5" s="403"/>
      <c r="X5" s="423"/>
      <c r="Y5" s="403" t="s">
        <v>17</v>
      </c>
      <c r="Z5" s="403"/>
      <c r="AA5" s="423"/>
      <c r="AB5" s="403" t="s">
        <v>18</v>
      </c>
      <c r="AC5" s="403"/>
      <c r="AD5" s="423"/>
      <c r="AE5" s="403" t="s">
        <v>19</v>
      </c>
      <c r="AF5" s="403"/>
      <c r="AG5" s="423"/>
      <c r="AH5" s="403" t="s">
        <v>20</v>
      </c>
      <c r="AI5" s="403"/>
      <c r="AJ5" s="423"/>
      <c r="AK5" s="403" t="s">
        <v>21</v>
      </c>
      <c r="AL5" s="403"/>
      <c r="AM5" s="423"/>
      <c r="AN5" s="403" t="s">
        <v>22</v>
      </c>
      <c r="AO5" s="403"/>
      <c r="AP5" s="423"/>
      <c r="AQ5" s="403" t="s">
        <v>23</v>
      </c>
      <c r="AR5" s="403"/>
      <c r="AS5" s="423"/>
      <c r="AT5" s="403" t="s">
        <v>24</v>
      </c>
      <c r="AU5" s="403"/>
      <c r="AV5" s="423"/>
      <c r="AW5" s="413" t="s">
        <v>25</v>
      </c>
      <c r="AX5" s="414"/>
      <c r="AY5" s="415"/>
      <c r="AZ5" s="255" t="s">
        <v>285</v>
      </c>
      <c r="BB5" s="427" t="s">
        <v>30</v>
      </c>
    </row>
    <row r="6" spans="1:56" s="191" customFormat="1" ht="15.75" customHeight="1" thickBot="1" x14ac:dyDescent="0.25">
      <c r="A6" s="417"/>
      <c r="B6" s="419"/>
      <c r="C6" s="430"/>
      <c r="D6" s="385"/>
      <c r="E6" s="385"/>
      <c r="F6" s="189" t="s">
        <v>7</v>
      </c>
      <c r="G6" s="190" t="s">
        <v>8</v>
      </c>
      <c r="H6" s="385"/>
      <c r="I6" s="405"/>
      <c r="J6" s="191" t="s">
        <v>11</v>
      </c>
      <c r="K6" s="233" t="s">
        <v>12</v>
      </c>
      <c r="L6" s="299" t="s">
        <v>13</v>
      </c>
      <c r="M6" s="234" t="s">
        <v>11</v>
      </c>
      <c r="N6" s="191" t="s">
        <v>12</v>
      </c>
      <c r="O6" s="300" t="s">
        <v>13</v>
      </c>
      <c r="P6" s="191" t="s">
        <v>11</v>
      </c>
      <c r="Q6" s="191" t="s">
        <v>12</v>
      </c>
      <c r="R6" s="300" t="s">
        <v>13</v>
      </c>
      <c r="S6" s="191" t="s">
        <v>11</v>
      </c>
      <c r="T6" s="191" t="s">
        <v>12</v>
      </c>
      <c r="U6" s="300" t="s">
        <v>13</v>
      </c>
      <c r="V6" s="191" t="s">
        <v>11</v>
      </c>
      <c r="W6" s="191" t="s">
        <v>12</v>
      </c>
      <c r="X6" s="299" t="s">
        <v>13</v>
      </c>
      <c r="Y6" s="191" t="s">
        <v>11</v>
      </c>
      <c r="Z6" s="191" t="s">
        <v>12</v>
      </c>
      <c r="AA6" s="300" t="s">
        <v>13</v>
      </c>
      <c r="AB6" s="191" t="s">
        <v>11</v>
      </c>
      <c r="AC6" s="191" t="s">
        <v>12</v>
      </c>
      <c r="AD6" s="300" t="s">
        <v>13</v>
      </c>
      <c r="AE6" s="191" t="s">
        <v>11</v>
      </c>
      <c r="AF6" s="191" t="s">
        <v>12</v>
      </c>
      <c r="AG6" s="300" t="s">
        <v>13</v>
      </c>
      <c r="AH6" s="191" t="s">
        <v>11</v>
      </c>
      <c r="AI6" s="191" t="s">
        <v>12</v>
      </c>
      <c r="AJ6" s="300" t="s">
        <v>13</v>
      </c>
      <c r="AK6" s="191" t="s">
        <v>11</v>
      </c>
      <c r="AL6" s="191" t="s">
        <v>12</v>
      </c>
      <c r="AM6" s="300" t="s">
        <v>13</v>
      </c>
      <c r="AN6" s="191" t="s">
        <v>11</v>
      </c>
      <c r="AO6" s="191" t="s">
        <v>12</v>
      </c>
      <c r="AP6" s="300" t="s">
        <v>13</v>
      </c>
      <c r="AQ6" s="191" t="s">
        <v>11</v>
      </c>
      <c r="AR6" s="191" t="s">
        <v>12</v>
      </c>
      <c r="AS6" s="301" t="s">
        <v>13</v>
      </c>
      <c r="AT6" s="191" t="s">
        <v>11</v>
      </c>
      <c r="AU6" s="191" t="s">
        <v>12</v>
      </c>
      <c r="AV6" s="302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28"/>
    </row>
    <row r="7" spans="1:56" s="334" customFormat="1" ht="12" customHeight="1" x14ac:dyDescent="0.2">
      <c r="A7" s="350">
        <v>1</v>
      </c>
      <c r="B7" s="351" t="s">
        <v>463</v>
      </c>
      <c r="C7" s="352" t="s">
        <v>327</v>
      </c>
      <c r="D7" s="288" t="s">
        <v>328</v>
      </c>
      <c r="E7" s="288">
        <v>13000000</v>
      </c>
      <c r="F7" s="353"/>
      <c r="G7" s="354">
        <v>1750000</v>
      </c>
      <c r="H7" s="288">
        <f>E7-G7</f>
        <v>11250000</v>
      </c>
      <c r="I7" s="355">
        <v>4000000</v>
      </c>
      <c r="J7" s="356"/>
      <c r="K7" s="357"/>
      <c r="L7" s="307"/>
      <c r="M7" s="358">
        <v>605000</v>
      </c>
      <c r="N7" s="356">
        <v>605000</v>
      </c>
      <c r="O7" s="307">
        <f>M7-N7</f>
        <v>0</v>
      </c>
      <c r="P7" s="358">
        <v>605000</v>
      </c>
      <c r="Q7" s="356">
        <v>605000</v>
      </c>
      <c r="R7" s="307">
        <f>P7-Q7</f>
        <v>0</v>
      </c>
      <c r="S7" s="358">
        <v>605000</v>
      </c>
      <c r="T7" s="356">
        <v>605000</v>
      </c>
      <c r="U7" s="307">
        <f>S7-T7</f>
        <v>0</v>
      </c>
      <c r="V7" s="358">
        <v>605000</v>
      </c>
      <c r="W7" s="356">
        <v>605000</v>
      </c>
      <c r="X7" s="307">
        <f>V7-W7</f>
        <v>0</v>
      </c>
      <c r="Y7" s="358">
        <v>605000</v>
      </c>
      <c r="Z7" s="356">
        <v>605000</v>
      </c>
      <c r="AA7" s="307">
        <f>Y7-Z7</f>
        <v>0</v>
      </c>
      <c r="AB7" s="358">
        <v>605000</v>
      </c>
      <c r="AC7" s="356">
        <v>605000</v>
      </c>
      <c r="AD7" s="307">
        <f>AB7-AC7</f>
        <v>0</v>
      </c>
      <c r="AE7" s="358">
        <v>605000</v>
      </c>
      <c r="AF7" s="356">
        <v>605000</v>
      </c>
      <c r="AG7" s="307">
        <f>AE7-AF7</f>
        <v>0</v>
      </c>
      <c r="AH7" s="358">
        <v>605000</v>
      </c>
      <c r="AI7" s="356">
        <v>605000</v>
      </c>
      <c r="AJ7" s="307">
        <f>AH7-AI7</f>
        <v>0</v>
      </c>
      <c r="AK7" s="358">
        <v>605000</v>
      </c>
      <c r="AL7" s="356">
        <v>605000</v>
      </c>
      <c r="AM7" s="307">
        <f>AK7-AL7</f>
        <v>0</v>
      </c>
      <c r="AN7" s="358">
        <v>605000</v>
      </c>
      <c r="AO7" s="356">
        <v>605000</v>
      </c>
      <c r="AP7" s="307">
        <f>AN7-AO7</f>
        <v>0</v>
      </c>
      <c r="AQ7" s="358">
        <v>605000</v>
      </c>
      <c r="AR7" s="356">
        <v>605000</v>
      </c>
      <c r="AS7" s="307">
        <f>AQ7-AR7</f>
        <v>0</v>
      </c>
      <c r="AT7" s="358">
        <v>595000</v>
      </c>
      <c r="AU7" s="356">
        <v>595000</v>
      </c>
      <c r="AV7" s="307">
        <f>AT7-AU7</f>
        <v>0</v>
      </c>
      <c r="AW7" s="358">
        <v>0</v>
      </c>
      <c r="AX7" s="356"/>
      <c r="AY7" s="359">
        <f>AW7-AX7</f>
        <v>0</v>
      </c>
      <c r="AZ7" s="322">
        <f>J7+M7+P7+S7+V7+Y7+AB7+AE7+AH7+AK7+AN7+AQ7+AT7+AW7</f>
        <v>7250000</v>
      </c>
      <c r="BA7" s="334">
        <f>+I7</f>
        <v>4000000</v>
      </c>
      <c r="BB7" s="341">
        <f>+AZ7+BA7</f>
        <v>11250000</v>
      </c>
      <c r="BC7" s="334">
        <f>+H7</f>
        <v>11250000</v>
      </c>
      <c r="BD7" s="334">
        <f>+BB7-BC7</f>
        <v>0</v>
      </c>
    </row>
    <row r="8" spans="1:56" s="276" customFormat="1" x14ac:dyDescent="0.2">
      <c r="A8" s="340">
        <v>2</v>
      </c>
      <c r="B8" s="297"/>
      <c r="C8" s="298" t="s">
        <v>329</v>
      </c>
      <c r="D8" s="288" t="s">
        <v>328</v>
      </c>
      <c r="E8" s="288">
        <v>13000000</v>
      </c>
      <c r="F8" s="264">
        <v>0</v>
      </c>
      <c r="G8" s="264">
        <v>500000</v>
      </c>
      <c r="H8" s="288">
        <v>12500000</v>
      </c>
      <c r="I8" s="264">
        <v>10000000</v>
      </c>
      <c r="J8" s="316"/>
      <c r="K8" s="317"/>
      <c r="L8" s="307"/>
      <c r="M8" s="318">
        <v>250000</v>
      </c>
      <c r="N8" s="316">
        <v>250000</v>
      </c>
      <c r="O8" s="307">
        <f>+M8-N8</f>
        <v>0</v>
      </c>
      <c r="P8" s="318">
        <v>250000</v>
      </c>
      <c r="Q8" s="316">
        <v>250000</v>
      </c>
      <c r="R8" s="307">
        <f>+P8-Q8</f>
        <v>0</v>
      </c>
      <c r="S8" s="318">
        <v>250000</v>
      </c>
      <c r="T8" s="316">
        <v>250000</v>
      </c>
      <c r="U8" s="307">
        <f>S8-T8</f>
        <v>0</v>
      </c>
      <c r="V8" s="318">
        <v>250000</v>
      </c>
      <c r="W8" s="316">
        <v>250000</v>
      </c>
      <c r="X8" s="307">
        <f>+V8-W8</f>
        <v>0</v>
      </c>
      <c r="Y8" s="318">
        <v>250000</v>
      </c>
      <c r="Z8" s="316">
        <v>250000</v>
      </c>
      <c r="AA8" s="307">
        <f>+Y8-Z8</f>
        <v>0</v>
      </c>
      <c r="AB8" s="318">
        <v>250000</v>
      </c>
      <c r="AC8" s="316">
        <v>250000</v>
      </c>
      <c r="AD8" s="307">
        <f>+AB8-AC8</f>
        <v>0</v>
      </c>
      <c r="AE8" s="318">
        <v>250000</v>
      </c>
      <c r="AF8" s="316">
        <v>250000</v>
      </c>
      <c r="AG8" s="307">
        <f>+AE8-AF8</f>
        <v>0</v>
      </c>
      <c r="AH8" s="318">
        <v>250000</v>
      </c>
      <c r="AI8" s="316">
        <v>250000</v>
      </c>
      <c r="AJ8" s="307">
        <f>+AH8-AI8</f>
        <v>0</v>
      </c>
      <c r="AK8" s="318">
        <v>250000</v>
      </c>
      <c r="AL8" s="316">
        <v>250000</v>
      </c>
      <c r="AM8" s="307">
        <f>+AK8-AL8</f>
        <v>0</v>
      </c>
      <c r="AN8" s="318">
        <v>250000</v>
      </c>
      <c r="AO8" s="316">
        <v>250000</v>
      </c>
      <c r="AP8" s="307">
        <f>+AN8-AO8</f>
        <v>0</v>
      </c>
      <c r="AQ8" s="316"/>
      <c r="AR8" s="316"/>
      <c r="AS8" s="320"/>
      <c r="AT8" s="316"/>
      <c r="AU8" s="316"/>
      <c r="AV8" s="321"/>
      <c r="AW8" s="316"/>
      <c r="AX8" s="316"/>
      <c r="AY8" s="321"/>
      <c r="AZ8" s="322">
        <f t="shared" ref="AZ8:AZ40" si="0">J8+M8+P8+S8+V8+Y8+AB8+AE8+AH8+AK8+AN8+AQ8+AT8+AW8</f>
        <v>2500000</v>
      </c>
      <c r="BA8" s="334">
        <f t="shared" ref="BA8:BA36" si="1">+I8</f>
        <v>10000000</v>
      </c>
      <c r="BB8" s="341">
        <f t="shared" ref="BB8:BB36" si="2">+AZ8+BA8</f>
        <v>12500000</v>
      </c>
      <c r="BC8" s="334">
        <f t="shared" ref="BC8:BC37" si="3">+H8</f>
        <v>12500000</v>
      </c>
      <c r="BD8" s="334">
        <f t="shared" ref="BD8:BD36" si="4">+BB8-BC8</f>
        <v>0</v>
      </c>
    </row>
    <row r="9" spans="1:56" s="276" customFormat="1" x14ac:dyDescent="0.2">
      <c r="A9" s="303">
        <v>3</v>
      </c>
      <c r="B9" s="297"/>
      <c r="C9" s="298" t="s">
        <v>330</v>
      </c>
      <c r="D9" s="288" t="s">
        <v>328</v>
      </c>
      <c r="E9" s="288">
        <v>13000000</v>
      </c>
      <c r="F9" s="264">
        <v>1250000</v>
      </c>
      <c r="G9" s="264">
        <v>500000</v>
      </c>
      <c r="H9" s="288">
        <v>11250000</v>
      </c>
      <c r="I9" s="264">
        <v>11250000</v>
      </c>
      <c r="J9" s="316"/>
      <c r="K9" s="317"/>
      <c r="L9" s="307"/>
      <c r="M9" s="318"/>
      <c r="N9" s="316"/>
      <c r="O9" s="307">
        <f t="shared" ref="O9:O56" si="5">+M9-N9</f>
        <v>0</v>
      </c>
      <c r="P9" s="316"/>
      <c r="Q9" s="316"/>
      <c r="R9" s="307"/>
      <c r="S9" s="316"/>
      <c r="T9" s="316"/>
      <c r="U9" s="307"/>
      <c r="V9" s="316"/>
      <c r="W9" s="316"/>
      <c r="X9" s="307"/>
      <c r="Y9" s="316"/>
      <c r="Z9" s="316"/>
      <c r="AA9" s="307"/>
      <c r="AB9" s="316"/>
      <c r="AC9" s="316"/>
      <c r="AD9" s="307"/>
      <c r="AE9" s="316"/>
      <c r="AF9" s="316"/>
      <c r="AG9" s="307"/>
      <c r="AH9" s="316"/>
      <c r="AI9" s="316"/>
      <c r="AJ9" s="319"/>
      <c r="AK9" s="316"/>
      <c r="AL9" s="316"/>
      <c r="AM9" s="307"/>
      <c r="AN9" s="316"/>
      <c r="AO9" s="316"/>
      <c r="AP9" s="307"/>
      <c r="AQ9" s="316"/>
      <c r="AR9" s="316"/>
      <c r="AS9" s="320"/>
      <c r="AT9" s="316"/>
      <c r="AU9" s="316"/>
      <c r="AV9" s="321"/>
      <c r="AW9" s="316"/>
      <c r="AX9" s="316"/>
      <c r="AY9" s="321"/>
      <c r="AZ9" s="322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s="276" customFormat="1" x14ac:dyDescent="0.2">
      <c r="A10" s="340">
        <v>4</v>
      </c>
      <c r="B10" s="297"/>
      <c r="C10" s="298" t="s">
        <v>331</v>
      </c>
      <c r="D10" s="288" t="s">
        <v>328</v>
      </c>
      <c r="E10" s="288">
        <v>13000000</v>
      </c>
      <c r="F10" s="264"/>
      <c r="G10" s="264">
        <v>500000</v>
      </c>
      <c r="H10" s="288">
        <f>E10-G10</f>
        <v>12500000</v>
      </c>
      <c r="I10" s="264">
        <v>4000000</v>
      </c>
      <c r="J10" s="316"/>
      <c r="K10" s="317"/>
      <c r="L10" s="307"/>
      <c r="M10" s="318">
        <v>710000</v>
      </c>
      <c r="N10" s="316">
        <v>710000</v>
      </c>
      <c r="O10" s="307">
        <f t="shared" si="5"/>
        <v>0</v>
      </c>
      <c r="P10" s="318">
        <v>710000</v>
      </c>
      <c r="Q10" s="316">
        <v>710000</v>
      </c>
      <c r="R10" s="307">
        <f>P10-Q10</f>
        <v>0</v>
      </c>
      <c r="S10" s="318">
        <v>710000</v>
      </c>
      <c r="T10" s="316">
        <v>710000</v>
      </c>
      <c r="U10" s="307">
        <f>S10-T10</f>
        <v>0</v>
      </c>
      <c r="V10" s="318">
        <v>710000</v>
      </c>
      <c r="W10" s="316">
        <v>710000</v>
      </c>
      <c r="X10" s="307">
        <f>V10-W10</f>
        <v>0</v>
      </c>
      <c r="Y10" s="318">
        <v>710000</v>
      </c>
      <c r="Z10" s="316">
        <v>710000</v>
      </c>
      <c r="AA10" s="307">
        <f>Y10-Z10</f>
        <v>0</v>
      </c>
      <c r="AB10" s="318">
        <v>710000</v>
      </c>
      <c r="AC10" s="316">
        <v>710000</v>
      </c>
      <c r="AD10" s="307">
        <f>AB10-AC10</f>
        <v>0</v>
      </c>
      <c r="AE10" s="318">
        <v>710000</v>
      </c>
      <c r="AF10" s="316">
        <v>710000</v>
      </c>
      <c r="AG10" s="307">
        <f>AE10-AF10</f>
        <v>0</v>
      </c>
      <c r="AH10" s="318">
        <v>710000</v>
      </c>
      <c r="AI10" s="316">
        <v>710000</v>
      </c>
      <c r="AJ10" s="307">
        <f>AH10-AI10</f>
        <v>0</v>
      </c>
      <c r="AK10" s="318">
        <v>710000</v>
      </c>
      <c r="AL10" s="316">
        <v>710000</v>
      </c>
      <c r="AM10" s="307">
        <f>AK10-AL10</f>
        <v>0</v>
      </c>
      <c r="AN10" s="318">
        <v>710000</v>
      </c>
      <c r="AO10" s="316">
        <v>710000</v>
      </c>
      <c r="AP10" s="307">
        <f>AN10-AO10</f>
        <v>0</v>
      </c>
      <c r="AQ10" s="318">
        <v>710000</v>
      </c>
      <c r="AR10" s="316">
        <v>710000</v>
      </c>
      <c r="AS10" s="307">
        <f>AQ10-AR10</f>
        <v>0</v>
      </c>
      <c r="AT10" s="318">
        <v>690000</v>
      </c>
      <c r="AU10" s="316">
        <v>690000</v>
      </c>
      <c r="AV10" s="307">
        <f>AT10-AU10</f>
        <v>0</v>
      </c>
      <c r="AW10" s="316"/>
      <c r="AX10" s="316"/>
      <c r="AY10" s="321"/>
      <c r="AZ10" s="322">
        <f t="shared" si="0"/>
        <v>8500000</v>
      </c>
      <c r="BA10" s="334">
        <f t="shared" si="1"/>
        <v>4000000</v>
      </c>
      <c r="BB10" s="341">
        <f t="shared" si="2"/>
        <v>12500000</v>
      </c>
      <c r="BC10" s="334">
        <f t="shared" si="3"/>
        <v>12500000</v>
      </c>
      <c r="BD10" s="334">
        <f t="shared" si="4"/>
        <v>0</v>
      </c>
    </row>
    <row r="11" spans="1:56" s="276" customFormat="1" x14ac:dyDescent="0.2">
      <c r="A11" s="303">
        <v>5</v>
      </c>
      <c r="B11" s="297"/>
      <c r="C11" s="298" t="s">
        <v>332</v>
      </c>
      <c r="D11" s="271" t="s">
        <v>328</v>
      </c>
      <c r="E11" s="288">
        <v>13000000</v>
      </c>
      <c r="F11" s="264">
        <v>1250000</v>
      </c>
      <c r="G11" s="264">
        <v>500000</v>
      </c>
      <c r="H11" s="288">
        <v>11250000</v>
      </c>
      <c r="I11" s="264">
        <v>11250000</v>
      </c>
      <c r="J11" s="316"/>
      <c r="K11" s="317"/>
      <c r="L11" s="307"/>
      <c r="M11" s="318"/>
      <c r="N11" s="316"/>
      <c r="O11" s="307">
        <f t="shared" si="5"/>
        <v>0</v>
      </c>
      <c r="P11" s="316"/>
      <c r="Q11" s="316"/>
      <c r="R11" s="307"/>
      <c r="S11" s="316"/>
      <c r="T11" s="316"/>
      <c r="U11" s="307"/>
      <c r="V11" s="316"/>
      <c r="W11" s="316"/>
      <c r="X11" s="307"/>
      <c r="Y11" s="316"/>
      <c r="Z11" s="316"/>
      <c r="AA11" s="307"/>
      <c r="AB11" s="316"/>
      <c r="AC11" s="316"/>
      <c r="AD11" s="307"/>
      <c r="AE11" s="316"/>
      <c r="AF11" s="316"/>
      <c r="AG11" s="307"/>
      <c r="AH11" s="316"/>
      <c r="AI11" s="316"/>
      <c r="AJ11" s="319"/>
      <c r="AK11" s="316"/>
      <c r="AL11" s="316"/>
      <c r="AM11" s="307"/>
      <c r="AN11" s="316"/>
      <c r="AO11" s="316"/>
      <c r="AP11" s="307"/>
      <c r="AQ11" s="316"/>
      <c r="AR11" s="316"/>
      <c r="AS11" s="320"/>
      <c r="AT11" s="316"/>
      <c r="AU11" s="316"/>
      <c r="AV11" s="321"/>
      <c r="AW11" s="316"/>
      <c r="AX11" s="316"/>
      <c r="AY11" s="321"/>
      <c r="AZ11" s="322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3">
        <v>6</v>
      </c>
      <c r="B12" s="4"/>
      <c r="C12" s="228" t="s">
        <v>450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11"/>
      <c r="K12" s="312"/>
      <c r="M12" s="313">
        <v>950000</v>
      </c>
      <c r="N12" s="311">
        <v>950000</v>
      </c>
      <c r="O12" s="306">
        <f t="shared" si="5"/>
        <v>0</v>
      </c>
      <c r="P12" s="313">
        <v>950000</v>
      </c>
      <c r="Q12" s="311">
        <v>950000</v>
      </c>
      <c r="R12" s="306">
        <f>+P12-Q12</f>
        <v>0</v>
      </c>
      <c r="S12" s="313">
        <v>950000</v>
      </c>
      <c r="T12" s="311">
        <v>950000</v>
      </c>
      <c r="U12" s="306">
        <f>+S12-T12</f>
        <v>0</v>
      </c>
      <c r="V12" s="313">
        <v>950000</v>
      </c>
      <c r="W12" s="311">
        <v>950000</v>
      </c>
      <c r="X12" s="306">
        <f>+V12-W12</f>
        <v>0</v>
      </c>
      <c r="Y12" s="313">
        <v>950000</v>
      </c>
      <c r="Z12" s="311">
        <v>950000</v>
      </c>
      <c r="AA12" s="306">
        <f>+Y12-Z12</f>
        <v>0</v>
      </c>
      <c r="AB12" s="313">
        <v>950000</v>
      </c>
      <c r="AC12" s="311">
        <v>950000</v>
      </c>
      <c r="AD12" s="306">
        <f>+AB12-AC12</f>
        <v>0</v>
      </c>
      <c r="AE12" s="313">
        <v>950000</v>
      </c>
      <c r="AF12" s="311">
        <v>950000</v>
      </c>
      <c r="AG12" s="306">
        <f>+AE12-AF12</f>
        <v>0</v>
      </c>
      <c r="AH12" s="313">
        <v>950000</v>
      </c>
      <c r="AI12" s="311">
        <f>800000-250000</f>
        <v>550000</v>
      </c>
      <c r="AJ12" s="306">
        <f>+AH12-AI12</f>
        <v>400000</v>
      </c>
      <c r="AK12" s="313">
        <v>950000</v>
      </c>
      <c r="AL12" s="311"/>
      <c r="AM12" s="306">
        <f>+AK12-AL12</f>
        <v>950000</v>
      </c>
      <c r="AN12" s="313">
        <v>950000</v>
      </c>
      <c r="AO12" s="311"/>
      <c r="AP12" s="306">
        <f>+AN12-AO12</f>
        <v>950000</v>
      </c>
      <c r="AQ12" s="311"/>
      <c r="AR12" s="311"/>
      <c r="AS12" s="314"/>
      <c r="AT12" s="311"/>
      <c r="AU12" s="311"/>
      <c r="AV12" s="315"/>
      <c r="AW12" s="311"/>
      <c r="AX12" s="311"/>
      <c r="AY12" s="315"/>
      <c r="AZ12" s="310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4">
        <v>7</v>
      </c>
      <c r="B13" s="4"/>
      <c r="C13" s="228" t="s">
        <v>451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11">
        <v>1200000</v>
      </c>
      <c r="K13" s="312">
        <v>1200000</v>
      </c>
      <c r="L13" s="306">
        <f>+J13-K13</f>
        <v>0</v>
      </c>
      <c r="M13" s="313">
        <v>800000</v>
      </c>
      <c r="N13" s="311">
        <v>800000</v>
      </c>
      <c r="O13" s="306">
        <f t="shared" si="5"/>
        <v>0</v>
      </c>
      <c r="P13" s="313">
        <v>800000</v>
      </c>
      <c r="Q13" s="311">
        <v>800000</v>
      </c>
      <c r="R13" s="306">
        <f t="shared" ref="R13:R22" si="7">+P13-Q13</f>
        <v>0</v>
      </c>
      <c r="S13" s="313">
        <v>800000</v>
      </c>
      <c r="T13" s="311">
        <v>800000</v>
      </c>
      <c r="U13" s="306">
        <f t="shared" ref="U13:U22" si="8">+S13-T13</f>
        <v>0</v>
      </c>
      <c r="V13" s="313">
        <v>800000</v>
      </c>
      <c r="W13" s="311">
        <v>800000</v>
      </c>
      <c r="X13" s="306">
        <f t="shared" ref="X13:X22" si="9">+V13-W13</f>
        <v>0</v>
      </c>
      <c r="Y13" s="313">
        <v>800000</v>
      </c>
      <c r="Z13" s="311">
        <v>800000</v>
      </c>
      <c r="AA13" s="306">
        <f t="shared" ref="AA13:AA22" si="10">+Y13-Z13</f>
        <v>0</v>
      </c>
      <c r="AB13" s="313">
        <v>800000</v>
      </c>
      <c r="AC13" s="311">
        <v>800000</v>
      </c>
      <c r="AD13" s="306">
        <f t="shared" ref="AD13:AD22" si="11">+AB13-AC13</f>
        <v>0</v>
      </c>
      <c r="AE13" s="313">
        <v>800000</v>
      </c>
      <c r="AF13" s="311">
        <v>800000</v>
      </c>
      <c r="AG13" s="306">
        <f t="shared" ref="AG13:AG22" si="12">+AE13-AF13</f>
        <v>0</v>
      </c>
      <c r="AH13" s="313">
        <v>800000</v>
      </c>
      <c r="AI13" s="311">
        <v>800000</v>
      </c>
      <c r="AJ13" s="306">
        <f t="shared" ref="AJ13:AJ22" si="13">+AH13-AI13</f>
        <v>0</v>
      </c>
      <c r="AK13" s="313">
        <v>800000</v>
      </c>
      <c r="AL13" s="311">
        <v>800000</v>
      </c>
      <c r="AM13" s="306">
        <f t="shared" ref="AM13:AM22" si="14">+AK13-AL13</f>
        <v>0</v>
      </c>
      <c r="AN13" s="313">
        <v>800000</v>
      </c>
      <c r="AO13" s="311">
        <v>800000</v>
      </c>
      <c r="AP13" s="306">
        <f>+AN13-AO13</f>
        <v>0</v>
      </c>
      <c r="AQ13" s="313">
        <v>800000</v>
      </c>
      <c r="AR13" s="311">
        <v>750000</v>
      </c>
      <c r="AS13" s="306">
        <f>+AQ13-AR13</f>
        <v>50000</v>
      </c>
      <c r="AT13" s="311">
        <v>700000</v>
      </c>
      <c r="AU13" s="311"/>
      <c r="AV13" s="315">
        <f>+AT13-AU13</f>
        <v>700000</v>
      </c>
      <c r="AW13" s="311"/>
      <c r="AX13" s="311"/>
      <c r="AY13" s="315"/>
      <c r="AZ13" s="310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s="276" customFormat="1" x14ac:dyDescent="0.2">
      <c r="A14" s="350">
        <v>8</v>
      </c>
      <c r="B14" s="297"/>
      <c r="C14" s="298" t="s">
        <v>452</v>
      </c>
      <c r="D14" s="271" t="s">
        <v>328</v>
      </c>
      <c r="E14" s="263">
        <v>13500000</v>
      </c>
      <c r="F14" s="264"/>
      <c r="G14" s="264"/>
      <c r="H14" s="288">
        <f t="shared" si="6"/>
        <v>13500000</v>
      </c>
      <c r="I14" s="264">
        <v>4000000</v>
      </c>
      <c r="J14" s="316"/>
      <c r="K14" s="317"/>
      <c r="L14" s="307">
        <f t="shared" ref="L14:L36" si="15">+J14-K14</f>
        <v>0</v>
      </c>
      <c r="M14" s="318">
        <v>1000000</v>
      </c>
      <c r="N14" s="316">
        <v>1000000</v>
      </c>
      <c r="O14" s="307">
        <f t="shared" si="5"/>
        <v>0</v>
      </c>
      <c r="P14" s="318">
        <v>1000000</v>
      </c>
      <c r="Q14" s="316">
        <v>1000000</v>
      </c>
      <c r="R14" s="307">
        <f t="shared" si="7"/>
        <v>0</v>
      </c>
      <c r="S14" s="318">
        <v>1000000</v>
      </c>
      <c r="T14" s="316">
        <v>1000000</v>
      </c>
      <c r="U14" s="307">
        <f t="shared" si="8"/>
        <v>0</v>
      </c>
      <c r="V14" s="318">
        <v>1000000</v>
      </c>
      <c r="W14" s="316">
        <v>1000000</v>
      </c>
      <c r="X14" s="307">
        <f t="shared" si="9"/>
        <v>0</v>
      </c>
      <c r="Y14" s="318">
        <v>1000000</v>
      </c>
      <c r="Z14" s="316">
        <v>1000000</v>
      </c>
      <c r="AA14" s="307">
        <f t="shared" si="10"/>
        <v>0</v>
      </c>
      <c r="AB14" s="318">
        <v>1000000</v>
      </c>
      <c r="AC14" s="316">
        <v>1000000</v>
      </c>
      <c r="AD14" s="307">
        <f t="shared" si="11"/>
        <v>0</v>
      </c>
      <c r="AE14" s="318">
        <v>1000000</v>
      </c>
      <c r="AF14" s="316">
        <v>1000000</v>
      </c>
      <c r="AG14" s="307">
        <f t="shared" si="12"/>
        <v>0</v>
      </c>
      <c r="AH14" s="318">
        <v>1000000</v>
      </c>
      <c r="AI14" s="316">
        <v>1000000</v>
      </c>
      <c r="AJ14" s="307">
        <f t="shared" si="13"/>
        <v>0</v>
      </c>
      <c r="AK14" s="318">
        <v>1000000</v>
      </c>
      <c r="AL14" s="316">
        <v>1000000</v>
      </c>
      <c r="AM14" s="307">
        <f t="shared" si="14"/>
        <v>0</v>
      </c>
      <c r="AN14" s="318">
        <v>500000</v>
      </c>
      <c r="AO14" s="316">
        <v>500000</v>
      </c>
      <c r="AP14" s="307">
        <f>+AN14-AO14</f>
        <v>0</v>
      </c>
      <c r="AQ14" s="316"/>
      <c r="AR14" s="316"/>
      <c r="AS14" s="320"/>
      <c r="AT14" s="316"/>
      <c r="AU14" s="316"/>
      <c r="AV14" s="321">
        <f t="shared" ref="AV14:AV38" si="16">+AT14-AU14</f>
        <v>0</v>
      </c>
      <c r="AW14" s="316"/>
      <c r="AX14" s="316"/>
      <c r="AY14" s="321"/>
      <c r="AZ14" s="322">
        <f t="shared" si="0"/>
        <v>9500000</v>
      </c>
      <c r="BA14" s="334">
        <f t="shared" si="1"/>
        <v>4000000</v>
      </c>
      <c r="BB14" s="341">
        <f t="shared" si="2"/>
        <v>13500000</v>
      </c>
      <c r="BC14" s="334">
        <f t="shared" si="3"/>
        <v>13500000</v>
      </c>
      <c r="BD14" s="334">
        <f t="shared" si="4"/>
        <v>0</v>
      </c>
    </row>
    <row r="15" spans="1:56" x14ac:dyDescent="0.2">
      <c r="A15" s="304">
        <v>9</v>
      </c>
      <c r="B15" s="4"/>
      <c r="C15" s="228" t="s">
        <v>453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11"/>
      <c r="K15" s="312"/>
      <c r="L15" s="306">
        <f t="shared" si="15"/>
        <v>0</v>
      </c>
      <c r="M15" s="313">
        <v>800000</v>
      </c>
      <c r="N15" s="311">
        <v>800000</v>
      </c>
      <c r="O15" s="306">
        <f t="shared" si="5"/>
        <v>0</v>
      </c>
      <c r="P15" s="313">
        <v>800000</v>
      </c>
      <c r="Q15" s="311">
        <v>800000</v>
      </c>
      <c r="R15" s="306">
        <f t="shared" si="7"/>
        <v>0</v>
      </c>
      <c r="S15" s="313">
        <v>800000</v>
      </c>
      <c r="T15" s="311">
        <v>800000</v>
      </c>
      <c r="U15" s="306">
        <f t="shared" si="8"/>
        <v>0</v>
      </c>
      <c r="V15" s="313">
        <v>800000</v>
      </c>
      <c r="W15" s="311">
        <v>800000</v>
      </c>
      <c r="X15" s="306">
        <f t="shared" si="9"/>
        <v>0</v>
      </c>
      <c r="Y15" s="313">
        <v>800000</v>
      </c>
      <c r="Z15" s="311">
        <v>800000</v>
      </c>
      <c r="AA15" s="306">
        <f t="shared" si="10"/>
        <v>0</v>
      </c>
      <c r="AB15" s="313">
        <v>800000</v>
      </c>
      <c r="AC15" s="311">
        <v>800000</v>
      </c>
      <c r="AD15" s="306">
        <f t="shared" si="11"/>
        <v>0</v>
      </c>
      <c r="AE15" s="313">
        <v>800000</v>
      </c>
      <c r="AF15" s="311">
        <v>800000</v>
      </c>
      <c r="AG15" s="306">
        <f t="shared" si="12"/>
        <v>0</v>
      </c>
      <c r="AH15" s="313">
        <v>800000</v>
      </c>
      <c r="AI15" s="311">
        <v>800000</v>
      </c>
      <c r="AJ15" s="306">
        <f t="shared" si="13"/>
        <v>0</v>
      </c>
      <c r="AK15" s="313">
        <v>800000</v>
      </c>
      <c r="AL15" s="311">
        <v>800000</v>
      </c>
      <c r="AM15" s="306">
        <f t="shared" si="14"/>
        <v>0</v>
      </c>
      <c r="AN15" s="313">
        <v>800000</v>
      </c>
      <c r="AO15" s="311">
        <v>800000</v>
      </c>
      <c r="AP15" s="306">
        <f t="shared" ref="AP15:AP22" si="17">+AN15-AO15</f>
        <v>0</v>
      </c>
      <c r="AQ15" s="313">
        <v>800000</v>
      </c>
      <c r="AR15" s="311"/>
      <c r="AS15" s="306">
        <f>+AQ15-AR15</f>
        <v>800000</v>
      </c>
      <c r="AT15" s="311">
        <v>700000</v>
      </c>
      <c r="AU15" s="311"/>
      <c r="AV15" s="315">
        <f t="shared" si="16"/>
        <v>700000</v>
      </c>
      <c r="AW15" s="311"/>
      <c r="AX15" s="311"/>
      <c r="AY15" s="315"/>
      <c r="AZ15" s="310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3">
        <v>10</v>
      </c>
      <c r="B16" s="4"/>
      <c r="C16" s="228" t="s">
        <v>454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11">
        <v>2500000</v>
      </c>
      <c r="K16" s="312">
        <v>2500000</v>
      </c>
      <c r="L16" s="306">
        <f t="shared" si="15"/>
        <v>0</v>
      </c>
      <c r="M16" s="313">
        <v>700000</v>
      </c>
      <c r="N16" s="311">
        <v>700000</v>
      </c>
      <c r="O16" s="306">
        <f t="shared" si="5"/>
        <v>0</v>
      </c>
      <c r="P16" s="313">
        <v>700000</v>
      </c>
      <c r="Q16" s="311">
        <v>700000</v>
      </c>
      <c r="R16" s="306">
        <f t="shared" si="7"/>
        <v>0</v>
      </c>
      <c r="S16" s="313">
        <v>700000</v>
      </c>
      <c r="T16" s="311">
        <v>700000</v>
      </c>
      <c r="U16" s="306">
        <f t="shared" si="8"/>
        <v>0</v>
      </c>
      <c r="V16" s="313">
        <v>700000</v>
      </c>
      <c r="W16" s="311">
        <v>700000</v>
      </c>
      <c r="X16" s="306">
        <f t="shared" si="9"/>
        <v>0</v>
      </c>
      <c r="Y16" s="313">
        <v>700000</v>
      </c>
      <c r="Z16" s="311">
        <v>700000</v>
      </c>
      <c r="AA16" s="306">
        <f t="shared" si="10"/>
        <v>0</v>
      </c>
      <c r="AB16" s="313">
        <v>700000</v>
      </c>
      <c r="AC16" s="311">
        <v>700000</v>
      </c>
      <c r="AD16" s="306">
        <f t="shared" si="11"/>
        <v>0</v>
      </c>
      <c r="AE16" s="313">
        <v>700000</v>
      </c>
      <c r="AF16" s="311">
        <v>700000</v>
      </c>
      <c r="AG16" s="306">
        <f t="shared" si="12"/>
        <v>0</v>
      </c>
      <c r="AH16" s="313">
        <v>700000</v>
      </c>
      <c r="AI16" s="311">
        <v>700000</v>
      </c>
      <c r="AJ16" s="306">
        <f t="shared" si="13"/>
        <v>0</v>
      </c>
      <c r="AK16" s="313">
        <v>700000</v>
      </c>
      <c r="AL16" s="311">
        <v>300000</v>
      </c>
      <c r="AM16" s="306">
        <f t="shared" si="14"/>
        <v>400000</v>
      </c>
      <c r="AN16" s="313">
        <v>700000</v>
      </c>
      <c r="AO16" s="311"/>
      <c r="AP16" s="306">
        <f t="shared" si="17"/>
        <v>700000</v>
      </c>
      <c r="AQ16" s="313">
        <v>700000</v>
      </c>
      <c r="AR16" s="311"/>
      <c r="AS16" s="306">
        <f>+AQ16-AR16</f>
        <v>700000</v>
      </c>
      <c r="AT16" s="311">
        <v>800000</v>
      </c>
      <c r="AU16" s="311"/>
      <c r="AV16" s="315">
        <f t="shared" si="16"/>
        <v>800000</v>
      </c>
      <c r="AW16" s="311"/>
      <c r="AX16" s="311"/>
      <c r="AY16" s="315"/>
      <c r="AZ16" s="310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3">
        <v>11</v>
      </c>
      <c r="B17" s="4"/>
      <c r="C17" s="228" t="s">
        <v>455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11"/>
      <c r="K17" s="312"/>
      <c r="L17" s="306">
        <f t="shared" si="15"/>
        <v>0</v>
      </c>
      <c r="M17" s="313">
        <v>750000</v>
      </c>
      <c r="N17" s="311">
        <v>750000</v>
      </c>
      <c r="O17" s="306">
        <f t="shared" si="5"/>
        <v>0</v>
      </c>
      <c r="P17" s="313">
        <v>750000</v>
      </c>
      <c r="Q17" s="311">
        <v>750000</v>
      </c>
      <c r="R17" s="306">
        <f t="shared" si="7"/>
        <v>0</v>
      </c>
      <c r="S17" s="313">
        <v>750000</v>
      </c>
      <c r="T17" s="311">
        <v>750000</v>
      </c>
      <c r="U17" s="306">
        <f t="shared" si="8"/>
        <v>0</v>
      </c>
      <c r="V17" s="313">
        <v>750000</v>
      </c>
      <c r="W17" s="311">
        <v>750000</v>
      </c>
      <c r="X17" s="306">
        <f t="shared" si="9"/>
        <v>0</v>
      </c>
      <c r="Y17" s="313">
        <v>750000</v>
      </c>
      <c r="Z17" s="311">
        <v>750000</v>
      </c>
      <c r="AA17" s="306">
        <f t="shared" si="10"/>
        <v>0</v>
      </c>
      <c r="AB17" s="313">
        <v>750000</v>
      </c>
      <c r="AC17" s="311">
        <v>750000</v>
      </c>
      <c r="AD17" s="306">
        <f t="shared" si="11"/>
        <v>0</v>
      </c>
      <c r="AE17" s="313">
        <v>750000</v>
      </c>
      <c r="AF17" s="311">
        <v>750000</v>
      </c>
      <c r="AG17" s="306">
        <f t="shared" si="12"/>
        <v>0</v>
      </c>
      <c r="AH17" s="313">
        <v>750000</v>
      </c>
      <c r="AI17" s="311">
        <v>750000</v>
      </c>
      <c r="AJ17" s="306">
        <f t="shared" si="13"/>
        <v>0</v>
      </c>
      <c r="AK17" s="313">
        <v>750000</v>
      </c>
      <c r="AL17" s="311">
        <v>750000</v>
      </c>
      <c r="AM17" s="306">
        <f t="shared" si="14"/>
        <v>0</v>
      </c>
      <c r="AN17" s="313">
        <v>750000</v>
      </c>
      <c r="AO17" s="311">
        <v>750000</v>
      </c>
      <c r="AP17" s="306">
        <f t="shared" si="17"/>
        <v>0</v>
      </c>
      <c r="AQ17" s="313">
        <v>750000</v>
      </c>
      <c r="AR17" s="311"/>
      <c r="AS17" s="306">
        <f>+AQ17-AR17</f>
        <v>750000</v>
      </c>
      <c r="AT17" s="313">
        <v>750000</v>
      </c>
      <c r="AU17" s="311"/>
      <c r="AV17" s="306">
        <f t="shared" si="16"/>
        <v>750000</v>
      </c>
      <c r="AW17" s="311"/>
      <c r="AX17" s="311"/>
      <c r="AY17" s="315"/>
      <c r="AZ17" s="310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76" customFormat="1" x14ac:dyDescent="0.2">
      <c r="A18" s="340">
        <v>12</v>
      </c>
      <c r="B18" s="297"/>
      <c r="C18" s="298" t="s">
        <v>456</v>
      </c>
      <c r="D18" s="271" t="s">
        <v>328</v>
      </c>
      <c r="E18" s="264">
        <v>12500000</v>
      </c>
      <c r="F18" s="264"/>
      <c r="G18" s="264"/>
      <c r="H18" s="288">
        <f t="shared" si="6"/>
        <v>12500000</v>
      </c>
      <c r="I18" s="264">
        <v>3500000</v>
      </c>
      <c r="J18" s="316">
        <v>0</v>
      </c>
      <c r="K18" s="317"/>
      <c r="L18" s="307">
        <f t="shared" si="15"/>
        <v>0</v>
      </c>
      <c r="M18" s="318">
        <v>750000</v>
      </c>
      <c r="N18" s="316">
        <v>750000</v>
      </c>
      <c r="O18" s="307">
        <f t="shared" si="5"/>
        <v>0</v>
      </c>
      <c r="P18" s="318">
        <v>750000</v>
      </c>
      <c r="Q18" s="316">
        <v>750000</v>
      </c>
      <c r="R18" s="307">
        <f t="shared" si="7"/>
        <v>0</v>
      </c>
      <c r="S18" s="318">
        <v>750000</v>
      </c>
      <c r="T18" s="316">
        <v>750000</v>
      </c>
      <c r="U18" s="307">
        <f t="shared" si="8"/>
        <v>0</v>
      </c>
      <c r="V18" s="318">
        <v>750000</v>
      </c>
      <c r="W18" s="316">
        <v>750000</v>
      </c>
      <c r="X18" s="307">
        <f t="shared" si="9"/>
        <v>0</v>
      </c>
      <c r="Y18" s="318">
        <v>750000</v>
      </c>
      <c r="Z18" s="316">
        <v>750000</v>
      </c>
      <c r="AA18" s="307">
        <f t="shared" si="10"/>
        <v>0</v>
      </c>
      <c r="AB18" s="318">
        <v>750000</v>
      </c>
      <c r="AC18" s="316">
        <v>750000</v>
      </c>
      <c r="AD18" s="307">
        <f t="shared" si="11"/>
        <v>0</v>
      </c>
      <c r="AE18" s="318">
        <v>750000</v>
      </c>
      <c r="AF18" s="316">
        <v>750000</v>
      </c>
      <c r="AG18" s="307">
        <f t="shared" si="12"/>
        <v>0</v>
      </c>
      <c r="AH18" s="318">
        <v>750000</v>
      </c>
      <c r="AI18" s="316">
        <v>750000</v>
      </c>
      <c r="AJ18" s="307">
        <f t="shared" si="13"/>
        <v>0</v>
      </c>
      <c r="AK18" s="318">
        <v>750000</v>
      </c>
      <c r="AL18" s="316">
        <v>750000</v>
      </c>
      <c r="AM18" s="307">
        <f t="shared" si="14"/>
        <v>0</v>
      </c>
      <c r="AN18" s="318">
        <v>750000</v>
      </c>
      <c r="AO18" s="316">
        <v>750000</v>
      </c>
      <c r="AP18" s="307">
        <f t="shared" si="17"/>
        <v>0</v>
      </c>
      <c r="AQ18" s="318">
        <v>750000</v>
      </c>
      <c r="AR18" s="316">
        <v>750000</v>
      </c>
      <c r="AS18" s="307">
        <f>+AQ18-AR18</f>
        <v>0</v>
      </c>
      <c r="AT18" s="318">
        <v>750000</v>
      </c>
      <c r="AU18" s="316">
        <v>750000</v>
      </c>
      <c r="AV18" s="307">
        <f t="shared" si="16"/>
        <v>0</v>
      </c>
      <c r="AW18" s="316"/>
      <c r="AX18" s="316"/>
      <c r="AY18" s="321"/>
      <c r="AZ18" s="322">
        <f t="shared" si="0"/>
        <v>9000000</v>
      </c>
      <c r="BA18" s="334">
        <f t="shared" si="1"/>
        <v>3500000</v>
      </c>
      <c r="BB18" s="341">
        <f t="shared" si="2"/>
        <v>12500000</v>
      </c>
      <c r="BC18" s="334">
        <f t="shared" si="3"/>
        <v>12500000</v>
      </c>
      <c r="BD18" s="334">
        <f t="shared" si="4"/>
        <v>0</v>
      </c>
    </row>
    <row r="19" spans="1:56" s="57" customFormat="1" x14ac:dyDescent="0.2">
      <c r="A19" s="303">
        <v>13</v>
      </c>
      <c r="B19" s="198"/>
      <c r="C19" s="228" t="s">
        <v>457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11"/>
      <c r="K19" s="312"/>
      <c r="L19" s="306">
        <f t="shared" si="15"/>
        <v>0</v>
      </c>
      <c r="M19" s="313">
        <v>950000</v>
      </c>
      <c r="N19" s="311">
        <v>950000</v>
      </c>
      <c r="O19" s="306">
        <f t="shared" si="5"/>
        <v>0</v>
      </c>
      <c r="P19" s="313">
        <v>950000</v>
      </c>
      <c r="Q19" s="311">
        <v>950000</v>
      </c>
      <c r="R19" s="306">
        <f t="shared" si="7"/>
        <v>0</v>
      </c>
      <c r="S19" s="313">
        <v>950000</v>
      </c>
      <c r="T19" s="311">
        <v>950000</v>
      </c>
      <c r="U19" s="306">
        <f t="shared" si="8"/>
        <v>0</v>
      </c>
      <c r="V19" s="313">
        <v>950000</v>
      </c>
      <c r="W19" s="311">
        <v>950000</v>
      </c>
      <c r="X19" s="306">
        <f t="shared" si="9"/>
        <v>0</v>
      </c>
      <c r="Y19" s="313">
        <v>950000</v>
      </c>
      <c r="Z19" s="311">
        <v>950000</v>
      </c>
      <c r="AA19" s="306">
        <f t="shared" si="10"/>
        <v>0</v>
      </c>
      <c r="AB19" s="313">
        <v>950000</v>
      </c>
      <c r="AC19" s="311">
        <v>950000</v>
      </c>
      <c r="AD19" s="306">
        <f t="shared" si="11"/>
        <v>0</v>
      </c>
      <c r="AE19" s="313">
        <v>950000</v>
      </c>
      <c r="AF19" s="311">
        <v>950000</v>
      </c>
      <c r="AG19" s="306">
        <f t="shared" si="12"/>
        <v>0</v>
      </c>
      <c r="AH19" s="313">
        <v>950000</v>
      </c>
      <c r="AI19" s="311">
        <v>950000</v>
      </c>
      <c r="AJ19" s="306">
        <f t="shared" si="13"/>
        <v>0</v>
      </c>
      <c r="AK19" s="313">
        <v>950000</v>
      </c>
      <c r="AL19" s="311">
        <v>50000</v>
      </c>
      <c r="AM19" s="306">
        <f t="shared" si="14"/>
        <v>900000</v>
      </c>
      <c r="AN19" s="313">
        <v>950000</v>
      </c>
      <c r="AO19" s="311"/>
      <c r="AP19" s="306">
        <f t="shared" si="17"/>
        <v>950000</v>
      </c>
      <c r="AQ19" s="311"/>
      <c r="AR19" s="311"/>
      <c r="AS19" s="314"/>
      <c r="AT19" s="311"/>
      <c r="AU19" s="311"/>
      <c r="AV19" s="315">
        <f t="shared" si="16"/>
        <v>0</v>
      </c>
      <c r="AW19" s="311"/>
      <c r="AX19" s="311"/>
      <c r="AY19" s="315"/>
      <c r="AZ19" s="310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s="276" customFormat="1" x14ac:dyDescent="0.2">
      <c r="A20" s="340">
        <v>14</v>
      </c>
      <c r="B20" s="297"/>
      <c r="C20" s="298" t="s">
        <v>458</v>
      </c>
      <c r="D20" s="271" t="s">
        <v>328</v>
      </c>
      <c r="E20" s="264">
        <v>13500000</v>
      </c>
      <c r="F20" s="264"/>
      <c r="G20" s="264"/>
      <c r="H20" s="288">
        <f t="shared" si="6"/>
        <v>13500000</v>
      </c>
      <c r="I20" s="264">
        <v>4000000</v>
      </c>
      <c r="J20" s="316"/>
      <c r="K20" s="317"/>
      <c r="L20" s="307">
        <f t="shared" si="15"/>
        <v>0</v>
      </c>
      <c r="M20" s="318">
        <v>950000</v>
      </c>
      <c r="N20" s="316">
        <v>950000</v>
      </c>
      <c r="O20" s="307">
        <f t="shared" si="5"/>
        <v>0</v>
      </c>
      <c r="P20" s="318">
        <v>950000</v>
      </c>
      <c r="Q20" s="316">
        <v>950000</v>
      </c>
      <c r="R20" s="307">
        <f t="shared" si="7"/>
        <v>0</v>
      </c>
      <c r="S20" s="318">
        <v>950000</v>
      </c>
      <c r="T20" s="316">
        <v>950000</v>
      </c>
      <c r="U20" s="307">
        <f t="shared" si="8"/>
        <v>0</v>
      </c>
      <c r="V20" s="318">
        <v>950000</v>
      </c>
      <c r="W20" s="316">
        <v>950000</v>
      </c>
      <c r="X20" s="307">
        <f t="shared" si="9"/>
        <v>0</v>
      </c>
      <c r="Y20" s="318">
        <v>950000</v>
      </c>
      <c r="Z20" s="316">
        <v>950000</v>
      </c>
      <c r="AA20" s="307">
        <f t="shared" si="10"/>
        <v>0</v>
      </c>
      <c r="AB20" s="318">
        <v>950000</v>
      </c>
      <c r="AC20" s="316">
        <v>950000</v>
      </c>
      <c r="AD20" s="307">
        <f t="shared" si="11"/>
        <v>0</v>
      </c>
      <c r="AE20" s="318">
        <v>950000</v>
      </c>
      <c r="AF20" s="316">
        <v>950000</v>
      </c>
      <c r="AG20" s="307">
        <f t="shared" si="12"/>
        <v>0</v>
      </c>
      <c r="AH20" s="318">
        <v>950000</v>
      </c>
      <c r="AI20" s="316">
        <v>950000</v>
      </c>
      <c r="AJ20" s="307">
        <f t="shared" si="13"/>
        <v>0</v>
      </c>
      <c r="AK20" s="318">
        <v>950000</v>
      </c>
      <c r="AL20" s="316">
        <v>950000</v>
      </c>
      <c r="AM20" s="307">
        <f t="shared" si="14"/>
        <v>0</v>
      </c>
      <c r="AN20" s="318">
        <v>950000</v>
      </c>
      <c r="AO20" s="316">
        <v>950000</v>
      </c>
      <c r="AP20" s="307">
        <f t="shared" si="17"/>
        <v>0</v>
      </c>
      <c r="AQ20" s="316"/>
      <c r="AR20" s="316"/>
      <c r="AS20" s="320"/>
      <c r="AT20" s="316"/>
      <c r="AU20" s="316"/>
      <c r="AV20" s="321">
        <f t="shared" si="16"/>
        <v>0</v>
      </c>
      <c r="AW20" s="316"/>
      <c r="AX20" s="316"/>
      <c r="AY20" s="321"/>
      <c r="AZ20" s="322">
        <f t="shared" si="0"/>
        <v>9500000</v>
      </c>
      <c r="BA20" s="334">
        <f t="shared" si="1"/>
        <v>4000000</v>
      </c>
      <c r="BB20" s="341">
        <f t="shared" si="2"/>
        <v>13500000</v>
      </c>
      <c r="BC20" s="334">
        <f t="shared" si="3"/>
        <v>13500000</v>
      </c>
      <c r="BD20" s="334">
        <f t="shared" si="4"/>
        <v>0</v>
      </c>
    </row>
    <row r="21" spans="1:56" x14ac:dyDescent="0.2">
      <c r="A21" s="303">
        <v>15</v>
      </c>
      <c r="B21" s="4" t="s">
        <v>459</v>
      </c>
      <c r="C21" s="228" t="s">
        <v>460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11">
        <v>1000000</v>
      </c>
      <c r="K21" s="312">
        <v>1000000</v>
      </c>
      <c r="L21" s="306">
        <f t="shared" si="15"/>
        <v>0</v>
      </c>
      <c r="M21" s="313">
        <v>350000</v>
      </c>
      <c r="N21" s="311">
        <v>350000</v>
      </c>
      <c r="O21" s="306">
        <f t="shared" si="5"/>
        <v>0</v>
      </c>
      <c r="P21" s="313">
        <v>350000</v>
      </c>
      <c r="Q21" s="311">
        <v>350000</v>
      </c>
      <c r="R21" s="306">
        <f t="shared" si="7"/>
        <v>0</v>
      </c>
      <c r="S21" s="313">
        <v>350000</v>
      </c>
      <c r="T21" s="311">
        <v>350000</v>
      </c>
      <c r="U21" s="306">
        <f t="shared" si="8"/>
        <v>0</v>
      </c>
      <c r="V21" s="313">
        <v>350000</v>
      </c>
      <c r="W21" s="311">
        <v>350000</v>
      </c>
      <c r="X21" s="306">
        <f t="shared" si="9"/>
        <v>0</v>
      </c>
      <c r="Y21" s="313">
        <v>350000</v>
      </c>
      <c r="Z21" s="311">
        <v>350000</v>
      </c>
      <c r="AA21" s="306">
        <f t="shared" si="10"/>
        <v>0</v>
      </c>
      <c r="AB21" s="313">
        <v>350000</v>
      </c>
      <c r="AC21" s="311">
        <v>350000</v>
      </c>
      <c r="AD21" s="306">
        <f t="shared" si="11"/>
        <v>0</v>
      </c>
      <c r="AE21" s="313">
        <v>350000</v>
      </c>
      <c r="AF21" s="311">
        <v>350000</v>
      </c>
      <c r="AG21" s="306">
        <f t="shared" si="12"/>
        <v>0</v>
      </c>
      <c r="AH21" s="313">
        <v>350000</v>
      </c>
      <c r="AI21" s="311">
        <v>350000</v>
      </c>
      <c r="AJ21" s="306">
        <f t="shared" si="13"/>
        <v>0</v>
      </c>
      <c r="AK21" s="313">
        <v>350000</v>
      </c>
      <c r="AL21" s="311">
        <v>350000</v>
      </c>
      <c r="AM21" s="306">
        <f t="shared" si="14"/>
        <v>0</v>
      </c>
      <c r="AN21" s="313">
        <v>350000</v>
      </c>
      <c r="AO21" s="311"/>
      <c r="AP21" s="306">
        <f t="shared" si="17"/>
        <v>350000</v>
      </c>
      <c r="AQ21" s="313">
        <v>350000</v>
      </c>
      <c r="AR21" s="311"/>
      <c r="AS21" s="306">
        <f>+AQ21-AR21</f>
        <v>350000</v>
      </c>
      <c r="AT21" s="311">
        <v>600000</v>
      </c>
      <c r="AU21" s="311"/>
      <c r="AV21" s="315">
        <f t="shared" si="16"/>
        <v>600000</v>
      </c>
      <c r="AW21" s="311"/>
      <c r="AX21" s="311"/>
      <c r="AY21" s="315"/>
      <c r="AZ21" s="310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s="276" customFormat="1" x14ac:dyDescent="0.2">
      <c r="A22" s="350">
        <v>16</v>
      </c>
      <c r="B22" s="297"/>
      <c r="C22" s="298" t="s">
        <v>461</v>
      </c>
      <c r="D22" s="271" t="s">
        <v>328</v>
      </c>
      <c r="E22" s="264">
        <v>13500000</v>
      </c>
      <c r="F22" s="264"/>
      <c r="G22" s="264"/>
      <c r="H22" s="288">
        <f t="shared" si="6"/>
        <v>13500000</v>
      </c>
      <c r="I22" s="264">
        <v>4000000</v>
      </c>
      <c r="J22" s="316"/>
      <c r="K22" s="317"/>
      <c r="L22" s="307">
        <f t="shared" si="15"/>
        <v>0</v>
      </c>
      <c r="M22" s="318">
        <v>950000</v>
      </c>
      <c r="N22" s="316">
        <v>950000</v>
      </c>
      <c r="O22" s="307">
        <f t="shared" si="5"/>
        <v>0</v>
      </c>
      <c r="P22" s="318">
        <v>950000</v>
      </c>
      <c r="Q22" s="316">
        <v>950000</v>
      </c>
      <c r="R22" s="307">
        <f t="shared" si="7"/>
        <v>0</v>
      </c>
      <c r="S22" s="318">
        <v>950000</v>
      </c>
      <c r="T22" s="316">
        <v>950000</v>
      </c>
      <c r="U22" s="307">
        <f t="shared" si="8"/>
        <v>0</v>
      </c>
      <c r="V22" s="318">
        <v>950000</v>
      </c>
      <c r="W22" s="316">
        <v>950000</v>
      </c>
      <c r="X22" s="307">
        <f t="shared" si="9"/>
        <v>0</v>
      </c>
      <c r="Y22" s="318">
        <v>950000</v>
      </c>
      <c r="Z22" s="316">
        <v>950000</v>
      </c>
      <c r="AA22" s="307">
        <f t="shared" si="10"/>
        <v>0</v>
      </c>
      <c r="AB22" s="318">
        <v>950000</v>
      </c>
      <c r="AC22" s="316">
        <v>950000</v>
      </c>
      <c r="AD22" s="307">
        <f t="shared" si="11"/>
        <v>0</v>
      </c>
      <c r="AE22" s="318">
        <v>950000</v>
      </c>
      <c r="AF22" s="316">
        <v>950000</v>
      </c>
      <c r="AG22" s="307">
        <f t="shared" si="12"/>
        <v>0</v>
      </c>
      <c r="AH22" s="318">
        <v>950000</v>
      </c>
      <c r="AI22" s="316">
        <v>950000</v>
      </c>
      <c r="AJ22" s="307">
        <f t="shared" si="13"/>
        <v>0</v>
      </c>
      <c r="AK22" s="318">
        <v>950000</v>
      </c>
      <c r="AL22" s="316">
        <v>950000</v>
      </c>
      <c r="AM22" s="307">
        <f t="shared" si="14"/>
        <v>0</v>
      </c>
      <c r="AN22" s="318">
        <v>950000</v>
      </c>
      <c r="AO22" s="316">
        <v>950000</v>
      </c>
      <c r="AP22" s="307">
        <f t="shared" si="17"/>
        <v>0</v>
      </c>
      <c r="AQ22" s="316"/>
      <c r="AR22" s="316"/>
      <c r="AS22" s="320"/>
      <c r="AT22" s="316"/>
      <c r="AU22" s="316"/>
      <c r="AV22" s="321">
        <f t="shared" si="16"/>
        <v>0</v>
      </c>
      <c r="AW22" s="316"/>
      <c r="AX22" s="316"/>
      <c r="AY22" s="321"/>
      <c r="AZ22" s="322">
        <f t="shared" si="0"/>
        <v>9500000</v>
      </c>
      <c r="BA22" s="334">
        <f t="shared" si="1"/>
        <v>4000000</v>
      </c>
      <c r="BB22" s="341">
        <f t="shared" si="2"/>
        <v>13500000</v>
      </c>
      <c r="BC22" s="334">
        <f t="shared" si="3"/>
        <v>13500000</v>
      </c>
      <c r="BD22" s="334">
        <f t="shared" si="4"/>
        <v>0</v>
      </c>
    </row>
    <row r="23" spans="1:56" s="276" customFormat="1" x14ac:dyDescent="0.2">
      <c r="A23" s="304">
        <v>17</v>
      </c>
      <c r="B23" s="297"/>
      <c r="C23" s="298" t="s">
        <v>462</v>
      </c>
      <c r="D23" s="271" t="s">
        <v>328</v>
      </c>
      <c r="E23" s="264">
        <v>13500000</v>
      </c>
      <c r="F23" s="264">
        <v>1350000</v>
      </c>
      <c r="G23" s="264"/>
      <c r="H23" s="288">
        <f t="shared" si="6"/>
        <v>12150000</v>
      </c>
      <c r="I23" s="264">
        <f>+H23</f>
        <v>12150000</v>
      </c>
      <c r="J23" s="316"/>
      <c r="K23" s="317"/>
      <c r="L23" s="307">
        <f t="shared" si="15"/>
        <v>0</v>
      </c>
      <c r="M23" s="318"/>
      <c r="N23" s="316"/>
      <c r="O23" s="307">
        <f t="shared" si="5"/>
        <v>0</v>
      </c>
      <c r="P23" s="318"/>
      <c r="Q23" s="316"/>
      <c r="R23" s="307"/>
      <c r="S23" s="318"/>
      <c r="T23" s="316"/>
      <c r="U23" s="307"/>
      <c r="V23" s="318"/>
      <c r="W23" s="316"/>
      <c r="X23" s="307"/>
      <c r="Y23" s="318"/>
      <c r="Z23" s="316"/>
      <c r="AA23" s="307"/>
      <c r="AB23" s="318"/>
      <c r="AC23" s="316"/>
      <c r="AD23" s="307"/>
      <c r="AE23" s="318"/>
      <c r="AF23" s="316"/>
      <c r="AG23" s="307"/>
      <c r="AH23" s="318"/>
      <c r="AI23" s="316"/>
      <c r="AJ23" s="319"/>
      <c r="AK23" s="318"/>
      <c r="AL23" s="316"/>
      <c r="AM23" s="307"/>
      <c r="AN23" s="318"/>
      <c r="AO23" s="316"/>
      <c r="AP23" s="307"/>
      <c r="AQ23" s="316"/>
      <c r="AR23" s="316"/>
      <c r="AS23" s="320"/>
      <c r="AT23" s="316"/>
      <c r="AU23" s="316"/>
      <c r="AV23" s="321">
        <f t="shared" si="16"/>
        <v>0</v>
      </c>
      <c r="AW23" s="316"/>
      <c r="AX23" s="316"/>
      <c r="AY23" s="321"/>
      <c r="AZ23" s="322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s="276" customFormat="1" x14ac:dyDescent="0.2">
      <c r="A24" s="350">
        <v>18</v>
      </c>
      <c r="B24" s="297"/>
      <c r="C24" s="298" t="s">
        <v>464</v>
      </c>
      <c r="D24" s="271" t="s">
        <v>538</v>
      </c>
      <c r="E24" s="264">
        <v>13500000</v>
      </c>
      <c r="F24" s="264"/>
      <c r="G24" s="264"/>
      <c r="H24" s="288">
        <f t="shared" si="6"/>
        <v>13500000</v>
      </c>
      <c r="I24" s="264">
        <v>4000000</v>
      </c>
      <c r="J24" s="316"/>
      <c r="K24" s="317"/>
      <c r="L24" s="307">
        <f t="shared" si="15"/>
        <v>0</v>
      </c>
      <c r="M24" s="318">
        <v>800000</v>
      </c>
      <c r="N24" s="316">
        <v>800000</v>
      </c>
      <c r="O24" s="307">
        <f t="shared" si="5"/>
        <v>0</v>
      </c>
      <c r="P24" s="318">
        <v>800000</v>
      </c>
      <c r="Q24" s="316">
        <v>800000</v>
      </c>
      <c r="R24" s="307">
        <f>+P24-Q24</f>
        <v>0</v>
      </c>
      <c r="S24" s="318">
        <v>800000</v>
      </c>
      <c r="T24" s="316">
        <v>800000</v>
      </c>
      <c r="U24" s="307">
        <f>+S24-T24</f>
        <v>0</v>
      </c>
      <c r="V24" s="318">
        <v>800000</v>
      </c>
      <c r="W24" s="316">
        <v>800000</v>
      </c>
      <c r="X24" s="307">
        <f>+V24-W24</f>
        <v>0</v>
      </c>
      <c r="Y24" s="318">
        <v>800000</v>
      </c>
      <c r="Z24" s="316">
        <v>800000</v>
      </c>
      <c r="AA24" s="307">
        <f>+Y24-Z24</f>
        <v>0</v>
      </c>
      <c r="AB24" s="318">
        <v>800000</v>
      </c>
      <c r="AC24" s="316">
        <v>800000</v>
      </c>
      <c r="AD24" s="307">
        <f>+AB24-AC24</f>
        <v>0</v>
      </c>
      <c r="AE24" s="318">
        <v>800000</v>
      </c>
      <c r="AF24" s="316">
        <v>800000</v>
      </c>
      <c r="AG24" s="307">
        <f>+AE24-AF24</f>
        <v>0</v>
      </c>
      <c r="AH24" s="318">
        <v>800000</v>
      </c>
      <c r="AI24" s="316">
        <v>800000</v>
      </c>
      <c r="AJ24" s="307">
        <f>+AH24-AI24</f>
        <v>0</v>
      </c>
      <c r="AK24" s="318">
        <v>800000</v>
      </c>
      <c r="AL24" s="316">
        <v>800000</v>
      </c>
      <c r="AM24" s="307">
        <f>+AK24-AL24</f>
        <v>0</v>
      </c>
      <c r="AN24" s="318">
        <v>800000</v>
      </c>
      <c r="AO24" s="316">
        <v>800000</v>
      </c>
      <c r="AP24" s="307">
        <f>+AN24-AO24</f>
        <v>0</v>
      </c>
      <c r="AQ24" s="318">
        <v>800000</v>
      </c>
      <c r="AR24" s="316">
        <v>800000</v>
      </c>
      <c r="AS24" s="307">
        <f>+AQ24-AR24</f>
        <v>0</v>
      </c>
      <c r="AT24" s="316">
        <v>700000</v>
      </c>
      <c r="AU24" s="316">
        <v>700000</v>
      </c>
      <c r="AV24" s="321">
        <f t="shared" si="16"/>
        <v>0</v>
      </c>
      <c r="AW24" s="316"/>
      <c r="AX24" s="316"/>
      <c r="AY24" s="321"/>
      <c r="AZ24" s="322">
        <f t="shared" si="0"/>
        <v>9500000</v>
      </c>
      <c r="BA24" s="334">
        <f t="shared" si="1"/>
        <v>4000000</v>
      </c>
      <c r="BB24" s="341">
        <f t="shared" si="2"/>
        <v>13500000</v>
      </c>
      <c r="BC24" s="334">
        <f t="shared" si="3"/>
        <v>13500000</v>
      </c>
      <c r="BD24" s="334">
        <f t="shared" si="4"/>
        <v>0</v>
      </c>
    </row>
    <row r="25" spans="1:56" s="276" customFormat="1" x14ac:dyDescent="0.2">
      <c r="A25" s="304">
        <v>19</v>
      </c>
      <c r="B25" s="297"/>
      <c r="C25" s="298" t="s">
        <v>465</v>
      </c>
      <c r="D25" s="271" t="s">
        <v>328</v>
      </c>
      <c r="E25" s="264">
        <v>13500000</v>
      </c>
      <c r="F25" s="264">
        <v>1350000</v>
      </c>
      <c r="G25" s="264"/>
      <c r="H25" s="288">
        <f t="shared" si="6"/>
        <v>12150000</v>
      </c>
      <c r="I25" s="264">
        <f>+H25</f>
        <v>12150000</v>
      </c>
      <c r="J25" s="316"/>
      <c r="K25" s="317"/>
      <c r="L25" s="307">
        <f t="shared" si="15"/>
        <v>0</v>
      </c>
      <c r="M25" s="318"/>
      <c r="N25" s="316"/>
      <c r="O25" s="307">
        <f t="shared" si="5"/>
        <v>0</v>
      </c>
      <c r="P25" s="316"/>
      <c r="Q25" s="316"/>
      <c r="R25" s="307"/>
      <c r="S25" s="316"/>
      <c r="T25" s="316"/>
      <c r="U25" s="307"/>
      <c r="V25" s="316"/>
      <c r="W25" s="316"/>
      <c r="X25" s="307"/>
      <c r="Y25" s="316"/>
      <c r="Z25" s="316"/>
      <c r="AA25" s="307"/>
      <c r="AB25" s="316"/>
      <c r="AC25" s="316"/>
      <c r="AD25" s="307"/>
      <c r="AE25" s="316"/>
      <c r="AF25" s="316"/>
      <c r="AG25" s="307"/>
      <c r="AH25" s="316"/>
      <c r="AI25" s="316"/>
      <c r="AJ25" s="319"/>
      <c r="AK25" s="316"/>
      <c r="AL25" s="316"/>
      <c r="AM25" s="307"/>
      <c r="AN25" s="316"/>
      <c r="AO25" s="316"/>
      <c r="AP25" s="307"/>
      <c r="AQ25" s="316"/>
      <c r="AR25" s="316"/>
      <c r="AS25" s="320"/>
      <c r="AT25" s="316"/>
      <c r="AU25" s="316"/>
      <c r="AV25" s="321">
        <f t="shared" si="16"/>
        <v>0</v>
      </c>
      <c r="AW25" s="316"/>
      <c r="AX25" s="316"/>
      <c r="AY25" s="321"/>
      <c r="AZ25" s="322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76" customFormat="1" x14ac:dyDescent="0.2">
      <c r="A26" s="303">
        <v>20</v>
      </c>
      <c r="B26" s="297"/>
      <c r="C26" s="298" t="s">
        <v>466</v>
      </c>
      <c r="D26" s="271" t="s">
        <v>328</v>
      </c>
      <c r="E26" s="264">
        <v>13000000</v>
      </c>
      <c r="F26" s="264">
        <v>1300000</v>
      </c>
      <c r="G26" s="264"/>
      <c r="H26" s="288">
        <f t="shared" si="6"/>
        <v>11700000</v>
      </c>
      <c r="I26" s="264">
        <f>+H26</f>
        <v>11700000</v>
      </c>
      <c r="J26" s="316"/>
      <c r="K26" s="317"/>
      <c r="L26" s="307">
        <f t="shared" si="15"/>
        <v>0</v>
      </c>
      <c r="M26" s="318"/>
      <c r="N26" s="316"/>
      <c r="O26" s="307">
        <f t="shared" si="5"/>
        <v>0</v>
      </c>
      <c r="P26" s="316"/>
      <c r="Q26" s="316"/>
      <c r="R26" s="307"/>
      <c r="S26" s="316"/>
      <c r="T26" s="316"/>
      <c r="U26" s="307"/>
      <c r="V26" s="316"/>
      <c r="W26" s="316"/>
      <c r="X26" s="307"/>
      <c r="Y26" s="316"/>
      <c r="Z26" s="316"/>
      <c r="AA26" s="307"/>
      <c r="AB26" s="316"/>
      <c r="AC26" s="316"/>
      <c r="AD26" s="307"/>
      <c r="AE26" s="316"/>
      <c r="AF26" s="316"/>
      <c r="AG26" s="307"/>
      <c r="AH26" s="316"/>
      <c r="AI26" s="316"/>
      <c r="AJ26" s="319"/>
      <c r="AK26" s="316"/>
      <c r="AL26" s="316"/>
      <c r="AM26" s="307"/>
      <c r="AN26" s="316"/>
      <c r="AO26" s="316"/>
      <c r="AP26" s="307"/>
      <c r="AQ26" s="316"/>
      <c r="AR26" s="316"/>
      <c r="AS26" s="320"/>
      <c r="AT26" s="316"/>
      <c r="AU26" s="316"/>
      <c r="AV26" s="321">
        <f t="shared" si="16"/>
        <v>0</v>
      </c>
      <c r="AW26" s="316"/>
      <c r="AX26" s="316"/>
      <c r="AY26" s="321"/>
      <c r="AZ26" s="322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s="276" customFormat="1" x14ac:dyDescent="0.2">
      <c r="A27" s="350">
        <v>21</v>
      </c>
      <c r="B27" s="297"/>
      <c r="C27" s="298" t="s">
        <v>467</v>
      </c>
      <c r="D27" s="271" t="s">
        <v>328</v>
      </c>
      <c r="E27" s="264">
        <v>13500000</v>
      </c>
      <c r="F27" s="264"/>
      <c r="G27" s="264"/>
      <c r="H27" s="288">
        <f t="shared" si="6"/>
        <v>13500000</v>
      </c>
      <c r="I27" s="264">
        <v>4000000</v>
      </c>
      <c r="J27" s="316"/>
      <c r="K27" s="317"/>
      <c r="L27" s="307">
        <f t="shared" si="15"/>
        <v>0</v>
      </c>
      <c r="M27" s="318">
        <v>800000</v>
      </c>
      <c r="N27" s="364">
        <v>800000</v>
      </c>
      <c r="O27" s="307">
        <f t="shared" si="5"/>
        <v>0</v>
      </c>
      <c r="P27" s="318">
        <v>800000</v>
      </c>
      <c r="Q27" s="364">
        <v>800000</v>
      </c>
      <c r="R27" s="307">
        <f t="shared" ref="R27:R36" si="18">+P27-Q27</f>
        <v>0</v>
      </c>
      <c r="S27" s="318">
        <v>800000</v>
      </c>
      <c r="T27" s="364">
        <v>800000</v>
      </c>
      <c r="U27" s="307">
        <f t="shared" ref="U27:U36" si="19">+S27-T27</f>
        <v>0</v>
      </c>
      <c r="V27" s="318">
        <v>800000</v>
      </c>
      <c r="W27" s="364">
        <v>800000</v>
      </c>
      <c r="X27" s="307">
        <f t="shared" ref="X27:X36" si="20">+V27-W27</f>
        <v>0</v>
      </c>
      <c r="Y27" s="318">
        <v>800000</v>
      </c>
      <c r="Z27" s="364">
        <v>800000</v>
      </c>
      <c r="AA27" s="307">
        <f t="shared" ref="AA27:AA36" si="21">+Y27-Z27</f>
        <v>0</v>
      </c>
      <c r="AB27" s="318">
        <v>800000</v>
      </c>
      <c r="AC27" s="364">
        <v>800000</v>
      </c>
      <c r="AD27" s="307">
        <f t="shared" ref="AD27:AD36" si="22">+AB27-AC27</f>
        <v>0</v>
      </c>
      <c r="AE27" s="318">
        <v>800000</v>
      </c>
      <c r="AF27" s="364">
        <v>800000</v>
      </c>
      <c r="AG27" s="307">
        <f t="shared" ref="AG27:AG36" si="23">+AE27-AF27</f>
        <v>0</v>
      </c>
      <c r="AH27" s="318">
        <v>800000</v>
      </c>
      <c r="AI27" s="364">
        <v>800000</v>
      </c>
      <c r="AJ27" s="307">
        <f t="shared" ref="AJ27:AJ36" si="24">+AH27-AI27</f>
        <v>0</v>
      </c>
      <c r="AK27" s="318">
        <v>800000</v>
      </c>
      <c r="AL27" s="364">
        <v>800000</v>
      </c>
      <c r="AM27" s="307">
        <f t="shared" ref="AM27:AM36" si="25">+AK27-AL27</f>
        <v>0</v>
      </c>
      <c r="AN27" s="318">
        <v>800000</v>
      </c>
      <c r="AO27" s="364">
        <v>800000</v>
      </c>
      <c r="AP27" s="307">
        <f t="shared" ref="AP27:AP36" si="26">+AN27-AO27</f>
        <v>0</v>
      </c>
      <c r="AQ27" s="318">
        <v>800000</v>
      </c>
      <c r="AR27" s="364">
        <v>800000</v>
      </c>
      <c r="AS27" s="307">
        <f>+AQ27-AR27</f>
        <v>0</v>
      </c>
      <c r="AT27" s="318">
        <v>700000</v>
      </c>
      <c r="AU27" s="316">
        <v>700000</v>
      </c>
      <c r="AV27" s="321">
        <f t="shared" si="16"/>
        <v>0</v>
      </c>
      <c r="AW27" s="316"/>
      <c r="AX27" s="316"/>
      <c r="AY27" s="321"/>
      <c r="AZ27" s="322">
        <f t="shared" si="0"/>
        <v>9500000</v>
      </c>
      <c r="BA27" s="334">
        <f t="shared" si="1"/>
        <v>4000000</v>
      </c>
      <c r="BB27" s="341">
        <f t="shared" si="2"/>
        <v>13500000</v>
      </c>
      <c r="BC27" s="334">
        <f t="shared" si="3"/>
        <v>13500000</v>
      </c>
      <c r="BD27" s="334">
        <f t="shared" si="4"/>
        <v>0</v>
      </c>
    </row>
    <row r="28" spans="1:56" x14ac:dyDescent="0.2">
      <c r="A28" s="304">
        <v>22</v>
      </c>
      <c r="B28" s="4"/>
      <c r="C28" s="228" t="s">
        <v>468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11"/>
      <c r="K28" s="312"/>
      <c r="L28" s="306">
        <f t="shared" si="15"/>
        <v>0</v>
      </c>
      <c r="M28" s="313">
        <v>800000</v>
      </c>
      <c r="N28" s="311">
        <v>800000</v>
      </c>
      <c r="O28" s="306">
        <f t="shared" si="5"/>
        <v>0</v>
      </c>
      <c r="P28" s="313">
        <v>800000</v>
      </c>
      <c r="Q28" s="311">
        <v>800000</v>
      </c>
      <c r="R28" s="306">
        <f t="shared" si="18"/>
        <v>0</v>
      </c>
      <c r="S28" s="313">
        <v>800000</v>
      </c>
      <c r="T28" s="311">
        <v>800000</v>
      </c>
      <c r="U28" s="306">
        <f t="shared" si="19"/>
        <v>0</v>
      </c>
      <c r="V28" s="313">
        <v>800000</v>
      </c>
      <c r="W28" s="311">
        <v>800000</v>
      </c>
      <c r="X28" s="306">
        <f t="shared" si="20"/>
        <v>0</v>
      </c>
      <c r="Y28" s="313">
        <v>800000</v>
      </c>
      <c r="Z28" s="311">
        <v>800000</v>
      </c>
      <c r="AA28" s="306">
        <f t="shared" si="21"/>
        <v>0</v>
      </c>
      <c r="AB28" s="313">
        <v>800000</v>
      </c>
      <c r="AC28" s="311">
        <v>800000</v>
      </c>
      <c r="AD28" s="306">
        <f t="shared" si="22"/>
        <v>0</v>
      </c>
      <c r="AE28" s="313">
        <v>800000</v>
      </c>
      <c r="AF28" s="311">
        <v>800000</v>
      </c>
      <c r="AG28" s="306">
        <f t="shared" si="23"/>
        <v>0</v>
      </c>
      <c r="AH28" s="313">
        <v>800000</v>
      </c>
      <c r="AI28" s="311">
        <v>800000</v>
      </c>
      <c r="AJ28" s="306">
        <f t="shared" si="24"/>
        <v>0</v>
      </c>
      <c r="AK28" s="313">
        <v>800000</v>
      </c>
      <c r="AL28" s="311">
        <v>800000</v>
      </c>
      <c r="AM28" s="306">
        <f t="shared" si="25"/>
        <v>0</v>
      </c>
      <c r="AN28" s="313">
        <v>800000</v>
      </c>
      <c r="AO28" s="311">
        <v>800000</v>
      </c>
      <c r="AP28" s="306">
        <f t="shared" si="26"/>
        <v>0</v>
      </c>
      <c r="AQ28" s="313">
        <v>800000</v>
      </c>
      <c r="AR28" s="311">
        <v>800000</v>
      </c>
      <c r="AS28" s="306">
        <f>+AQ28-AR28</f>
        <v>0</v>
      </c>
      <c r="AT28" s="311">
        <v>700000</v>
      </c>
      <c r="AU28" s="311"/>
      <c r="AV28" s="315">
        <f t="shared" si="16"/>
        <v>700000</v>
      </c>
      <c r="AW28" s="311"/>
      <c r="AX28" s="311"/>
      <c r="AY28" s="315"/>
      <c r="AZ28" s="310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3">
        <v>23</v>
      </c>
      <c r="B29" s="4"/>
      <c r="C29" s="228" t="s">
        <v>469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11">
        <v>2000000</v>
      </c>
      <c r="K29" s="312">
        <v>2000000</v>
      </c>
      <c r="L29" s="306">
        <f t="shared" si="15"/>
        <v>0</v>
      </c>
      <c r="M29" s="313">
        <v>950000</v>
      </c>
      <c r="N29" s="311">
        <v>950000</v>
      </c>
      <c r="O29" s="306">
        <f t="shared" si="5"/>
        <v>0</v>
      </c>
      <c r="P29" s="313">
        <v>950000</v>
      </c>
      <c r="Q29" s="311">
        <v>950000</v>
      </c>
      <c r="R29" s="306">
        <f t="shared" si="18"/>
        <v>0</v>
      </c>
      <c r="S29" s="313">
        <v>950000</v>
      </c>
      <c r="T29" s="311">
        <v>950000</v>
      </c>
      <c r="U29" s="306">
        <f t="shared" si="19"/>
        <v>0</v>
      </c>
      <c r="V29" s="313">
        <v>950000</v>
      </c>
      <c r="W29" s="311">
        <v>950000</v>
      </c>
      <c r="X29" s="306">
        <f t="shared" si="20"/>
        <v>0</v>
      </c>
      <c r="Y29" s="313">
        <v>950000</v>
      </c>
      <c r="Z29" s="311">
        <v>950000</v>
      </c>
      <c r="AA29" s="306">
        <f t="shared" si="21"/>
        <v>0</v>
      </c>
      <c r="AB29" s="313">
        <v>950000</v>
      </c>
      <c r="AC29" s="311">
        <v>950000</v>
      </c>
      <c r="AD29" s="306">
        <f t="shared" si="22"/>
        <v>0</v>
      </c>
      <c r="AE29" s="313">
        <v>950000</v>
      </c>
      <c r="AF29" s="311">
        <v>950000</v>
      </c>
      <c r="AG29" s="306">
        <f t="shared" si="23"/>
        <v>0</v>
      </c>
      <c r="AH29" s="313">
        <v>950000</v>
      </c>
      <c r="AI29" s="311">
        <v>950000</v>
      </c>
      <c r="AJ29" s="306">
        <f t="shared" si="24"/>
        <v>0</v>
      </c>
      <c r="AK29" s="313">
        <v>950000</v>
      </c>
      <c r="AL29" s="311">
        <v>400000</v>
      </c>
      <c r="AM29" s="306">
        <f t="shared" si="25"/>
        <v>550000</v>
      </c>
      <c r="AN29" s="313">
        <v>950000</v>
      </c>
      <c r="AO29" s="311"/>
      <c r="AP29" s="306">
        <f t="shared" si="26"/>
        <v>950000</v>
      </c>
      <c r="AQ29" s="311"/>
      <c r="AR29" s="311"/>
      <c r="AS29" s="314"/>
      <c r="AT29" s="311"/>
      <c r="AU29" s="311"/>
      <c r="AV29" s="315">
        <f t="shared" si="16"/>
        <v>0</v>
      </c>
      <c r="AW29" s="311"/>
      <c r="AX29" s="311"/>
      <c r="AY29" s="315"/>
      <c r="AZ29" s="310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4">
        <v>24</v>
      </c>
      <c r="B30" s="4"/>
      <c r="C30" s="228" t="s">
        <v>470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11"/>
      <c r="K30" s="312"/>
      <c r="L30" s="306">
        <f t="shared" si="15"/>
        <v>0</v>
      </c>
      <c r="M30" s="313">
        <v>800000</v>
      </c>
      <c r="N30" s="311">
        <v>800000</v>
      </c>
      <c r="O30" s="306">
        <f t="shared" si="5"/>
        <v>0</v>
      </c>
      <c r="P30" s="313">
        <v>800000</v>
      </c>
      <c r="Q30" s="311">
        <v>800000</v>
      </c>
      <c r="R30" s="306">
        <f t="shared" si="18"/>
        <v>0</v>
      </c>
      <c r="S30" s="313">
        <v>800000</v>
      </c>
      <c r="T30" s="311">
        <v>800000</v>
      </c>
      <c r="U30" s="306">
        <f t="shared" si="19"/>
        <v>0</v>
      </c>
      <c r="V30" s="313">
        <v>800000</v>
      </c>
      <c r="W30" s="311">
        <v>800000</v>
      </c>
      <c r="X30" s="306">
        <f t="shared" si="20"/>
        <v>0</v>
      </c>
      <c r="Y30" s="313">
        <v>800000</v>
      </c>
      <c r="Z30" s="311">
        <v>800000</v>
      </c>
      <c r="AA30" s="306">
        <f t="shared" si="21"/>
        <v>0</v>
      </c>
      <c r="AB30" s="313">
        <v>800000</v>
      </c>
      <c r="AC30" s="311">
        <v>800000</v>
      </c>
      <c r="AD30" s="306">
        <f t="shared" si="22"/>
        <v>0</v>
      </c>
      <c r="AE30" s="313">
        <v>800000</v>
      </c>
      <c r="AF30" s="311">
        <v>800000</v>
      </c>
      <c r="AG30" s="306">
        <f t="shared" si="23"/>
        <v>0</v>
      </c>
      <c r="AH30" s="313">
        <v>800000</v>
      </c>
      <c r="AI30" s="311">
        <v>800000</v>
      </c>
      <c r="AJ30" s="306">
        <f t="shared" si="24"/>
        <v>0</v>
      </c>
      <c r="AK30" s="313">
        <v>800000</v>
      </c>
      <c r="AL30" s="311">
        <v>600000</v>
      </c>
      <c r="AM30" s="306">
        <f t="shared" si="25"/>
        <v>200000</v>
      </c>
      <c r="AN30" s="313">
        <v>800000</v>
      </c>
      <c r="AO30" s="311"/>
      <c r="AP30" s="306">
        <f t="shared" si="26"/>
        <v>800000</v>
      </c>
      <c r="AQ30" s="313">
        <v>800000</v>
      </c>
      <c r="AR30" s="311"/>
      <c r="AS30" s="306">
        <f>+AQ30-AR30</f>
        <v>800000</v>
      </c>
      <c r="AT30" s="311">
        <v>700000</v>
      </c>
      <c r="AU30" s="311"/>
      <c r="AV30" s="315">
        <f t="shared" si="16"/>
        <v>700000</v>
      </c>
      <c r="AW30" s="311"/>
      <c r="AX30" s="311"/>
      <c r="AY30" s="315"/>
      <c r="AZ30" s="310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s="276" customFormat="1" x14ac:dyDescent="0.2">
      <c r="A31" s="350">
        <v>25</v>
      </c>
      <c r="B31" s="297"/>
      <c r="C31" s="298" t="s">
        <v>471</v>
      </c>
      <c r="D31" s="271" t="s">
        <v>328</v>
      </c>
      <c r="E31" s="264">
        <v>13500000</v>
      </c>
      <c r="F31" s="264"/>
      <c r="G31" s="264"/>
      <c r="H31" s="288">
        <f t="shared" si="6"/>
        <v>13500000</v>
      </c>
      <c r="I31" s="264">
        <v>4000000</v>
      </c>
      <c r="J31" s="316"/>
      <c r="K31" s="317"/>
      <c r="L31" s="307">
        <f t="shared" si="15"/>
        <v>0</v>
      </c>
      <c r="M31" s="318">
        <v>800000</v>
      </c>
      <c r="N31" s="316">
        <v>800000</v>
      </c>
      <c r="O31" s="307">
        <f t="shared" si="5"/>
        <v>0</v>
      </c>
      <c r="P31" s="318">
        <v>800000</v>
      </c>
      <c r="Q31" s="316">
        <v>800000</v>
      </c>
      <c r="R31" s="307">
        <f t="shared" si="18"/>
        <v>0</v>
      </c>
      <c r="S31" s="318">
        <v>800000</v>
      </c>
      <c r="T31" s="316">
        <v>800000</v>
      </c>
      <c r="U31" s="307">
        <f t="shared" si="19"/>
        <v>0</v>
      </c>
      <c r="V31" s="318">
        <v>800000</v>
      </c>
      <c r="W31" s="316">
        <v>800000</v>
      </c>
      <c r="X31" s="307">
        <f t="shared" si="20"/>
        <v>0</v>
      </c>
      <c r="Y31" s="318">
        <v>800000</v>
      </c>
      <c r="Z31" s="316">
        <v>800000</v>
      </c>
      <c r="AA31" s="307">
        <f t="shared" si="21"/>
        <v>0</v>
      </c>
      <c r="AB31" s="318">
        <v>800000</v>
      </c>
      <c r="AC31" s="316">
        <v>800000</v>
      </c>
      <c r="AD31" s="307">
        <f t="shared" si="22"/>
        <v>0</v>
      </c>
      <c r="AE31" s="318">
        <v>800000</v>
      </c>
      <c r="AF31" s="316">
        <v>800000</v>
      </c>
      <c r="AG31" s="307">
        <f t="shared" si="23"/>
        <v>0</v>
      </c>
      <c r="AH31" s="318">
        <v>800000</v>
      </c>
      <c r="AI31" s="316">
        <v>800000</v>
      </c>
      <c r="AJ31" s="307">
        <f t="shared" si="24"/>
        <v>0</v>
      </c>
      <c r="AK31" s="318">
        <v>800000</v>
      </c>
      <c r="AL31" s="316">
        <v>800000</v>
      </c>
      <c r="AM31" s="307">
        <f t="shared" si="25"/>
        <v>0</v>
      </c>
      <c r="AN31" s="318">
        <v>800000</v>
      </c>
      <c r="AO31" s="316">
        <v>800000</v>
      </c>
      <c r="AP31" s="307">
        <f t="shared" si="26"/>
        <v>0</v>
      </c>
      <c r="AQ31" s="318">
        <v>800000</v>
      </c>
      <c r="AR31" s="316">
        <v>800000</v>
      </c>
      <c r="AS31" s="307">
        <f>+AQ31-AR31</f>
        <v>0</v>
      </c>
      <c r="AT31" s="316">
        <v>700000</v>
      </c>
      <c r="AU31" s="316">
        <v>700000</v>
      </c>
      <c r="AV31" s="321">
        <f t="shared" si="16"/>
        <v>0</v>
      </c>
      <c r="AW31" s="316"/>
      <c r="AX31" s="316"/>
      <c r="AY31" s="321"/>
      <c r="AZ31" s="322">
        <f t="shared" si="0"/>
        <v>9500000</v>
      </c>
      <c r="BA31" s="334">
        <f t="shared" si="1"/>
        <v>4000000</v>
      </c>
      <c r="BB31" s="341">
        <f t="shared" si="2"/>
        <v>13500000</v>
      </c>
      <c r="BC31" s="334">
        <f t="shared" si="3"/>
        <v>13500000</v>
      </c>
      <c r="BD31" s="334">
        <f t="shared" si="4"/>
        <v>0</v>
      </c>
    </row>
    <row r="32" spans="1:56" x14ac:dyDescent="0.2">
      <c r="A32" s="303">
        <v>26</v>
      </c>
      <c r="B32" s="4"/>
      <c r="C32" s="228" t="s">
        <v>498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11">
        <v>2000000</v>
      </c>
      <c r="K32" s="312">
        <v>2000000</v>
      </c>
      <c r="L32" s="306">
        <f t="shared" si="15"/>
        <v>0</v>
      </c>
      <c r="M32" s="313">
        <v>950000</v>
      </c>
      <c r="N32" s="311">
        <v>950000</v>
      </c>
      <c r="O32" s="306">
        <f t="shared" si="5"/>
        <v>0</v>
      </c>
      <c r="P32" s="313">
        <v>950000</v>
      </c>
      <c r="Q32" s="311">
        <v>950000</v>
      </c>
      <c r="R32" s="306">
        <f t="shared" si="18"/>
        <v>0</v>
      </c>
      <c r="S32" s="313">
        <v>950000</v>
      </c>
      <c r="T32" s="311">
        <v>950000</v>
      </c>
      <c r="U32" s="306">
        <f t="shared" si="19"/>
        <v>0</v>
      </c>
      <c r="V32" s="313">
        <v>950000</v>
      </c>
      <c r="W32" s="311">
        <v>950000</v>
      </c>
      <c r="X32" s="306">
        <f t="shared" si="20"/>
        <v>0</v>
      </c>
      <c r="Y32" s="313">
        <v>950000</v>
      </c>
      <c r="Z32" s="311">
        <v>950000</v>
      </c>
      <c r="AA32" s="306">
        <f t="shared" si="21"/>
        <v>0</v>
      </c>
      <c r="AB32" s="313">
        <v>950000</v>
      </c>
      <c r="AC32" s="311">
        <v>950000</v>
      </c>
      <c r="AD32" s="306">
        <f t="shared" si="22"/>
        <v>0</v>
      </c>
      <c r="AE32" s="313">
        <v>950000</v>
      </c>
      <c r="AF32" s="311">
        <v>950000</v>
      </c>
      <c r="AG32" s="306">
        <f t="shared" si="23"/>
        <v>0</v>
      </c>
      <c r="AH32" s="313">
        <v>950000</v>
      </c>
      <c r="AI32" s="311">
        <v>950000</v>
      </c>
      <c r="AJ32" s="306">
        <f t="shared" si="24"/>
        <v>0</v>
      </c>
      <c r="AK32" s="313">
        <v>950000</v>
      </c>
      <c r="AL32" s="311"/>
      <c r="AM32" s="306">
        <f t="shared" si="25"/>
        <v>950000</v>
      </c>
      <c r="AN32" s="313">
        <v>950000</v>
      </c>
      <c r="AO32" s="311"/>
      <c r="AP32" s="306">
        <f t="shared" si="26"/>
        <v>950000</v>
      </c>
      <c r="AQ32" s="311"/>
      <c r="AR32" s="311"/>
      <c r="AS32" s="314"/>
      <c r="AT32" s="311"/>
      <c r="AU32" s="311"/>
      <c r="AV32" s="315">
        <f t="shared" si="16"/>
        <v>0</v>
      </c>
      <c r="AW32" s="311"/>
      <c r="AX32" s="311"/>
      <c r="AY32" s="315"/>
      <c r="AZ32" s="310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4">
        <v>27</v>
      </c>
      <c r="B33" s="4"/>
      <c r="C33" s="228" t="s">
        <v>499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11">
        <v>1000000</v>
      </c>
      <c r="K33" s="312">
        <v>1000000</v>
      </c>
      <c r="L33" s="306">
        <f t="shared" si="15"/>
        <v>0</v>
      </c>
      <c r="M33" s="313"/>
      <c r="N33" s="311"/>
      <c r="O33" s="306">
        <f t="shared" si="5"/>
        <v>0</v>
      </c>
      <c r="P33" s="311">
        <v>850000</v>
      </c>
      <c r="Q33" s="311">
        <v>850000</v>
      </c>
      <c r="R33" s="306">
        <f t="shared" si="18"/>
        <v>0</v>
      </c>
      <c r="S33" s="311">
        <v>850000</v>
      </c>
      <c r="T33" s="311">
        <v>850000</v>
      </c>
      <c r="U33" s="306">
        <f t="shared" si="19"/>
        <v>0</v>
      </c>
      <c r="V33" s="311">
        <v>850000</v>
      </c>
      <c r="W33" s="311">
        <v>850000</v>
      </c>
      <c r="X33" s="306">
        <f t="shared" si="20"/>
        <v>0</v>
      </c>
      <c r="Y33" s="311">
        <v>850000</v>
      </c>
      <c r="Z33" s="311">
        <v>850000</v>
      </c>
      <c r="AA33" s="306">
        <f t="shared" si="21"/>
        <v>0</v>
      </c>
      <c r="AB33" s="311">
        <v>850000</v>
      </c>
      <c r="AC33" s="311">
        <v>850000</v>
      </c>
      <c r="AD33" s="306">
        <f t="shared" si="22"/>
        <v>0</v>
      </c>
      <c r="AE33" s="311">
        <v>850000</v>
      </c>
      <c r="AF33" s="311"/>
      <c r="AG33" s="306">
        <f t="shared" si="23"/>
        <v>850000</v>
      </c>
      <c r="AH33" s="311">
        <v>850000</v>
      </c>
      <c r="AI33" s="311"/>
      <c r="AJ33" s="306">
        <f t="shared" si="24"/>
        <v>850000</v>
      </c>
      <c r="AK33" s="311">
        <v>850000</v>
      </c>
      <c r="AL33" s="311"/>
      <c r="AM33" s="306">
        <f t="shared" si="25"/>
        <v>850000</v>
      </c>
      <c r="AN33" s="311">
        <v>850000</v>
      </c>
      <c r="AO33" s="311"/>
      <c r="AP33" s="306">
        <f t="shared" si="26"/>
        <v>850000</v>
      </c>
      <c r="AQ33" s="311">
        <v>850000</v>
      </c>
      <c r="AR33" s="311"/>
      <c r="AS33" s="306">
        <f>+AQ33-AR33</f>
        <v>850000</v>
      </c>
      <c r="AT33" s="311">
        <v>1000000</v>
      </c>
      <c r="AU33" s="311"/>
      <c r="AV33" s="315">
        <f t="shared" si="16"/>
        <v>1000000</v>
      </c>
      <c r="AW33" s="311"/>
      <c r="AX33" s="311"/>
      <c r="AY33" s="315"/>
      <c r="AZ33" s="310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3">
        <v>28</v>
      </c>
      <c r="B34" s="4"/>
      <c r="C34" s="228" t="s">
        <v>514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11"/>
      <c r="K34" s="312"/>
      <c r="L34" s="306">
        <f t="shared" si="15"/>
        <v>0</v>
      </c>
      <c r="M34" s="313"/>
      <c r="N34" s="311"/>
      <c r="O34" s="306">
        <f t="shared" si="5"/>
        <v>0</v>
      </c>
      <c r="P34" s="311">
        <v>950000</v>
      </c>
      <c r="Q34" s="311">
        <v>950000</v>
      </c>
      <c r="R34" s="306">
        <f t="shared" si="18"/>
        <v>0</v>
      </c>
      <c r="S34" s="311">
        <v>950000</v>
      </c>
      <c r="T34" s="311">
        <v>950000</v>
      </c>
      <c r="U34" s="306">
        <f t="shared" si="19"/>
        <v>0</v>
      </c>
      <c r="V34" s="311">
        <v>950000</v>
      </c>
      <c r="W34" s="311">
        <v>950000</v>
      </c>
      <c r="X34" s="306">
        <f t="shared" si="20"/>
        <v>0</v>
      </c>
      <c r="Y34" s="311">
        <v>950000</v>
      </c>
      <c r="Z34" s="311">
        <v>950000</v>
      </c>
      <c r="AA34" s="306">
        <f t="shared" si="21"/>
        <v>0</v>
      </c>
      <c r="AB34" s="311">
        <v>950000</v>
      </c>
      <c r="AC34" s="311">
        <v>950000</v>
      </c>
      <c r="AD34" s="306">
        <f t="shared" si="22"/>
        <v>0</v>
      </c>
      <c r="AE34" s="311">
        <v>950000</v>
      </c>
      <c r="AF34" s="311">
        <v>950000</v>
      </c>
      <c r="AG34" s="306">
        <f t="shared" si="23"/>
        <v>0</v>
      </c>
      <c r="AH34" s="311">
        <v>950000</v>
      </c>
      <c r="AI34" s="311">
        <v>950000</v>
      </c>
      <c r="AJ34" s="306">
        <f t="shared" si="24"/>
        <v>0</v>
      </c>
      <c r="AK34" s="311">
        <v>950000</v>
      </c>
      <c r="AL34" s="311">
        <v>950000</v>
      </c>
      <c r="AM34" s="306">
        <f t="shared" si="25"/>
        <v>0</v>
      </c>
      <c r="AN34" s="311">
        <v>950000</v>
      </c>
      <c r="AO34" s="311"/>
      <c r="AP34" s="306">
        <f t="shared" si="26"/>
        <v>950000</v>
      </c>
      <c r="AQ34" s="311">
        <v>950000</v>
      </c>
      <c r="AR34" s="311"/>
      <c r="AS34" s="306">
        <f>+AQ34-AR34</f>
        <v>950000</v>
      </c>
      <c r="AT34" s="311"/>
      <c r="AU34" s="311"/>
      <c r="AV34" s="315">
        <f t="shared" si="16"/>
        <v>0</v>
      </c>
      <c r="AW34" s="311"/>
      <c r="AX34" s="311"/>
      <c r="AY34" s="315"/>
      <c r="AZ34" s="310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3">
        <v>29</v>
      </c>
      <c r="B35" s="4"/>
      <c r="C35" s="228" t="s">
        <v>515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11">
        <v>2000000</v>
      </c>
      <c r="K35" s="312">
        <v>2000000</v>
      </c>
      <c r="L35" s="306">
        <f t="shared" si="15"/>
        <v>0</v>
      </c>
      <c r="M35" s="313"/>
      <c r="N35" s="311"/>
      <c r="O35" s="306">
        <f t="shared" si="5"/>
        <v>0</v>
      </c>
      <c r="P35" s="311">
        <v>850000</v>
      </c>
      <c r="Q35" s="311">
        <v>850000</v>
      </c>
      <c r="R35" s="306">
        <f t="shared" si="18"/>
        <v>0</v>
      </c>
      <c r="S35" s="311">
        <v>850000</v>
      </c>
      <c r="T35" s="311">
        <v>850000</v>
      </c>
      <c r="U35" s="306">
        <f t="shared" si="19"/>
        <v>0</v>
      </c>
      <c r="V35" s="311">
        <v>850000</v>
      </c>
      <c r="W35" s="311">
        <v>850000</v>
      </c>
      <c r="X35" s="306">
        <f t="shared" si="20"/>
        <v>0</v>
      </c>
      <c r="Y35" s="311">
        <v>850000</v>
      </c>
      <c r="Z35" s="311">
        <v>850000</v>
      </c>
      <c r="AA35" s="306">
        <f t="shared" si="21"/>
        <v>0</v>
      </c>
      <c r="AB35" s="311">
        <v>850000</v>
      </c>
      <c r="AC35" s="311">
        <v>850000</v>
      </c>
      <c r="AD35" s="306">
        <f t="shared" si="22"/>
        <v>0</v>
      </c>
      <c r="AE35" s="311">
        <v>850000</v>
      </c>
      <c r="AF35" s="311">
        <v>850000</v>
      </c>
      <c r="AG35" s="306">
        <f t="shared" si="23"/>
        <v>0</v>
      </c>
      <c r="AH35" s="311">
        <v>850000</v>
      </c>
      <c r="AI35" s="311">
        <v>850000</v>
      </c>
      <c r="AJ35" s="306">
        <f t="shared" si="24"/>
        <v>0</v>
      </c>
      <c r="AK35" s="311">
        <v>850000</v>
      </c>
      <c r="AL35" s="311">
        <v>750000</v>
      </c>
      <c r="AM35" s="306">
        <f t="shared" si="25"/>
        <v>100000</v>
      </c>
      <c r="AN35" s="311">
        <v>850000</v>
      </c>
      <c r="AO35" s="311"/>
      <c r="AP35" s="306">
        <f t="shared" si="26"/>
        <v>850000</v>
      </c>
      <c r="AQ35" s="311">
        <v>850000</v>
      </c>
      <c r="AR35" s="311"/>
      <c r="AS35" s="306">
        <f>+AQ35-AR35</f>
        <v>850000</v>
      </c>
      <c r="AT35" s="311">
        <v>1000000</v>
      </c>
      <c r="AU35" s="311"/>
      <c r="AV35" s="315">
        <f t="shared" si="16"/>
        <v>1000000</v>
      </c>
      <c r="AW35" s="311"/>
      <c r="AX35" s="311"/>
      <c r="AY35" s="315"/>
      <c r="AZ35" s="310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4">
        <v>30</v>
      </c>
      <c r="B36" s="4"/>
      <c r="C36" s="229" t="s">
        <v>524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11"/>
      <c r="K36" s="312"/>
      <c r="L36" s="306">
        <f t="shared" si="15"/>
        <v>0</v>
      </c>
      <c r="M36" s="313"/>
      <c r="N36" s="311"/>
      <c r="O36" s="306">
        <f t="shared" si="5"/>
        <v>0</v>
      </c>
      <c r="P36" s="311">
        <v>850000</v>
      </c>
      <c r="Q36" s="311">
        <v>850000</v>
      </c>
      <c r="R36" s="306">
        <f t="shared" si="18"/>
        <v>0</v>
      </c>
      <c r="S36" s="311">
        <v>850000</v>
      </c>
      <c r="T36" s="311">
        <v>850000</v>
      </c>
      <c r="U36" s="306">
        <f t="shared" si="19"/>
        <v>0</v>
      </c>
      <c r="V36" s="311">
        <v>850000</v>
      </c>
      <c r="W36" s="311">
        <v>850000</v>
      </c>
      <c r="X36" s="306">
        <f t="shared" si="20"/>
        <v>0</v>
      </c>
      <c r="Y36" s="311">
        <v>850000</v>
      </c>
      <c r="Z36" s="311">
        <v>850000</v>
      </c>
      <c r="AA36" s="306">
        <f t="shared" si="21"/>
        <v>0</v>
      </c>
      <c r="AB36" s="311">
        <v>850000</v>
      </c>
      <c r="AC36" s="311">
        <v>850000</v>
      </c>
      <c r="AD36" s="306">
        <f t="shared" si="22"/>
        <v>0</v>
      </c>
      <c r="AE36" s="311">
        <v>850000</v>
      </c>
      <c r="AF36" s="311">
        <v>850000</v>
      </c>
      <c r="AG36" s="306">
        <f t="shared" si="23"/>
        <v>0</v>
      </c>
      <c r="AH36" s="311">
        <v>850000</v>
      </c>
      <c r="AI36" s="311">
        <v>850000</v>
      </c>
      <c r="AJ36" s="306">
        <f t="shared" si="24"/>
        <v>0</v>
      </c>
      <c r="AK36" s="311">
        <v>850000</v>
      </c>
      <c r="AL36" s="311"/>
      <c r="AM36" s="306">
        <f t="shared" si="25"/>
        <v>850000</v>
      </c>
      <c r="AN36" s="311">
        <v>850000</v>
      </c>
      <c r="AO36" s="311"/>
      <c r="AP36" s="306">
        <f t="shared" si="26"/>
        <v>850000</v>
      </c>
      <c r="AQ36" s="311">
        <v>850000</v>
      </c>
      <c r="AR36" s="311"/>
      <c r="AS36" s="306">
        <f>+AQ36-AR36</f>
        <v>850000</v>
      </c>
      <c r="AT36" s="311"/>
      <c r="AU36" s="311"/>
      <c r="AV36" s="315">
        <f t="shared" si="16"/>
        <v>0</v>
      </c>
      <c r="AW36" s="311"/>
      <c r="AX36" s="311"/>
      <c r="AY36" s="315"/>
      <c r="AZ36" s="310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11"/>
      <c r="K37" s="312"/>
      <c r="M37" s="313"/>
      <c r="N37" s="311"/>
      <c r="O37" s="306">
        <f t="shared" si="5"/>
        <v>0</v>
      </c>
      <c r="P37" s="311"/>
      <c r="Q37" s="311"/>
      <c r="R37" s="306"/>
      <c r="S37" s="311"/>
      <c r="T37" s="311"/>
      <c r="U37" s="323"/>
      <c r="V37" s="311"/>
      <c r="W37" s="311"/>
      <c r="X37" s="323"/>
      <c r="Y37" s="311"/>
      <c r="Z37" s="311"/>
      <c r="AA37" s="323"/>
      <c r="AB37" s="311"/>
      <c r="AC37" s="311"/>
      <c r="AD37" s="323"/>
      <c r="AE37" s="311"/>
      <c r="AF37" s="311"/>
      <c r="AG37" s="323"/>
      <c r="AH37" s="311"/>
      <c r="AI37" s="311"/>
      <c r="AJ37" s="323"/>
      <c r="AK37" s="311"/>
      <c r="AL37" s="311"/>
      <c r="AM37" s="323"/>
      <c r="AN37" s="311"/>
      <c r="AO37" s="311"/>
      <c r="AP37" s="323"/>
      <c r="AQ37" s="311"/>
      <c r="AR37" s="311"/>
      <c r="AS37" s="314"/>
      <c r="AT37" s="311"/>
      <c r="AU37" s="311"/>
      <c r="AV37" s="315">
        <f t="shared" si="16"/>
        <v>0</v>
      </c>
      <c r="AW37" s="311"/>
      <c r="AX37" s="311"/>
      <c r="AY37" s="315"/>
      <c r="AZ37" s="310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11"/>
      <c r="K38" s="312"/>
      <c r="M38" s="313"/>
      <c r="N38" s="311"/>
      <c r="O38" s="306">
        <f t="shared" si="5"/>
        <v>0</v>
      </c>
      <c r="P38" s="311"/>
      <c r="Q38" s="311"/>
      <c r="R38" s="306"/>
      <c r="S38" s="311"/>
      <c r="T38" s="311"/>
      <c r="U38" s="323"/>
      <c r="V38" s="311"/>
      <c r="W38" s="311"/>
      <c r="X38" s="323"/>
      <c r="Y38" s="311"/>
      <c r="Z38" s="311"/>
      <c r="AA38" s="323"/>
      <c r="AB38" s="311"/>
      <c r="AC38" s="311"/>
      <c r="AD38" s="323"/>
      <c r="AE38" s="311"/>
      <c r="AF38" s="311"/>
      <c r="AG38" s="323"/>
      <c r="AH38" s="311"/>
      <c r="AI38" s="311"/>
      <c r="AJ38" s="323"/>
      <c r="AK38" s="311"/>
      <c r="AL38" s="311"/>
      <c r="AM38" s="323"/>
      <c r="AN38" s="311"/>
      <c r="AO38" s="311"/>
      <c r="AP38" s="323"/>
      <c r="AQ38" s="311"/>
      <c r="AR38" s="311"/>
      <c r="AS38" s="314"/>
      <c r="AT38" s="311"/>
      <c r="AU38" s="311"/>
      <c r="AV38" s="315">
        <f t="shared" si="16"/>
        <v>0</v>
      </c>
      <c r="AW38" s="311"/>
      <c r="AX38" s="311"/>
      <c r="AY38" s="315"/>
      <c r="AZ38" s="310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11"/>
      <c r="K39" s="312"/>
      <c r="M39" s="313"/>
      <c r="N39" s="311"/>
      <c r="O39" s="306">
        <f t="shared" si="5"/>
        <v>0</v>
      </c>
      <c r="P39" s="311"/>
      <c r="Q39" s="311"/>
      <c r="R39" s="306"/>
      <c r="S39" s="311"/>
      <c r="T39" s="311"/>
      <c r="U39" s="323"/>
      <c r="V39" s="311"/>
      <c r="W39" s="311"/>
      <c r="X39" s="323"/>
      <c r="Y39" s="311"/>
      <c r="Z39" s="311"/>
      <c r="AA39" s="323"/>
      <c r="AB39" s="311"/>
      <c r="AC39" s="311"/>
      <c r="AD39" s="323"/>
      <c r="AE39" s="311"/>
      <c r="AF39" s="311"/>
      <c r="AG39" s="323"/>
      <c r="AH39" s="311"/>
      <c r="AI39" s="311"/>
      <c r="AJ39" s="323"/>
      <c r="AK39" s="311"/>
      <c r="AL39" s="311"/>
      <c r="AM39" s="323"/>
      <c r="AN39" s="311"/>
      <c r="AO39" s="311"/>
      <c r="AP39" s="323"/>
      <c r="AQ39" s="311"/>
      <c r="AR39" s="311"/>
      <c r="AS39" s="314"/>
      <c r="AT39" s="311"/>
      <c r="AU39" s="311"/>
      <c r="AV39" s="315"/>
      <c r="AW39" s="311"/>
      <c r="AX39" s="311"/>
      <c r="AY39" s="315"/>
      <c r="AZ39" s="310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11"/>
      <c r="K40" s="312"/>
      <c r="M40" s="313"/>
      <c r="N40" s="311"/>
      <c r="O40" s="306">
        <f t="shared" si="5"/>
        <v>0</v>
      </c>
      <c r="P40" s="311"/>
      <c r="Q40" s="311"/>
      <c r="R40" s="306"/>
      <c r="S40" s="311"/>
      <c r="T40" s="311"/>
      <c r="U40" s="323"/>
      <c r="V40" s="311"/>
      <c r="W40" s="311"/>
      <c r="X40" s="323"/>
      <c r="Y40" s="311"/>
      <c r="Z40" s="311"/>
      <c r="AA40" s="323"/>
      <c r="AB40" s="311"/>
      <c r="AC40" s="311"/>
      <c r="AD40" s="323"/>
      <c r="AE40" s="311"/>
      <c r="AF40" s="311"/>
      <c r="AG40" s="323"/>
      <c r="AH40" s="311"/>
      <c r="AI40" s="311"/>
      <c r="AJ40" s="323"/>
      <c r="AK40" s="311"/>
      <c r="AL40" s="311"/>
      <c r="AM40" s="323"/>
      <c r="AN40" s="311"/>
      <c r="AO40" s="311"/>
      <c r="AP40" s="323"/>
      <c r="AQ40" s="311"/>
      <c r="AR40" s="311"/>
      <c r="AS40" s="314"/>
      <c r="AT40" s="311"/>
      <c r="AU40" s="311"/>
      <c r="AV40" s="315"/>
      <c r="AW40" s="311"/>
      <c r="AX40" s="311"/>
      <c r="AY40" s="315"/>
      <c r="AZ40" s="310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11"/>
      <c r="K41" s="312"/>
      <c r="L41" s="306">
        <f>J41-K41</f>
        <v>0</v>
      </c>
      <c r="M41" s="313"/>
      <c r="N41" s="311"/>
      <c r="O41" s="306">
        <f t="shared" si="5"/>
        <v>0</v>
      </c>
      <c r="P41" s="311"/>
      <c r="Q41" s="311"/>
      <c r="R41" s="306">
        <f t="shared" ref="R41:R50" si="28">P41-Q41</f>
        <v>0</v>
      </c>
      <c r="S41" s="311"/>
      <c r="T41" s="311"/>
      <c r="U41" s="323">
        <f t="shared" ref="U41:U51" si="29">S41-T41</f>
        <v>0</v>
      </c>
      <c r="V41" s="311"/>
      <c r="W41" s="311"/>
      <c r="X41" s="323">
        <f t="shared" ref="X41:X47" si="30">V41-W41</f>
        <v>0</v>
      </c>
      <c r="Y41" s="311"/>
      <c r="Z41" s="311"/>
      <c r="AA41" s="323">
        <f t="shared" ref="AA41:AA50" si="31">Y41-Z41</f>
        <v>0</v>
      </c>
      <c r="AB41" s="311"/>
      <c r="AC41" s="311"/>
      <c r="AD41" s="323">
        <f t="shared" ref="AD41:AD50" si="32">AB41-AC41</f>
        <v>0</v>
      </c>
      <c r="AE41" s="311"/>
      <c r="AF41" s="311"/>
      <c r="AG41" s="323">
        <f t="shared" ref="AG41:AG48" si="33">AE41-AF41</f>
        <v>0</v>
      </c>
      <c r="AH41" s="311"/>
      <c r="AI41" s="311"/>
      <c r="AJ41" s="323">
        <f t="shared" ref="AJ41:AJ48" si="34">AH41-AI41</f>
        <v>0</v>
      </c>
      <c r="AK41" s="311"/>
      <c r="AL41" s="311"/>
      <c r="AM41" s="323">
        <f t="shared" ref="AM41:AM48" si="35">AK41-AL41</f>
        <v>0</v>
      </c>
      <c r="AN41" s="311"/>
      <c r="AO41" s="311"/>
      <c r="AP41" s="323">
        <f t="shared" ref="AP41:AP53" si="36">AN41-AO41</f>
        <v>0</v>
      </c>
      <c r="AQ41" s="311"/>
      <c r="AR41" s="311"/>
      <c r="AS41" s="314">
        <f t="shared" ref="AS41:AS71" si="37">AQ41-AR41</f>
        <v>0</v>
      </c>
      <c r="AT41" s="311"/>
      <c r="AU41" s="311"/>
      <c r="AV41" s="315">
        <f t="shared" ref="AV41:AV70" si="38">AT41-AU41</f>
        <v>0</v>
      </c>
      <c r="AW41" s="311"/>
      <c r="AX41" s="311"/>
      <c r="AY41" s="315">
        <f t="shared" ref="AY41:AY70" si="39">AW41-AX41</f>
        <v>0</v>
      </c>
      <c r="AZ41" s="308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11"/>
      <c r="K42" s="312"/>
      <c r="L42" s="306">
        <f>J42-K42</f>
        <v>0</v>
      </c>
      <c r="M42" s="313"/>
      <c r="N42" s="311"/>
      <c r="O42" s="306">
        <f t="shared" si="5"/>
        <v>0</v>
      </c>
      <c r="P42" s="311"/>
      <c r="Q42" s="311"/>
      <c r="R42" s="306">
        <f t="shared" si="28"/>
        <v>0</v>
      </c>
      <c r="S42" s="311"/>
      <c r="T42" s="311"/>
      <c r="U42" s="323">
        <f t="shared" si="29"/>
        <v>0</v>
      </c>
      <c r="V42" s="311"/>
      <c r="W42" s="311"/>
      <c r="X42" s="323">
        <f t="shared" si="30"/>
        <v>0</v>
      </c>
      <c r="Y42" s="311"/>
      <c r="Z42" s="311"/>
      <c r="AA42" s="323">
        <f t="shared" si="31"/>
        <v>0</v>
      </c>
      <c r="AB42" s="311"/>
      <c r="AC42" s="311"/>
      <c r="AD42" s="323">
        <f t="shared" si="32"/>
        <v>0</v>
      </c>
      <c r="AE42" s="311"/>
      <c r="AF42" s="311"/>
      <c r="AG42" s="323">
        <f t="shared" si="33"/>
        <v>0</v>
      </c>
      <c r="AH42" s="311"/>
      <c r="AI42" s="311"/>
      <c r="AJ42" s="323">
        <f t="shared" si="34"/>
        <v>0</v>
      </c>
      <c r="AK42" s="311"/>
      <c r="AL42" s="311"/>
      <c r="AM42" s="323">
        <f t="shared" si="35"/>
        <v>0</v>
      </c>
      <c r="AN42" s="311"/>
      <c r="AO42" s="311"/>
      <c r="AP42" s="323">
        <f t="shared" si="36"/>
        <v>0</v>
      </c>
      <c r="AQ42" s="311"/>
      <c r="AR42" s="311"/>
      <c r="AS42" s="314">
        <f t="shared" si="37"/>
        <v>0</v>
      </c>
      <c r="AT42" s="311"/>
      <c r="AU42" s="311"/>
      <c r="AV42" s="315">
        <f t="shared" si="38"/>
        <v>0</v>
      </c>
      <c r="AW42" s="311"/>
      <c r="AX42" s="311"/>
      <c r="AY42" s="315">
        <f t="shared" si="39"/>
        <v>0</v>
      </c>
      <c r="AZ42" s="308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11"/>
      <c r="K43" s="312"/>
      <c r="L43" s="306">
        <f>J43-K43</f>
        <v>0</v>
      </c>
      <c r="M43" s="313"/>
      <c r="N43" s="311"/>
      <c r="O43" s="306">
        <f t="shared" si="5"/>
        <v>0</v>
      </c>
      <c r="P43" s="311"/>
      <c r="Q43" s="311"/>
      <c r="R43" s="306">
        <f t="shared" si="28"/>
        <v>0</v>
      </c>
      <c r="S43" s="311"/>
      <c r="T43" s="311"/>
      <c r="U43" s="323">
        <f t="shared" si="29"/>
        <v>0</v>
      </c>
      <c r="V43" s="311"/>
      <c r="W43" s="311"/>
      <c r="X43" s="323">
        <f t="shared" si="30"/>
        <v>0</v>
      </c>
      <c r="Y43" s="311"/>
      <c r="Z43" s="311"/>
      <c r="AA43" s="323">
        <f t="shared" si="31"/>
        <v>0</v>
      </c>
      <c r="AB43" s="311"/>
      <c r="AC43" s="311"/>
      <c r="AD43" s="323">
        <f t="shared" si="32"/>
        <v>0</v>
      </c>
      <c r="AE43" s="311"/>
      <c r="AF43" s="311"/>
      <c r="AG43" s="323">
        <f t="shared" si="33"/>
        <v>0</v>
      </c>
      <c r="AH43" s="311"/>
      <c r="AI43" s="311"/>
      <c r="AJ43" s="323">
        <f t="shared" si="34"/>
        <v>0</v>
      </c>
      <c r="AK43" s="311"/>
      <c r="AL43" s="311"/>
      <c r="AM43" s="323">
        <f t="shared" si="35"/>
        <v>0</v>
      </c>
      <c r="AN43" s="311"/>
      <c r="AO43" s="311"/>
      <c r="AP43" s="323">
        <f t="shared" si="36"/>
        <v>0</v>
      </c>
      <c r="AQ43" s="311"/>
      <c r="AR43" s="311"/>
      <c r="AS43" s="314">
        <f t="shared" si="37"/>
        <v>0</v>
      </c>
      <c r="AT43" s="311"/>
      <c r="AU43" s="311"/>
      <c r="AV43" s="315">
        <f t="shared" si="38"/>
        <v>0</v>
      </c>
      <c r="AW43" s="311"/>
      <c r="AX43" s="311"/>
      <c r="AY43" s="315">
        <f t="shared" si="39"/>
        <v>0</v>
      </c>
      <c r="AZ43" s="308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11"/>
      <c r="K44" s="312"/>
      <c r="M44" s="313"/>
      <c r="N44" s="311"/>
      <c r="O44" s="306">
        <f t="shared" si="5"/>
        <v>0</v>
      </c>
      <c r="P44" s="311"/>
      <c r="Q44" s="311"/>
      <c r="R44" s="306">
        <f t="shared" si="28"/>
        <v>0</v>
      </c>
      <c r="S44" s="311"/>
      <c r="T44" s="311"/>
      <c r="U44" s="323">
        <f t="shared" si="29"/>
        <v>0</v>
      </c>
      <c r="V44" s="311"/>
      <c r="W44" s="311"/>
      <c r="X44" s="323">
        <f t="shared" si="30"/>
        <v>0</v>
      </c>
      <c r="Y44" s="311"/>
      <c r="Z44" s="311"/>
      <c r="AA44" s="323">
        <f t="shared" si="31"/>
        <v>0</v>
      </c>
      <c r="AB44" s="311"/>
      <c r="AC44" s="311"/>
      <c r="AD44" s="323">
        <f t="shared" si="32"/>
        <v>0</v>
      </c>
      <c r="AE44" s="311"/>
      <c r="AF44" s="311"/>
      <c r="AG44" s="323">
        <f t="shared" si="33"/>
        <v>0</v>
      </c>
      <c r="AH44" s="311"/>
      <c r="AI44" s="311"/>
      <c r="AJ44" s="323">
        <f t="shared" si="34"/>
        <v>0</v>
      </c>
      <c r="AK44" s="311"/>
      <c r="AL44" s="311"/>
      <c r="AM44" s="323">
        <f t="shared" si="35"/>
        <v>0</v>
      </c>
      <c r="AN44" s="311"/>
      <c r="AO44" s="311"/>
      <c r="AP44" s="323">
        <f t="shared" si="36"/>
        <v>0</v>
      </c>
      <c r="AQ44" s="311"/>
      <c r="AR44" s="311"/>
      <c r="AS44" s="314">
        <f t="shared" si="37"/>
        <v>0</v>
      </c>
      <c r="AT44" s="311"/>
      <c r="AU44" s="311"/>
      <c r="AV44" s="315">
        <f t="shared" si="38"/>
        <v>0</v>
      </c>
      <c r="AW44" s="311"/>
      <c r="AX44" s="311"/>
      <c r="AY44" s="315">
        <f t="shared" si="39"/>
        <v>0</v>
      </c>
      <c r="AZ44" s="308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11"/>
      <c r="K45" s="312"/>
      <c r="M45" s="313"/>
      <c r="N45" s="311"/>
      <c r="O45" s="306">
        <f t="shared" si="5"/>
        <v>0</v>
      </c>
      <c r="P45" s="311"/>
      <c r="Q45" s="311"/>
      <c r="R45" s="306">
        <f t="shared" si="28"/>
        <v>0</v>
      </c>
      <c r="S45" s="311"/>
      <c r="T45" s="311"/>
      <c r="U45" s="323">
        <f t="shared" si="29"/>
        <v>0</v>
      </c>
      <c r="V45" s="311"/>
      <c r="W45" s="311"/>
      <c r="X45" s="323">
        <f t="shared" si="30"/>
        <v>0</v>
      </c>
      <c r="Y45" s="311"/>
      <c r="Z45" s="311"/>
      <c r="AA45" s="323">
        <f t="shared" si="31"/>
        <v>0</v>
      </c>
      <c r="AB45" s="311"/>
      <c r="AC45" s="311"/>
      <c r="AD45" s="323">
        <f t="shared" si="32"/>
        <v>0</v>
      </c>
      <c r="AE45" s="311"/>
      <c r="AF45" s="311"/>
      <c r="AG45" s="323">
        <f t="shared" si="33"/>
        <v>0</v>
      </c>
      <c r="AH45" s="311"/>
      <c r="AI45" s="311"/>
      <c r="AJ45" s="323">
        <f t="shared" si="34"/>
        <v>0</v>
      </c>
      <c r="AK45" s="311"/>
      <c r="AL45" s="311"/>
      <c r="AM45" s="323">
        <f t="shared" si="35"/>
        <v>0</v>
      </c>
      <c r="AN45" s="311"/>
      <c r="AO45" s="311"/>
      <c r="AP45" s="323">
        <f t="shared" si="36"/>
        <v>0</v>
      </c>
      <c r="AQ45" s="311"/>
      <c r="AR45" s="311"/>
      <c r="AS45" s="314">
        <f t="shared" si="37"/>
        <v>0</v>
      </c>
      <c r="AT45" s="311"/>
      <c r="AU45" s="311"/>
      <c r="AV45" s="315">
        <f t="shared" si="38"/>
        <v>0</v>
      </c>
      <c r="AW45" s="311"/>
      <c r="AX45" s="311"/>
      <c r="AY45" s="315">
        <f t="shared" si="39"/>
        <v>0</v>
      </c>
      <c r="AZ45" s="308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11"/>
      <c r="K46" s="312"/>
      <c r="M46" s="313"/>
      <c r="N46" s="311"/>
      <c r="O46" s="306">
        <f t="shared" si="5"/>
        <v>0</v>
      </c>
      <c r="P46" s="311"/>
      <c r="Q46" s="311"/>
      <c r="R46" s="306">
        <f t="shared" si="28"/>
        <v>0</v>
      </c>
      <c r="S46" s="311"/>
      <c r="T46" s="311"/>
      <c r="U46" s="323">
        <f t="shared" si="29"/>
        <v>0</v>
      </c>
      <c r="V46" s="311"/>
      <c r="W46" s="311"/>
      <c r="X46" s="323">
        <f t="shared" si="30"/>
        <v>0</v>
      </c>
      <c r="Y46" s="311"/>
      <c r="Z46" s="311"/>
      <c r="AA46" s="323">
        <f t="shared" si="31"/>
        <v>0</v>
      </c>
      <c r="AB46" s="311"/>
      <c r="AC46" s="311"/>
      <c r="AD46" s="323">
        <f t="shared" si="32"/>
        <v>0</v>
      </c>
      <c r="AE46" s="311"/>
      <c r="AF46" s="311"/>
      <c r="AG46" s="323">
        <f t="shared" si="33"/>
        <v>0</v>
      </c>
      <c r="AH46" s="311"/>
      <c r="AI46" s="311"/>
      <c r="AJ46" s="323">
        <f t="shared" si="34"/>
        <v>0</v>
      </c>
      <c r="AK46" s="311"/>
      <c r="AL46" s="311"/>
      <c r="AM46" s="323">
        <f t="shared" si="35"/>
        <v>0</v>
      </c>
      <c r="AN46" s="311"/>
      <c r="AO46" s="311"/>
      <c r="AP46" s="323">
        <f t="shared" si="36"/>
        <v>0</v>
      </c>
      <c r="AQ46" s="311"/>
      <c r="AR46" s="311"/>
      <c r="AS46" s="314">
        <f t="shared" si="37"/>
        <v>0</v>
      </c>
      <c r="AT46" s="311"/>
      <c r="AU46" s="311"/>
      <c r="AV46" s="315">
        <f t="shared" si="38"/>
        <v>0</v>
      </c>
      <c r="AW46" s="311"/>
      <c r="AX46" s="311"/>
      <c r="AY46" s="315">
        <f t="shared" si="39"/>
        <v>0</v>
      </c>
      <c r="AZ46" s="308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11"/>
      <c r="K47" s="312"/>
      <c r="M47" s="313"/>
      <c r="N47" s="311"/>
      <c r="O47" s="306">
        <f t="shared" si="5"/>
        <v>0</v>
      </c>
      <c r="P47" s="311"/>
      <c r="Q47" s="311"/>
      <c r="R47" s="306">
        <f t="shared" si="28"/>
        <v>0</v>
      </c>
      <c r="S47" s="311"/>
      <c r="T47" s="311"/>
      <c r="U47" s="323">
        <f t="shared" si="29"/>
        <v>0</v>
      </c>
      <c r="V47" s="311"/>
      <c r="W47" s="311"/>
      <c r="X47" s="323">
        <f t="shared" si="30"/>
        <v>0</v>
      </c>
      <c r="Y47" s="311"/>
      <c r="Z47" s="311"/>
      <c r="AA47" s="323">
        <f t="shared" si="31"/>
        <v>0</v>
      </c>
      <c r="AB47" s="311"/>
      <c r="AC47" s="311"/>
      <c r="AD47" s="323">
        <f t="shared" si="32"/>
        <v>0</v>
      </c>
      <c r="AE47" s="311"/>
      <c r="AF47" s="311"/>
      <c r="AG47" s="323">
        <f t="shared" si="33"/>
        <v>0</v>
      </c>
      <c r="AH47" s="311"/>
      <c r="AI47" s="311"/>
      <c r="AJ47" s="323">
        <f t="shared" si="34"/>
        <v>0</v>
      </c>
      <c r="AK47" s="311"/>
      <c r="AL47" s="311"/>
      <c r="AM47" s="323">
        <f t="shared" si="35"/>
        <v>0</v>
      </c>
      <c r="AN47" s="311"/>
      <c r="AO47" s="311"/>
      <c r="AP47" s="323">
        <f t="shared" si="36"/>
        <v>0</v>
      </c>
      <c r="AQ47" s="311"/>
      <c r="AR47" s="311"/>
      <c r="AS47" s="314">
        <f t="shared" si="37"/>
        <v>0</v>
      </c>
      <c r="AT47" s="311"/>
      <c r="AU47" s="311"/>
      <c r="AV47" s="315">
        <f t="shared" si="38"/>
        <v>0</v>
      </c>
      <c r="AW47" s="311"/>
      <c r="AX47" s="311"/>
      <c r="AY47" s="315">
        <f t="shared" si="39"/>
        <v>0</v>
      </c>
      <c r="AZ47" s="308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11"/>
      <c r="K48" s="312"/>
      <c r="M48" s="313"/>
      <c r="N48" s="311"/>
      <c r="O48" s="306">
        <f t="shared" si="5"/>
        <v>0</v>
      </c>
      <c r="P48" s="311"/>
      <c r="Q48" s="311"/>
      <c r="R48" s="306">
        <f t="shared" si="28"/>
        <v>0</v>
      </c>
      <c r="S48" s="311"/>
      <c r="T48" s="311"/>
      <c r="U48" s="323">
        <f t="shared" si="29"/>
        <v>0</v>
      </c>
      <c r="V48" s="311"/>
      <c r="W48" s="311"/>
      <c r="X48" s="323"/>
      <c r="Y48" s="311"/>
      <c r="Z48" s="311"/>
      <c r="AA48" s="323">
        <f t="shared" si="31"/>
        <v>0</v>
      </c>
      <c r="AB48" s="311"/>
      <c r="AC48" s="311"/>
      <c r="AD48" s="323">
        <f t="shared" si="32"/>
        <v>0</v>
      </c>
      <c r="AE48" s="311"/>
      <c r="AF48" s="311"/>
      <c r="AG48" s="323">
        <f t="shared" si="33"/>
        <v>0</v>
      </c>
      <c r="AH48" s="311"/>
      <c r="AI48" s="311"/>
      <c r="AJ48" s="323">
        <f t="shared" si="34"/>
        <v>0</v>
      </c>
      <c r="AK48" s="311"/>
      <c r="AL48" s="311"/>
      <c r="AM48" s="323">
        <f t="shared" si="35"/>
        <v>0</v>
      </c>
      <c r="AN48" s="311"/>
      <c r="AO48" s="311"/>
      <c r="AP48" s="323">
        <f t="shared" si="36"/>
        <v>0</v>
      </c>
      <c r="AQ48" s="311"/>
      <c r="AR48" s="311"/>
      <c r="AS48" s="314">
        <f t="shared" si="37"/>
        <v>0</v>
      </c>
      <c r="AT48" s="311"/>
      <c r="AU48" s="311"/>
      <c r="AV48" s="315">
        <f t="shared" si="38"/>
        <v>0</v>
      </c>
      <c r="AW48" s="311"/>
      <c r="AX48" s="311"/>
      <c r="AY48" s="315">
        <f t="shared" si="39"/>
        <v>0</v>
      </c>
      <c r="AZ48" s="308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11"/>
      <c r="K49" s="312"/>
      <c r="M49" s="313"/>
      <c r="N49" s="311"/>
      <c r="O49" s="306">
        <f t="shared" si="5"/>
        <v>0</v>
      </c>
      <c r="P49" s="311"/>
      <c r="Q49" s="311"/>
      <c r="R49" s="306">
        <f t="shared" si="28"/>
        <v>0</v>
      </c>
      <c r="S49" s="311"/>
      <c r="T49" s="311"/>
      <c r="U49" s="323">
        <f t="shared" si="29"/>
        <v>0</v>
      </c>
      <c r="V49" s="311"/>
      <c r="W49" s="311"/>
      <c r="X49" s="323"/>
      <c r="Y49" s="311"/>
      <c r="Z49" s="311"/>
      <c r="AA49" s="323">
        <f t="shared" si="31"/>
        <v>0</v>
      </c>
      <c r="AB49" s="311"/>
      <c r="AC49" s="311"/>
      <c r="AD49" s="323">
        <f t="shared" si="32"/>
        <v>0</v>
      </c>
      <c r="AE49" s="311"/>
      <c r="AF49" s="311"/>
      <c r="AG49" s="323"/>
      <c r="AH49" s="311"/>
      <c r="AI49" s="311"/>
      <c r="AJ49" s="323"/>
      <c r="AK49" s="311"/>
      <c r="AL49" s="311"/>
      <c r="AM49" s="323"/>
      <c r="AN49" s="311"/>
      <c r="AO49" s="311"/>
      <c r="AP49" s="323">
        <f t="shared" si="36"/>
        <v>0</v>
      </c>
      <c r="AQ49" s="311"/>
      <c r="AR49" s="311"/>
      <c r="AS49" s="314">
        <f t="shared" si="37"/>
        <v>0</v>
      </c>
      <c r="AT49" s="311"/>
      <c r="AU49" s="311"/>
      <c r="AV49" s="315">
        <f t="shared" si="38"/>
        <v>0</v>
      </c>
      <c r="AW49" s="311"/>
      <c r="AX49" s="311"/>
      <c r="AY49" s="315">
        <f t="shared" si="39"/>
        <v>0</v>
      </c>
      <c r="AZ49" s="308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11"/>
      <c r="K50" s="312"/>
      <c r="M50" s="313"/>
      <c r="N50" s="311"/>
      <c r="O50" s="306">
        <f t="shared" si="5"/>
        <v>0</v>
      </c>
      <c r="P50" s="311"/>
      <c r="Q50" s="311"/>
      <c r="R50" s="306">
        <f t="shared" si="28"/>
        <v>0</v>
      </c>
      <c r="S50" s="311"/>
      <c r="T50" s="311"/>
      <c r="U50" s="323">
        <f t="shared" si="29"/>
        <v>0</v>
      </c>
      <c r="V50" s="311"/>
      <c r="W50" s="311"/>
      <c r="X50" s="323"/>
      <c r="Y50" s="311"/>
      <c r="Z50" s="311"/>
      <c r="AA50" s="323">
        <f t="shared" si="31"/>
        <v>0</v>
      </c>
      <c r="AB50" s="311"/>
      <c r="AC50" s="311"/>
      <c r="AD50" s="323">
        <f t="shared" si="32"/>
        <v>0</v>
      </c>
      <c r="AE50" s="311"/>
      <c r="AF50" s="311"/>
      <c r="AG50" s="323"/>
      <c r="AH50" s="311"/>
      <c r="AI50" s="311"/>
      <c r="AJ50" s="323"/>
      <c r="AK50" s="311"/>
      <c r="AL50" s="311"/>
      <c r="AM50" s="323"/>
      <c r="AN50" s="311"/>
      <c r="AO50" s="311"/>
      <c r="AP50" s="323">
        <f t="shared" si="36"/>
        <v>0</v>
      </c>
      <c r="AQ50" s="311"/>
      <c r="AR50" s="311"/>
      <c r="AS50" s="314">
        <f t="shared" si="37"/>
        <v>0</v>
      </c>
      <c r="AT50" s="311"/>
      <c r="AU50" s="311"/>
      <c r="AV50" s="315">
        <f t="shared" si="38"/>
        <v>0</v>
      </c>
      <c r="AW50" s="311"/>
      <c r="AX50" s="311"/>
      <c r="AY50" s="315">
        <f t="shared" si="39"/>
        <v>0</v>
      </c>
      <c r="AZ50" s="308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11"/>
      <c r="K51" s="312"/>
      <c r="M51" s="313"/>
      <c r="N51" s="311"/>
      <c r="O51" s="306">
        <f t="shared" si="5"/>
        <v>0</v>
      </c>
      <c r="P51" s="311"/>
      <c r="Q51" s="311"/>
      <c r="R51" s="323"/>
      <c r="S51" s="311"/>
      <c r="T51" s="311"/>
      <c r="U51" s="323">
        <f t="shared" si="29"/>
        <v>0</v>
      </c>
      <c r="V51" s="311"/>
      <c r="W51" s="311"/>
      <c r="X51" s="323"/>
      <c r="Y51" s="311"/>
      <c r="Z51" s="311"/>
      <c r="AA51" s="323"/>
      <c r="AB51" s="311"/>
      <c r="AC51" s="311"/>
      <c r="AD51" s="323"/>
      <c r="AE51" s="311"/>
      <c r="AF51" s="311"/>
      <c r="AG51" s="323"/>
      <c r="AH51" s="311"/>
      <c r="AI51" s="311"/>
      <c r="AJ51" s="323"/>
      <c r="AK51" s="311"/>
      <c r="AL51" s="311"/>
      <c r="AM51" s="323"/>
      <c r="AN51" s="311"/>
      <c r="AO51" s="311"/>
      <c r="AP51" s="323">
        <f t="shared" si="36"/>
        <v>0</v>
      </c>
      <c r="AQ51" s="311"/>
      <c r="AR51" s="311"/>
      <c r="AS51" s="314">
        <f t="shared" si="37"/>
        <v>0</v>
      </c>
      <c r="AT51" s="311"/>
      <c r="AU51" s="311"/>
      <c r="AV51" s="315">
        <f t="shared" si="38"/>
        <v>0</v>
      </c>
      <c r="AW51" s="311"/>
      <c r="AX51" s="311"/>
      <c r="AY51" s="315">
        <f t="shared" si="39"/>
        <v>0</v>
      </c>
      <c r="AZ51" s="308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11"/>
      <c r="K52" s="312"/>
      <c r="M52" s="313"/>
      <c r="N52" s="311"/>
      <c r="O52" s="306">
        <f t="shared" si="5"/>
        <v>0</v>
      </c>
      <c r="P52" s="311"/>
      <c r="Q52" s="311"/>
      <c r="R52" s="323"/>
      <c r="S52" s="311"/>
      <c r="T52" s="311"/>
      <c r="U52" s="323"/>
      <c r="V52" s="311"/>
      <c r="W52" s="311"/>
      <c r="X52" s="323"/>
      <c r="Y52" s="311"/>
      <c r="Z52" s="311"/>
      <c r="AA52" s="323"/>
      <c r="AB52" s="311"/>
      <c r="AC52" s="311"/>
      <c r="AD52" s="323"/>
      <c r="AE52" s="311"/>
      <c r="AF52" s="311"/>
      <c r="AG52" s="323"/>
      <c r="AH52" s="311"/>
      <c r="AI52" s="311"/>
      <c r="AJ52" s="323"/>
      <c r="AK52" s="311"/>
      <c r="AL52" s="311"/>
      <c r="AM52" s="323"/>
      <c r="AN52" s="311"/>
      <c r="AO52" s="311"/>
      <c r="AP52" s="323">
        <f t="shared" si="36"/>
        <v>0</v>
      </c>
      <c r="AQ52" s="311"/>
      <c r="AR52" s="311"/>
      <c r="AS52" s="314">
        <f t="shared" si="37"/>
        <v>0</v>
      </c>
      <c r="AT52" s="311"/>
      <c r="AU52" s="311"/>
      <c r="AV52" s="315">
        <f t="shared" si="38"/>
        <v>0</v>
      </c>
      <c r="AW52" s="311"/>
      <c r="AX52" s="311"/>
      <c r="AY52" s="315">
        <f t="shared" si="39"/>
        <v>0</v>
      </c>
      <c r="AZ52" s="308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11"/>
      <c r="K53" s="312"/>
      <c r="M53" s="313"/>
      <c r="N53" s="311"/>
      <c r="O53" s="306">
        <f t="shared" si="5"/>
        <v>0</v>
      </c>
      <c r="P53" s="311"/>
      <c r="Q53" s="311"/>
      <c r="R53" s="323"/>
      <c r="S53" s="311"/>
      <c r="T53" s="311"/>
      <c r="U53" s="323"/>
      <c r="V53" s="311"/>
      <c r="W53" s="311"/>
      <c r="X53" s="323"/>
      <c r="Y53" s="311"/>
      <c r="Z53" s="311"/>
      <c r="AA53" s="323"/>
      <c r="AB53" s="311"/>
      <c r="AC53" s="311"/>
      <c r="AD53" s="323"/>
      <c r="AE53" s="311"/>
      <c r="AF53" s="311"/>
      <c r="AG53" s="323"/>
      <c r="AH53" s="311"/>
      <c r="AI53" s="311"/>
      <c r="AJ53" s="323"/>
      <c r="AK53" s="311"/>
      <c r="AL53" s="311"/>
      <c r="AM53" s="323"/>
      <c r="AN53" s="311"/>
      <c r="AO53" s="311"/>
      <c r="AP53" s="323">
        <f t="shared" si="36"/>
        <v>0</v>
      </c>
      <c r="AQ53" s="311"/>
      <c r="AR53" s="311"/>
      <c r="AS53" s="314">
        <f t="shared" si="37"/>
        <v>0</v>
      </c>
      <c r="AT53" s="311"/>
      <c r="AU53" s="311"/>
      <c r="AV53" s="315">
        <f t="shared" si="38"/>
        <v>0</v>
      </c>
      <c r="AW53" s="311"/>
      <c r="AX53" s="311"/>
      <c r="AY53" s="315">
        <f t="shared" si="39"/>
        <v>0</v>
      </c>
      <c r="AZ53" s="308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11"/>
      <c r="K54" s="312"/>
      <c r="M54" s="313"/>
      <c r="N54" s="311"/>
      <c r="O54" s="306">
        <f t="shared" si="5"/>
        <v>0</v>
      </c>
      <c r="P54" s="311"/>
      <c r="Q54" s="311"/>
      <c r="R54" s="323"/>
      <c r="S54" s="311"/>
      <c r="T54" s="311"/>
      <c r="U54" s="323"/>
      <c r="V54" s="311"/>
      <c r="W54" s="311"/>
      <c r="X54" s="323"/>
      <c r="Y54" s="311"/>
      <c r="Z54" s="311"/>
      <c r="AA54" s="323"/>
      <c r="AB54" s="311"/>
      <c r="AC54" s="311"/>
      <c r="AD54" s="323"/>
      <c r="AE54" s="311"/>
      <c r="AF54" s="311"/>
      <c r="AG54" s="323"/>
      <c r="AH54" s="311"/>
      <c r="AI54" s="311"/>
      <c r="AJ54" s="323"/>
      <c r="AK54" s="311"/>
      <c r="AL54" s="311"/>
      <c r="AM54" s="323"/>
      <c r="AN54" s="311"/>
      <c r="AO54" s="311"/>
      <c r="AP54" s="323"/>
      <c r="AQ54" s="311"/>
      <c r="AR54" s="311"/>
      <c r="AS54" s="314">
        <f t="shared" si="37"/>
        <v>0</v>
      </c>
      <c r="AT54" s="311"/>
      <c r="AU54" s="311"/>
      <c r="AV54" s="315">
        <f t="shared" si="38"/>
        <v>0</v>
      </c>
      <c r="AW54" s="311"/>
      <c r="AX54" s="311"/>
      <c r="AY54" s="315">
        <f t="shared" si="39"/>
        <v>0</v>
      </c>
      <c r="AZ54" s="308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11"/>
      <c r="K55" s="312"/>
      <c r="M55" s="313"/>
      <c r="N55" s="311"/>
      <c r="O55" s="306">
        <f t="shared" si="5"/>
        <v>0</v>
      </c>
      <c r="P55" s="311"/>
      <c r="Q55" s="311"/>
      <c r="R55" s="323"/>
      <c r="S55" s="311"/>
      <c r="T55" s="311"/>
      <c r="U55" s="323"/>
      <c r="V55" s="311"/>
      <c r="W55" s="311"/>
      <c r="X55" s="323"/>
      <c r="Y55" s="311"/>
      <c r="Z55" s="311"/>
      <c r="AA55" s="323"/>
      <c r="AB55" s="311"/>
      <c r="AC55" s="311"/>
      <c r="AD55" s="323"/>
      <c r="AE55" s="311"/>
      <c r="AF55" s="311"/>
      <c r="AG55" s="323"/>
      <c r="AH55" s="311"/>
      <c r="AI55" s="311"/>
      <c r="AJ55" s="323"/>
      <c r="AK55" s="311"/>
      <c r="AL55" s="311"/>
      <c r="AM55" s="323"/>
      <c r="AN55" s="311"/>
      <c r="AO55" s="311"/>
      <c r="AP55" s="323"/>
      <c r="AQ55" s="311"/>
      <c r="AR55" s="311"/>
      <c r="AS55" s="314">
        <f t="shared" si="37"/>
        <v>0</v>
      </c>
      <c r="AT55" s="311"/>
      <c r="AU55" s="311"/>
      <c r="AV55" s="315">
        <f t="shared" si="38"/>
        <v>0</v>
      </c>
      <c r="AW55" s="311"/>
      <c r="AX55" s="311"/>
      <c r="AY55" s="315">
        <f t="shared" si="39"/>
        <v>0</v>
      </c>
      <c r="AZ55" s="308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11"/>
      <c r="K56" s="312"/>
      <c r="M56" s="313"/>
      <c r="N56" s="311"/>
      <c r="O56" s="306">
        <f t="shared" si="5"/>
        <v>0</v>
      </c>
      <c r="P56" s="311"/>
      <c r="Q56" s="311"/>
      <c r="R56" s="323"/>
      <c r="S56" s="311"/>
      <c r="T56" s="311"/>
      <c r="U56" s="323"/>
      <c r="V56" s="311"/>
      <c r="W56" s="311"/>
      <c r="X56" s="323"/>
      <c r="Y56" s="311"/>
      <c r="Z56" s="311"/>
      <c r="AA56" s="323"/>
      <c r="AB56" s="311"/>
      <c r="AC56" s="311"/>
      <c r="AD56" s="323"/>
      <c r="AE56" s="311"/>
      <c r="AF56" s="311"/>
      <c r="AG56" s="323"/>
      <c r="AH56" s="311"/>
      <c r="AI56" s="311"/>
      <c r="AJ56" s="323"/>
      <c r="AK56" s="311"/>
      <c r="AL56" s="311"/>
      <c r="AM56" s="323"/>
      <c r="AN56" s="311"/>
      <c r="AO56" s="311"/>
      <c r="AP56" s="323"/>
      <c r="AQ56" s="311"/>
      <c r="AR56" s="311"/>
      <c r="AS56" s="314">
        <f t="shared" si="37"/>
        <v>0</v>
      </c>
      <c r="AT56" s="311"/>
      <c r="AU56" s="311"/>
      <c r="AV56" s="315">
        <f t="shared" si="38"/>
        <v>0</v>
      </c>
      <c r="AW56" s="311"/>
      <c r="AX56" s="311"/>
      <c r="AY56" s="315">
        <f t="shared" si="39"/>
        <v>0</v>
      </c>
      <c r="AZ56" s="308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11"/>
      <c r="K57" s="312"/>
      <c r="M57" s="313"/>
      <c r="N57" s="311"/>
      <c r="O57" s="323"/>
      <c r="P57" s="311"/>
      <c r="Q57" s="311"/>
      <c r="R57" s="323"/>
      <c r="S57" s="311"/>
      <c r="T57" s="311"/>
      <c r="U57" s="323"/>
      <c r="V57" s="311"/>
      <c r="W57" s="311"/>
      <c r="X57" s="323"/>
      <c r="Y57" s="311"/>
      <c r="Z57" s="311"/>
      <c r="AA57" s="323"/>
      <c r="AB57" s="311"/>
      <c r="AC57" s="311"/>
      <c r="AD57" s="323"/>
      <c r="AE57" s="311"/>
      <c r="AF57" s="311"/>
      <c r="AG57" s="323"/>
      <c r="AH57" s="311"/>
      <c r="AI57" s="311"/>
      <c r="AJ57" s="323"/>
      <c r="AK57" s="311"/>
      <c r="AL57" s="311"/>
      <c r="AM57" s="323"/>
      <c r="AN57" s="311"/>
      <c r="AO57" s="311"/>
      <c r="AP57" s="323"/>
      <c r="AQ57" s="311"/>
      <c r="AR57" s="311"/>
      <c r="AS57" s="314">
        <f t="shared" si="37"/>
        <v>0</v>
      </c>
      <c r="AT57" s="311"/>
      <c r="AU57" s="311"/>
      <c r="AV57" s="315">
        <f t="shared" si="38"/>
        <v>0</v>
      </c>
      <c r="AW57" s="311"/>
      <c r="AX57" s="311"/>
      <c r="AY57" s="315">
        <f t="shared" si="39"/>
        <v>0</v>
      </c>
      <c r="AZ57" s="308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11"/>
      <c r="K58" s="312"/>
      <c r="M58" s="313"/>
      <c r="N58" s="311"/>
      <c r="O58" s="323"/>
      <c r="P58" s="311"/>
      <c r="Q58" s="311"/>
      <c r="R58" s="323"/>
      <c r="S58" s="311"/>
      <c r="T58" s="311"/>
      <c r="U58" s="323"/>
      <c r="V58" s="311"/>
      <c r="W58" s="311"/>
      <c r="X58" s="323"/>
      <c r="Y58" s="311"/>
      <c r="Z58" s="311"/>
      <c r="AA58" s="323"/>
      <c r="AB58" s="311"/>
      <c r="AC58" s="311"/>
      <c r="AD58" s="323"/>
      <c r="AE58" s="311"/>
      <c r="AF58" s="311"/>
      <c r="AG58" s="323"/>
      <c r="AH58" s="311"/>
      <c r="AI58" s="311"/>
      <c r="AJ58" s="323"/>
      <c r="AK58" s="311"/>
      <c r="AL58" s="311"/>
      <c r="AM58" s="323"/>
      <c r="AN58" s="311"/>
      <c r="AO58" s="311"/>
      <c r="AP58" s="323"/>
      <c r="AQ58" s="311"/>
      <c r="AR58" s="311"/>
      <c r="AS58" s="314">
        <f t="shared" si="37"/>
        <v>0</v>
      </c>
      <c r="AT58" s="311"/>
      <c r="AU58" s="311"/>
      <c r="AV58" s="315">
        <f t="shared" si="38"/>
        <v>0</v>
      </c>
      <c r="AW58" s="311"/>
      <c r="AX58" s="311"/>
      <c r="AY58" s="315">
        <f t="shared" si="39"/>
        <v>0</v>
      </c>
      <c r="AZ58" s="308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11"/>
      <c r="K59" s="312"/>
      <c r="M59" s="313"/>
      <c r="N59" s="311"/>
      <c r="O59" s="323"/>
      <c r="P59" s="311"/>
      <c r="Q59" s="311"/>
      <c r="R59" s="323"/>
      <c r="S59" s="311"/>
      <c r="T59" s="311"/>
      <c r="U59" s="323"/>
      <c r="V59" s="311"/>
      <c r="W59" s="311"/>
      <c r="X59" s="323"/>
      <c r="Y59" s="311"/>
      <c r="Z59" s="311"/>
      <c r="AA59" s="323"/>
      <c r="AB59" s="311"/>
      <c r="AC59" s="311"/>
      <c r="AD59" s="323"/>
      <c r="AE59" s="311"/>
      <c r="AF59" s="311"/>
      <c r="AG59" s="323"/>
      <c r="AH59" s="311"/>
      <c r="AI59" s="311"/>
      <c r="AJ59" s="323"/>
      <c r="AK59" s="311"/>
      <c r="AL59" s="311"/>
      <c r="AM59" s="323"/>
      <c r="AN59" s="311"/>
      <c r="AO59" s="311"/>
      <c r="AP59" s="323"/>
      <c r="AQ59" s="311"/>
      <c r="AR59" s="311"/>
      <c r="AS59" s="314">
        <f t="shared" si="37"/>
        <v>0</v>
      </c>
      <c r="AT59" s="311"/>
      <c r="AU59" s="311"/>
      <c r="AV59" s="315">
        <f t="shared" si="38"/>
        <v>0</v>
      </c>
      <c r="AW59" s="311"/>
      <c r="AX59" s="311"/>
      <c r="AY59" s="315">
        <f t="shared" si="39"/>
        <v>0</v>
      </c>
      <c r="AZ59" s="308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11"/>
      <c r="K60" s="312"/>
      <c r="M60" s="313"/>
      <c r="N60" s="311"/>
      <c r="O60" s="323"/>
      <c r="P60" s="311"/>
      <c r="Q60" s="311"/>
      <c r="R60" s="323"/>
      <c r="S60" s="311"/>
      <c r="T60" s="311"/>
      <c r="U60" s="323"/>
      <c r="V60" s="311"/>
      <c r="W60" s="311"/>
      <c r="X60" s="323"/>
      <c r="Y60" s="311"/>
      <c r="Z60" s="311"/>
      <c r="AA60" s="323"/>
      <c r="AB60" s="311"/>
      <c r="AC60" s="311"/>
      <c r="AD60" s="323"/>
      <c r="AE60" s="311"/>
      <c r="AF60" s="311"/>
      <c r="AG60" s="323"/>
      <c r="AH60" s="311"/>
      <c r="AI60" s="311"/>
      <c r="AJ60" s="323"/>
      <c r="AK60" s="311"/>
      <c r="AL60" s="311"/>
      <c r="AM60" s="323"/>
      <c r="AN60" s="311"/>
      <c r="AO60" s="311"/>
      <c r="AP60" s="323"/>
      <c r="AQ60" s="311"/>
      <c r="AR60" s="311"/>
      <c r="AS60" s="314">
        <f t="shared" si="37"/>
        <v>0</v>
      </c>
      <c r="AT60" s="311"/>
      <c r="AU60" s="311"/>
      <c r="AV60" s="315">
        <f t="shared" si="38"/>
        <v>0</v>
      </c>
      <c r="AW60" s="311"/>
      <c r="AX60" s="311"/>
      <c r="AY60" s="315">
        <f t="shared" si="39"/>
        <v>0</v>
      </c>
      <c r="AZ60" s="308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11"/>
      <c r="K61" s="312"/>
      <c r="M61" s="313"/>
      <c r="N61" s="311"/>
      <c r="O61" s="323"/>
      <c r="P61" s="311"/>
      <c r="Q61" s="311"/>
      <c r="R61" s="323"/>
      <c r="S61" s="311"/>
      <c r="T61" s="311"/>
      <c r="U61" s="323"/>
      <c r="V61" s="311"/>
      <c r="W61" s="311"/>
      <c r="X61" s="323"/>
      <c r="Y61" s="311"/>
      <c r="Z61" s="311"/>
      <c r="AA61" s="323"/>
      <c r="AB61" s="311"/>
      <c r="AC61" s="311"/>
      <c r="AD61" s="323"/>
      <c r="AE61" s="311"/>
      <c r="AF61" s="311"/>
      <c r="AG61" s="323"/>
      <c r="AH61" s="311"/>
      <c r="AI61" s="311"/>
      <c r="AJ61" s="323"/>
      <c r="AK61" s="311"/>
      <c r="AL61" s="311"/>
      <c r="AM61" s="323"/>
      <c r="AN61" s="311"/>
      <c r="AO61" s="311"/>
      <c r="AP61" s="323"/>
      <c r="AQ61" s="311"/>
      <c r="AR61" s="311"/>
      <c r="AS61" s="314">
        <f t="shared" si="37"/>
        <v>0</v>
      </c>
      <c r="AT61" s="311"/>
      <c r="AU61" s="311"/>
      <c r="AV61" s="315">
        <f t="shared" si="38"/>
        <v>0</v>
      </c>
      <c r="AW61" s="311"/>
      <c r="AX61" s="311"/>
      <c r="AY61" s="315">
        <f t="shared" si="39"/>
        <v>0</v>
      </c>
      <c r="AZ61" s="308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11"/>
      <c r="K62" s="312"/>
      <c r="M62" s="313"/>
      <c r="N62" s="311"/>
      <c r="O62" s="323"/>
      <c r="P62" s="311"/>
      <c r="Q62" s="311"/>
      <c r="R62" s="323"/>
      <c r="S62" s="311"/>
      <c r="T62" s="311"/>
      <c r="U62" s="323"/>
      <c r="V62" s="311"/>
      <c r="W62" s="311"/>
      <c r="X62" s="323"/>
      <c r="Y62" s="311"/>
      <c r="Z62" s="311"/>
      <c r="AA62" s="323"/>
      <c r="AB62" s="311"/>
      <c r="AC62" s="311"/>
      <c r="AD62" s="323"/>
      <c r="AE62" s="311"/>
      <c r="AF62" s="311"/>
      <c r="AG62" s="323"/>
      <c r="AH62" s="311"/>
      <c r="AI62" s="311"/>
      <c r="AJ62" s="323"/>
      <c r="AK62" s="311"/>
      <c r="AL62" s="311"/>
      <c r="AM62" s="323"/>
      <c r="AN62" s="311"/>
      <c r="AO62" s="311"/>
      <c r="AP62" s="323"/>
      <c r="AQ62" s="311"/>
      <c r="AR62" s="311"/>
      <c r="AS62" s="314">
        <f t="shared" si="37"/>
        <v>0</v>
      </c>
      <c r="AT62" s="311"/>
      <c r="AU62" s="311"/>
      <c r="AV62" s="315">
        <f t="shared" si="38"/>
        <v>0</v>
      </c>
      <c r="AW62" s="311"/>
      <c r="AX62" s="311"/>
      <c r="AY62" s="315">
        <f t="shared" si="39"/>
        <v>0</v>
      </c>
      <c r="AZ62" s="308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11"/>
      <c r="K63" s="312"/>
      <c r="M63" s="313"/>
      <c r="N63" s="311"/>
      <c r="O63" s="323"/>
      <c r="P63" s="311"/>
      <c r="Q63" s="311"/>
      <c r="R63" s="323"/>
      <c r="S63" s="311"/>
      <c r="T63" s="311"/>
      <c r="U63" s="323"/>
      <c r="V63" s="311"/>
      <c r="W63" s="311"/>
      <c r="X63" s="323"/>
      <c r="Y63" s="311"/>
      <c r="Z63" s="311"/>
      <c r="AA63" s="323"/>
      <c r="AB63" s="311"/>
      <c r="AC63" s="311"/>
      <c r="AD63" s="323"/>
      <c r="AE63" s="311"/>
      <c r="AF63" s="311"/>
      <c r="AG63" s="323"/>
      <c r="AH63" s="311"/>
      <c r="AI63" s="311"/>
      <c r="AJ63" s="323"/>
      <c r="AK63" s="311"/>
      <c r="AL63" s="311"/>
      <c r="AM63" s="323"/>
      <c r="AN63" s="311"/>
      <c r="AO63" s="311"/>
      <c r="AP63" s="323"/>
      <c r="AQ63" s="311"/>
      <c r="AR63" s="311"/>
      <c r="AS63" s="314">
        <f t="shared" si="37"/>
        <v>0</v>
      </c>
      <c r="AT63" s="311"/>
      <c r="AU63" s="311"/>
      <c r="AV63" s="315">
        <f t="shared" si="38"/>
        <v>0</v>
      </c>
      <c r="AW63" s="311"/>
      <c r="AX63" s="311"/>
      <c r="AY63" s="315">
        <f t="shared" si="39"/>
        <v>0</v>
      </c>
      <c r="AZ63" s="308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11"/>
      <c r="K64" s="312"/>
      <c r="M64" s="313"/>
      <c r="N64" s="311"/>
      <c r="O64" s="323"/>
      <c r="P64" s="311"/>
      <c r="Q64" s="311"/>
      <c r="R64" s="323"/>
      <c r="S64" s="311"/>
      <c r="T64" s="311"/>
      <c r="U64" s="323"/>
      <c r="V64" s="311"/>
      <c r="W64" s="311"/>
      <c r="X64" s="323"/>
      <c r="Y64" s="311"/>
      <c r="Z64" s="311"/>
      <c r="AA64" s="323"/>
      <c r="AB64" s="311"/>
      <c r="AC64" s="311"/>
      <c r="AD64" s="323"/>
      <c r="AE64" s="311"/>
      <c r="AF64" s="311"/>
      <c r="AG64" s="323"/>
      <c r="AH64" s="311"/>
      <c r="AI64" s="311"/>
      <c r="AJ64" s="323"/>
      <c r="AK64" s="311"/>
      <c r="AL64" s="311"/>
      <c r="AM64" s="323"/>
      <c r="AN64" s="311"/>
      <c r="AO64" s="311"/>
      <c r="AP64" s="323"/>
      <c r="AQ64" s="311"/>
      <c r="AR64" s="311"/>
      <c r="AS64" s="314">
        <f t="shared" si="37"/>
        <v>0</v>
      </c>
      <c r="AT64" s="311"/>
      <c r="AU64" s="311"/>
      <c r="AV64" s="315">
        <f t="shared" si="38"/>
        <v>0</v>
      </c>
      <c r="AW64" s="311"/>
      <c r="AX64" s="311"/>
      <c r="AY64" s="315">
        <f t="shared" si="39"/>
        <v>0</v>
      </c>
      <c r="AZ64" s="308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11"/>
      <c r="K65" s="312"/>
      <c r="M65" s="313"/>
      <c r="N65" s="311"/>
      <c r="O65" s="323"/>
      <c r="P65" s="311"/>
      <c r="Q65" s="311"/>
      <c r="R65" s="323"/>
      <c r="S65" s="311"/>
      <c r="T65" s="311"/>
      <c r="U65" s="323"/>
      <c r="V65" s="311"/>
      <c r="W65" s="311"/>
      <c r="X65" s="323"/>
      <c r="Y65" s="311"/>
      <c r="Z65" s="311"/>
      <c r="AA65" s="323"/>
      <c r="AB65" s="311"/>
      <c r="AC65" s="311"/>
      <c r="AD65" s="323"/>
      <c r="AE65" s="311"/>
      <c r="AF65" s="311"/>
      <c r="AG65" s="323"/>
      <c r="AH65" s="311"/>
      <c r="AI65" s="311"/>
      <c r="AJ65" s="323"/>
      <c r="AK65" s="311"/>
      <c r="AL65" s="311"/>
      <c r="AM65" s="323"/>
      <c r="AN65" s="311"/>
      <c r="AO65" s="311"/>
      <c r="AP65" s="323"/>
      <c r="AQ65" s="311"/>
      <c r="AR65" s="311"/>
      <c r="AS65" s="314">
        <f t="shared" si="37"/>
        <v>0</v>
      </c>
      <c r="AT65" s="311"/>
      <c r="AU65" s="311"/>
      <c r="AV65" s="315"/>
      <c r="AW65" s="311"/>
      <c r="AX65" s="311"/>
      <c r="AY65" s="315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11"/>
      <c r="K66" s="312"/>
      <c r="M66" s="313"/>
      <c r="N66" s="311"/>
      <c r="O66" s="323"/>
      <c r="P66" s="311"/>
      <c r="Q66" s="311"/>
      <c r="R66" s="323"/>
      <c r="S66" s="311"/>
      <c r="T66" s="311"/>
      <c r="U66" s="323"/>
      <c r="V66" s="311"/>
      <c r="W66" s="311"/>
      <c r="X66" s="323"/>
      <c r="Y66" s="311"/>
      <c r="Z66" s="311"/>
      <c r="AA66" s="323"/>
      <c r="AB66" s="311"/>
      <c r="AC66" s="311"/>
      <c r="AD66" s="323"/>
      <c r="AE66" s="311"/>
      <c r="AF66" s="311"/>
      <c r="AG66" s="323"/>
      <c r="AH66" s="311"/>
      <c r="AI66" s="311"/>
      <c r="AJ66" s="323"/>
      <c r="AK66" s="311"/>
      <c r="AL66" s="311"/>
      <c r="AM66" s="323"/>
      <c r="AN66" s="311"/>
      <c r="AO66" s="311"/>
      <c r="AP66" s="323"/>
      <c r="AQ66" s="311"/>
      <c r="AR66" s="311"/>
      <c r="AS66" s="314">
        <f t="shared" si="37"/>
        <v>0</v>
      </c>
      <c r="AT66" s="311"/>
      <c r="AU66" s="311"/>
      <c r="AV66" s="315">
        <f t="shared" si="38"/>
        <v>0</v>
      </c>
      <c r="AW66" s="311"/>
      <c r="AX66" s="311"/>
      <c r="AY66" s="315">
        <f t="shared" si="39"/>
        <v>0</v>
      </c>
      <c r="AZ66" s="308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11"/>
      <c r="K67" s="312"/>
      <c r="M67" s="313"/>
      <c r="N67" s="311"/>
      <c r="O67" s="323"/>
      <c r="P67" s="311"/>
      <c r="Q67" s="311"/>
      <c r="R67" s="323"/>
      <c r="S67" s="311"/>
      <c r="T67" s="311"/>
      <c r="U67" s="323"/>
      <c r="V67" s="311"/>
      <c r="W67" s="311"/>
      <c r="X67" s="323"/>
      <c r="Y67" s="311"/>
      <c r="Z67" s="311"/>
      <c r="AA67" s="323"/>
      <c r="AB67" s="311"/>
      <c r="AC67" s="311"/>
      <c r="AD67" s="323"/>
      <c r="AE67" s="311"/>
      <c r="AF67" s="311"/>
      <c r="AG67" s="323"/>
      <c r="AH67" s="311"/>
      <c r="AI67" s="311"/>
      <c r="AJ67" s="323"/>
      <c r="AK67" s="311"/>
      <c r="AL67" s="311"/>
      <c r="AM67" s="323"/>
      <c r="AN67" s="311"/>
      <c r="AO67" s="311"/>
      <c r="AP67" s="323"/>
      <c r="AQ67" s="311"/>
      <c r="AR67" s="311"/>
      <c r="AS67" s="314">
        <f t="shared" si="37"/>
        <v>0</v>
      </c>
      <c r="AT67" s="311"/>
      <c r="AU67" s="311"/>
      <c r="AV67" s="315">
        <f t="shared" si="38"/>
        <v>0</v>
      </c>
      <c r="AW67" s="311"/>
      <c r="AX67" s="311"/>
      <c r="AY67" s="315">
        <f t="shared" si="39"/>
        <v>0</v>
      </c>
      <c r="AZ67" s="308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11"/>
      <c r="K68" s="312"/>
      <c r="M68" s="313"/>
      <c r="N68" s="311"/>
      <c r="O68" s="323"/>
      <c r="P68" s="311"/>
      <c r="Q68" s="311"/>
      <c r="R68" s="323"/>
      <c r="S68" s="311"/>
      <c r="T68" s="311"/>
      <c r="U68" s="323"/>
      <c r="V68" s="311"/>
      <c r="W68" s="311"/>
      <c r="X68" s="323"/>
      <c r="Y68" s="311"/>
      <c r="Z68" s="311"/>
      <c r="AA68" s="323"/>
      <c r="AB68" s="311"/>
      <c r="AC68" s="311"/>
      <c r="AD68" s="323"/>
      <c r="AE68" s="311"/>
      <c r="AF68" s="311"/>
      <c r="AG68" s="323"/>
      <c r="AH68" s="311"/>
      <c r="AI68" s="311"/>
      <c r="AJ68" s="323"/>
      <c r="AK68" s="311"/>
      <c r="AL68" s="311"/>
      <c r="AM68" s="323"/>
      <c r="AN68" s="311"/>
      <c r="AO68" s="311"/>
      <c r="AP68" s="323"/>
      <c r="AQ68" s="311"/>
      <c r="AR68" s="311"/>
      <c r="AS68" s="314">
        <f t="shared" si="37"/>
        <v>0</v>
      </c>
      <c r="AT68" s="311"/>
      <c r="AU68" s="311"/>
      <c r="AV68" s="315">
        <f t="shared" si="38"/>
        <v>0</v>
      </c>
      <c r="AW68" s="311"/>
      <c r="AX68" s="311"/>
      <c r="AY68" s="315">
        <f t="shared" si="39"/>
        <v>0</v>
      </c>
      <c r="AZ68" s="308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11"/>
      <c r="K69" s="312"/>
      <c r="M69" s="313"/>
      <c r="N69" s="311"/>
      <c r="O69" s="323"/>
      <c r="P69" s="311"/>
      <c r="Q69" s="311"/>
      <c r="R69" s="323"/>
      <c r="S69" s="311"/>
      <c r="T69" s="311"/>
      <c r="U69" s="323"/>
      <c r="V69" s="311"/>
      <c r="W69" s="311"/>
      <c r="X69" s="323"/>
      <c r="Y69" s="311"/>
      <c r="Z69" s="311"/>
      <c r="AA69" s="323"/>
      <c r="AB69" s="311"/>
      <c r="AC69" s="311"/>
      <c r="AD69" s="323"/>
      <c r="AE69" s="311"/>
      <c r="AF69" s="311"/>
      <c r="AG69" s="323"/>
      <c r="AH69" s="311"/>
      <c r="AI69" s="311"/>
      <c r="AJ69" s="323"/>
      <c r="AK69" s="311"/>
      <c r="AL69" s="311"/>
      <c r="AM69" s="323"/>
      <c r="AN69" s="311"/>
      <c r="AO69" s="311"/>
      <c r="AP69" s="323"/>
      <c r="AQ69" s="311"/>
      <c r="AR69" s="311"/>
      <c r="AS69" s="314">
        <f t="shared" si="37"/>
        <v>0</v>
      </c>
      <c r="AT69" s="311"/>
      <c r="AU69" s="311"/>
      <c r="AV69" s="315">
        <f t="shared" si="38"/>
        <v>0</v>
      </c>
      <c r="AW69" s="311"/>
      <c r="AX69" s="311"/>
      <c r="AY69" s="315">
        <f t="shared" si="39"/>
        <v>0</v>
      </c>
      <c r="AZ69" s="308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11"/>
      <c r="K70" s="312"/>
      <c r="M70" s="313"/>
      <c r="N70" s="311"/>
      <c r="O70" s="323"/>
      <c r="P70" s="311"/>
      <c r="Q70" s="311"/>
      <c r="R70" s="323"/>
      <c r="S70" s="311"/>
      <c r="T70" s="311"/>
      <c r="U70" s="323"/>
      <c r="V70" s="311"/>
      <c r="W70" s="311"/>
      <c r="X70" s="323"/>
      <c r="Y70" s="311"/>
      <c r="Z70" s="311"/>
      <c r="AA70" s="323"/>
      <c r="AB70" s="311"/>
      <c r="AC70" s="311"/>
      <c r="AD70" s="323"/>
      <c r="AE70" s="311"/>
      <c r="AF70" s="311"/>
      <c r="AG70" s="323"/>
      <c r="AH70" s="311"/>
      <c r="AI70" s="311"/>
      <c r="AJ70" s="323"/>
      <c r="AK70" s="311"/>
      <c r="AL70" s="311"/>
      <c r="AM70" s="323"/>
      <c r="AN70" s="311"/>
      <c r="AO70" s="311"/>
      <c r="AP70" s="323"/>
      <c r="AQ70" s="311"/>
      <c r="AR70" s="311"/>
      <c r="AS70" s="314">
        <f t="shared" si="37"/>
        <v>0</v>
      </c>
      <c r="AT70" s="311"/>
      <c r="AU70" s="311"/>
      <c r="AV70" s="315">
        <f t="shared" si="38"/>
        <v>0</v>
      </c>
      <c r="AW70" s="311"/>
      <c r="AX70" s="311"/>
      <c r="AY70" s="315">
        <f t="shared" si="39"/>
        <v>0</v>
      </c>
      <c r="AZ70" s="308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11"/>
      <c r="K71" s="312"/>
      <c r="M71" s="313"/>
      <c r="N71" s="311"/>
      <c r="O71" s="323"/>
      <c r="P71" s="311"/>
      <c r="Q71" s="311"/>
      <c r="R71" s="323"/>
      <c r="S71" s="311"/>
      <c r="T71" s="311"/>
      <c r="U71" s="323"/>
      <c r="V71" s="311"/>
      <c r="W71" s="311"/>
      <c r="X71" s="323"/>
      <c r="Y71" s="311"/>
      <c r="Z71" s="311"/>
      <c r="AA71" s="323"/>
      <c r="AB71" s="311"/>
      <c r="AC71" s="311"/>
      <c r="AD71" s="323"/>
      <c r="AE71" s="311"/>
      <c r="AF71" s="311"/>
      <c r="AG71" s="323"/>
      <c r="AH71" s="311"/>
      <c r="AI71" s="311"/>
      <c r="AJ71" s="323"/>
      <c r="AK71" s="311"/>
      <c r="AL71" s="311"/>
      <c r="AM71" s="323"/>
      <c r="AN71" s="311"/>
      <c r="AO71" s="311"/>
      <c r="AP71" s="323"/>
      <c r="AQ71" s="311"/>
      <c r="AR71" s="311"/>
      <c r="AS71" s="314">
        <f t="shared" si="37"/>
        <v>0</v>
      </c>
      <c r="AT71" s="311"/>
      <c r="AU71" s="311"/>
      <c r="AV71" s="315">
        <f t="shared" ref="AV71:AV87" si="41">AT71-AU71</f>
        <v>0</v>
      </c>
      <c r="AW71" s="311"/>
      <c r="AX71" s="311"/>
      <c r="AY71" s="315">
        <f t="shared" ref="AY71:AY87" si="42">AW71-AX71</f>
        <v>0</v>
      </c>
      <c r="AZ71" s="308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11"/>
      <c r="K72" s="312"/>
      <c r="M72" s="313"/>
      <c r="N72" s="311"/>
      <c r="O72" s="323"/>
      <c r="P72" s="311"/>
      <c r="Q72" s="311"/>
      <c r="R72" s="323"/>
      <c r="S72" s="311"/>
      <c r="T72" s="311"/>
      <c r="U72" s="323"/>
      <c r="V72" s="311"/>
      <c r="W72" s="311"/>
      <c r="X72" s="323"/>
      <c r="Y72" s="311"/>
      <c r="Z72" s="311"/>
      <c r="AA72" s="323"/>
      <c r="AB72" s="311"/>
      <c r="AC72" s="311"/>
      <c r="AD72" s="323"/>
      <c r="AE72" s="311"/>
      <c r="AF72" s="311"/>
      <c r="AG72" s="323"/>
      <c r="AH72" s="311"/>
      <c r="AI72" s="311"/>
      <c r="AJ72" s="323"/>
      <c r="AK72" s="311"/>
      <c r="AL72" s="311"/>
      <c r="AM72" s="323"/>
      <c r="AN72" s="311"/>
      <c r="AO72" s="311"/>
      <c r="AP72" s="323"/>
      <c r="AQ72" s="311"/>
      <c r="AR72" s="311"/>
      <c r="AS72" s="314">
        <f t="shared" ref="AS72:AS86" si="43">AQ72-AR72</f>
        <v>0</v>
      </c>
      <c r="AT72" s="311"/>
      <c r="AU72" s="311"/>
      <c r="AV72" s="315">
        <f t="shared" si="41"/>
        <v>0</v>
      </c>
      <c r="AW72" s="311"/>
      <c r="AX72" s="311"/>
      <c r="AY72" s="315">
        <f t="shared" si="42"/>
        <v>0</v>
      </c>
      <c r="AZ72" s="308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11"/>
      <c r="K73" s="312"/>
      <c r="M73" s="313"/>
      <c r="N73" s="311"/>
      <c r="O73" s="323"/>
      <c r="P73" s="311"/>
      <c r="Q73" s="311"/>
      <c r="R73" s="323"/>
      <c r="S73" s="311"/>
      <c r="T73" s="311"/>
      <c r="U73" s="323"/>
      <c r="V73" s="311"/>
      <c r="W73" s="311"/>
      <c r="X73" s="323"/>
      <c r="Y73" s="311"/>
      <c r="Z73" s="311"/>
      <c r="AA73" s="323"/>
      <c r="AB73" s="311"/>
      <c r="AC73" s="311"/>
      <c r="AD73" s="323"/>
      <c r="AE73" s="311"/>
      <c r="AF73" s="311"/>
      <c r="AG73" s="323"/>
      <c r="AH73" s="311"/>
      <c r="AI73" s="311"/>
      <c r="AJ73" s="323"/>
      <c r="AK73" s="311"/>
      <c r="AL73" s="311"/>
      <c r="AM73" s="323"/>
      <c r="AN73" s="311"/>
      <c r="AO73" s="311"/>
      <c r="AP73" s="323"/>
      <c r="AQ73" s="311"/>
      <c r="AR73" s="311"/>
      <c r="AS73" s="314">
        <f t="shared" si="43"/>
        <v>0</v>
      </c>
      <c r="AT73" s="311"/>
      <c r="AU73" s="311"/>
      <c r="AV73" s="315">
        <f t="shared" si="41"/>
        <v>0</v>
      </c>
      <c r="AW73" s="311"/>
      <c r="AX73" s="311"/>
      <c r="AY73" s="315">
        <f t="shared" si="42"/>
        <v>0</v>
      </c>
      <c r="AZ73" s="308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11"/>
      <c r="K74" s="312"/>
      <c r="M74" s="313"/>
      <c r="N74" s="311"/>
      <c r="O74" s="323"/>
      <c r="P74" s="311"/>
      <c r="Q74" s="311"/>
      <c r="R74" s="323"/>
      <c r="S74" s="311"/>
      <c r="T74" s="311"/>
      <c r="U74" s="323"/>
      <c r="V74" s="311"/>
      <c r="W74" s="311"/>
      <c r="X74" s="323"/>
      <c r="Y74" s="311"/>
      <c r="Z74" s="311"/>
      <c r="AA74" s="323"/>
      <c r="AB74" s="311"/>
      <c r="AC74" s="311"/>
      <c r="AD74" s="323"/>
      <c r="AE74" s="311"/>
      <c r="AF74" s="311"/>
      <c r="AG74" s="323"/>
      <c r="AH74" s="311"/>
      <c r="AI74" s="311"/>
      <c r="AJ74" s="323"/>
      <c r="AK74" s="311"/>
      <c r="AL74" s="311"/>
      <c r="AM74" s="323"/>
      <c r="AN74" s="311"/>
      <c r="AO74" s="311"/>
      <c r="AP74" s="323"/>
      <c r="AQ74" s="311"/>
      <c r="AR74" s="311"/>
      <c r="AS74" s="314">
        <f t="shared" si="43"/>
        <v>0</v>
      </c>
      <c r="AT74" s="311"/>
      <c r="AU74" s="311"/>
      <c r="AV74" s="315">
        <f t="shared" si="41"/>
        <v>0</v>
      </c>
      <c r="AW74" s="311"/>
      <c r="AX74" s="311"/>
      <c r="AY74" s="315">
        <f t="shared" si="42"/>
        <v>0</v>
      </c>
      <c r="AZ74" s="308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11"/>
      <c r="K75" s="312"/>
      <c r="M75" s="313"/>
      <c r="N75" s="311"/>
      <c r="O75" s="323"/>
      <c r="P75" s="311"/>
      <c r="Q75" s="311"/>
      <c r="R75" s="323"/>
      <c r="S75" s="311"/>
      <c r="T75" s="311"/>
      <c r="U75" s="323"/>
      <c r="V75" s="311"/>
      <c r="W75" s="311"/>
      <c r="X75" s="323"/>
      <c r="Y75" s="311"/>
      <c r="Z75" s="311"/>
      <c r="AA75" s="323"/>
      <c r="AB75" s="311"/>
      <c r="AC75" s="311"/>
      <c r="AD75" s="323"/>
      <c r="AE75" s="311"/>
      <c r="AF75" s="311"/>
      <c r="AG75" s="323"/>
      <c r="AH75" s="311"/>
      <c r="AI75" s="311"/>
      <c r="AJ75" s="323"/>
      <c r="AK75" s="311"/>
      <c r="AL75" s="311"/>
      <c r="AM75" s="323"/>
      <c r="AN75" s="311"/>
      <c r="AO75" s="311"/>
      <c r="AP75" s="323"/>
      <c r="AQ75" s="311"/>
      <c r="AR75" s="311"/>
      <c r="AS75" s="314">
        <f t="shared" si="43"/>
        <v>0</v>
      </c>
      <c r="AT75" s="311"/>
      <c r="AU75" s="311"/>
      <c r="AV75" s="315">
        <f t="shared" si="41"/>
        <v>0</v>
      </c>
      <c r="AW75" s="311"/>
      <c r="AX75" s="311"/>
      <c r="AY75" s="315">
        <f t="shared" si="42"/>
        <v>0</v>
      </c>
      <c r="AZ75" s="308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11"/>
      <c r="K76" s="312"/>
      <c r="M76" s="313"/>
      <c r="N76" s="311"/>
      <c r="O76" s="323"/>
      <c r="P76" s="311"/>
      <c r="Q76" s="311"/>
      <c r="R76" s="323"/>
      <c r="S76" s="311"/>
      <c r="T76" s="311"/>
      <c r="U76" s="323"/>
      <c r="V76" s="311"/>
      <c r="W76" s="311"/>
      <c r="X76" s="323"/>
      <c r="Y76" s="311"/>
      <c r="Z76" s="311"/>
      <c r="AA76" s="323"/>
      <c r="AB76" s="311"/>
      <c r="AC76" s="311"/>
      <c r="AD76" s="323"/>
      <c r="AE76" s="311"/>
      <c r="AF76" s="311"/>
      <c r="AG76" s="323"/>
      <c r="AH76" s="311"/>
      <c r="AI76" s="311"/>
      <c r="AJ76" s="323"/>
      <c r="AK76" s="311"/>
      <c r="AL76" s="311"/>
      <c r="AM76" s="323"/>
      <c r="AN76" s="311"/>
      <c r="AO76" s="311"/>
      <c r="AP76" s="323"/>
      <c r="AQ76" s="311"/>
      <c r="AR76" s="311"/>
      <c r="AS76" s="314">
        <f t="shared" si="43"/>
        <v>0</v>
      </c>
      <c r="AT76" s="311"/>
      <c r="AU76" s="311"/>
      <c r="AV76" s="315">
        <f t="shared" si="41"/>
        <v>0</v>
      </c>
      <c r="AW76" s="311"/>
      <c r="AX76" s="311"/>
      <c r="AY76" s="315">
        <f t="shared" si="42"/>
        <v>0</v>
      </c>
      <c r="AZ76" s="308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11"/>
      <c r="K77" s="312"/>
      <c r="M77" s="313"/>
      <c r="N77" s="311"/>
      <c r="O77" s="323"/>
      <c r="P77" s="311"/>
      <c r="Q77" s="311"/>
      <c r="R77" s="323"/>
      <c r="S77" s="311"/>
      <c r="T77" s="311"/>
      <c r="U77" s="323"/>
      <c r="V77" s="311"/>
      <c r="W77" s="311"/>
      <c r="X77" s="323"/>
      <c r="Y77" s="311"/>
      <c r="Z77" s="311"/>
      <c r="AA77" s="323"/>
      <c r="AB77" s="311"/>
      <c r="AC77" s="311"/>
      <c r="AD77" s="323"/>
      <c r="AE77" s="311"/>
      <c r="AF77" s="311"/>
      <c r="AG77" s="323"/>
      <c r="AH77" s="311"/>
      <c r="AI77" s="311"/>
      <c r="AJ77" s="323"/>
      <c r="AK77" s="311"/>
      <c r="AL77" s="311"/>
      <c r="AM77" s="323"/>
      <c r="AN77" s="311"/>
      <c r="AO77" s="311"/>
      <c r="AP77" s="323"/>
      <c r="AQ77" s="311"/>
      <c r="AR77" s="311"/>
      <c r="AS77" s="314">
        <f t="shared" si="43"/>
        <v>0</v>
      </c>
      <c r="AT77" s="311"/>
      <c r="AU77" s="311"/>
      <c r="AV77" s="315">
        <f t="shared" si="41"/>
        <v>0</v>
      </c>
      <c r="AW77" s="311"/>
      <c r="AX77" s="311"/>
      <c r="AY77" s="315">
        <f t="shared" si="42"/>
        <v>0</v>
      </c>
      <c r="AZ77" s="308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11"/>
      <c r="K78" s="312"/>
      <c r="M78" s="313"/>
      <c r="N78" s="311"/>
      <c r="O78" s="323"/>
      <c r="P78" s="311"/>
      <c r="Q78" s="311"/>
      <c r="R78" s="323"/>
      <c r="S78" s="311"/>
      <c r="T78" s="311"/>
      <c r="U78" s="323"/>
      <c r="V78" s="311"/>
      <c r="W78" s="311"/>
      <c r="X78" s="323"/>
      <c r="Y78" s="311"/>
      <c r="Z78" s="311"/>
      <c r="AA78" s="323"/>
      <c r="AB78" s="311"/>
      <c r="AC78" s="311"/>
      <c r="AD78" s="323"/>
      <c r="AE78" s="311"/>
      <c r="AF78" s="311"/>
      <c r="AG78" s="323"/>
      <c r="AH78" s="311"/>
      <c r="AI78" s="311"/>
      <c r="AJ78" s="323"/>
      <c r="AK78" s="311"/>
      <c r="AL78" s="311"/>
      <c r="AM78" s="323"/>
      <c r="AN78" s="311"/>
      <c r="AO78" s="311"/>
      <c r="AP78" s="323"/>
      <c r="AQ78" s="311"/>
      <c r="AR78" s="311"/>
      <c r="AS78" s="314">
        <f t="shared" si="43"/>
        <v>0</v>
      </c>
      <c r="AT78" s="311"/>
      <c r="AU78" s="311"/>
      <c r="AV78" s="315">
        <f t="shared" si="41"/>
        <v>0</v>
      </c>
      <c r="AW78" s="311"/>
      <c r="AX78" s="311"/>
      <c r="AY78" s="315">
        <f t="shared" si="42"/>
        <v>0</v>
      </c>
      <c r="AZ78" s="308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11"/>
      <c r="K79" s="312"/>
      <c r="M79" s="313"/>
      <c r="N79" s="311"/>
      <c r="O79" s="323"/>
      <c r="P79" s="311"/>
      <c r="Q79" s="311"/>
      <c r="R79" s="323"/>
      <c r="S79" s="311"/>
      <c r="T79" s="311"/>
      <c r="U79" s="323"/>
      <c r="V79" s="311"/>
      <c r="W79" s="311"/>
      <c r="X79" s="323"/>
      <c r="Y79" s="311"/>
      <c r="Z79" s="311"/>
      <c r="AA79" s="323"/>
      <c r="AB79" s="311"/>
      <c r="AC79" s="311"/>
      <c r="AD79" s="323"/>
      <c r="AE79" s="311"/>
      <c r="AF79" s="311"/>
      <c r="AG79" s="323"/>
      <c r="AH79" s="311"/>
      <c r="AI79" s="311"/>
      <c r="AJ79" s="323"/>
      <c r="AK79" s="311"/>
      <c r="AL79" s="311"/>
      <c r="AM79" s="323"/>
      <c r="AN79" s="311"/>
      <c r="AO79" s="311"/>
      <c r="AP79" s="323"/>
      <c r="AQ79" s="311"/>
      <c r="AR79" s="311"/>
      <c r="AS79" s="314">
        <f t="shared" si="43"/>
        <v>0</v>
      </c>
      <c r="AT79" s="311"/>
      <c r="AU79" s="311"/>
      <c r="AV79" s="315">
        <f t="shared" si="41"/>
        <v>0</v>
      </c>
      <c r="AW79" s="311"/>
      <c r="AX79" s="311"/>
      <c r="AY79" s="315">
        <f t="shared" si="42"/>
        <v>0</v>
      </c>
      <c r="AZ79" s="308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11"/>
      <c r="K80" s="312"/>
      <c r="M80" s="313"/>
      <c r="N80" s="311"/>
      <c r="O80" s="323"/>
      <c r="P80" s="311"/>
      <c r="Q80" s="311"/>
      <c r="R80" s="323"/>
      <c r="S80" s="311"/>
      <c r="T80" s="311"/>
      <c r="U80" s="323"/>
      <c r="V80" s="311"/>
      <c r="W80" s="311"/>
      <c r="X80" s="323"/>
      <c r="Y80" s="311"/>
      <c r="Z80" s="311"/>
      <c r="AA80" s="323"/>
      <c r="AB80" s="311"/>
      <c r="AC80" s="311"/>
      <c r="AD80" s="323"/>
      <c r="AE80" s="311"/>
      <c r="AF80" s="311"/>
      <c r="AG80" s="323"/>
      <c r="AH80" s="311"/>
      <c r="AI80" s="311"/>
      <c r="AJ80" s="323"/>
      <c r="AK80" s="311"/>
      <c r="AL80" s="311"/>
      <c r="AM80" s="323"/>
      <c r="AN80" s="311"/>
      <c r="AO80" s="311"/>
      <c r="AP80" s="323"/>
      <c r="AQ80" s="311"/>
      <c r="AR80" s="311"/>
      <c r="AS80" s="314">
        <f t="shared" si="43"/>
        <v>0</v>
      </c>
      <c r="AT80" s="311"/>
      <c r="AU80" s="311"/>
      <c r="AV80" s="315">
        <f t="shared" si="41"/>
        <v>0</v>
      </c>
      <c r="AW80" s="311"/>
      <c r="AX80" s="311"/>
      <c r="AY80" s="315">
        <f t="shared" si="42"/>
        <v>0</v>
      </c>
      <c r="AZ80" s="308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11"/>
      <c r="K81" s="312"/>
      <c r="M81" s="313"/>
      <c r="N81" s="311"/>
      <c r="O81" s="323"/>
      <c r="P81" s="311"/>
      <c r="Q81" s="311"/>
      <c r="R81" s="323"/>
      <c r="S81" s="311"/>
      <c r="T81" s="311"/>
      <c r="U81" s="323"/>
      <c r="V81" s="311"/>
      <c r="W81" s="311"/>
      <c r="X81" s="323"/>
      <c r="Y81" s="311"/>
      <c r="Z81" s="311"/>
      <c r="AA81" s="323"/>
      <c r="AB81" s="311"/>
      <c r="AC81" s="311"/>
      <c r="AD81" s="323"/>
      <c r="AE81" s="311"/>
      <c r="AF81" s="311"/>
      <c r="AG81" s="323"/>
      <c r="AH81" s="311"/>
      <c r="AI81" s="311"/>
      <c r="AJ81" s="323"/>
      <c r="AK81" s="311"/>
      <c r="AL81" s="311"/>
      <c r="AM81" s="323"/>
      <c r="AN81" s="311"/>
      <c r="AO81" s="311"/>
      <c r="AP81" s="323"/>
      <c r="AQ81" s="311"/>
      <c r="AR81" s="311"/>
      <c r="AS81" s="314">
        <f t="shared" si="43"/>
        <v>0</v>
      </c>
      <c r="AT81" s="311"/>
      <c r="AU81" s="311"/>
      <c r="AV81" s="315">
        <f t="shared" si="41"/>
        <v>0</v>
      </c>
      <c r="AW81" s="311"/>
      <c r="AX81" s="311"/>
      <c r="AY81" s="315">
        <f t="shared" si="42"/>
        <v>0</v>
      </c>
      <c r="AZ81" s="308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24"/>
      <c r="K82" s="312"/>
      <c r="M82" s="313"/>
      <c r="N82" s="324"/>
      <c r="O82" s="323"/>
      <c r="P82" s="324"/>
      <c r="Q82" s="324"/>
      <c r="R82" s="323"/>
      <c r="S82" s="324"/>
      <c r="T82" s="324"/>
      <c r="U82" s="323"/>
      <c r="V82" s="324"/>
      <c r="W82" s="324"/>
      <c r="X82" s="323"/>
      <c r="Y82" s="324"/>
      <c r="Z82" s="324"/>
      <c r="AA82" s="323"/>
      <c r="AB82" s="324"/>
      <c r="AC82" s="324"/>
      <c r="AD82" s="323"/>
      <c r="AE82" s="324"/>
      <c r="AF82" s="324"/>
      <c r="AG82" s="323"/>
      <c r="AH82" s="324"/>
      <c r="AI82" s="324"/>
      <c r="AJ82" s="323"/>
      <c r="AK82" s="324"/>
      <c r="AL82" s="324"/>
      <c r="AM82" s="323"/>
      <c r="AN82" s="324"/>
      <c r="AO82" s="324"/>
      <c r="AP82" s="323"/>
      <c r="AQ82" s="324"/>
      <c r="AR82" s="324"/>
      <c r="AS82" s="314">
        <f t="shared" si="43"/>
        <v>0</v>
      </c>
      <c r="AT82" s="324"/>
      <c r="AU82" s="324"/>
      <c r="AV82" s="315"/>
      <c r="AW82" s="324"/>
      <c r="AX82" s="324"/>
      <c r="AY82" s="315"/>
      <c r="AZ82" s="308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11"/>
      <c r="K83" s="312"/>
      <c r="M83" s="313"/>
      <c r="N83" s="311"/>
      <c r="O83" s="323"/>
      <c r="P83" s="311"/>
      <c r="Q83" s="311"/>
      <c r="R83" s="323"/>
      <c r="S83" s="311"/>
      <c r="T83" s="311"/>
      <c r="U83" s="323"/>
      <c r="V83" s="311"/>
      <c r="W83" s="311"/>
      <c r="X83" s="323"/>
      <c r="Y83" s="311"/>
      <c r="Z83" s="311"/>
      <c r="AA83" s="323"/>
      <c r="AB83" s="311"/>
      <c r="AC83" s="311"/>
      <c r="AD83" s="323"/>
      <c r="AE83" s="311"/>
      <c r="AF83" s="311"/>
      <c r="AG83" s="323"/>
      <c r="AH83" s="311"/>
      <c r="AI83" s="311"/>
      <c r="AJ83" s="323"/>
      <c r="AK83" s="311"/>
      <c r="AL83" s="311"/>
      <c r="AM83" s="323"/>
      <c r="AN83" s="311"/>
      <c r="AO83" s="311"/>
      <c r="AP83" s="323"/>
      <c r="AQ83" s="311"/>
      <c r="AR83" s="311"/>
      <c r="AS83" s="314">
        <f t="shared" si="43"/>
        <v>0</v>
      </c>
      <c r="AT83" s="311"/>
      <c r="AU83" s="311"/>
      <c r="AV83" s="315">
        <f t="shared" si="41"/>
        <v>0</v>
      </c>
      <c r="AW83" s="311"/>
      <c r="AX83" s="311"/>
      <c r="AY83" s="315">
        <f t="shared" si="42"/>
        <v>0</v>
      </c>
      <c r="AZ83" s="308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11"/>
      <c r="K84" s="312"/>
      <c r="M84" s="313"/>
      <c r="N84" s="311"/>
      <c r="O84" s="323"/>
      <c r="P84" s="311"/>
      <c r="Q84" s="311"/>
      <c r="R84" s="323"/>
      <c r="S84" s="311"/>
      <c r="T84" s="311"/>
      <c r="U84" s="323"/>
      <c r="V84" s="311"/>
      <c r="W84" s="311"/>
      <c r="X84" s="323"/>
      <c r="Y84" s="311"/>
      <c r="Z84" s="311"/>
      <c r="AA84" s="323"/>
      <c r="AB84" s="311"/>
      <c r="AC84" s="311"/>
      <c r="AD84" s="323"/>
      <c r="AE84" s="311"/>
      <c r="AF84" s="311"/>
      <c r="AG84" s="323"/>
      <c r="AH84" s="311"/>
      <c r="AI84" s="311"/>
      <c r="AJ84" s="323"/>
      <c r="AK84" s="311"/>
      <c r="AL84" s="311"/>
      <c r="AM84" s="323"/>
      <c r="AN84" s="311"/>
      <c r="AO84" s="311"/>
      <c r="AP84" s="323"/>
      <c r="AQ84" s="311"/>
      <c r="AR84" s="311"/>
      <c r="AS84" s="314">
        <f t="shared" si="43"/>
        <v>0</v>
      </c>
      <c r="AT84" s="311"/>
      <c r="AU84" s="311"/>
      <c r="AV84" s="315">
        <f t="shared" si="41"/>
        <v>0</v>
      </c>
      <c r="AW84" s="311"/>
      <c r="AX84" s="311"/>
      <c r="AY84" s="315">
        <f t="shared" si="42"/>
        <v>0</v>
      </c>
      <c r="AZ84" s="308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11"/>
      <c r="K85" s="312"/>
      <c r="M85" s="313"/>
      <c r="N85" s="311"/>
      <c r="O85" s="323"/>
      <c r="P85" s="311"/>
      <c r="Q85" s="311"/>
      <c r="R85" s="323"/>
      <c r="S85" s="311"/>
      <c r="T85" s="311"/>
      <c r="U85" s="323"/>
      <c r="V85" s="311"/>
      <c r="W85" s="311"/>
      <c r="X85" s="323"/>
      <c r="Y85" s="311"/>
      <c r="Z85" s="311"/>
      <c r="AA85" s="323"/>
      <c r="AB85" s="311"/>
      <c r="AC85" s="311"/>
      <c r="AD85" s="323"/>
      <c r="AE85" s="311"/>
      <c r="AF85" s="311"/>
      <c r="AG85" s="323"/>
      <c r="AH85" s="311"/>
      <c r="AI85" s="311"/>
      <c r="AJ85" s="323"/>
      <c r="AK85" s="311"/>
      <c r="AL85" s="311"/>
      <c r="AM85" s="323"/>
      <c r="AN85" s="311"/>
      <c r="AO85" s="311"/>
      <c r="AP85" s="323"/>
      <c r="AQ85" s="311"/>
      <c r="AR85" s="311"/>
      <c r="AS85" s="314">
        <f t="shared" si="43"/>
        <v>0</v>
      </c>
      <c r="AT85" s="311"/>
      <c r="AU85" s="311"/>
      <c r="AV85" s="315">
        <f t="shared" si="41"/>
        <v>0</v>
      </c>
      <c r="AW85" s="311"/>
      <c r="AX85" s="311"/>
      <c r="AY85" s="315">
        <f t="shared" si="42"/>
        <v>0</v>
      </c>
      <c r="AZ85" s="308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11"/>
      <c r="K86" s="312"/>
      <c r="M86" s="313"/>
      <c r="N86" s="311"/>
      <c r="O86" s="323"/>
      <c r="P86" s="311"/>
      <c r="Q86" s="311"/>
      <c r="R86" s="323"/>
      <c r="S86" s="311"/>
      <c r="T86" s="311"/>
      <c r="U86" s="323"/>
      <c r="V86" s="311"/>
      <c r="W86" s="311"/>
      <c r="X86" s="323"/>
      <c r="Y86" s="311"/>
      <c r="Z86" s="311"/>
      <c r="AA86" s="323"/>
      <c r="AB86" s="311"/>
      <c r="AC86" s="311"/>
      <c r="AD86" s="323"/>
      <c r="AE86" s="311"/>
      <c r="AF86" s="311"/>
      <c r="AG86" s="323"/>
      <c r="AH86" s="311"/>
      <c r="AI86" s="311"/>
      <c r="AJ86" s="323"/>
      <c r="AK86" s="311"/>
      <c r="AL86" s="311"/>
      <c r="AM86" s="323"/>
      <c r="AN86" s="311"/>
      <c r="AO86" s="311"/>
      <c r="AP86" s="323"/>
      <c r="AQ86" s="311"/>
      <c r="AR86" s="311"/>
      <c r="AS86" s="314">
        <f t="shared" si="43"/>
        <v>0</v>
      </c>
      <c r="AT86" s="311"/>
      <c r="AU86" s="311"/>
      <c r="AV86" s="315">
        <f t="shared" si="41"/>
        <v>0</v>
      </c>
      <c r="AW86" s="311"/>
      <c r="AX86" s="311"/>
      <c r="AY86" s="315">
        <f t="shared" si="42"/>
        <v>0</v>
      </c>
      <c r="AZ86" s="308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11"/>
      <c r="K87" s="312"/>
      <c r="M87" s="313"/>
      <c r="N87" s="311"/>
      <c r="O87" s="323"/>
      <c r="P87" s="311"/>
      <c r="Q87" s="311"/>
      <c r="R87" s="323"/>
      <c r="S87" s="311"/>
      <c r="T87" s="311"/>
      <c r="U87" s="323"/>
      <c r="V87" s="311"/>
      <c r="W87" s="311"/>
      <c r="X87" s="323"/>
      <c r="Y87" s="311"/>
      <c r="Z87" s="311"/>
      <c r="AA87" s="323"/>
      <c r="AB87" s="311"/>
      <c r="AC87" s="311"/>
      <c r="AD87" s="323"/>
      <c r="AE87" s="311"/>
      <c r="AF87" s="311"/>
      <c r="AG87" s="323"/>
      <c r="AH87" s="311"/>
      <c r="AI87" s="311"/>
      <c r="AJ87" s="323"/>
      <c r="AK87" s="311"/>
      <c r="AL87" s="311"/>
      <c r="AM87" s="323"/>
      <c r="AN87" s="311"/>
      <c r="AO87" s="311"/>
      <c r="AP87" s="323"/>
      <c r="AQ87" s="311"/>
      <c r="AR87" s="311"/>
      <c r="AS87" s="324"/>
      <c r="AT87" s="311"/>
      <c r="AU87" s="311"/>
      <c r="AV87" s="315">
        <f t="shared" si="41"/>
        <v>0</v>
      </c>
      <c r="AW87" s="311"/>
      <c r="AX87" s="311"/>
      <c r="AY87" s="315">
        <f t="shared" si="42"/>
        <v>0</v>
      </c>
      <c r="AZ87" s="308">
        <f t="shared" si="44"/>
        <v>0</v>
      </c>
    </row>
    <row r="88" spans="1:52" s="201" customFormat="1" ht="18" customHeight="1" thickBot="1" x14ac:dyDescent="0.3">
      <c r="A88" s="424" t="s">
        <v>28</v>
      </c>
      <c r="B88" s="425"/>
      <c r="C88" s="425"/>
      <c r="D88" s="426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19915000</v>
      </c>
      <c r="X88" s="200">
        <f t="shared" si="45"/>
        <v>0</v>
      </c>
      <c r="Y88" s="200">
        <f t="shared" si="45"/>
        <v>19915000</v>
      </c>
      <c r="Z88" s="200">
        <f t="shared" si="45"/>
        <v>19915000</v>
      </c>
      <c r="AA88" s="200">
        <f t="shared" si="45"/>
        <v>0</v>
      </c>
      <c r="AB88" s="200">
        <f t="shared" si="45"/>
        <v>19915000</v>
      </c>
      <c r="AC88" s="200">
        <f t="shared" si="45"/>
        <v>19915000</v>
      </c>
      <c r="AD88" s="200">
        <f t="shared" si="45"/>
        <v>0</v>
      </c>
      <c r="AE88" s="200">
        <f t="shared" si="45"/>
        <v>19915000</v>
      </c>
      <c r="AF88" s="200">
        <f t="shared" si="45"/>
        <v>19065000</v>
      </c>
      <c r="AG88" s="200">
        <f t="shared" si="45"/>
        <v>850000</v>
      </c>
      <c r="AH88" s="200">
        <f t="shared" si="45"/>
        <v>19915000</v>
      </c>
      <c r="AI88" s="200">
        <f t="shared" si="45"/>
        <v>18665000</v>
      </c>
      <c r="AJ88" s="200">
        <f t="shared" si="45"/>
        <v>1250000</v>
      </c>
      <c r="AK88" s="200">
        <f t="shared" si="45"/>
        <v>19915000</v>
      </c>
      <c r="AL88" s="200">
        <f t="shared" si="45"/>
        <v>14165000</v>
      </c>
      <c r="AM88" s="200">
        <f t="shared" si="45"/>
        <v>5750000</v>
      </c>
      <c r="AN88" s="200">
        <f t="shared" si="45"/>
        <v>19415000</v>
      </c>
      <c r="AO88" s="200">
        <f t="shared" si="45"/>
        <v>10265000</v>
      </c>
      <c r="AP88" s="200">
        <f t="shared" si="45"/>
        <v>9150000</v>
      </c>
      <c r="AQ88" s="200">
        <f t="shared" si="45"/>
        <v>12965000</v>
      </c>
      <c r="AR88" s="200">
        <f t="shared" si="45"/>
        <v>6015000</v>
      </c>
      <c r="AS88" s="200">
        <f t="shared" si="45"/>
        <v>6950000</v>
      </c>
      <c r="AT88" s="200">
        <f t="shared" si="45"/>
        <v>11085000</v>
      </c>
      <c r="AU88" s="200">
        <f t="shared" si="45"/>
        <v>4135000</v>
      </c>
      <c r="AV88" s="200">
        <f t="shared" si="45"/>
        <v>6950000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25">
        <f>SUM(AZ8:AZ87)</f>
        <v>223650000</v>
      </c>
    </row>
    <row r="89" spans="1:52" x14ac:dyDescent="0.2">
      <c r="A89" s="367" t="s">
        <v>308</v>
      </c>
      <c r="B89" s="367"/>
      <c r="C89" s="367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32">
        <v>1</v>
      </c>
      <c r="B91" s="168"/>
      <c r="C91" s="231" t="str">
        <f>+C7</f>
        <v>Muhamad Rijal</v>
      </c>
      <c r="D91" s="168"/>
      <c r="E91" s="263">
        <f>L7+O7+R7+U7+X7+AA7+AD7+AG7+AJ7+AM7+AP7+AS7+AV7</f>
        <v>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3">
        <f t="shared" ref="E92:E152" si="47">L8+O8+R8+U8+X8+AA8+AD8+AG8+AJ8+AM8+AP8+AS8+AV8</f>
        <v>0</v>
      </c>
    </row>
    <row r="93" spans="1:52" x14ac:dyDescent="0.2">
      <c r="A93" s="33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3">
        <f t="shared" si="47"/>
        <v>0</v>
      </c>
      <c r="G93" s="8">
        <f>REKAP!R20/63</f>
        <v>5639682.5396825401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3">
        <f t="shared" si="47"/>
        <v>0</v>
      </c>
    </row>
    <row r="95" spans="1:52" x14ac:dyDescent="0.2">
      <c r="A95" s="33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3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3">
        <f t="shared" si="47"/>
        <v>2300000</v>
      </c>
    </row>
    <row r="97" spans="1:5" x14ac:dyDescent="0.2">
      <c r="A97" s="33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3">
        <f t="shared" si="47"/>
        <v>750000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3">
        <f t="shared" si="47"/>
        <v>0</v>
      </c>
    </row>
    <row r="99" spans="1:5" x14ac:dyDescent="0.2">
      <c r="A99" s="33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3">
        <f t="shared" si="47"/>
        <v>1500000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3">
        <f t="shared" si="47"/>
        <v>2600000</v>
      </c>
    </row>
    <row r="101" spans="1:5" x14ac:dyDescent="0.2">
      <c r="A101" s="33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3">
        <f t="shared" si="47"/>
        <v>1500000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3">
        <f t="shared" si="47"/>
        <v>0</v>
      </c>
    </row>
    <row r="103" spans="1:5" x14ac:dyDescent="0.2">
      <c r="A103" s="33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3">
        <f t="shared" si="47"/>
        <v>1850000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3">
        <f t="shared" si="47"/>
        <v>0</v>
      </c>
    </row>
    <row r="105" spans="1:5" x14ac:dyDescent="0.2">
      <c r="A105" s="33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3">
        <f t="shared" si="47"/>
        <v>1300000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3">
        <f t="shared" si="47"/>
        <v>0</v>
      </c>
    </row>
    <row r="107" spans="1:5" x14ac:dyDescent="0.2">
      <c r="A107" s="33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3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q</v>
      </c>
      <c r="E108" s="263">
        <f t="shared" si="47"/>
        <v>0</v>
      </c>
    </row>
    <row r="109" spans="1:5" x14ac:dyDescent="0.2">
      <c r="A109" s="33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3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3">
        <f t="shared" si="47"/>
        <v>0</v>
      </c>
    </row>
    <row r="111" spans="1:5" x14ac:dyDescent="0.2">
      <c r="A111" s="33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3">
        <f t="shared" si="47"/>
        <v>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3">
        <f t="shared" si="47"/>
        <v>700000</v>
      </c>
    </row>
    <row r="113" spans="1:52" x14ac:dyDescent="0.2">
      <c r="A113" s="33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3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3">
        <f t="shared" si="47"/>
        <v>2500000</v>
      </c>
    </row>
    <row r="115" spans="1:52" x14ac:dyDescent="0.2">
      <c r="A115" s="33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3">
        <f t="shared" si="47"/>
        <v>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3">
        <f t="shared" si="47"/>
        <v>1900000</v>
      </c>
    </row>
    <row r="117" spans="1:52" x14ac:dyDescent="0.2">
      <c r="A117" s="33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3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3">
        <f t="shared" si="47"/>
        <v>1900000</v>
      </c>
    </row>
    <row r="119" spans="1:52" x14ac:dyDescent="0.2">
      <c r="A119" s="33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2800000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2550000</v>
      </c>
    </row>
    <row r="121" spans="1:52" x14ac:dyDescent="0.2">
      <c r="A121" s="33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3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26"/>
      <c r="K124" s="326"/>
      <c r="L124" s="306"/>
      <c r="M124" s="326"/>
      <c r="N124" s="326"/>
      <c r="O124" s="309"/>
      <c r="P124" s="326"/>
      <c r="Q124" s="326"/>
      <c r="R124" s="309"/>
      <c r="S124" s="326"/>
      <c r="T124" s="326"/>
      <c r="U124" s="309"/>
      <c r="V124" s="326"/>
      <c r="W124" s="326"/>
      <c r="X124" s="309"/>
      <c r="Y124" s="326"/>
      <c r="Z124" s="326"/>
      <c r="AA124" s="309"/>
      <c r="AB124" s="326"/>
      <c r="AC124" s="326"/>
      <c r="AD124" s="309"/>
      <c r="AE124" s="326"/>
      <c r="AF124" s="326"/>
      <c r="AG124" s="309"/>
      <c r="AH124" s="326"/>
      <c r="AI124" s="326"/>
      <c r="AJ124" s="309"/>
      <c r="AK124" s="326"/>
      <c r="AL124" s="326"/>
      <c r="AM124" s="309"/>
      <c r="AN124" s="326"/>
      <c r="AO124" s="326"/>
      <c r="AP124" s="309"/>
      <c r="AQ124" s="326"/>
      <c r="AR124" s="326"/>
      <c r="AS124" s="326"/>
      <c r="AT124" s="326"/>
      <c r="AU124" s="326"/>
      <c r="AV124" s="326"/>
      <c r="AW124" s="326"/>
      <c r="AX124" s="326"/>
      <c r="AY124" s="326"/>
      <c r="AZ124" s="326"/>
    </row>
    <row r="125" spans="1:52" x14ac:dyDescent="0.2">
      <c r="A125" s="33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3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3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3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3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3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3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3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3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3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3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3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3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26"/>
      <c r="K149" s="326"/>
      <c r="L149" s="306"/>
      <c r="M149" s="326"/>
      <c r="N149" s="326"/>
      <c r="O149" s="309"/>
      <c r="P149" s="326"/>
      <c r="Q149" s="326"/>
      <c r="R149" s="309"/>
      <c r="S149" s="326"/>
      <c r="T149" s="326"/>
      <c r="U149" s="309"/>
      <c r="V149" s="326"/>
      <c r="W149" s="326"/>
      <c r="X149" s="309"/>
      <c r="Y149" s="326"/>
      <c r="Z149" s="326"/>
      <c r="AA149" s="309"/>
      <c r="AB149" s="326"/>
      <c r="AC149" s="326"/>
      <c r="AD149" s="309"/>
      <c r="AE149" s="326"/>
      <c r="AF149" s="326"/>
      <c r="AG149" s="309"/>
      <c r="AH149" s="326"/>
      <c r="AI149" s="326"/>
      <c r="AJ149" s="309"/>
      <c r="AK149" s="326"/>
      <c r="AL149" s="326"/>
      <c r="AM149" s="309"/>
      <c r="AN149" s="326"/>
      <c r="AO149" s="326"/>
      <c r="AP149" s="309"/>
      <c r="AQ149" s="326"/>
      <c r="AR149" s="326"/>
      <c r="AS149" s="326"/>
      <c r="AT149" s="326"/>
      <c r="AU149" s="326"/>
      <c r="AV149" s="326"/>
      <c r="AW149" s="326"/>
      <c r="AX149" s="326"/>
      <c r="AY149" s="326"/>
      <c r="AZ149" s="32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3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3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3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3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3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3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3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3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3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3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3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30900000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26"/>
      <c r="K177" s="326"/>
      <c r="L177" s="306"/>
      <c r="M177" s="326"/>
      <c r="N177" s="326"/>
      <c r="O177" s="309"/>
      <c r="P177" s="326"/>
      <c r="Q177" s="326"/>
      <c r="R177" s="309"/>
      <c r="S177" s="326"/>
      <c r="T177" s="326"/>
      <c r="U177" s="309"/>
      <c r="V177" s="326"/>
      <c r="W177" s="326"/>
      <c r="X177" s="309"/>
      <c r="Y177" s="326"/>
      <c r="Z177" s="326"/>
      <c r="AA177" s="309"/>
      <c r="AB177" s="326"/>
      <c r="AC177" s="326"/>
      <c r="AD177" s="309"/>
      <c r="AE177" s="326"/>
      <c r="AF177" s="326"/>
      <c r="AG177" s="309"/>
      <c r="AH177" s="326"/>
      <c r="AI177" s="326"/>
      <c r="AJ177" s="309"/>
      <c r="AK177" s="326"/>
      <c r="AL177" s="326"/>
      <c r="AM177" s="309"/>
      <c r="AN177" s="326"/>
      <c r="AO177" s="326"/>
      <c r="AP177" s="309"/>
      <c r="AQ177" s="326"/>
      <c r="AR177" s="326"/>
      <c r="AS177" s="326"/>
      <c r="AT177" s="326"/>
      <c r="AU177" s="326"/>
      <c r="AV177" s="326"/>
      <c r="AW177" s="326"/>
      <c r="AX177" s="326"/>
      <c r="AY177" s="326"/>
      <c r="AZ177" s="32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26"/>
      <c r="K180" s="326"/>
      <c r="L180" s="306"/>
      <c r="M180" s="326"/>
      <c r="N180" s="326"/>
      <c r="O180" s="309"/>
      <c r="P180" s="326"/>
      <c r="Q180" s="326"/>
      <c r="R180" s="309"/>
      <c r="S180" s="326"/>
      <c r="T180" s="326"/>
      <c r="U180" s="309"/>
      <c r="V180" s="326"/>
      <c r="W180" s="326"/>
      <c r="X180" s="309"/>
      <c r="Y180" s="326"/>
      <c r="Z180" s="326"/>
      <c r="AA180" s="309"/>
      <c r="AB180" s="326"/>
      <c r="AC180" s="326"/>
      <c r="AD180" s="309"/>
      <c r="AE180" s="326"/>
      <c r="AF180" s="326"/>
      <c r="AG180" s="309"/>
      <c r="AH180" s="326"/>
      <c r="AI180" s="326"/>
      <c r="AJ180" s="309"/>
      <c r="AK180" s="326"/>
      <c r="AL180" s="326"/>
      <c r="AM180" s="309"/>
      <c r="AN180" s="326"/>
      <c r="AO180" s="326"/>
      <c r="AP180" s="309"/>
      <c r="AQ180" s="326"/>
      <c r="AR180" s="326"/>
      <c r="AS180" s="326"/>
      <c r="AT180" s="326"/>
      <c r="AU180" s="326"/>
      <c r="AV180" s="326"/>
      <c r="AW180" s="326"/>
      <c r="AX180" s="326"/>
      <c r="AY180" s="326"/>
      <c r="AZ180" s="32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70" zoomScaleNormal="170" workbookViewId="0">
      <pane ySplit="6" topLeftCell="A7" activePane="bottomLeft" state="frozen"/>
      <selection pane="bottomLeft" activeCell="B9" sqref="B9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96" t="s">
        <v>1</v>
      </c>
      <c r="B5" s="398" t="s">
        <v>2</v>
      </c>
      <c r="C5" s="434" t="s">
        <v>3</v>
      </c>
      <c r="D5" s="384" t="s">
        <v>4</v>
      </c>
      <c r="E5" s="384" t="s">
        <v>5</v>
      </c>
      <c r="F5" s="386" t="s">
        <v>6</v>
      </c>
      <c r="G5" s="386"/>
      <c r="H5" s="384" t="s">
        <v>10</v>
      </c>
      <c r="I5" s="384" t="s">
        <v>27</v>
      </c>
      <c r="J5" s="388" t="s">
        <v>26</v>
      </c>
      <c r="K5" s="389"/>
      <c r="L5" s="390"/>
      <c r="M5" s="383" t="s">
        <v>9</v>
      </c>
      <c r="N5" s="383"/>
      <c r="O5" s="383"/>
      <c r="P5" s="383" t="s">
        <v>14</v>
      </c>
      <c r="Q5" s="383"/>
      <c r="R5" s="383"/>
      <c r="S5" s="383" t="s">
        <v>15</v>
      </c>
      <c r="T5" s="383"/>
      <c r="U5" s="383"/>
      <c r="V5" s="383" t="s">
        <v>16</v>
      </c>
      <c r="W5" s="383"/>
      <c r="X5" s="383"/>
      <c r="Y5" s="383" t="s">
        <v>295</v>
      </c>
      <c r="Z5" s="383"/>
      <c r="AA5" s="383"/>
      <c r="AB5" s="383" t="s">
        <v>18</v>
      </c>
      <c r="AC5" s="383"/>
      <c r="AD5" s="383"/>
      <c r="AE5" s="383" t="s">
        <v>19</v>
      </c>
      <c r="AF5" s="383"/>
      <c r="AG5" s="383"/>
      <c r="AH5" s="383" t="s">
        <v>20</v>
      </c>
      <c r="AI5" s="383"/>
      <c r="AJ5" s="383"/>
      <c r="AK5" s="383" t="s">
        <v>21</v>
      </c>
      <c r="AL5" s="383"/>
      <c r="AM5" s="383"/>
      <c r="AN5" s="383" t="s">
        <v>22</v>
      </c>
      <c r="AO5" s="383"/>
      <c r="AP5" s="383"/>
      <c r="AQ5" s="383" t="s">
        <v>23</v>
      </c>
      <c r="AR5" s="383"/>
      <c r="AS5" s="383"/>
      <c r="AT5" s="383" t="s">
        <v>24</v>
      </c>
      <c r="AU5" s="383"/>
      <c r="AV5" s="383"/>
      <c r="AW5" s="393" t="s">
        <v>25</v>
      </c>
      <c r="AX5" s="394"/>
      <c r="AY5" s="395"/>
      <c r="AZ5" s="156" t="s">
        <v>285</v>
      </c>
    </row>
    <row r="6" spans="1:56" s="107" customFormat="1" ht="12" thickBot="1" x14ac:dyDescent="0.25">
      <c r="A6" s="397"/>
      <c r="B6" s="399"/>
      <c r="C6" s="435"/>
      <c r="D6" s="385"/>
      <c r="E6" s="385"/>
      <c r="F6" s="104" t="s">
        <v>7</v>
      </c>
      <c r="G6" s="105" t="s">
        <v>8</v>
      </c>
      <c r="H6" s="387"/>
      <c r="I6" s="385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76" customFormat="1" ht="12.75" customHeight="1" thickTop="1" x14ac:dyDescent="0.2">
      <c r="A7" s="333">
        <v>1</v>
      </c>
      <c r="B7" s="282"/>
      <c r="C7" s="283" t="s">
        <v>333</v>
      </c>
      <c r="D7" s="271" t="s">
        <v>503</v>
      </c>
      <c r="E7" s="264">
        <v>13000000</v>
      </c>
      <c r="F7" s="264"/>
      <c r="G7" s="264">
        <v>500000</v>
      </c>
      <c r="H7" s="264">
        <f>E7-G7</f>
        <v>12500000</v>
      </c>
      <c r="I7" s="264">
        <v>4000000</v>
      </c>
      <c r="J7" s="264"/>
      <c r="K7" s="264"/>
      <c r="L7" s="284"/>
      <c r="M7" s="264">
        <v>850000</v>
      </c>
      <c r="N7" s="264">
        <v>850000</v>
      </c>
      <c r="O7" s="284">
        <f>M7-N7</f>
        <v>0</v>
      </c>
      <c r="P7" s="264">
        <v>850000</v>
      </c>
      <c r="Q7" s="264">
        <v>850000</v>
      </c>
      <c r="R7" s="284">
        <f>P7-Q7</f>
        <v>0</v>
      </c>
      <c r="S7" s="264">
        <v>850000</v>
      </c>
      <c r="T7" s="264">
        <v>850000</v>
      </c>
      <c r="U7" s="284">
        <f>S7-T7</f>
        <v>0</v>
      </c>
      <c r="V7" s="264">
        <v>850000</v>
      </c>
      <c r="W7" s="264">
        <v>850000</v>
      </c>
      <c r="X7" s="284">
        <f>V7-W7</f>
        <v>0</v>
      </c>
      <c r="Y7" s="264">
        <v>850000</v>
      </c>
      <c r="Z7" s="264">
        <v>850000</v>
      </c>
      <c r="AA7" s="284">
        <f>Y7-Z7</f>
        <v>0</v>
      </c>
      <c r="AB7" s="264">
        <v>850000</v>
      </c>
      <c r="AC7" s="264">
        <v>850000</v>
      </c>
      <c r="AD7" s="284">
        <f>AB7-AC7</f>
        <v>0</v>
      </c>
      <c r="AE7" s="264">
        <v>850000</v>
      </c>
      <c r="AF7" s="264">
        <v>850000</v>
      </c>
      <c r="AG7" s="284">
        <f>AE7-AF7</f>
        <v>0</v>
      </c>
      <c r="AH7" s="264">
        <v>850000</v>
      </c>
      <c r="AI7" s="264">
        <v>850000</v>
      </c>
      <c r="AJ7" s="284">
        <f>AH7-AI7</f>
        <v>0</v>
      </c>
      <c r="AK7" s="264">
        <v>850000</v>
      </c>
      <c r="AL7" s="264">
        <v>850000</v>
      </c>
      <c r="AM7" s="284">
        <f>AK7-AL7</f>
        <v>0</v>
      </c>
      <c r="AN7" s="264">
        <v>850000</v>
      </c>
      <c r="AO7" s="264">
        <v>850000</v>
      </c>
      <c r="AP7" s="284">
        <f>AN7-AO7</f>
        <v>0</v>
      </c>
      <c r="AQ7" s="264"/>
      <c r="AR7" s="264"/>
      <c r="AS7" s="285"/>
      <c r="AT7" s="264"/>
      <c r="AU7" s="264"/>
      <c r="AV7" s="264"/>
      <c r="AW7" s="264"/>
      <c r="AX7" s="264"/>
      <c r="AY7" s="264"/>
      <c r="AZ7" s="275">
        <f>J7+M7+P7+S7+V7+Y7+AB7+AE7+AH7+AK7+AN7+AQ7+AT7+AW7</f>
        <v>8500000</v>
      </c>
      <c r="BA7" s="276">
        <f>+I7</f>
        <v>4000000</v>
      </c>
      <c r="BB7" s="276">
        <f>+AZ7+BA7</f>
        <v>12500000</v>
      </c>
      <c r="BC7" s="276">
        <f>+H7</f>
        <v>12500000</v>
      </c>
      <c r="BD7" s="276">
        <f>+BB7-BC7</f>
        <v>0</v>
      </c>
    </row>
    <row r="8" spans="1:56" s="276" customFormat="1" x14ac:dyDescent="0.2">
      <c r="A8" s="333">
        <v>2</v>
      </c>
      <c r="B8" s="282"/>
      <c r="C8" s="283" t="s">
        <v>393</v>
      </c>
      <c r="D8" s="271" t="s">
        <v>504</v>
      </c>
      <c r="E8" s="264">
        <v>13500000</v>
      </c>
      <c r="F8" s="264"/>
      <c r="G8" s="264"/>
      <c r="H8" s="264">
        <f>+E8-F8-G8</f>
        <v>13500000</v>
      </c>
      <c r="I8" s="264">
        <v>2500000</v>
      </c>
      <c r="J8" s="264">
        <v>1500000</v>
      </c>
      <c r="K8" s="264">
        <v>1500000</v>
      </c>
      <c r="L8" s="284">
        <f>+J8-K8</f>
        <v>0</v>
      </c>
      <c r="M8" s="264">
        <v>950000</v>
      </c>
      <c r="N8" s="264">
        <v>950000</v>
      </c>
      <c r="O8" s="284">
        <f>+M8-N8</f>
        <v>0</v>
      </c>
      <c r="P8" s="264">
        <v>950000</v>
      </c>
      <c r="Q8" s="264">
        <v>950000</v>
      </c>
      <c r="R8" s="284">
        <f t="shared" ref="R8:R17" si="0">+P8-Q8</f>
        <v>0</v>
      </c>
      <c r="S8" s="264">
        <v>950000</v>
      </c>
      <c r="T8" s="264">
        <v>950000</v>
      </c>
      <c r="U8" s="284">
        <f t="shared" ref="U8:U17" si="1">+S8-T8</f>
        <v>0</v>
      </c>
      <c r="V8" s="264">
        <v>950000</v>
      </c>
      <c r="W8" s="264">
        <v>950000</v>
      </c>
      <c r="X8" s="284">
        <f t="shared" ref="X8:X17" si="2">+V8-W8</f>
        <v>0</v>
      </c>
      <c r="Y8" s="264">
        <v>950000</v>
      </c>
      <c r="Z8" s="264">
        <v>950000</v>
      </c>
      <c r="AA8" s="284">
        <f t="shared" ref="AA8:AA17" si="3">+Y8-Z8</f>
        <v>0</v>
      </c>
      <c r="AB8" s="264">
        <v>950000</v>
      </c>
      <c r="AC8" s="264">
        <v>950000</v>
      </c>
      <c r="AD8" s="284">
        <f t="shared" ref="AD8:AD17" si="4">+AB8-AC8</f>
        <v>0</v>
      </c>
      <c r="AE8" s="264">
        <v>950000</v>
      </c>
      <c r="AF8" s="264">
        <v>950000</v>
      </c>
      <c r="AG8" s="284">
        <f t="shared" ref="AG8:AG17" si="5">+AE8-AF8</f>
        <v>0</v>
      </c>
      <c r="AH8" s="264">
        <v>950000</v>
      </c>
      <c r="AI8" s="264">
        <v>950000</v>
      </c>
      <c r="AJ8" s="284">
        <f t="shared" ref="AJ8:AJ17" si="6">+AH8-AI8</f>
        <v>0</v>
      </c>
      <c r="AK8" s="264">
        <v>950000</v>
      </c>
      <c r="AL8" s="264">
        <v>950000</v>
      </c>
      <c r="AM8" s="284">
        <f t="shared" ref="AM8:AM17" si="7">+AK8-AL8</f>
        <v>0</v>
      </c>
      <c r="AN8" s="264">
        <v>950000</v>
      </c>
      <c r="AO8" s="264">
        <v>950000</v>
      </c>
      <c r="AP8" s="284">
        <f t="shared" ref="AP8:AP17" si="8">+AN8-AO8</f>
        <v>0</v>
      </c>
      <c r="AQ8" s="264"/>
      <c r="AR8" s="264"/>
      <c r="AS8" s="285"/>
      <c r="AT8" s="264"/>
      <c r="AU8" s="264"/>
      <c r="AV8" s="264"/>
      <c r="AW8" s="264"/>
      <c r="AX8" s="264"/>
      <c r="AY8" s="264"/>
      <c r="AZ8" s="275">
        <f t="shared" ref="AZ8:AZ42" si="9">J8+M8+P8+S8+V8+Y8+AB8+AE8+AH8+AK8+AN8+AQ8+AT8+AW8</f>
        <v>11000000</v>
      </c>
      <c r="BA8" s="276">
        <f t="shared" ref="BA8:BA43" si="10">+I8</f>
        <v>2500000</v>
      </c>
      <c r="BB8" s="276">
        <f t="shared" ref="BB8:BB42" si="11">+AZ8+BA8</f>
        <v>13500000</v>
      </c>
      <c r="BC8" s="276">
        <f t="shared" ref="BC8:BC44" si="12">+H8</f>
        <v>13500000</v>
      </c>
      <c r="BD8" s="276">
        <f t="shared" ref="BD8:BD44" si="13">+BB8-BC8</f>
        <v>0</v>
      </c>
    </row>
    <row r="9" spans="1:56" s="276" customFormat="1" x14ac:dyDescent="0.2">
      <c r="A9" s="333">
        <v>3</v>
      </c>
      <c r="B9" s="279"/>
      <c r="C9" s="348" t="s">
        <v>394</v>
      </c>
      <c r="D9" s="271" t="s">
        <v>503</v>
      </c>
      <c r="E9" s="264">
        <v>13500000</v>
      </c>
      <c r="F9" s="263"/>
      <c r="G9" s="263"/>
      <c r="H9" s="264">
        <f t="shared" ref="H9:H32" si="14">+E9-F9-G9</f>
        <v>13500000</v>
      </c>
      <c r="I9" s="263">
        <v>3000000</v>
      </c>
      <c r="J9" s="263"/>
      <c r="K9" s="263"/>
      <c r="L9" s="284">
        <f t="shared" ref="L9:L39" si="15">+J9-K9</f>
        <v>0</v>
      </c>
      <c r="M9" s="263">
        <v>875000</v>
      </c>
      <c r="N9" s="263">
        <v>875000</v>
      </c>
      <c r="O9" s="284">
        <f t="shared" ref="O9:O35" si="16">+M9-N9</f>
        <v>0</v>
      </c>
      <c r="P9" s="263">
        <v>875000</v>
      </c>
      <c r="Q9" s="263">
        <v>875000</v>
      </c>
      <c r="R9" s="284">
        <f t="shared" si="0"/>
        <v>0</v>
      </c>
      <c r="S9" s="263">
        <v>875000</v>
      </c>
      <c r="T9" s="263">
        <v>875000</v>
      </c>
      <c r="U9" s="284">
        <f t="shared" si="1"/>
        <v>0</v>
      </c>
      <c r="V9" s="263">
        <v>875000</v>
      </c>
      <c r="W9" s="263">
        <v>875000</v>
      </c>
      <c r="X9" s="284">
        <f t="shared" si="2"/>
        <v>0</v>
      </c>
      <c r="Y9" s="263">
        <v>875000</v>
      </c>
      <c r="Z9" s="263">
        <v>875000</v>
      </c>
      <c r="AA9" s="284">
        <f t="shared" si="3"/>
        <v>0</v>
      </c>
      <c r="AB9" s="263">
        <v>875000</v>
      </c>
      <c r="AC9" s="263">
        <v>875000</v>
      </c>
      <c r="AD9" s="284">
        <f t="shared" si="4"/>
        <v>0</v>
      </c>
      <c r="AE9" s="263">
        <v>875000</v>
      </c>
      <c r="AF9" s="263">
        <v>875000</v>
      </c>
      <c r="AG9" s="284">
        <f t="shared" si="5"/>
        <v>0</v>
      </c>
      <c r="AH9" s="263">
        <v>875000</v>
      </c>
      <c r="AI9" s="263">
        <v>875000</v>
      </c>
      <c r="AJ9" s="284">
        <f t="shared" si="6"/>
        <v>0</v>
      </c>
      <c r="AK9" s="263">
        <v>875000</v>
      </c>
      <c r="AL9" s="263">
        <v>875000</v>
      </c>
      <c r="AM9" s="284">
        <f t="shared" si="7"/>
        <v>0</v>
      </c>
      <c r="AN9" s="263">
        <v>875000</v>
      </c>
      <c r="AO9" s="263">
        <v>875000</v>
      </c>
      <c r="AP9" s="284">
        <f t="shared" si="8"/>
        <v>0</v>
      </c>
      <c r="AQ9" s="263">
        <v>875000</v>
      </c>
      <c r="AR9" s="263">
        <v>875000</v>
      </c>
      <c r="AS9" s="284">
        <f>+AQ9-AR9</f>
        <v>0</v>
      </c>
      <c r="AT9" s="263">
        <v>875000</v>
      </c>
      <c r="AU9" s="263">
        <v>875000</v>
      </c>
      <c r="AV9" s="284">
        <f>+AT9-AU9</f>
        <v>0</v>
      </c>
      <c r="AW9" s="263"/>
      <c r="AX9" s="263"/>
      <c r="AY9" s="263"/>
      <c r="AZ9" s="275">
        <f t="shared" si="9"/>
        <v>10500000</v>
      </c>
      <c r="BA9" s="276">
        <f t="shared" si="10"/>
        <v>3000000</v>
      </c>
      <c r="BB9" s="276">
        <f t="shared" si="11"/>
        <v>13500000</v>
      </c>
      <c r="BC9" s="276">
        <f t="shared" si="12"/>
        <v>13500000</v>
      </c>
      <c r="BD9" s="276">
        <f t="shared" si="13"/>
        <v>0</v>
      </c>
    </row>
    <row r="10" spans="1:56" s="276" customFormat="1" x14ac:dyDescent="0.2">
      <c r="A10" s="333">
        <v>4</v>
      </c>
      <c r="B10" s="282"/>
      <c r="C10" s="283" t="s">
        <v>395</v>
      </c>
      <c r="D10" s="271" t="s">
        <v>503</v>
      </c>
      <c r="E10" s="264">
        <v>13500000</v>
      </c>
      <c r="F10" s="264"/>
      <c r="G10" s="264"/>
      <c r="H10" s="264">
        <f t="shared" si="14"/>
        <v>13500000</v>
      </c>
      <c r="I10" s="264">
        <v>5000000</v>
      </c>
      <c r="J10" s="264"/>
      <c r="K10" s="264"/>
      <c r="L10" s="284">
        <f t="shared" si="15"/>
        <v>0</v>
      </c>
      <c r="M10" s="264">
        <v>850000</v>
      </c>
      <c r="N10" s="264">
        <v>850000</v>
      </c>
      <c r="O10" s="284">
        <f t="shared" si="16"/>
        <v>0</v>
      </c>
      <c r="P10" s="264">
        <v>850000</v>
      </c>
      <c r="Q10" s="264">
        <v>850000</v>
      </c>
      <c r="R10" s="284">
        <f t="shared" si="0"/>
        <v>0</v>
      </c>
      <c r="S10" s="264">
        <v>850000</v>
      </c>
      <c r="T10" s="264">
        <v>850000</v>
      </c>
      <c r="U10" s="284">
        <f t="shared" si="1"/>
        <v>0</v>
      </c>
      <c r="V10" s="264">
        <v>850000</v>
      </c>
      <c r="W10" s="264">
        <v>850000</v>
      </c>
      <c r="X10" s="284">
        <f t="shared" si="2"/>
        <v>0</v>
      </c>
      <c r="Y10" s="264">
        <v>850000</v>
      </c>
      <c r="Z10" s="264">
        <v>850000</v>
      </c>
      <c r="AA10" s="284">
        <f t="shared" si="3"/>
        <v>0</v>
      </c>
      <c r="AB10" s="264">
        <v>850000</v>
      </c>
      <c r="AC10" s="264">
        <v>850000</v>
      </c>
      <c r="AD10" s="284">
        <f t="shared" si="4"/>
        <v>0</v>
      </c>
      <c r="AE10" s="264">
        <v>850000</v>
      </c>
      <c r="AF10" s="264">
        <v>850000</v>
      </c>
      <c r="AG10" s="284">
        <f t="shared" si="5"/>
        <v>0</v>
      </c>
      <c r="AH10" s="264">
        <v>850000</v>
      </c>
      <c r="AI10" s="264">
        <v>850000</v>
      </c>
      <c r="AJ10" s="284">
        <f t="shared" si="6"/>
        <v>0</v>
      </c>
      <c r="AK10" s="264">
        <v>850000</v>
      </c>
      <c r="AL10" s="264">
        <v>850000</v>
      </c>
      <c r="AM10" s="284">
        <f t="shared" si="7"/>
        <v>0</v>
      </c>
      <c r="AN10" s="264">
        <v>850000</v>
      </c>
      <c r="AO10" s="264">
        <v>850000</v>
      </c>
      <c r="AP10" s="284">
        <f t="shared" si="8"/>
        <v>0</v>
      </c>
      <c r="AQ10" s="264"/>
      <c r="AR10" s="264"/>
      <c r="AS10" s="285"/>
      <c r="AT10" s="264"/>
      <c r="AU10" s="264"/>
      <c r="AV10" s="264"/>
      <c r="AW10" s="264"/>
      <c r="AX10" s="264"/>
      <c r="AY10" s="264"/>
      <c r="AZ10" s="275">
        <f t="shared" si="9"/>
        <v>8500000</v>
      </c>
      <c r="BA10" s="276">
        <f t="shared" si="10"/>
        <v>5000000</v>
      </c>
      <c r="BB10" s="276">
        <f t="shared" si="11"/>
        <v>13500000</v>
      </c>
      <c r="BC10" s="276">
        <f t="shared" si="12"/>
        <v>13500000</v>
      </c>
      <c r="BD10" s="276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1" t="s">
        <v>503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s="276" customFormat="1" x14ac:dyDescent="0.2">
      <c r="A12" s="333">
        <v>6</v>
      </c>
      <c r="B12" s="282"/>
      <c r="C12" s="283" t="s">
        <v>397</v>
      </c>
      <c r="D12" s="271" t="s">
        <v>504</v>
      </c>
      <c r="E12" s="264">
        <v>13500000</v>
      </c>
      <c r="F12" s="264"/>
      <c r="G12" s="264"/>
      <c r="H12" s="264">
        <f t="shared" si="14"/>
        <v>13500000</v>
      </c>
      <c r="I12" s="264">
        <v>4000000</v>
      </c>
      <c r="J12" s="264"/>
      <c r="K12" s="264"/>
      <c r="L12" s="284">
        <f t="shared" si="15"/>
        <v>0</v>
      </c>
      <c r="M12" s="264">
        <v>800000</v>
      </c>
      <c r="N12" s="264">
        <v>800000</v>
      </c>
      <c r="O12" s="284">
        <f t="shared" si="16"/>
        <v>0</v>
      </c>
      <c r="P12" s="264">
        <v>800000</v>
      </c>
      <c r="Q12" s="264">
        <v>800000</v>
      </c>
      <c r="R12" s="284">
        <f t="shared" si="0"/>
        <v>0</v>
      </c>
      <c r="S12" s="264">
        <v>800000</v>
      </c>
      <c r="T12" s="264">
        <v>800000</v>
      </c>
      <c r="U12" s="284">
        <f t="shared" si="1"/>
        <v>0</v>
      </c>
      <c r="V12" s="264">
        <v>800000</v>
      </c>
      <c r="W12" s="264">
        <v>800000</v>
      </c>
      <c r="X12" s="284">
        <f t="shared" si="2"/>
        <v>0</v>
      </c>
      <c r="Y12" s="264">
        <v>800000</v>
      </c>
      <c r="Z12" s="264">
        <v>800000</v>
      </c>
      <c r="AA12" s="284">
        <f t="shared" si="3"/>
        <v>0</v>
      </c>
      <c r="AB12" s="264">
        <v>800000</v>
      </c>
      <c r="AC12" s="264">
        <v>800000</v>
      </c>
      <c r="AD12" s="284">
        <f t="shared" si="4"/>
        <v>0</v>
      </c>
      <c r="AE12" s="264">
        <v>800000</v>
      </c>
      <c r="AF12" s="264">
        <v>800000</v>
      </c>
      <c r="AG12" s="284">
        <f t="shared" si="5"/>
        <v>0</v>
      </c>
      <c r="AH12" s="264">
        <v>800000</v>
      </c>
      <c r="AI12" s="264">
        <v>800000</v>
      </c>
      <c r="AJ12" s="284">
        <f t="shared" si="6"/>
        <v>0</v>
      </c>
      <c r="AK12" s="264">
        <v>800000</v>
      </c>
      <c r="AL12" s="264">
        <v>800000</v>
      </c>
      <c r="AM12" s="284">
        <f t="shared" si="7"/>
        <v>0</v>
      </c>
      <c r="AN12" s="264">
        <v>800000</v>
      </c>
      <c r="AO12" s="264">
        <v>800000</v>
      </c>
      <c r="AP12" s="284">
        <f t="shared" si="8"/>
        <v>0</v>
      </c>
      <c r="AQ12" s="264">
        <v>800000</v>
      </c>
      <c r="AR12" s="264">
        <v>800000</v>
      </c>
      <c r="AS12" s="284">
        <f>+AQ12-AR12</f>
        <v>0</v>
      </c>
      <c r="AT12" s="264">
        <v>700000</v>
      </c>
      <c r="AU12" s="264">
        <v>700000</v>
      </c>
      <c r="AV12" s="264">
        <f>+AT12-AU12</f>
        <v>0</v>
      </c>
      <c r="AW12" s="264"/>
      <c r="AX12" s="264"/>
      <c r="AY12" s="264"/>
      <c r="AZ12" s="275">
        <f t="shared" si="9"/>
        <v>9500000</v>
      </c>
      <c r="BA12" s="276">
        <f t="shared" si="10"/>
        <v>4000000</v>
      </c>
      <c r="BB12" s="276">
        <f t="shared" si="11"/>
        <v>13500000</v>
      </c>
      <c r="BC12" s="276">
        <f t="shared" si="12"/>
        <v>13500000</v>
      </c>
      <c r="BD12" s="276">
        <f t="shared" si="13"/>
        <v>0</v>
      </c>
    </row>
    <row r="13" spans="1:56" s="276" customFormat="1" x14ac:dyDescent="0.2">
      <c r="A13" s="333">
        <v>7</v>
      </c>
      <c r="B13" s="282"/>
      <c r="C13" s="344" t="s">
        <v>398</v>
      </c>
      <c r="D13" s="271" t="s">
        <v>504</v>
      </c>
      <c r="E13" s="264">
        <v>13500000</v>
      </c>
      <c r="F13" s="345"/>
      <c r="G13" s="345"/>
      <c r="H13" s="264">
        <f t="shared" si="14"/>
        <v>13500000</v>
      </c>
      <c r="I13" s="264">
        <v>4000000</v>
      </c>
      <c r="J13" s="345"/>
      <c r="K13" s="345"/>
      <c r="L13" s="284">
        <f t="shared" si="15"/>
        <v>0</v>
      </c>
      <c r="M13" s="264">
        <v>950000</v>
      </c>
      <c r="N13" s="264">
        <v>950000</v>
      </c>
      <c r="O13" s="284">
        <f t="shared" si="16"/>
        <v>0</v>
      </c>
      <c r="P13" s="264">
        <v>950000</v>
      </c>
      <c r="Q13" s="264">
        <v>950000</v>
      </c>
      <c r="R13" s="284">
        <f t="shared" si="0"/>
        <v>0</v>
      </c>
      <c r="S13" s="264">
        <v>950000</v>
      </c>
      <c r="T13" s="264">
        <v>950000</v>
      </c>
      <c r="U13" s="284">
        <f t="shared" si="1"/>
        <v>0</v>
      </c>
      <c r="V13" s="264">
        <v>950000</v>
      </c>
      <c r="W13" s="264">
        <v>950000</v>
      </c>
      <c r="X13" s="284">
        <f t="shared" si="2"/>
        <v>0</v>
      </c>
      <c r="Y13" s="264">
        <v>950000</v>
      </c>
      <c r="Z13" s="264">
        <v>950000</v>
      </c>
      <c r="AA13" s="284">
        <f t="shared" si="3"/>
        <v>0</v>
      </c>
      <c r="AB13" s="264">
        <v>950000</v>
      </c>
      <c r="AC13" s="264">
        <v>950000</v>
      </c>
      <c r="AD13" s="284">
        <f t="shared" si="4"/>
        <v>0</v>
      </c>
      <c r="AE13" s="264">
        <v>950000</v>
      </c>
      <c r="AF13" s="264">
        <v>950000</v>
      </c>
      <c r="AG13" s="284">
        <f t="shared" si="5"/>
        <v>0</v>
      </c>
      <c r="AH13" s="264">
        <v>950000</v>
      </c>
      <c r="AI13" s="264">
        <v>950000</v>
      </c>
      <c r="AJ13" s="284">
        <f t="shared" si="6"/>
        <v>0</v>
      </c>
      <c r="AK13" s="264">
        <v>950000</v>
      </c>
      <c r="AL13" s="264">
        <v>950000</v>
      </c>
      <c r="AM13" s="284">
        <f t="shared" si="7"/>
        <v>0</v>
      </c>
      <c r="AN13" s="264">
        <v>950000</v>
      </c>
      <c r="AO13" s="264">
        <v>950000</v>
      </c>
      <c r="AP13" s="284">
        <f t="shared" si="8"/>
        <v>0</v>
      </c>
      <c r="AQ13" s="345"/>
      <c r="AR13" s="345"/>
      <c r="AS13" s="285"/>
      <c r="AT13" s="345"/>
      <c r="AU13" s="345"/>
      <c r="AV13" s="264">
        <f t="shared" ref="AV13:AV42" si="17">+AT13-AU13</f>
        <v>0</v>
      </c>
      <c r="AW13" s="345"/>
      <c r="AX13" s="345"/>
      <c r="AY13" s="264"/>
      <c r="AZ13" s="275">
        <f t="shared" si="9"/>
        <v>9500000</v>
      </c>
      <c r="BA13" s="276">
        <f t="shared" si="10"/>
        <v>4000000</v>
      </c>
      <c r="BB13" s="276">
        <f t="shared" si="11"/>
        <v>13500000</v>
      </c>
      <c r="BC13" s="276">
        <f t="shared" si="12"/>
        <v>13500000</v>
      </c>
      <c r="BD13" s="276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1" t="s">
        <v>503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>
        <v>800000</v>
      </c>
      <c r="AG14" s="227">
        <f t="shared" si="5"/>
        <v>0</v>
      </c>
      <c r="AH14" s="11">
        <v>800000</v>
      </c>
      <c r="AI14" s="11">
        <v>800000</v>
      </c>
      <c r="AJ14" s="227">
        <f t="shared" si="6"/>
        <v>0</v>
      </c>
      <c r="AK14" s="11">
        <v>800000</v>
      </c>
      <c r="AL14" s="11">
        <v>800000</v>
      </c>
      <c r="AM14" s="227">
        <f t="shared" si="7"/>
        <v>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s="276" customFormat="1" x14ac:dyDescent="0.2">
      <c r="A15" s="333">
        <v>9</v>
      </c>
      <c r="B15" s="282"/>
      <c r="C15" s="283" t="s">
        <v>400</v>
      </c>
      <c r="D15" s="271" t="s">
        <v>504</v>
      </c>
      <c r="E15" s="264">
        <v>13500000</v>
      </c>
      <c r="F15" s="264"/>
      <c r="G15" s="264"/>
      <c r="H15" s="264">
        <f t="shared" si="14"/>
        <v>13500000</v>
      </c>
      <c r="I15" s="264">
        <v>4000000</v>
      </c>
      <c r="J15" s="264"/>
      <c r="K15" s="264"/>
      <c r="L15" s="284">
        <f t="shared" si="15"/>
        <v>0</v>
      </c>
      <c r="M15" s="264">
        <v>800000</v>
      </c>
      <c r="N15" s="264">
        <v>800000</v>
      </c>
      <c r="O15" s="284">
        <f t="shared" si="16"/>
        <v>0</v>
      </c>
      <c r="P15" s="264">
        <v>800000</v>
      </c>
      <c r="Q15" s="264">
        <v>800000</v>
      </c>
      <c r="R15" s="284">
        <f t="shared" si="0"/>
        <v>0</v>
      </c>
      <c r="S15" s="264">
        <v>800000</v>
      </c>
      <c r="T15" s="264">
        <v>800000</v>
      </c>
      <c r="U15" s="284">
        <f t="shared" si="1"/>
        <v>0</v>
      </c>
      <c r="V15" s="264">
        <v>800000</v>
      </c>
      <c r="W15" s="264">
        <v>800000</v>
      </c>
      <c r="X15" s="284">
        <f t="shared" si="2"/>
        <v>0</v>
      </c>
      <c r="Y15" s="264">
        <v>800000</v>
      </c>
      <c r="Z15" s="264">
        <v>800000</v>
      </c>
      <c r="AA15" s="284">
        <f t="shared" si="3"/>
        <v>0</v>
      </c>
      <c r="AB15" s="264">
        <v>800000</v>
      </c>
      <c r="AC15" s="264">
        <v>800000</v>
      </c>
      <c r="AD15" s="284">
        <f t="shared" si="4"/>
        <v>0</v>
      </c>
      <c r="AE15" s="264">
        <v>800000</v>
      </c>
      <c r="AF15" s="264">
        <v>800000</v>
      </c>
      <c r="AG15" s="284">
        <f t="shared" si="5"/>
        <v>0</v>
      </c>
      <c r="AH15" s="264">
        <v>800000</v>
      </c>
      <c r="AI15" s="264">
        <v>800000</v>
      </c>
      <c r="AJ15" s="284">
        <f t="shared" si="6"/>
        <v>0</v>
      </c>
      <c r="AK15" s="264">
        <v>800000</v>
      </c>
      <c r="AL15" s="264">
        <v>800000</v>
      </c>
      <c r="AM15" s="284">
        <f t="shared" si="7"/>
        <v>0</v>
      </c>
      <c r="AN15" s="264">
        <v>800000</v>
      </c>
      <c r="AO15" s="264">
        <v>800000</v>
      </c>
      <c r="AP15" s="284">
        <f t="shared" si="8"/>
        <v>0</v>
      </c>
      <c r="AQ15" s="264">
        <v>800000</v>
      </c>
      <c r="AR15" s="264">
        <v>800000</v>
      </c>
      <c r="AS15" s="284">
        <f>+AQ15-AR15</f>
        <v>0</v>
      </c>
      <c r="AT15" s="264">
        <v>700000</v>
      </c>
      <c r="AU15" s="264">
        <v>700000</v>
      </c>
      <c r="AV15" s="264">
        <f t="shared" si="17"/>
        <v>0</v>
      </c>
      <c r="AW15" s="264"/>
      <c r="AX15" s="264"/>
      <c r="AY15" s="264"/>
      <c r="AZ15" s="275">
        <f t="shared" si="9"/>
        <v>9500000</v>
      </c>
      <c r="BA15" s="276">
        <f t="shared" si="10"/>
        <v>4000000</v>
      </c>
      <c r="BB15" s="276">
        <f t="shared" si="11"/>
        <v>13500000</v>
      </c>
      <c r="BC15" s="276">
        <f t="shared" si="12"/>
        <v>13500000</v>
      </c>
      <c r="BD15" s="276">
        <f t="shared" si="13"/>
        <v>0</v>
      </c>
    </row>
    <row r="16" spans="1:56" s="276" customFormat="1" x14ac:dyDescent="0.2">
      <c r="A16" s="333">
        <v>10</v>
      </c>
      <c r="B16" s="282"/>
      <c r="C16" s="283" t="s">
        <v>401</v>
      </c>
      <c r="D16" s="271" t="s">
        <v>504</v>
      </c>
      <c r="E16" s="264">
        <v>13500000</v>
      </c>
      <c r="F16" s="264"/>
      <c r="G16" s="264"/>
      <c r="H16" s="264">
        <f t="shared" si="14"/>
        <v>13500000</v>
      </c>
      <c r="I16" s="264">
        <v>4000000</v>
      </c>
      <c r="J16" s="264"/>
      <c r="K16" s="264"/>
      <c r="L16" s="284">
        <f t="shared" si="15"/>
        <v>0</v>
      </c>
      <c r="M16" s="264">
        <v>950000</v>
      </c>
      <c r="N16" s="264">
        <v>950000</v>
      </c>
      <c r="O16" s="284">
        <f t="shared" si="16"/>
        <v>0</v>
      </c>
      <c r="P16" s="264">
        <v>950000</v>
      </c>
      <c r="Q16" s="264">
        <v>950000</v>
      </c>
      <c r="R16" s="284">
        <f t="shared" si="0"/>
        <v>0</v>
      </c>
      <c r="S16" s="264">
        <v>950000</v>
      </c>
      <c r="T16" s="264">
        <v>950000</v>
      </c>
      <c r="U16" s="284">
        <f t="shared" si="1"/>
        <v>0</v>
      </c>
      <c r="V16" s="264">
        <v>950000</v>
      </c>
      <c r="W16" s="264">
        <v>950000</v>
      </c>
      <c r="X16" s="284">
        <f t="shared" si="2"/>
        <v>0</v>
      </c>
      <c r="Y16" s="264">
        <v>950000</v>
      </c>
      <c r="Z16" s="264">
        <v>950000</v>
      </c>
      <c r="AA16" s="284">
        <f t="shared" si="3"/>
        <v>0</v>
      </c>
      <c r="AB16" s="264">
        <v>950000</v>
      </c>
      <c r="AC16" s="264">
        <v>950000</v>
      </c>
      <c r="AD16" s="284">
        <f t="shared" si="4"/>
        <v>0</v>
      </c>
      <c r="AE16" s="264">
        <v>950000</v>
      </c>
      <c r="AF16" s="264">
        <v>950000</v>
      </c>
      <c r="AG16" s="284">
        <f t="shared" si="5"/>
        <v>0</v>
      </c>
      <c r="AH16" s="264">
        <v>950000</v>
      </c>
      <c r="AI16" s="264">
        <v>950000</v>
      </c>
      <c r="AJ16" s="284">
        <f t="shared" si="6"/>
        <v>0</v>
      </c>
      <c r="AK16" s="264">
        <v>950000</v>
      </c>
      <c r="AL16" s="264">
        <v>950000</v>
      </c>
      <c r="AM16" s="284">
        <f t="shared" si="7"/>
        <v>0</v>
      </c>
      <c r="AN16" s="264">
        <v>950000</v>
      </c>
      <c r="AO16" s="264">
        <v>950000</v>
      </c>
      <c r="AP16" s="284">
        <f t="shared" si="8"/>
        <v>0</v>
      </c>
      <c r="AQ16" s="264"/>
      <c r="AR16" s="264"/>
      <c r="AS16" s="285"/>
      <c r="AT16" s="264"/>
      <c r="AU16" s="264"/>
      <c r="AV16" s="264">
        <f t="shared" si="17"/>
        <v>0</v>
      </c>
      <c r="AW16" s="264"/>
      <c r="AX16" s="264"/>
      <c r="AY16" s="264"/>
      <c r="AZ16" s="275">
        <f t="shared" si="9"/>
        <v>9500000</v>
      </c>
      <c r="BA16" s="276">
        <f t="shared" si="10"/>
        <v>4000000</v>
      </c>
      <c r="BB16" s="276">
        <f t="shared" si="11"/>
        <v>13500000</v>
      </c>
      <c r="BC16" s="276">
        <f t="shared" si="12"/>
        <v>13500000</v>
      </c>
      <c r="BD16" s="276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1" t="s">
        <v>503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791000</v>
      </c>
      <c r="AJ17" s="227">
        <f t="shared" si="6"/>
        <v>0</v>
      </c>
      <c r="AK17" s="11">
        <v>791000</v>
      </c>
      <c r="AL17" s="11">
        <v>791000</v>
      </c>
      <c r="AM17" s="227">
        <f t="shared" si="7"/>
        <v>0</v>
      </c>
      <c r="AN17" s="11">
        <v>791000</v>
      </c>
      <c r="AO17" s="11">
        <v>81000</v>
      </c>
      <c r="AP17" s="227">
        <f t="shared" si="8"/>
        <v>710000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76" customFormat="1" x14ac:dyDescent="0.2">
      <c r="A18" s="108">
        <v>12</v>
      </c>
      <c r="B18" s="282" t="s">
        <v>403</v>
      </c>
      <c r="C18" s="283" t="s">
        <v>404</v>
      </c>
      <c r="D18" s="271" t="s">
        <v>503</v>
      </c>
      <c r="E18" s="264">
        <v>13500000</v>
      </c>
      <c r="F18" s="264"/>
      <c r="G18" s="264">
        <v>6750000</v>
      </c>
      <c r="H18" s="264">
        <f t="shared" si="14"/>
        <v>6750000</v>
      </c>
      <c r="I18" s="264">
        <v>6750000</v>
      </c>
      <c r="J18" s="264"/>
      <c r="K18" s="264"/>
      <c r="L18" s="284">
        <f t="shared" si="15"/>
        <v>0</v>
      </c>
      <c r="M18" s="264"/>
      <c r="N18" s="264"/>
      <c r="O18" s="284">
        <f t="shared" si="16"/>
        <v>0</v>
      </c>
      <c r="P18" s="264"/>
      <c r="Q18" s="264"/>
      <c r="R18" s="284"/>
      <c r="S18" s="264"/>
      <c r="T18" s="264"/>
      <c r="U18" s="284"/>
      <c r="V18" s="264"/>
      <c r="W18" s="264"/>
      <c r="X18" s="284"/>
      <c r="Y18" s="264"/>
      <c r="Z18" s="264"/>
      <c r="AA18" s="284"/>
      <c r="AB18" s="264"/>
      <c r="AC18" s="264"/>
      <c r="AD18" s="284"/>
      <c r="AE18" s="264"/>
      <c r="AF18" s="264"/>
      <c r="AG18" s="284"/>
      <c r="AH18" s="264"/>
      <c r="AI18" s="264"/>
      <c r="AJ18" s="284"/>
      <c r="AK18" s="264"/>
      <c r="AL18" s="264"/>
      <c r="AM18" s="284"/>
      <c r="AN18" s="264"/>
      <c r="AO18" s="264"/>
      <c r="AP18" s="284"/>
      <c r="AQ18" s="264"/>
      <c r="AR18" s="264"/>
      <c r="AS18" s="285"/>
      <c r="AT18" s="264"/>
      <c r="AU18" s="264"/>
      <c r="AV18" s="264">
        <f t="shared" si="17"/>
        <v>0</v>
      </c>
      <c r="AW18" s="264"/>
      <c r="AX18" s="264"/>
      <c r="AY18" s="264"/>
      <c r="AZ18" s="275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76" customFormat="1" x14ac:dyDescent="0.2">
      <c r="A19" s="108">
        <v>13</v>
      </c>
      <c r="B19" s="282"/>
      <c r="C19" s="283" t="s">
        <v>405</v>
      </c>
      <c r="D19" s="271" t="s">
        <v>504</v>
      </c>
      <c r="E19" s="264">
        <v>13500000</v>
      </c>
      <c r="F19" s="264">
        <v>1350000</v>
      </c>
      <c r="G19" s="264"/>
      <c r="H19" s="264">
        <f t="shared" si="14"/>
        <v>12150000</v>
      </c>
      <c r="I19" s="264">
        <v>12150000</v>
      </c>
      <c r="J19" s="264"/>
      <c r="K19" s="264"/>
      <c r="L19" s="284">
        <f t="shared" si="15"/>
        <v>0</v>
      </c>
      <c r="M19" s="264"/>
      <c r="N19" s="264"/>
      <c r="O19" s="284">
        <f t="shared" si="16"/>
        <v>0</v>
      </c>
      <c r="P19" s="264"/>
      <c r="Q19" s="264"/>
      <c r="R19" s="284"/>
      <c r="S19" s="264"/>
      <c r="T19" s="264"/>
      <c r="U19" s="284"/>
      <c r="V19" s="264"/>
      <c r="W19" s="264"/>
      <c r="X19" s="284"/>
      <c r="Y19" s="264"/>
      <c r="Z19" s="264"/>
      <c r="AA19" s="284"/>
      <c r="AB19" s="264"/>
      <c r="AC19" s="264"/>
      <c r="AD19" s="284"/>
      <c r="AE19" s="264"/>
      <c r="AF19" s="264"/>
      <c r="AG19" s="284"/>
      <c r="AH19" s="264"/>
      <c r="AI19" s="264"/>
      <c r="AJ19" s="284"/>
      <c r="AK19" s="264"/>
      <c r="AL19" s="264"/>
      <c r="AM19" s="284"/>
      <c r="AN19" s="264"/>
      <c r="AO19" s="264"/>
      <c r="AP19" s="284"/>
      <c r="AQ19" s="264"/>
      <c r="AR19" s="264"/>
      <c r="AS19" s="285"/>
      <c r="AT19" s="264"/>
      <c r="AU19" s="264"/>
      <c r="AV19" s="264">
        <f t="shared" si="17"/>
        <v>0</v>
      </c>
      <c r="AW19" s="264"/>
      <c r="AX19" s="264"/>
      <c r="AY19" s="264"/>
      <c r="AZ19" s="275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1" t="s">
        <v>503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641000</v>
      </c>
      <c r="AG20" s="227">
        <f>+AE20-AF20</f>
        <v>0</v>
      </c>
      <c r="AH20" s="11">
        <v>641000</v>
      </c>
      <c r="AI20" s="11">
        <v>641000</v>
      </c>
      <c r="AJ20" s="227">
        <f>+AH20-AI20</f>
        <v>0</v>
      </c>
      <c r="AK20" s="11">
        <v>641000</v>
      </c>
      <c r="AL20" s="11">
        <v>641000</v>
      </c>
      <c r="AM20" s="227">
        <f>+AK20-AL20</f>
        <v>0</v>
      </c>
      <c r="AN20" s="11">
        <v>641000</v>
      </c>
      <c r="AO20" s="11">
        <v>641000</v>
      </c>
      <c r="AP20" s="227">
        <f>+AN20-AO20</f>
        <v>0</v>
      </c>
      <c r="AQ20" s="11">
        <v>641000</v>
      </c>
      <c r="AR20" s="11">
        <v>641000</v>
      </c>
      <c r="AS20" s="227">
        <f>+AQ20-AR20</f>
        <v>0</v>
      </c>
      <c r="AT20" s="11">
        <v>649000</v>
      </c>
      <c r="AU20" s="11">
        <v>649000</v>
      </c>
      <c r="AV20" s="11">
        <f t="shared" si="17"/>
        <v>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76" customFormat="1" x14ac:dyDescent="0.2">
      <c r="A21" s="108">
        <v>15</v>
      </c>
      <c r="B21" s="282"/>
      <c r="C21" s="283" t="s">
        <v>408</v>
      </c>
      <c r="D21" s="271" t="s">
        <v>503</v>
      </c>
      <c r="E21" s="264">
        <v>13500000</v>
      </c>
      <c r="F21" s="264">
        <v>1350000</v>
      </c>
      <c r="G21" s="264"/>
      <c r="H21" s="264">
        <f t="shared" si="14"/>
        <v>12150000</v>
      </c>
      <c r="I21" s="264">
        <f>+H21</f>
        <v>12150000</v>
      </c>
      <c r="J21" s="264"/>
      <c r="K21" s="264"/>
      <c r="L21" s="284">
        <f t="shared" si="15"/>
        <v>0</v>
      </c>
      <c r="M21" s="264"/>
      <c r="N21" s="264"/>
      <c r="O21" s="284">
        <f t="shared" si="16"/>
        <v>0</v>
      </c>
      <c r="P21" s="264"/>
      <c r="Q21" s="264"/>
      <c r="R21" s="284"/>
      <c r="S21" s="264"/>
      <c r="T21" s="264"/>
      <c r="U21" s="284"/>
      <c r="V21" s="264"/>
      <c r="W21" s="264"/>
      <c r="X21" s="284"/>
      <c r="Y21" s="264"/>
      <c r="Z21" s="264"/>
      <c r="AA21" s="284"/>
      <c r="AB21" s="264"/>
      <c r="AC21" s="264"/>
      <c r="AD21" s="284"/>
      <c r="AE21" s="264"/>
      <c r="AF21" s="264"/>
      <c r="AG21" s="284"/>
      <c r="AH21" s="264"/>
      <c r="AI21" s="264"/>
      <c r="AJ21" s="284"/>
      <c r="AK21" s="264"/>
      <c r="AL21" s="264"/>
      <c r="AM21" s="284"/>
      <c r="AN21" s="264"/>
      <c r="AO21" s="264"/>
      <c r="AP21" s="284"/>
      <c r="AQ21" s="264"/>
      <c r="AR21" s="264"/>
      <c r="AS21" s="285"/>
      <c r="AT21" s="264"/>
      <c r="AU21" s="264"/>
      <c r="AV21" s="264">
        <f t="shared" si="17"/>
        <v>0</v>
      </c>
      <c r="AW21" s="264"/>
      <c r="AX21" s="264"/>
      <c r="AY21" s="264"/>
      <c r="AZ21" s="275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s="276" customFormat="1" x14ac:dyDescent="0.2">
      <c r="A22" s="333">
        <v>16</v>
      </c>
      <c r="B22" s="282"/>
      <c r="C22" s="283" t="s">
        <v>409</v>
      </c>
      <c r="D22" s="271" t="s">
        <v>504</v>
      </c>
      <c r="E22" s="264">
        <v>13500000</v>
      </c>
      <c r="F22" s="264"/>
      <c r="G22" s="264"/>
      <c r="H22" s="264">
        <f t="shared" si="14"/>
        <v>13500000</v>
      </c>
      <c r="I22" s="264">
        <v>4000000</v>
      </c>
      <c r="J22" s="264"/>
      <c r="K22" s="264"/>
      <c r="L22" s="284">
        <f t="shared" si="15"/>
        <v>0</v>
      </c>
      <c r="M22" s="264">
        <v>950000</v>
      </c>
      <c r="N22" s="264">
        <v>950000</v>
      </c>
      <c r="O22" s="284">
        <f t="shared" si="16"/>
        <v>0</v>
      </c>
      <c r="P22" s="264">
        <v>950000</v>
      </c>
      <c r="Q22" s="264">
        <v>950000</v>
      </c>
      <c r="R22" s="284">
        <f t="shared" ref="R22:R30" si="18">+P22-Q22</f>
        <v>0</v>
      </c>
      <c r="S22" s="264">
        <v>950000</v>
      </c>
      <c r="T22" s="264">
        <v>950000</v>
      </c>
      <c r="U22" s="284">
        <f t="shared" ref="U22:U30" si="19">+S22-T22</f>
        <v>0</v>
      </c>
      <c r="V22" s="264">
        <v>950000</v>
      </c>
      <c r="W22" s="264">
        <v>950000</v>
      </c>
      <c r="X22" s="284">
        <f>+V22-W22</f>
        <v>0</v>
      </c>
      <c r="Y22" s="264">
        <v>950000</v>
      </c>
      <c r="Z22" s="264">
        <v>950000</v>
      </c>
      <c r="AA22" s="284">
        <f t="shared" ref="AA22:AA30" si="20">+Y22-Z22</f>
        <v>0</v>
      </c>
      <c r="AB22" s="264">
        <v>950000</v>
      </c>
      <c r="AC22" s="264">
        <v>950000</v>
      </c>
      <c r="AD22" s="284">
        <f t="shared" ref="AD22:AD30" si="21">+AB22-AC22</f>
        <v>0</v>
      </c>
      <c r="AE22" s="264">
        <v>950000</v>
      </c>
      <c r="AF22" s="264">
        <v>950000</v>
      </c>
      <c r="AG22" s="284">
        <f t="shared" ref="AG22:AG34" si="22">+AE22-AF22</f>
        <v>0</v>
      </c>
      <c r="AH22" s="264">
        <v>950000</v>
      </c>
      <c r="AI22" s="264">
        <v>950000</v>
      </c>
      <c r="AJ22" s="284">
        <f t="shared" ref="AJ22:AJ30" si="23">+AH22-AI22</f>
        <v>0</v>
      </c>
      <c r="AK22" s="264">
        <v>950000</v>
      </c>
      <c r="AL22" s="264">
        <v>950000</v>
      </c>
      <c r="AM22" s="284">
        <f t="shared" ref="AM22:AM30" si="24">+AK22-AL22</f>
        <v>0</v>
      </c>
      <c r="AN22" s="264">
        <v>950000</v>
      </c>
      <c r="AO22" s="264">
        <v>950000</v>
      </c>
      <c r="AP22" s="284">
        <f>+AN22-AO22</f>
        <v>0</v>
      </c>
      <c r="AQ22" s="264"/>
      <c r="AR22" s="264"/>
      <c r="AS22" s="285"/>
      <c r="AT22" s="264"/>
      <c r="AU22" s="264"/>
      <c r="AV22" s="264">
        <f t="shared" si="17"/>
        <v>0</v>
      </c>
      <c r="AW22" s="264"/>
      <c r="AX22" s="264"/>
      <c r="AY22" s="264"/>
      <c r="AZ22" s="275">
        <f t="shared" si="9"/>
        <v>9500000</v>
      </c>
      <c r="BA22" s="276">
        <f t="shared" si="10"/>
        <v>4000000</v>
      </c>
      <c r="BB22" s="276">
        <f t="shared" si="11"/>
        <v>13500000</v>
      </c>
      <c r="BC22" s="276">
        <f t="shared" si="12"/>
        <v>13500000</v>
      </c>
      <c r="BD22" s="276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504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>
        <v>950000</v>
      </c>
      <c r="AG23" s="227">
        <f t="shared" si="22"/>
        <v>0</v>
      </c>
      <c r="AH23" s="11">
        <v>950000</v>
      </c>
      <c r="AI23" s="11">
        <v>950000</v>
      </c>
      <c r="AJ23" s="227">
        <f t="shared" si="23"/>
        <v>0</v>
      </c>
      <c r="AK23" s="11">
        <v>950000</v>
      </c>
      <c r="AL23" s="11">
        <v>950000</v>
      </c>
      <c r="AM23" s="227">
        <f t="shared" si="24"/>
        <v>0</v>
      </c>
      <c r="AN23" s="11">
        <v>950000</v>
      </c>
      <c r="AO23" s="11">
        <v>850000</v>
      </c>
      <c r="AP23" s="227">
        <f t="shared" ref="AP23:AP30" si="26">+AN23-AO23</f>
        <v>100000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504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950000</v>
      </c>
      <c r="AD24" s="227">
        <f t="shared" si="21"/>
        <v>0</v>
      </c>
      <c r="AE24" s="11">
        <v>950000</v>
      </c>
      <c r="AF24" s="11">
        <v>950000</v>
      </c>
      <c r="AG24" s="227">
        <f t="shared" si="22"/>
        <v>0</v>
      </c>
      <c r="AH24" s="11">
        <v>950000</v>
      </c>
      <c r="AI24" s="11">
        <v>950000</v>
      </c>
      <c r="AJ24" s="227">
        <f t="shared" si="23"/>
        <v>0</v>
      </c>
      <c r="AK24" s="11">
        <v>950000</v>
      </c>
      <c r="AL24" s="11">
        <v>950000</v>
      </c>
      <c r="AM24" s="227">
        <f t="shared" si="24"/>
        <v>0</v>
      </c>
      <c r="AN24" s="11">
        <v>950000</v>
      </c>
      <c r="AO24" s="11">
        <v>650000</v>
      </c>
      <c r="AP24" s="227">
        <f t="shared" si="26"/>
        <v>300000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76" customFormat="1" x14ac:dyDescent="0.2">
      <c r="A25" s="333">
        <v>19</v>
      </c>
      <c r="B25" s="282"/>
      <c r="C25" s="335" t="s">
        <v>412</v>
      </c>
      <c r="D25" s="271" t="s">
        <v>504</v>
      </c>
      <c r="E25" s="264">
        <v>13500000</v>
      </c>
      <c r="F25" s="264"/>
      <c r="G25" s="264"/>
      <c r="H25" s="264">
        <f t="shared" si="14"/>
        <v>13500000</v>
      </c>
      <c r="I25" s="264">
        <v>7000000</v>
      </c>
      <c r="J25" s="264">
        <v>0</v>
      </c>
      <c r="K25" s="264">
        <v>0</v>
      </c>
      <c r="L25" s="284">
        <f t="shared" si="15"/>
        <v>0</v>
      </c>
      <c r="M25" s="264">
        <v>650000</v>
      </c>
      <c r="N25" s="264">
        <v>650000</v>
      </c>
      <c r="O25" s="284">
        <f t="shared" si="16"/>
        <v>0</v>
      </c>
      <c r="P25" s="264">
        <v>650000</v>
      </c>
      <c r="Q25" s="264">
        <v>650000</v>
      </c>
      <c r="R25" s="284">
        <f t="shared" si="18"/>
        <v>0</v>
      </c>
      <c r="S25" s="264">
        <v>650000</v>
      </c>
      <c r="T25" s="264">
        <v>650000</v>
      </c>
      <c r="U25" s="284">
        <f t="shared" si="19"/>
        <v>0</v>
      </c>
      <c r="V25" s="264">
        <v>650000</v>
      </c>
      <c r="W25" s="264">
        <v>650000</v>
      </c>
      <c r="X25" s="284">
        <f t="shared" si="25"/>
        <v>0</v>
      </c>
      <c r="Y25" s="264">
        <v>650000</v>
      </c>
      <c r="Z25" s="264">
        <v>650000</v>
      </c>
      <c r="AA25" s="284">
        <f t="shared" si="20"/>
        <v>0</v>
      </c>
      <c r="AB25" s="264">
        <v>650000</v>
      </c>
      <c r="AC25" s="264">
        <v>650000</v>
      </c>
      <c r="AD25" s="284">
        <f t="shared" si="21"/>
        <v>0</v>
      </c>
      <c r="AE25" s="264">
        <v>650000</v>
      </c>
      <c r="AF25" s="264">
        <v>650000</v>
      </c>
      <c r="AG25" s="284">
        <f t="shared" si="22"/>
        <v>0</v>
      </c>
      <c r="AH25" s="264">
        <v>650000</v>
      </c>
      <c r="AI25" s="264">
        <v>650000</v>
      </c>
      <c r="AJ25" s="284">
        <f t="shared" si="23"/>
        <v>0</v>
      </c>
      <c r="AK25" s="264">
        <v>650000</v>
      </c>
      <c r="AL25" s="264">
        <v>650000</v>
      </c>
      <c r="AM25" s="284">
        <f t="shared" si="24"/>
        <v>0</v>
      </c>
      <c r="AN25" s="264">
        <v>650000</v>
      </c>
      <c r="AO25" s="264">
        <v>650000</v>
      </c>
      <c r="AP25" s="284">
        <f t="shared" si="26"/>
        <v>0</v>
      </c>
      <c r="AQ25" s="264"/>
      <c r="AR25" s="264"/>
      <c r="AS25" s="285"/>
      <c r="AT25" s="264"/>
      <c r="AU25" s="264"/>
      <c r="AV25" s="264">
        <f t="shared" si="17"/>
        <v>0</v>
      </c>
      <c r="AW25" s="264"/>
      <c r="AX25" s="264"/>
      <c r="AY25" s="264"/>
      <c r="AZ25" s="275">
        <f t="shared" si="9"/>
        <v>6500000</v>
      </c>
      <c r="BA25" s="276">
        <f t="shared" si="10"/>
        <v>7000000</v>
      </c>
      <c r="BB25" s="276">
        <f t="shared" si="11"/>
        <v>13500000</v>
      </c>
      <c r="BC25" s="276">
        <f t="shared" si="12"/>
        <v>13500000</v>
      </c>
      <c r="BD25" s="276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504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>
        <v>800000</v>
      </c>
      <c r="AG26" s="227">
        <f t="shared" si="22"/>
        <v>0</v>
      </c>
      <c r="AH26" s="11">
        <v>800000</v>
      </c>
      <c r="AI26" s="11">
        <v>800000</v>
      </c>
      <c r="AJ26" s="227">
        <f t="shared" si="23"/>
        <v>0</v>
      </c>
      <c r="AK26" s="11">
        <v>800000</v>
      </c>
      <c r="AL26" s="11">
        <v>800000</v>
      </c>
      <c r="AM26" s="227">
        <f t="shared" si="24"/>
        <v>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s="276" customFormat="1" x14ac:dyDescent="0.2">
      <c r="A27" s="333">
        <v>21</v>
      </c>
      <c r="B27" s="282"/>
      <c r="C27" s="283" t="s">
        <v>485</v>
      </c>
      <c r="D27" s="271" t="s">
        <v>504</v>
      </c>
      <c r="E27" s="264">
        <v>13500000</v>
      </c>
      <c r="F27" s="264"/>
      <c r="G27" s="264"/>
      <c r="H27" s="264">
        <f t="shared" si="14"/>
        <v>13500000</v>
      </c>
      <c r="I27" s="264">
        <v>2000000</v>
      </c>
      <c r="J27" s="264">
        <v>2000000</v>
      </c>
      <c r="K27" s="264">
        <v>2000000</v>
      </c>
      <c r="L27" s="284">
        <f t="shared" si="15"/>
        <v>0</v>
      </c>
      <c r="M27" s="264">
        <v>950000</v>
      </c>
      <c r="N27" s="264">
        <v>950000</v>
      </c>
      <c r="O27" s="284">
        <f t="shared" si="16"/>
        <v>0</v>
      </c>
      <c r="P27" s="264">
        <v>950000</v>
      </c>
      <c r="Q27" s="264">
        <v>950000</v>
      </c>
      <c r="R27" s="284">
        <f t="shared" si="18"/>
        <v>0</v>
      </c>
      <c r="S27" s="264">
        <v>950000</v>
      </c>
      <c r="T27" s="264">
        <v>950000</v>
      </c>
      <c r="U27" s="284">
        <f t="shared" si="19"/>
        <v>0</v>
      </c>
      <c r="V27" s="264">
        <v>950000</v>
      </c>
      <c r="W27" s="264">
        <v>950000</v>
      </c>
      <c r="X27" s="284">
        <f t="shared" si="25"/>
        <v>0</v>
      </c>
      <c r="Y27" s="264">
        <v>950000</v>
      </c>
      <c r="Z27" s="264">
        <v>950000</v>
      </c>
      <c r="AA27" s="284">
        <f t="shared" si="20"/>
        <v>0</v>
      </c>
      <c r="AB27" s="264">
        <v>950000</v>
      </c>
      <c r="AC27" s="264">
        <v>950000</v>
      </c>
      <c r="AD27" s="284">
        <f t="shared" si="21"/>
        <v>0</v>
      </c>
      <c r="AE27" s="264">
        <v>950000</v>
      </c>
      <c r="AF27" s="264">
        <v>950000</v>
      </c>
      <c r="AG27" s="284">
        <f t="shared" si="22"/>
        <v>0</v>
      </c>
      <c r="AH27" s="264">
        <v>950000</v>
      </c>
      <c r="AI27" s="264">
        <v>950000</v>
      </c>
      <c r="AJ27" s="284">
        <f t="shared" si="23"/>
        <v>0</v>
      </c>
      <c r="AK27" s="264">
        <v>950000</v>
      </c>
      <c r="AL27" s="264">
        <v>950000</v>
      </c>
      <c r="AM27" s="284">
        <f t="shared" si="24"/>
        <v>0</v>
      </c>
      <c r="AN27" s="264">
        <v>950000</v>
      </c>
      <c r="AO27" s="264">
        <v>950000</v>
      </c>
      <c r="AP27" s="284">
        <f t="shared" si="26"/>
        <v>0</v>
      </c>
      <c r="AQ27" s="264"/>
      <c r="AR27" s="264"/>
      <c r="AS27" s="285"/>
      <c r="AT27" s="264"/>
      <c r="AU27" s="264"/>
      <c r="AV27" s="264">
        <f t="shared" si="17"/>
        <v>0</v>
      </c>
      <c r="AW27" s="264"/>
      <c r="AX27" s="264"/>
      <c r="AY27" s="264"/>
      <c r="AZ27" s="275">
        <f t="shared" si="9"/>
        <v>11500000</v>
      </c>
      <c r="BA27" s="276">
        <f t="shared" si="10"/>
        <v>2000000</v>
      </c>
      <c r="BB27" s="276">
        <f t="shared" si="11"/>
        <v>13500000</v>
      </c>
      <c r="BC27" s="276">
        <f t="shared" si="12"/>
        <v>13500000</v>
      </c>
      <c r="BD27" s="276">
        <f t="shared" si="13"/>
        <v>0</v>
      </c>
    </row>
    <row r="28" spans="1:56" x14ac:dyDescent="0.2">
      <c r="A28" s="108">
        <v>22</v>
      </c>
      <c r="B28" s="202"/>
      <c r="C28" s="203" t="s">
        <v>486</v>
      </c>
      <c r="D28" s="9" t="s">
        <v>504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>
        <v>950000</v>
      </c>
      <c r="AG28" s="227">
        <f t="shared" si="22"/>
        <v>0</v>
      </c>
      <c r="AH28" s="11">
        <v>950000</v>
      </c>
      <c r="AI28" s="11">
        <v>950000</v>
      </c>
      <c r="AJ28" s="227">
        <f t="shared" si="23"/>
        <v>0</v>
      </c>
      <c r="AK28" s="11">
        <v>950000</v>
      </c>
      <c r="AL28" s="11">
        <v>950000</v>
      </c>
      <c r="AM28" s="227">
        <f t="shared" si="24"/>
        <v>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487</v>
      </c>
      <c r="D29" s="271" t="s">
        <v>503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488</v>
      </c>
      <c r="D30" s="271" t="s">
        <v>503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489</v>
      </c>
      <c r="D31" s="9" t="s">
        <v>504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490</v>
      </c>
      <c r="D32" s="271" t="s">
        <v>503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492</v>
      </c>
      <c r="C33" s="203" t="s">
        <v>491</v>
      </c>
      <c r="D33" s="9" t="s">
        <v>504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747500</v>
      </c>
      <c r="AJ33" s="227">
        <f>+AH33-AI33</f>
        <v>0</v>
      </c>
      <c r="AK33" s="11">
        <v>747500</v>
      </c>
      <c r="AL33" s="11">
        <v>747500</v>
      </c>
      <c r="AM33" s="227">
        <f>+AK33-AL33</f>
        <v>0</v>
      </c>
      <c r="AN33" s="11">
        <v>747500</v>
      </c>
      <c r="AO33" s="11">
        <v>747500</v>
      </c>
      <c r="AP33" s="227">
        <f>+AN33-AO33</f>
        <v>0</v>
      </c>
      <c r="AQ33" s="11">
        <v>747500</v>
      </c>
      <c r="AR33" s="11">
        <v>4500</v>
      </c>
      <c r="AS33" s="227">
        <f>+AQ33-AR33</f>
        <v>743000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493</v>
      </c>
      <c r="D34" s="9" t="s">
        <v>504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76" customFormat="1" x14ac:dyDescent="0.2">
      <c r="A35" s="108">
        <v>29</v>
      </c>
      <c r="B35" s="282"/>
      <c r="C35" s="283" t="s">
        <v>496</v>
      </c>
      <c r="D35" s="271" t="s">
        <v>503</v>
      </c>
      <c r="E35" s="264">
        <v>13500000</v>
      </c>
      <c r="F35" s="264">
        <v>1350000</v>
      </c>
      <c r="G35" s="264"/>
      <c r="H35" s="11">
        <f>+E35-F35-G35</f>
        <v>12150000</v>
      </c>
      <c r="I35" s="264">
        <f>+H35</f>
        <v>12150000</v>
      </c>
      <c r="J35" s="264"/>
      <c r="K35" s="264"/>
      <c r="L35" s="284">
        <f t="shared" si="15"/>
        <v>0</v>
      </c>
      <c r="M35" s="264"/>
      <c r="N35" s="264"/>
      <c r="O35" s="284">
        <f t="shared" si="16"/>
        <v>0</v>
      </c>
      <c r="P35" s="264"/>
      <c r="Q35" s="264"/>
      <c r="R35" s="284"/>
      <c r="S35" s="264"/>
      <c r="T35" s="264"/>
      <c r="U35" s="284"/>
      <c r="V35" s="264"/>
      <c r="W35" s="264"/>
      <c r="X35" s="284"/>
      <c r="Y35" s="264"/>
      <c r="Z35" s="264"/>
      <c r="AA35" s="284"/>
      <c r="AB35" s="264"/>
      <c r="AC35" s="264"/>
      <c r="AD35" s="284"/>
      <c r="AE35" s="264"/>
      <c r="AF35" s="264"/>
      <c r="AG35" s="284"/>
      <c r="AH35" s="264"/>
      <c r="AI35" s="264"/>
      <c r="AJ35" s="284"/>
      <c r="AK35" s="264"/>
      <c r="AL35" s="264"/>
      <c r="AM35" s="284"/>
      <c r="AN35" s="264"/>
      <c r="AO35" s="264"/>
      <c r="AP35" s="284"/>
      <c r="AQ35" s="264"/>
      <c r="AR35" s="264"/>
      <c r="AS35" s="285"/>
      <c r="AT35" s="264"/>
      <c r="AU35" s="264"/>
      <c r="AV35" s="264">
        <f t="shared" si="17"/>
        <v>0</v>
      </c>
      <c r="AW35" s="264"/>
      <c r="AX35" s="264"/>
      <c r="AY35" s="264"/>
      <c r="AZ35" s="275">
        <f t="shared" si="9"/>
        <v>0</v>
      </c>
      <c r="BA35" s="276">
        <f t="shared" si="10"/>
        <v>12150000</v>
      </c>
      <c r="BB35" s="276">
        <f t="shared" si="11"/>
        <v>12150000</v>
      </c>
      <c r="BC35" s="276">
        <f t="shared" si="12"/>
        <v>12150000</v>
      </c>
      <c r="BD35" s="276">
        <f t="shared" si="13"/>
        <v>0</v>
      </c>
    </row>
    <row r="36" spans="1:56" s="276" customFormat="1" x14ac:dyDescent="0.2">
      <c r="A36" s="333">
        <v>30</v>
      </c>
      <c r="B36" s="282"/>
      <c r="C36" s="346" t="s">
        <v>497</v>
      </c>
      <c r="D36" s="271" t="s">
        <v>503</v>
      </c>
      <c r="E36" s="264">
        <v>13500000</v>
      </c>
      <c r="F36" s="264"/>
      <c r="G36" s="264"/>
      <c r="H36" s="264">
        <v>13500000</v>
      </c>
      <c r="I36" s="264">
        <v>1200000</v>
      </c>
      <c r="J36" s="264">
        <v>2800000</v>
      </c>
      <c r="K36" s="264">
        <v>2800000</v>
      </c>
      <c r="L36" s="284">
        <f t="shared" si="15"/>
        <v>0</v>
      </c>
      <c r="M36" s="264"/>
      <c r="N36" s="264"/>
      <c r="O36" s="284"/>
      <c r="P36" s="264">
        <v>950000</v>
      </c>
      <c r="Q36" s="264">
        <v>950000</v>
      </c>
      <c r="R36" s="284">
        <f t="shared" ref="R36:R41" si="27">+P36-Q36</f>
        <v>0</v>
      </c>
      <c r="S36" s="264">
        <v>950000</v>
      </c>
      <c r="T36" s="264">
        <v>950000</v>
      </c>
      <c r="U36" s="284">
        <f t="shared" ref="U36:U42" si="28">+S36-T36</f>
        <v>0</v>
      </c>
      <c r="V36" s="264">
        <v>950000</v>
      </c>
      <c r="W36" s="264">
        <v>950000</v>
      </c>
      <c r="X36" s="284">
        <f t="shared" ref="X36:X42" si="29">+V36-W36</f>
        <v>0</v>
      </c>
      <c r="Y36" s="264">
        <v>950000</v>
      </c>
      <c r="Z36" s="264">
        <v>950000</v>
      </c>
      <c r="AA36" s="284">
        <f t="shared" ref="AA36:AA42" si="30">+Y36-Z36</f>
        <v>0</v>
      </c>
      <c r="AB36" s="264">
        <v>950000</v>
      </c>
      <c r="AC36" s="264">
        <v>950000</v>
      </c>
      <c r="AD36" s="284">
        <f t="shared" ref="AD36:AD42" si="31">+AB36-AC36</f>
        <v>0</v>
      </c>
      <c r="AE36" s="264">
        <v>950000</v>
      </c>
      <c r="AF36" s="264">
        <v>950000</v>
      </c>
      <c r="AG36" s="284">
        <f t="shared" ref="AG36:AG42" si="32">+AE36-AF36</f>
        <v>0</v>
      </c>
      <c r="AH36" s="264">
        <v>950000</v>
      </c>
      <c r="AI36" s="264">
        <v>950000</v>
      </c>
      <c r="AJ36" s="284">
        <f t="shared" ref="AJ36:AJ42" si="33">+AH36-AI36</f>
        <v>0</v>
      </c>
      <c r="AK36" s="264">
        <v>950000</v>
      </c>
      <c r="AL36" s="264">
        <v>950000</v>
      </c>
      <c r="AM36" s="284">
        <f t="shared" ref="AM36:AM42" si="34">+AK36-AL36</f>
        <v>0</v>
      </c>
      <c r="AN36" s="264">
        <v>950000</v>
      </c>
      <c r="AO36" s="264">
        <v>950000</v>
      </c>
      <c r="AP36" s="284">
        <f t="shared" ref="AP36:AP42" si="35">+AN36-AO36</f>
        <v>0</v>
      </c>
      <c r="AQ36" s="264">
        <v>950000</v>
      </c>
      <c r="AR36" s="264">
        <v>950000</v>
      </c>
      <c r="AS36" s="284">
        <f t="shared" ref="AS36:AS42" si="36">+AQ36-AR36</f>
        <v>0</v>
      </c>
      <c r="AT36" s="264"/>
      <c r="AU36" s="264"/>
      <c r="AV36" s="264">
        <f t="shared" si="17"/>
        <v>0</v>
      </c>
      <c r="AW36" s="264"/>
      <c r="AX36" s="264"/>
      <c r="AY36" s="264"/>
      <c r="AZ36" s="275">
        <f t="shared" si="9"/>
        <v>12300000</v>
      </c>
      <c r="BA36" s="276">
        <f t="shared" si="10"/>
        <v>1200000</v>
      </c>
      <c r="BB36" s="276">
        <f t="shared" si="11"/>
        <v>13500000</v>
      </c>
      <c r="BC36" s="276">
        <f t="shared" si="12"/>
        <v>13500000</v>
      </c>
      <c r="BD36" s="276">
        <f t="shared" si="13"/>
        <v>0</v>
      </c>
    </row>
    <row r="37" spans="1:56" s="276" customFormat="1" x14ac:dyDescent="0.2">
      <c r="A37" s="333">
        <v>31</v>
      </c>
      <c r="B37" s="282"/>
      <c r="C37" s="283" t="s">
        <v>516</v>
      </c>
      <c r="D37" s="271" t="s">
        <v>504</v>
      </c>
      <c r="E37" s="264">
        <v>13500000</v>
      </c>
      <c r="F37" s="264"/>
      <c r="G37" s="264"/>
      <c r="H37" s="264">
        <v>13500000</v>
      </c>
      <c r="I37" s="264">
        <v>5000000</v>
      </c>
      <c r="J37" s="264"/>
      <c r="K37" s="264"/>
      <c r="L37" s="284">
        <f t="shared" si="15"/>
        <v>0</v>
      </c>
      <c r="M37" s="264"/>
      <c r="N37" s="264"/>
      <c r="O37" s="284"/>
      <c r="P37" s="264">
        <v>850000</v>
      </c>
      <c r="Q37" s="264">
        <v>850000</v>
      </c>
      <c r="R37" s="284">
        <f t="shared" si="27"/>
        <v>0</v>
      </c>
      <c r="S37" s="264">
        <v>850000</v>
      </c>
      <c r="T37" s="264">
        <v>850000</v>
      </c>
      <c r="U37" s="284">
        <f t="shared" si="28"/>
        <v>0</v>
      </c>
      <c r="V37" s="264">
        <v>850000</v>
      </c>
      <c r="W37" s="264">
        <v>850000</v>
      </c>
      <c r="X37" s="284">
        <f t="shared" si="29"/>
        <v>0</v>
      </c>
      <c r="Y37" s="264">
        <v>850000</v>
      </c>
      <c r="Z37" s="264">
        <v>850000</v>
      </c>
      <c r="AA37" s="284">
        <f t="shared" si="30"/>
        <v>0</v>
      </c>
      <c r="AB37" s="264">
        <v>850000</v>
      </c>
      <c r="AC37" s="264">
        <v>850000</v>
      </c>
      <c r="AD37" s="284">
        <f t="shared" si="31"/>
        <v>0</v>
      </c>
      <c r="AE37" s="264">
        <v>850000</v>
      </c>
      <c r="AF37" s="264">
        <v>850000</v>
      </c>
      <c r="AG37" s="284">
        <f t="shared" si="32"/>
        <v>0</v>
      </c>
      <c r="AH37" s="264">
        <v>850000</v>
      </c>
      <c r="AI37" s="264">
        <v>850000</v>
      </c>
      <c r="AJ37" s="284">
        <f t="shared" si="33"/>
        <v>0</v>
      </c>
      <c r="AK37" s="264">
        <v>850000</v>
      </c>
      <c r="AL37" s="264">
        <v>850000</v>
      </c>
      <c r="AM37" s="284">
        <f t="shared" si="34"/>
        <v>0</v>
      </c>
      <c r="AN37" s="264">
        <v>850000</v>
      </c>
      <c r="AO37" s="264">
        <v>850000</v>
      </c>
      <c r="AP37" s="284">
        <f t="shared" si="35"/>
        <v>0</v>
      </c>
      <c r="AQ37" s="264">
        <v>850000</v>
      </c>
      <c r="AR37" s="264">
        <v>850000</v>
      </c>
      <c r="AS37" s="285">
        <f t="shared" si="36"/>
        <v>0</v>
      </c>
      <c r="AT37" s="264"/>
      <c r="AU37" s="264"/>
      <c r="AV37" s="264">
        <f t="shared" si="17"/>
        <v>0</v>
      </c>
      <c r="AW37" s="264"/>
      <c r="AX37" s="264"/>
      <c r="AY37" s="264"/>
      <c r="AZ37" s="275">
        <f t="shared" si="9"/>
        <v>8500000</v>
      </c>
      <c r="BA37" s="276">
        <f t="shared" si="10"/>
        <v>5000000</v>
      </c>
      <c r="BB37" s="276">
        <f t="shared" si="11"/>
        <v>13500000</v>
      </c>
      <c r="BC37" s="276">
        <f t="shared" si="12"/>
        <v>13500000</v>
      </c>
      <c r="BD37" s="276">
        <f t="shared" si="13"/>
        <v>0</v>
      </c>
    </row>
    <row r="38" spans="1:56" s="276" customFormat="1" x14ac:dyDescent="0.2">
      <c r="A38" s="333">
        <v>32</v>
      </c>
      <c r="B38" s="282"/>
      <c r="C38" s="346" t="s">
        <v>517</v>
      </c>
      <c r="D38" s="271" t="s">
        <v>504</v>
      </c>
      <c r="E38" s="264">
        <v>13500000</v>
      </c>
      <c r="F38" s="264"/>
      <c r="G38" s="264"/>
      <c r="H38" s="264">
        <v>13500000</v>
      </c>
      <c r="I38" s="264">
        <v>1000000</v>
      </c>
      <c r="J38" s="264"/>
      <c r="K38" s="264"/>
      <c r="L38" s="284">
        <f t="shared" si="15"/>
        <v>0</v>
      </c>
      <c r="M38" s="264"/>
      <c r="N38" s="264"/>
      <c r="O38" s="284"/>
      <c r="P38" s="264">
        <v>1150000</v>
      </c>
      <c r="Q38" s="264">
        <v>1150000</v>
      </c>
      <c r="R38" s="284">
        <f t="shared" si="27"/>
        <v>0</v>
      </c>
      <c r="S38" s="264">
        <v>1150000</v>
      </c>
      <c r="T38" s="264">
        <v>1150000</v>
      </c>
      <c r="U38" s="284">
        <f t="shared" si="28"/>
        <v>0</v>
      </c>
      <c r="V38" s="264">
        <v>1150000</v>
      </c>
      <c r="W38" s="264">
        <v>1150000</v>
      </c>
      <c r="X38" s="284">
        <f t="shared" si="29"/>
        <v>0</v>
      </c>
      <c r="Y38" s="264">
        <v>1150000</v>
      </c>
      <c r="Z38" s="264">
        <v>1150000</v>
      </c>
      <c r="AA38" s="284">
        <f t="shared" si="30"/>
        <v>0</v>
      </c>
      <c r="AB38" s="264">
        <v>1150000</v>
      </c>
      <c r="AC38" s="264">
        <v>1150000</v>
      </c>
      <c r="AD38" s="284">
        <f t="shared" si="31"/>
        <v>0</v>
      </c>
      <c r="AE38" s="264">
        <v>1150000</v>
      </c>
      <c r="AF38" s="264">
        <v>1150000</v>
      </c>
      <c r="AG38" s="284">
        <f t="shared" si="32"/>
        <v>0</v>
      </c>
      <c r="AH38" s="264">
        <v>1150000</v>
      </c>
      <c r="AI38" s="264">
        <v>1150000</v>
      </c>
      <c r="AJ38" s="284">
        <f t="shared" si="33"/>
        <v>0</v>
      </c>
      <c r="AK38" s="264">
        <v>1150000</v>
      </c>
      <c r="AL38" s="264">
        <v>1150000</v>
      </c>
      <c r="AM38" s="284">
        <f t="shared" si="34"/>
        <v>0</v>
      </c>
      <c r="AN38" s="264">
        <v>1150000</v>
      </c>
      <c r="AO38" s="264">
        <v>1150000</v>
      </c>
      <c r="AP38" s="284">
        <f t="shared" si="35"/>
        <v>0</v>
      </c>
      <c r="AQ38" s="264">
        <v>1150000</v>
      </c>
      <c r="AR38" s="264">
        <v>1150000</v>
      </c>
      <c r="AS38" s="284">
        <f t="shared" si="36"/>
        <v>0</v>
      </c>
      <c r="AT38" s="264">
        <v>1000000</v>
      </c>
      <c r="AU38" s="264">
        <v>1000000</v>
      </c>
      <c r="AV38" s="264">
        <f t="shared" si="17"/>
        <v>0</v>
      </c>
      <c r="AW38" s="264"/>
      <c r="AX38" s="264"/>
      <c r="AY38" s="264"/>
      <c r="AZ38" s="275">
        <f t="shared" si="9"/>
        <v>12500000</v>
      </c>
      <c r="BA38" s="276">
        <f t="shared" si="10"/>
        <v>1000000</v>
      </c>
      <c r="BB38" s="276">
        <f t="shared" si="11"/>
        <v>13500000</v>
      </c>
      <c r="BC38" s="276">
        <f t="shared" si="12"/>
        <v>13500000</v>
      </c>
      <c r="BD38" s="276">
        <f t="shared" si="13"/>
        <v>0</v>
      </c>
    </row>
    <row r="39" spans="1:56" s="276" customFormat="1" x14ac:dyDescent="0.2">
      <c r="A39" s="333">
        <v>33</v>
      </c>
      <c r="B39" s="282" t="s">
        <v>519</v>
      </c>
      <c r="C39" s="283" t="s">
        <v>518</v>
      </c>
      <c r="D39" s="271" t="s">
        <v>504</v>
      </c>
      <c r="E39" s="264">
        <v>13500000</v>
      </c>
      <c r="F39" s="264"/>
      <c r="G39" s="264">
        <v>6750000</v>
      </c>
      <c r="H39" s="264">
        <f>+E39-G39</f>
        <v>6750000</v>
      </c>
      <c r="I39" s="264">
        <v>4000000</v>
      </c>
      <c r="J39" s="264"/>
      <c r="K39" s="264"/>
      <c r="L39" s="284">
        <f t="shared" si="15"/>
        <v>0</v>
      </c>
      <c r="M39" s="264"/>
      <c r="N39" s="264"/>
      <c r="O39" s="284"/>
      <c r="P39" s="264">
        <v>275000</v>
      </c>
      <c r="Q39" s="264">
        <v>275000</v>
      </c>
      <c r="R39" s="284">
        <f t="shared" si="27"/>
        <v>0</v>
      </c>
      <c r="S39" s="264">
        <v>275000</v>
      </c>
      <c r="T39" s="264">
        <v>275000</v>
      </c>
      <c r="U39" s="284">
        <f t="shared" si="28"/>
        <v>0</v>
      </c>
      <c r="V39" s="264">
        <v>275000</v>
      </c>
      <c r="W39" s="264">
        <v>275000</v>
      </c>
      <c r="X39" s="284">
        <f t="shared" si="29"/>
        <v>0</v>
      </c>
      <c r="Y39" s="264">
        <v>275000</v>
      </c>
      <c r="Z39" s="264">
        <v>275000</v>
      </c>
      <c r="AA39" s="284">
        <f t="shared" si="30"/>
        <v>0</v>
      </c>
      <c r="AB39" s="264">
        <v>275000</v>
      </c>
      <c r="AC39" s="264">
        <v>275000</v>
      </c>
      <c r="AD39" s="284">
        <f t="shared" si="31"/>
        <v>0</v>
      </c>
      <c r="AE39" s="264">
        <v>275000</v>
      </c>
      <c r="AF39" s="264">
        <v>275000</v>
      </c>
      <c r="AG39" s="284">
        <f t="shared" si="32"/>
        <v>0</v>
      </c>
      <c r="AH39" s="264">
        <v>275000</v>
      </c>
      <c r="AI39" s="264">
        <v>275000</v>
      </c>
      <c r="AJ39" s="284">
        <f t="shared" si="33"/>
        <v>0</v>
      </c>
      <c r="AK39" s="264">
        <v>275000</v>
      </c>
      <c r="AL39" s="264">
        <v>275000</v>
      </c>
      <c r="AM39" s="284">
        <f t="shared" si="34"/>
        <v>0</v>
      </c>
      <c r="AN39" s="264">
        <v>275000</v>
      </c>
      <c r="AO39" s="264">
        <v>275000</v>
      </c>
      <c r="AP39" s="284">
        <f t="shared" si="35"/>
        <v>0</v>
      </c>
      <c r="AQ39" s="264">
        <v>275000</v>
      </c>
      <c r="AR39" s="264">
        <v>275000</v>
      </c>
      <c r="AS39" s="284">
        <f t="shared" si="36"/>
        <v>0</v>
      </c>
      <c r="AT39" s="264"/>
      <c r="AU39" s="264"/>
      <c r="AV39" s="264">
        <f t="shared" si="17"/>
        <v>0</v>
      </c>
      <c r="AW39" s="264"/>
      <c r="AX39" s="264"/>
      <c r="AY39" s="264"/>
      <c r="AZ39" s="275">
        <f t="shared" si="9"/>
        <v>2750000</v>
      </c>
      <c r="BA39" s="276">
        <f t="shared" si="10"/>
        <v>4000000</v>
      </c>
      <c r="BB39" s="276">
        <f t="shared" si="11"/>
        <v>6750000</v>
      </c>
      <c r="BC39" s="276">
        <f t="shared" si="12"/>
        <v>6750000</v>
      </c>
      <c r="BD39" s="276">
        <f t="shared" si="13"/>
        <v>0</v>
      </c>
    </row>
    <row r="40" spans="1:56" x14ac:dyDescent="0.2">
      <c r="A40" s="154">
        <v>34</v>
      </c>
      <c r="B40" s="202"/>
      <c r="C40" s="205" t="s">
        <v>520</v>
      </c>
      <c r="D40" s="9" t="s">
        <v>504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>
        <v>950000</v>
      </c>
      <c r="U40" s="227">
        <f t="shared" si="28"/>
        <v>0</v>
      </c>
      <c r="V40" s="11">
        <v>950000</v>
      </c>
      <c r="W40" s="11">
        <v>950000</v>
      </c>
      <c r="X40" s="227">
        <f t="shared" si="29"/>
        <v>0</v>
      </c>
      <c r="Y40" s="11">
        <v>950000</v>
      </c>
      <c r="Z40" s="11">
        <v>950000</v>
      </c>
      <c r="AA40" s="227">
        <f t="shared" si="30"/>
        <v>0</v>
      </c>
      <c r="AB40" s="11">
        <v>950000</v>
      </c>
      <c r="AC40" s="11">
        <v>150000</v>
      </c>
      <c r="AD40" s="227">
        <f t="shared" si="31"/>
        <v>800000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s="276" customFormat="1" x14ac:dyDescent="0.2">
      <c r="A41" s="333">
        <v>35</v>
      </c>
      <c r="B41" s="282" t="s">
        <v>523</v>
      </c>
      <c r="C41" s="283" t="s">
        <v>522</v>
      </c>
      <c r="D41" s="271" t="s">
        <v>504</v>
      </c>
      <c r="E41" s="264">
        <v>13500000</v>
      </c>
      <c r="F41" s="264">
        <v>4050000</v>
      </c>
      <c r="G41" s="264"/>
      <c r="H41" s="264">
        <f>+E41-F41</f>
        <v>9450000</v>
      </c>
      <c r="I41" s="264">
        <v>3000000</v>
      </c>
      <c r="J41" s="264">
        <v>1000000</v>
      </c>
      <c r="K41" s="264">
        <v>1000000</v>
      </c>
      <c r="L41" s="284">
        <f>+J41-K41</f>
        <v>0</v>
      </c>
      <c r="M41" s="264"/>
      <c r="N41" s="264"/>
      <c r="O41" s="284"/>
      <c r="P41" s="264">
        <v>545000</v>
      </c>
      <c r="Q41" s="264">
        <v>545000</v>
      </c>
      <c r="R41" s="284">
        <f t="shared" si="27"/>
        <v>0</v>
      </c>
      <c r="S41" s="264">
        <v>545000</v>
      </c>
      <c r="T41" s="264">
        <v>545000</v>
      </c>
      <c r="U41" s="284">
        <f t="shared" si="28"/>
        <v>0</v>
      </c>
      <c r="V41" s="264">
        <v>545000</v>
      </c>
      <c r="W41" s="264">
        <v>545000</v>
      </c>
      <c r="X41" s="284">
        <f t="shared" si="29"/>
        <v>0</v>
      </c>
      <c r="Y41" s="264">
        <v>545000</v>
      </c>
      <c r="Z41" s="264">
        <v>545000</v>
      </c>
      <c r="AA41" s="284">
        <f t="shared" si="30"/>
        <v>0</v>
      </c>
      <c r="AB41" s="264">
        <v>545000</v>
      </c>
      <c r="AC41" s="264">
        <v>545000</v>
      </c>
      <c r="AD41" s="284">
        <f t="shared" si="31"/>
        <v>0</v>
      </c>
      <c r="AE41" s="264">
        <v>545000</v>
      </c>
      <c r="AF41" s="264">
        <v>545000</v>
      </c>
      <c r="AG41" s="284">
        <f t="shared" si="32"/>
        <v>0</v>
      </c>
      <c r="AH41" s="264">
        <v>545000</v>
      </c>
      <c r="AI41" s="264">
        <v>545000</v>
      </c>
      <c r="AJ41" s="284">
        <f t="shared" si="33"/>
        <v>0</v>
      </c>
      <c r="AK41" s="264">
        <v>545000</v>
      </c>
      <c r="AL41" s="264">
        <v>545000</v>
      </c>
      <c r="AM41" s="284">
        <f t="shared" si="34"/>
        <v>0</v>
      </c>
      <c r="AN41" s="264">
        <v>545000</v>
      </c>
      <c r="AO41" s="264">
        <v>545000</v>
      </c>
      <c r="AP41" s="284">
        <f t="shared" si="35"/>
        <v>0</v>
      </c>
      <c r="AQ41" s="264">
        <v>545000</v>
      </c>
      <c r="AR41" s="264">
        <v>545000</v>
      </c>
      <c r="AS41" s="284">
        <f t="shared" si="36"/>
        <v>0</v>
      </c>
      <c r="AT41" s="264"/>
      <c r="AU41" s="264"/>
      <c r="AV41" s="264">
        <f t="shared" si="17"/>
        <v>0</v>
      </c>
      <c r="AW41" s="264"/>
      <c r="AX41" s="264"/>
      <c r="AY41" s="264"/>
      <c r="AZ41" s="275">
        <f t="shared" si="9"/>
        <v>6450000</v>
      </c>
      <c r="BA41" s="276">
        <f t="shared" si="10"/>
        <v>3000000</v>
      </c>
      <c r="BB41" s="276">
        <f t="shared" si="11"/>
        <v>9450000</v>
      </c>
      <c r="BC41" s="276">
        <f t="shared" si="12"/>
        <v>9450000</v>
      </c>
      <c r="BD41" s="276">
        <f t="shared" si="13"/>
        <v>0</v>
      </c>
    </row>
    <row r="42" spans="1:56" s="276" customFormat="1" x14ac:dyDescent="0.2">
      <c r="A42" s="343">
        <v>36</v>
      </c>
      <c r="B42" s="282" t="s">
        <v>526</v>
      </c>
      <c r="C42" s="283" t="s">
        <v>525</v>
      </c>
      <c r="D42" s="271" t="s">
        <v>503</v>
      </c>
      <c r="E42" s="264">
        <v>13500000</v>
      </c>
      <c r="F42" s="264"/>
      <c r="G42" s="264">
        <v>9450000</v>
      </c>
      <c r="H42" s="264">
        <f>+E42-F42-G42</f>
        <v>4050000</v>
      </c>
      <c r="I42" s="264">
        <v>1000000</v>
      </c>
      <c r="J42" s="264"/>
      <c r="K42" s="264"/>
      <c r="L42" s="284"/>
      <c r="M42" s="264"/>
      <c r="N42" s="264"/>
      <c r="O42" s="284"/>
      <c r="P42" s="264"/>
      <c r="Q42" s="264"/>
      <c r="R42" s="284"/>
      <c r="S42" s="264">
        <v>305000</v>
      </c>
      <c r="T42" s="264">
        <v>305000</v>
      </c>
      <c r="U42" s="284">
        <f t="shared" si="28"/>
        <v>0</v>
      </c>
      <c r="V42" s="264">
        <v>305000</v>
      </c>
      <c r="W42" s="264">
        <v>305000</v>
      </c>
      <c r="X42" s="284">
        <f t="shared" si="29"/>
        <v>0</v>
      </c>
      <c r="Y42" s="264">
        <v>305000</v>
      </c>
      <c r="Z42" s="264">
        <v>305000</v>
      </c>
      <c r="AA42" s="284">
        <f t="shared" si="30"/>
        <v>0</v>
      </c>
      <c r="AB42" s="264">
        <v>305000</v>
      </c>
      <c r="AC42" s="264">
        <v>305000</v>
      </c>
      <c r="AD42" s="284">
        <f t="shared" si="31"/>
        <v>0</v>
      </c>
      <c r="AE42" s="264">
        <v>305000</v>
      </c>
      <c r="AF42" s="264">
        <v>305000</v>
      </c>
      <c r="AG42" s="284">
        <f t="shared" si="32"/>
        <v>0</v>
      </c>
      <c r="AH42" s="264">
        <v>305000</v>
      </c>
      <c r="AI42" s="264">
        <v>305000</v>
      </c>
      <c r="AJ42" s="284">
        <f t="shared" si="33"/>
        <v>0</v>
      </c>
      <c r="AK42" s="264">
        <v>305000</v>
      </c>
      <c r="AL42" s="264">
        <v>305000</v>
      </c>
      <c r="AM42" s="284">
        <f t="shared" si="34"/>
        <v>0</v>
      </c>
      <c r="AN42" s="264">
        <v>305000</v>
      </c>
      <c r="AO42" s="264">
        <v>305000</v>
      </c>
      <c r="AP42" s="284">
        <f t="shared" si="35"/>
        <v>0</v>
      </c>
      <c r="AQ42" s="264">
        <v>305000</v>
      </c>
      <c r="AR42" s="264">
        <v>305000</v>
      </c>
      <c r="AS42" s="284">
        <f t="shared" si="36"/>
        <v>0</v>
      </c>
      <c r="AT42" s="264">
        <v>305000</v>
      </c>
      <c r="AU42" s="264">
        <v>305000</v>
      </c>
      <c r="AV42" s="284">
        <f t="shared" si="17"/>
        <v>0</v>
      </c>
      <c r="AW42" s="264"/>
      <c r="AX42" s="264"/>
      <c r="AY42" s="264"/>
      <c r="AZ42" s="275">
        <f t="shared" si="9"/>
        <v>3050000</v>
      </c>
      <c r="BA42" s="276">
        <f t="shared" si="10"/>
        <v>1000000</v>
      </c>
      <c r="BB42" s="276">
        <f t="shared" si="11"/>
        <v>4050000</v>
      </c>
      <c r="BC42" s="276">
        <f t="shared" si="12"/>
        <v>4050000</v>
      </c>
      <c r="BD42" s="276">
        <f t="shared" si="13"/>
        <v>0</v>
      </c>
    </row>
    <row r="43" spans="1:56" s="276" customFormat="1" x14ac:dyDescent="0.2">
      <c r="A43" s="333">
        <v>37</v>
      </c>
      <c r="B43" s="282" t="s">
        <v>534</v>
      </c>
      <c r="C43" s="362" t="s">
        <v>535</v>
      </c>
      <c r="D43" s="271" t="s">
        <v>503</v>
      </c>
      <c r="E43" s="345">
        <v>13500000</v>
      </c>
      <c r="F43" s="345"/>
      <c r="G43" s="345">
        <v>4050000</v>
      </c>
      <c r="H43" s="264">
        <f>E43-G43</f>
        <v>9450000</v>
      </c>
      <c r="I43" s="264">
        <v>3000000</v>
      </c>
      <c r="J43" s="345"/>
      <c r="K43" s="345"/>
      <c r="L43" s="284"/>
      <c r="M43" s="345"/>
      <c r="N43" s="345"/>
      <c r="O43" s="284"/>
      <c r="P43" s="264"/>
      <c r="Q43" s="264"/>
      <c r="R43" s="284"/>
      <c r="S43" s="264"/>
      <c r="T43" s="264"/>
      <c r="U43" s="284"/>
      <c r="V43" s="264">
        <v>806250</v>
      </c>
      <c r="W43" s="264">
        <v>806250</v>
      </c>
      <c r="X43" s="284">
        <f>V43-W43</f>
        <v>0</v>
      </c>
      <c r="Y43" s="264">
        <v>806250</v>
      </c>
      <c r="Z43" s="264">
        <v>806250</v>
      </c>
      <c r="AA43" s="284">
        <f>Y43-Z43</f>
        <v>0</v>
      </c>
      <c r="AB43" s="264">
        <v>806250</v>
      </c>
      <c r="AC43" s="264">
        <v>806250</v>
      </c>
      <c r="AD43" s="284">
        <f>AB43-AC43</f>
        <v>0</v>
      </c>
      <c r="AE43" s="264">
        <v>806250</v>
      </c>
      <c r="AF43" s="264">
        <v>806250</v>
      </c>
      <c r="AG43" s="284">
        <f>AE43-AF43</f>
        <v>0</v>
      </c>
      <c r="AH43" s="264">
        <v>806250</v>
      </c>
      <c r="AI43" s="264">
        <v>806250</v>
      </c>
      <c r="AJ43" s="284">
        <f>AH43-AI43</f>
        <v>0</v>
      </c>
      <c r="AK43" s="264">
        <v>806250</v>
      </c>
      <c r="AL43" s="264">
        <v>806250</v>
      </c>
      <c r="AM43" s="284">
        <f>AK43-AL43</f>
        <v>0</v>
      </c>
      <c r="AN43" s="264">
        <v>806250</v>
      </c>
      <c r="AO43" s="264">
        <v>806250</v>
      </c>
      <c r="AP43" s="284">
        <f>AN43-AO43</f>
        <v>0</v>
      </c>
      <c r="AQ43" s="264">
        <v>806250</v>
      </c>
      <c r="AR43" s="264">
        <v>806250</v>
      </c>
      <c r="AS43" s="284">
        <f>AQ43-AR43</f>
        <v>0</v>
      </c>
      <c r="AT43" s="264">
        <v>806250</v>
      </c>
      <c r="AU43" s="264">
        <v>806250</v>
      </c>
      <c r="AV43" s="284">
        <f>AT43-AU43</f>
        <v>0</v>
      </c>
      <c r="AW43" s="345"/>
      <c r="AX43" s="345"/>
      <c r="AY43" s="264"/>
      <c r="AZ43" s="275"/>
      <c r="BA43" s="363">
        <f t="shared" si="10"/>
        <v>3000000</v>
      </c>
      <c r="BC43" s="276">
        <f t="shared" si="12"/>
        <v>9450000</v>
      </c>
      <c r="BD43" s="276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31" t="s">
        <v>28</v>
      </c>
      <c r="B68" s="432"/>
      <c r="C68" s="432"/>
      <c r="D68" s="433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24079500</v>
      </c>
      <c r="U68" s="211">
        <f t="shared" si="37"/>
        <v>870000</v>
      </c>
      <c r="V68" s="211">
        <f t="shared" si="37"/>
        <v>25755750</v>
      </c>
      <c r="W68" s="211">
        <f t="shared" si="37"/>
        <v>24885750</v>
      </c>
      <c r="X68" s="211">
        <f t="shared" si="37"/>
        <v>870000</v>
      </c>
      <c r="Y68" s="211">
        <f t="shared" si="37"/>
        <v>25755750</v>
      </c>
      <c r="Z68" s="211">
        <f t="shared" si="37"/>
        <v>24885750</v>
      </c>
      <c r="AA68" s="211">
        <f t="shared" si="37"/>
        <v>870000</v>
      </c>
      <c r="AB68" s="211">
        <f t="shared" si="37"/>
        <v>25755750</v>
      </c>
      <c r="AC68" s="211">
        <f t="shared" si="37"/>
        <v>24085750</v>
      </c>
      <c r="AD68" s="211">
        <f t="shared" si="37"/>
        <v>1670000</v>
      </c>
      <c r="AE68" s="211">
        <f t="shared" si="37"/>
        <v>30955750</v>
      </c>
      <c r="AF68" s="211">
        <f t="shared" si="37"/>
        <v>28635750</v>
      </c>
      <c r="AG68" s="211">
        <f t="shared" si="37"/>
        <v>2320000</v>
      </c>
      <c r="AH68" s="211">
        <f t="shared" si="37"/>
        <v>25755750</v>
      </c>
      <c r="AI68" s="211">
        <f t="shared" si="37"/>
        <v>22035750</v>
      </c>
      <c r="AJ68" s="211">
        <f t="shared" si="37"/>
        <v>3720000</v>
      </c>
      <c r="AK68" s="211">
        <f t="shared" si="37"/>
        <v>25755750</v>
      </c>
      <c r="AL68" s="211">
        <f t="shared" si="37"/>
        <v>21185750</v>
      </c>
      <c r="AM68" s="211">
        <f t="shared" si="37"/>
        <v>4570000</v>
      </c>
      <c r="AN68" s="211">
        <f t="shared" si="37"/>
        <v>25755750</v>
      </c>
      <c r="AO68" s="211">
        <f t="shared" si="37"/>
        <v>17425750</v>
      </c>
      <c r="AP68" s="211">
        <f t="shared" si="37"/>
        <v>8330000</v>
      </c>
      <c r="AQ68" s="211">
        <f t="shared" si="37"/>
        <v>15805750</v>
      </c>
      <c r="AR68" s="211">
        <f t="shared" si="37"/>
        <v>8001750</v>
      </c>
      <c r="AS68" s="211">
        <f t="shared" si="37"/>
        <v>7804000</v>
      </c>
      <c r="AT68" s="211">
        <f t="shared" si="37"/>
        <v>8034250</v>
      </c>
      <c r="AU68" s="211">
        <f t="shared" si="37"/>
        <v>5035250</v>
      </c>
      <c r="AV68" s="211">
        <f t="shared" si="37"/>
        <v>2999000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7" t="s">
        <v>308</v>
      </c>
      <c r="B69" s="367"/>
      <c r="C69" s="367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3">
        <f>+L7+O7+R7+U7+X7+AA7+AD7+AG7+AJ7+AM7+AP7+AS7+AV7+AY7</f>
        <v>0</v>
      </c>
      <c r="F71" s="8"/>
      <c r="G71" s="8">
        <f>REKAP!R21/49</f>
        <v>8615066.326530613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3">
        <f t="shared" ref="E72:E116" si="40">+L8+O8+R8+U8+X8+AA8+AD8+AG8+AJ8+AM8+AP8+AS8+AV8+AY8</f>
        <v>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3">
        <f t="shared" si="40"/>
        <v>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3">
        <f t="shared" si="40"/>
        <v>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3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3">
        <f t="shared" si="40"/>
        <v>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3">
        <f t="shared" si="40"/>
        <v>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3">
        <f t="shared" si="40"/>
        <v>2300000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3">
        <f t="shared" si="40"/>
        <v>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3">
        <f t="shared" si="40"/>
        <v>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3">
        <f t="shared" si="40"/>
        <v>2300000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3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3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3">
        <f t="shared" si="40"/>
        <v>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3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3">
        <f t="shared" si="40"/>
        <v>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3">
        <f t="shared" si="40"/>
        <v>100000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3">
        <f t="shared" si="40"/>
        <v>300000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3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3">
        <f t="shared" si="40"/>
        <v>2300000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3">
        <f t="shared" si="40"/>
        <v>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3">
        <f t="shared" si="40"/>
        <v>950000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3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3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3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3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3">
        <f t="shared" si="40"/>
        <v>743000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3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3">
        <f t="shared" si="40"/>
        <v>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3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3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3">
        <f t="shared" si="40"/>
        <v>0</v>
      </c>
    </row>
    <row r="104" spans="1:51" x14ac:dyDescent="0.2">
      <c r="A104" s="53">
        <f t="shared" si="41"/>
        <v>33</v>
      </c>
      <c r="B104" s="53"/>
      <c r="C104" s="53" t="str">
        <f t="shared" si="39"/>
        <v>Dede Rahmat H</v>
      </c>
      <c r="D104" s="53" t="str">
        <f t="shared" si="39"/>
        <v>B</v>
      </c>
      <c r="E104" s="263">
        <f>+L40+O40+R40+U40+X40+AA40+AD40+AG40+AJ40+AM40+AP40+AS40+AV40+AY40</f>
        <v>5550000</v>
      </c>
    </row>
    <row r="105" spans="1:51" x14ac:dyDescent="0.2">
      <c r="A105" s="53">
        <f t="shared" si="41"/>
        <v>34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0</v>
      </c>
    </row>
    <row r="106" spans="1:51" s="57" customFormat="1" x14ac:dyDescent="0.2">
      <c r="A106" s="53">
        <f t="shared" si="41"/>
        <v>35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36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0</v>
      </c>
    </row>
    <row r="108" spans="1:51" x14ac:dyDescent="0.2">
      <c r="A108" s="53">
        <f t="shared" si="41"/>
        <v>37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106047000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36893000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503</v>
      </c>
      <c r="E125" s="8">
        <f>+E71+E74+E73+E75+E78+E81+E82+E84+E85+E93+E94+E96+E99+E100+E106</f>
        <v>22650000</v>
      </c>
    </row>
    <row r="126" spans="1:51" x14ac:dyDescent="0.2">
      <c r="A126" s="8"/>
      <c r="B126" s="8"/>
      <c r="C126" s="8"/>
      <c r="D126" s="8" t="s">
        <v>504</v>
      </c>
      <c r="E126" s="8">
        <f>+E72+E76+E77+E79+E80+E83+E86+E87+E88+E89+E90+E91+E92+E95+E97+E98+E101+E102+E103+E104+E105</f>
        <v>14243000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9" workbookViewId="0">
      <selection activeCell="I31" sqref="I3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0" x14ac:dyDescent="0.2">
      <c r="A2" s="436" t="s">
        <v>336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30">
        <f>+'[1]Omzet '!$T$6</f>
        <v>2204100000</v>
      </c>
      <c r="T11" s="33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17132000</v>
      </c>
      <c r="H17" s="7">
        <f>+BA!Z43</f>
        <v>17132000</v>
      </c>
      <c r="I17" s="7">
        <f>+BA!AC43</f>
        <v>17132000</v>
      </c>
      <c r="J17" s="7">
        <f>+BA!AF43</f>
        <v>16341000</v>
      </c>
      <c r="K17" s="7">
        <f>+BA!AI43</f>
        <v>15291000</v>
      </c>
      <c r="L17" s="7">
        <f>+BA!AL43</f>
        <v>13041000</v>
      </c>
      <c r="M17" s="7">
        <f>+BA!AO43</f>
        <v>11191000</v>
      </c>
      <c r="N17" s="7">
        <f>+BA!AR43</f>
        <v>4281000</v>
      </c>
      <c r="O17" s="7">
        <f>+BA!AU43</f>
        <v>3709000</v>
      </c>
      <c r="P17" s="7">
        <f>+BA!AX43</f>
        <v>0</v>
      </c>
      <c r="Q17" s="20"/>
      <c r="R17" s="7">
        <f>SUM(C17:P17)</f>
        <v>273196000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28252500</v>
      </c>
      <c r="H18" s="10">
        <f>+KA!Z104</f>
        <v>28252500</v>
      </c>
      <c r="I18" s="10">
        <f>+KA!AC104</f>
        <v>27952500</v>
      </c>
      <c r="J18" s="10">
        <f>+KA!AF104</f>
        <v>27452500</v>
      </c>
      <c r="K18" s="10">
        <f>+KA!AI104</f>
        <v>26952500</v>
      </c>
      <c r="L18" s="10">
        <f>+KA!AL104</f>
        <v>25702500</v>
      </c>
      <c r="M18" s="10">
        <f>+KA!AO104</f>
        <v>25702500</v>
      </c>
      <c r="N18" s="10">
        <f>+KA!AR104</f>
        <v>10160000</v>
      </c>
      <c r="O18" s="10">
        <f>+KA!AU104</f>
        <v>7090000</v>
      </c>
      <c r="P18" s="10">
        <f>+KA!AX104</f>
        <v>0</v>
      </c>
      <c r="Q18" s="20"/>
      <c r="R18" s="7">
        <f>SUM(C18:P18)</f>
        <v>466900000</v>
      </c>
    </row>
    <row r="19" spans="1:18" x14ac:dyDescent="0.2">
      <c r="A19" s="6">
        <v>3</v>
      </c>
      <c r="B19" s="20" t="s">
        <v>236</v>
      </c>
      <c r="C19" s="10">
        <f>+OM!K140+OM!I140</f>
        <v>259200000</v>
      </c>
      <c r="D19" s="10">
        <f>+OM!N140</f>
        <v>30796000</v>
      </c>
      <c r="E19" s="10">
        <f>+OM!Q140</f>
        <v>36241000</v>
      </c>
      <c r="F19" s="10">
        <f>+OM!T140</f>
        <v>34841000</v>
      </c>
      <c r="G19" s="10">
        <f>+OM!W140</f>
        <v>34841000</v>
      </c>
      <c r="H19" s="10">
        <f>+OM!Z140</f>
        <v>33991000</v>
      </c>
      <c r="I19" s="10">
        <f>+OM!AC140</f>
        <v>40541000</v>
      </c>
      <c r="J19" s="10">
        <f>+OM!AF140</f>
        <v>30541000</v>
      </c>
      <c r="K19" s="10">
        <f>+OM!AI140</f>
        <v>29641000</v>
      </c>
      <c r="L19" s="10">
        <f>+OM!AL140</f>
        <v>27141000</v>
      </c>
      <c r="M19" s="10">
        <f>+OM!AO140</f>
        <v>24291000</v>
      </c>
      <c r="N19" s="10">
        <f>+OM!AR140</f>
        <v>12161000</v>
      </c>
      <c r="O19" s="10">
        <f>+OM!AU140</f>
        <v>6649000</v>
      </c>
      <c r="P19" s="10">
        <f>+OM!AX140</f>
        <v>0</v>
      </c>
      <c r="Q19" s="20"/>
      <c r="R19" s="7">
        <f>SUM(C19:P19)</f>
        <v>600875000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19915000</v>
      </c>
      <c r="H20" s="10">
        <f>+TI!Z88</f>
        <v>19915000</v>
      </c>
      <c r="I20" s="10">
        <f>+TI!AC88</f>
        <v>19915000</v>
      </c>
      <c r="J20" s="10">
        <f>+TI!AF88</f>
        <v>19065000</v>
      </c>
      <c r="K20" s="10">
        <f>+TI!AI88</f>
        <v>18665000</v>
      </c>
      <c r="L20" s="10">
        <f>+TI!AL88</f>
        <v>14165000</v>
      </c>
      <c r="M20" s="10">
        <f>+TI!AO88</f>
        <v>10265000</v>
      </c>
      <c r="N20" s="10">
        <f>+TI!AR88</f>
        <v>6015000</v>
      </c>
      <c r="O20" s="10">
        <f>+TI!AU88</f>
        <v>4135000</v>
      </c>
      <c r="P20" s="10">
        <f>+TI!AX88</f>
        <v>0</v>
      </c>
      <c r="Q20" s="20"/>
      <c r="R20" s="7">
        <f>SUM(C20:P20)</f>
        <v>355300000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24079500</v>
      </c>
      <c r="G21" s="10">
        <f>+TO!W68</f>
        <v>24885750</v>
      </c>
      <c r="H21" s="10">
        <f>+TO!Z68</f>
        <v>24885750</v>
      </c>
      <c r="I21" s="10">
        <f>+TO!AC68</f>
        <v>24085750</v>
      </c>
      <c r="J21" s="10">
        <f>+TO!AF68</f>
        <v>28635750</v>
      </c>
      <c r="K21" s="10">
        <f>+TO!AI68</f>
        <v>22035750</v>
      </c>
      <c r="L21" s="10">
        <f>+TO!AL68</f>
        <v>21185750</v>
      </c>
      <c r="M21" s="10">
        <f>+TO!AO68</f>
        <v>17425750</v>
      </c>
      <c r="N21" s="10">
        <f>+TO!AR68</f>
        <v>8001750</v>
      </c>
      <c r="O21" s="10">
        <f>+TO!AU68</f>
        <v>5035250</v>
      </c>
      <c r="P21" s="10">
        <f>+TO!AX68</f>
        <v>0</v>
      </c>
      <c r="Q21" s="20"/>
      <c r="R21" s="7">
        <f>SUM(C21:P21)</f>
        <v>422138250</v>
      </c>
    </row>
    <row r="22" spans="1:18" s="27" customFormat="1" x14ac:dyDescent="0.2">
      <c r="A22" s="21"/>
      <c r="B22" s="21" t="s">
        <v>233</v>
      </c>
      <c r="C22" s="26">
        <f>SUM(C17:C21)</f>
        <v>892025000</v>
      </c>
      <c r="D22" s="26">
        <f t="shared" ref="D22:R22" si="1">SUM(D17:D21)</f>
        <v>108252500</v>
      </c>
      <c r="E22" s="26">
        <f t="shared" si="1"/>
        <v>123115000</v>
      </c>
      <c r="F22" s="26">
        <f t="shared" si="1"/>
        <v>124220000</v>
      </c>
      <c r="G22" s="26">
        <f t="shared" si="1"/>
        <v>125026250</v>
      </c>
      <c r="H22" s="26">
        <f t="shared" si="1"/>
        <v>124176250</v>
      </c>
      <c r="I22" s="26">
        <f t="shared" si="1"/>
        <v>129626250</v>
      </c>
      <c r="J22" s="26">
        <f t="shared" si="1"/>
        <v>122035250</v>
      </c>
      <c r="K22" s="26">
        <f t="shared" si="1"/>
        <v>112585250</v>
      </c>
      <c r="L22" s="26">
        <f t="shared" si="1"/>
        <v>101235250</v>
      </c>
      <c r="M22" s="26">
        <f t="shared" si="1"/>
        <v>88875250</v>
      </c>
      <c r="N22" s="26">
        <f t="shared" si="1"/>
        <v>40618750</v>
      </c>
      <c r="O22" s="26">
        <f t="shared" si="1"/>
        <v>26618250</v>
      </c>
      <c r="P22" s="26">
        <f t="shared" si="1"/>
        <v>0</v>
      </c>
      <c r="Q22" s="26">
        <f t="shared" si="1"/>
        <v>0</v>
      </c>
      <c r="R22" s="26">
        <f t="shared" si="1"/>
        <v>2118409250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0</v>
      </c>
      <c r="H28" s="7">
        <f>+BA!AA43</f>
        <v>0</v>
      </c>
      <c r="I28" s="7">
        <f>+BA!AD43</f>
        <v>0</v>
      </c>
      <c r="J28" s="7">
        <f>+BA!AG43</f>
        <v>791000</v>
      </c>
      <c r="K28" s="7">
        <f>+BA!AJ43</f>
        <v>1841000</v>
      </c>
      <c r="L28" s="7">
        <f>+BA!AM43</f>
        <v>4091000</v>
      </c>
      <c r="M28" s="7">
        <f>+BA!AP43</f>
        <v>5941000</v>
      </c>
      <c r="N28" s="7">
        <f>+BA!AS43</f>
        <v>7291000</v>
      </c>
      <c r="O28" s="7">
        <f>+BA!AV43</f>
        <v>4549000</v>
      </c>
      <c r="P28" s="7">
        <f>+BA!AY43</f>
        <v>0</v>
      </c>
      <c r="Q28" s="20"/>
      <c r="R28" s="7">
        <f>SUM(C28:P28)</f>
        <v>24504000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0</v>
      </c>
      <c r="H29" s="10">
        <f>+KA!AA104</f>
        <v>0</v>
      </c>
      <c r="I29" s="10">
        <f>+KA!AD104</f>
        <v>300000</v>
      </c>
      <c r="J29" s="10">
        <f>+KA!AG104</f>
        <v>800000</v>
      </c>
      <c r="K29" s="10">
        <f>+KA!AJ104</f>
        <v>1300000</v>
      </c>
      <c r="L29" s="10">
        <f>+KA!AM104</f>
        <v>2550000</v>
      </c>
      <c r="M29" s="10">
        <f>+KA!AP104</f>
        <v>2550000</v>
      </c>
      <c r="N29" s="10">
        <f>+KA!AS104</f>
        <v>2450000</v>
      </c>
      <c r="O29" s="10">
        <f>+KA!AV104</f>
        <v>3800000</v>
      </c>
      <c r="P29" s="10">
        <f>+KA!AY104</f>
        <v>0</v>
      </c>
      <c r="Q29" s="20"/>
      <c r="R29" s="7">
        <f>SUM(C29:P29)</f>
        <v>13750000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791000</v>
      </c>
      <c r="E30" s="10">
        <f>+OM!R140</f>
        <v>2791000</v>
      </c>
      <c r="F30" s="10">
        <f>+OM!U140</f>
        <v>3741000</v>
      </c>
      <c r="G30" s="10">
        <f>+OM!X140</f>
        <v>3741000</v>
      </c>
      <c r="H30" s="10">
        <f>+OM!AA140</f>
        <v>4591000</v>
      </c>
      <c r="I30" s="10">
        <f>+OM!AD140</f>
        <v>6241000</v>
      </c>
      <c r="J30" s="10">
        <f>+OM!AG140</f>
        <v>8041000</v>
      </c>
      <c r="K30" s="10">
        <f>+OM!AJ140</f>
        <v>8941000</v>
      </c>
      <c r="L30" s="10">
        <f>+OM!AM140</f>
        <v>11441000</v>
      </c>
      <c r="M30" s="10">
        <f>+OM!AP140</f>
        <v>17391000</v>
      </c>
      <c r="N30" s="10">
        <f>+OM!AS140</f>
        <v>14091000</v>
      </c>
      <c r="O30" s="10">
        <f>+OM!AV140</f>
        <v>11599000</v>
      </c>
      <c r="P30" s="10">
        <f>+OM!AY140</f>
        <v>0</v>
      </c>
      <c r="Q30" s="20"/>
      <c r="R30" s="7">
        <f>SUM(C30:P30)</f>
        <v>93400000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0</v>
      </c>
      <c r="H31" s="53">
        <f>+TI!AA88</f>
        <v>0</v>
      </c>
      <c r="I31" s="53">
        <f>+TI!AD88</f>
        <v>0</v>
      </c>
      <c r="J31" s="10">
        <f>+TI!AG88</f>
        <v>850000</v>
      </c>
      <c r="K31" s="10">
        <f>+TI!AJ88</f>
        <v>1250000</v>
      </c>
      <c r="L31" s="10">
        <f>+TI!AM88</f>
        <v>5750000</v>
      </c>
      <c r="M31" s="10">
        <f>+TI!AP88</f>
        <v>9150000</v>
      </c>
      <c r="N31" s="10">
        <f>+TI!AS88</f>
        <v>6950000</v>
      </c>
      <c r="O31" s="10">
        <f>+TI!AV88</f>
        <v>6950000</v>
      </c>
      <c r="P31" s="10">
        <f>+TI!AW88</f>
        <v>0</v>
      </c>
      <c r="Q31" s="20"/>
      <c r="R31" s="7">
        <f>SUM(C31:P31)</f>
        <v>30900000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870000</v>
      </c>
      <c r="G32" s="10">
        <f>+TO!X68</f>
        <v>870000</v>
      </c>
      <c r="H32" s="10">
        <f>+TO!AA68</f>
        <v>870000</v>
      </c>
      <c r="I32" s="10">
        <f>+TO!AD68</f>
        <v>1670000</v>
      </c>
      <c r="J32" s="10">
        <f>+TO!AG68</f>
        <v>2320000</v>
      </c>
      <c r="K32" s="10">
        <f>+TO!AJ68</f>
        <v>3720000</v>
      </c>
      <c r="L32" s="10">
        <f>+TO!AM68</f>
        <v>4570000</v>
      </c>
      <c r="M32" s="10">
        <f>+TO!AP68</f>
        <v>8330000</v>
      </c>
      <c r="N32" s="10">
        <f>+TO!AS68</f>
        <v>7804000</v>
      </c>
      <c r="O32" s="10">
        <f>+TO!AV68</f>
        <v>2999000</v>
      </c>
      <c r="P32" s="10">
        <f>+TO!AY68</f>
        <v>0</v>
      </c>
      <c r="Q32" s="20"/>
      <c r="R32" s="7">
        <f>SUM(C32:P32)</f>
        <v>36893000</v>
      </c>
    </row>
    <row r="33" spans="1:18" s="27" customFormat="1" x14ac:dyDescent="0.2">
      <c r="A33" s="21"/>
      <c r="B33" s="21" t="s">
        <v>233</v>
      </c>
      <c r="C33" s="98">
        <f>SUM(C28:C32)</f>
        <v>2000000</v>
      </c>
      <c r="D33" s="98">
        <f>SUM(D28:D32)</f>
        <v>791000</v>
      </c>
      <c r="E33" s="98">
        <f t="shared" ref="E33:R33" si="2">SUM(E28:E32)</f>
        <v>3661000</v>
      </c>
      <c r="F33" s="98">
        <f t="shared" si="2"/>
        <v>4611000</v>
      </c>
      <c r="G33" s="98">
        <f t="shared" si="2"/>
        <v>4611000</v>
      </c>
      <c r="H33" s="98">
        <f t="shared" si="2"/>
        <v>5461000</v>
      </c>
      <c r="I33" s="98">
        <f t="shared" si="2"/>
        <v>8211000</v>
      </c>
      <c r="J33" s="98">
        <f t="shared" si="2"/>
        <v>12802000</v>
      </c>
      <c r="K33" s="98">
        <f t="shared" si="2"/>
        <v>17052000</v>
      </c>
      <c r="L33" s="98">
        <f t="shared" si="2"/>
        <v>28402000</v>
      </c>
      <c r="M33" s="26">
        <f t="shared" si="2"/>
        <v>43362000</v>
      </c>
      <c r="N33" s="26">
        <f t="shared" si="2"/>
        <v>38586000</v>
      </c>
      <c r="O33" s="26">
        <f t="shared" si="2"/>
        <v>29897000</v>
      </c>
      <c r="P33" s="26">
        <f t="shared" si="2"/>
        <v>0</v>
      </c>
      <c r="Q33" s="26">
        <f t="shared" si="2"/>
        <v>0</v>
      </c>
      <c r="R33" s="26">
        <f t="shared" si="2"/>
        <v>199447000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193347000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0</v>
      </c>
      <c r="H44" s="86">
        <f t="shared" si="3"/>
        <v>0</v>
      </c>
      <c r="I44" s="86">
        <f t="shared" si="3"/>
        <v>0</v>
      </c>
      <c r="J44" s="86">
        <f t="shared" si="3"/>
        <v>791000</v>
      </c>
      <c r="K44" s="86">
        <f t="shared" si="3"/>
        <v>1841000</v>
      </c>
      <c r="L44" s="86">
        <f t="shared" si="3"/>
        <v>4091000</v>
      </c>
      <c r="M44" s="86">
        <f t="shared" si="3"/>
        <v>5941000</v>
      </c>
      <c r="N44" s="86">
        <f t="shared" si="3"/>
        <v>7291000</v>
      </c>
      <c r="O44" s="86">
        <f t="shared" si="3"/>
        <v>4549000</v>
      </c>
      <c r="P44" s="86">
        <f t="shared" si="3"/>
        <v>0</v>
      </c>
      <c r="Q44" s="86">
        <f t="shared" si="3"/>
        <v>0</v>
      </c>
      <c r="R44" s="86">
        <f>SUM(C44:O44)</f>
        <v>24504000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0</v>
      </c>
      <c r="H45" s="86">
        <f t="shared" si="4"/>
        <v>0</v>
      </c>
      <c r="I45" s="86">
        <f t="shared" si="4"/>
        <v>300000</v>
      </c>
      <c r="J45" s="86">
        <f t="shared" si="4"/>
        <v>800000</v>
      </c>
      <c r="K45" s="86">
        <f t="shared" si="4"/>
        <v>1300000</v>
      </c>
      <c r="L45" s="86">
        <f t="shared" si="4"/>
        <v>2550000</v>
      </c>
      <c r="M45" s="86">
        <f t="shared" si="4"/>
        <v>2550000</v>
      </c>
      <c r="N45" s="86">
        <f t="shared" si="4"/>
        <v>2450000</v>
      </c>
      <c r="O45" s="86">
        <f t="shared" si="4"/>
        <v>3800000</v>
      </c>
      <c r="P45" s="86">
        <f t="shared" si="4"/>
        <v>0</v>
      </c>
      <c r="Q45" s="86">
        <f t="shared" si="4"/>
        <v>0</v>
      </c>
      <c r="R45" s="86">
        <f>SUM(C45:O45)</f>
        <v>13750000</v>
      </c>
    </row>
    <row r="46" spans="1:18" ht="15.75" x14ac:dyDescent="0.25">
      <c r="A46" s="239"/>
      <c r="B46" s="239"/>
      <c r="C46" s="86">
        <f t="shared" ref="C46:Q46" si="5">C8-C19</f>
        <v>0</v>
      </c>
      <c r="D46" s="86">
        <f t="shared" si="5"/>
        <v>791000</v>
      </c>
      <c r="E46" s="86">
        <f t="shared" si="5"/>
        <v>2791000</v>
      </c>
      <c r="F46" s="86">
        <f t="shared" si="5"/>
        <v>3741000</v>
      </c>
      <c r="G46" s="86">
        <f t="shared" si="5"/>
        <v>3741000</v>
      </c>
      <c r="H46" s="86">
        <f t="shared" si="5"/>
        <v>4591000</v>
      </c>
      <c r="I46" s="86">
        <f t="shared" si="5"/>
        <v>6241000</v>
      </c>
      <c r="J46" s="86">
        <f t="shared" si="5"/>
        <v>8041000</v>
      </c>
      <c r="K46" s="86">
        <f t="shared" si="5"/>
        <v>8941000</v>
      </c>
      <c r="L46" s="86">
        <f t="shared" si="5"/>
        <v>11441000</v>
      </c>
      <c r="M46" s="86">
        <f t="shared" si="5"/>
        <v>17391000</v>
      </c>
      <c r="N46" s="86">
        <f t="shared" si="5"/>
        <v>14091000</v>
      </c>
      <c r="O46" s="86">
        <f t="shared" si="5"/>
        <v>11599000</v>
      </c>
      <c r="P46" s="86">
        <f t="shared" si="5"/>
        <v>0</v>
      </c>
      <c r="Q46" s="86">
        <f t="shared" si="5"/>
        <v>0</v>
      </c>
      <c r="R46" s="86">
        <f>SUM(C46:O46)</f>
        <v>93400000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0</v>
      </c>
      <c r="H47" s="86">
        <f t="shared" si="6"/>
        <v>0</v>
      </c>
      <c r="I47" s="86">
        <f t="shared" si="6"/>
        <v>0</v>
      </c>
      <c r="J47" s="86">
        <f t="shared" si="6"/>
        <v>850000</v>
      </c>
      <c r="K47" s="86">
        <f t="shared" si="6"/>
        <v>1250000</v>
      </c>
      <c r="L47" s="86">
        <f t="shared" si="6"/>
        <v>5750000</v>
      </c>
      <c r="M47" s="86">
        <f t="shared" si="6"/>
        <v>9150000</v>
      </c>
      <c r="N47" s="86">
        <f t="shared" si="6"/>
        <v>6950000</v>
      </c>
      <c r="O47" s="86">
        <f t="shared" si="6"/>
        <v>6950000</v>
      </c>
      <c r="P47" s="86">
        <f t="shared" si="6"/>
        <v>0</v>
      </c>
      <c r="Q47" s="86">
        <f t="shared" si="6"/>
        <v>0</v>
      </c>
      <c r="R47" s="86">
        <f>SUM(C47:O47)</f>
        <v>30900000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870000</v>
      </c>
      <c r="G48" s="86">
        <f t="shared" si="7"/>
        <v>870000</v>
      </c>
      <c r="H48" s="86">
        <f t="shared" si="7"/>
        <v>870000</v>
      </c>
      <c r="I48" s="86">
        <f t="shared" si="7"/>
        <v>1670000</v>
      </c>
      <c r="J48" s="86">
        <f t="shared" si="7"/>
        <v>2320000</v>
      </c>
      <c r="K48" s="86">
        <f t="shared" si="7"/>
        <v>3720000</v>
      </c>
      <c r="L48" s="86">
        <f t="shared" si="7"/>
        <v>4570000</v>
      </c>
      <c r="M48" s="86">
        <f t="shared" si="7"/>
        <v>8330000</v>
      </c>
      <c r="N48" s="86">
        <f t="shared" si="7"/>
        <v>7804000</v>
      </c>
      <c r="O48" s="86">
        <f t="shared" si="7"/>
        <v>2999000</v>
      </c>
      <c r="P48" s="86">
        <f t="shared" si="7"/>
        <v>0</v>
      </c>
      <c r="Q48" s="86">
        <f t="shared" si="7"/>
        <v>0</v>
      </c>
      <c r="R48" s="86">
        <f>SUM(C48:O48)</f>
        <v>36893000</v>
      </c>
    </row>
    <row r="49" spans="1:18" x14ac:dyDescent="0.2">
      <c r="A49" s="241"/>
      <c r="B49" s="241"/>
      <c r="C49" s="243">
        <f>SUM(C44:C48)</f>
        <v>2000000</v>
      </c>
      <c r="D49" s="243">
        <f t="shared" ref="D49:R49" si="8">SUM(D44:D48)</f>
        <v>791000</v>
      </c>
      <c r="E49" s="243">
        <f t="shared" si="8"/>
        <v>3661000</v>
      </c>
      <c r="F49" s="243">
        <f t="shared" si="8"/>
        <v>4611000</v>
      </c>
      <c r="G49" s="243">
        <f t="shared" si="8"/>
        <v>4611000</v>
      </c>
      <c r="H49" s="243">
        <f t="shared" si="8"/>
        <v>5461000</v>
      </c>
      <c r="I49" s="243">
        <f t="shared" si="8"/>
        <v>8211000</v>
      </c>
      <c r="J49" s="243">
        <f t="shared" si="8"/>
        <v>12802000</v>
      </c>
      <c r="K49" s="243">
        <f t="shared" si="8"/>
        <v>17052000</v>
      </c>
      <c r="L49" s="243">
        <f t="shared" si="8"/>
        <v>28402000</v>
      </c>
      <c r="M49" s="243">
        <f t="shared" si="8"/>
        <v>43362000</v>
      </c>
      <c r="N49" s="243">
        <f t="shared" si="8"/>
        <v>38586000</v>
      </c>
      <c r="O49" s="243">
        <f t="shared" si="8"/>
        <v>29897000</v>
      </c>
      <c r="P49" s="243">
        <f t="shared" si="8"/>
        <v>0</v>
      </c>
      <c r="Q49" s="243">
        <f t="shared" si="8"/>
        <v>0</v>
      </c>
      <c r="R49" s="243">
        <f t="shared" si="8"/>
        <v>199447000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37" t="s">
        <v>239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</row>
    <row r="2" spans="1:21" ht="12.75" x14ac:dyDescent="0.2">
      <c r="A2" s="437" t="s">
        <v>296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38" t="s">
        <v>216</v>
      </c>
      <c r="B17" s="438"/>
      <c r="C17" s="438"/>
      <c r="D17" s="438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39" t="s">
        <v>313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x14ac:dyDescent="0.25">
      <c r="A2" s="440" t="s">
        <v>314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96" t="s">
        <v>1</v>
      </c>
      <c r="B2" s="398" t="s">
        <v>2</v>
      </c>
      <c r="C2" s="434" t="s">
        <v>3</v>
      </c>
      <c r="D2" s="384" t="s">
        <v>4</v>
      </c>
      <c r="E2" s="384" t="s">
        <v>5</v>
      </c>
      <c r="F2" s="386" t="s">
        <v>6</v>
      </c>
      <c r="G2" s="386"/>
      <c r="H2" s="384" t="s">
        <v>10</v>
      </c>
      <c r="I2" s="384" t="s">
        <v>27</v>
      </c>
      <c r="J2" s="388" t="s">
        <v>26</v>
      </c>
      <c r="K2" s="389"/>
      <c r="L2" s="390"/>
      <c r="M2" s="383" t="s">
        <v>9</v>
      </c>
      <c r="N2" s="383"/>
      <c r="O2" s="383"/>
      <c r="P2" s="383" t="s">
        <v>14</v>
      </c>
      <c r="Q2" s="383"/>
      <c r="R2" s="383"/>
      <c r="S2" s="383" t="s">
        <v>15</v>
      </c>
      <c r="T2" s="383"/>
      <c r="U2" s="383"/>
      <c r="V2" s="383" t="s">
        <v>16</v>
      </c>
      <c r="W2" s="383"/>
      <c r="X2" s="383"/>
      <c r="Y2" s="383" t="s">
        <v>295</v>
      </c>
      <c r="Z2" s="383"/>
      <c r="AA2" s="383"/>
      <c r="AB2" s="383" t="s">
        <v>18</v>
      </c>
      <c r="AC2" s="383"/>
      <c r="AD2" s="383"/>
      <c r="AE2" s="383" t="s">
        <v>19</v>
      </c>
      <c r="AF2" s="383"/>
      <c r="AG2" s="383"/>
      <c r="AH2" s="383" t="s">
        <v>20</v>
      </c>
      <c r="AI2" s="383"/>
      <c r="AJ2" s="383"/>
      <c r="AK2" s="383" t="s">
        <v>21</v>
      </c>
      <c r="AL2" s="383"/>
      <c r="AM2" s="383"/>
      <c r="AN2" s="383" t="s">
        <v>22</v>
      </c>
      <c r="AO2" s="383"/>
      <c r="AP2" s="383"/>
      <c r="AQ2" s="383" t="s">
        <v>23</v>
      </c>
      <c r="AR2" s="383"/>
      <c r="AS2" s="383"/>
      <c r="AT2" s="383" t="s">
        <v>24</v>
      </c>
      <c r="AU2" s="383"/>
      <c r="AV2" s="383"/>
      <c r="AW2" s="393" t="s">
        <v>25</v>
      </c>
      <c r="AX2" s="394"/>
      <c r="AY2" s="395"/>
      <c r="AZ2" s="102" t="s">
        <v>285</v>
      </c>
    </row>
    <row r="3" spans="1:53" s="107" customFormat="1" ht="23.25" thickBot="1" x14ac:dyDescent="0.25">
      <c r="A3" s="397"/>
      <c r="B3" s="399"/>
      <c r="C3" s="435"/>
      <c r="D3" s="385"/>
      <c r="E3" s="385"/>
      <c r="F3" s="104" t="s">
        <v>7</v>
      </c>
      <c r="G3" s="105" t="s">
        <v>8</v>
      </c>
      <c r="H3" s="387"/>
      <c r="I3" s="385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2018-05-12T02:31:52Z</dcterms:modified>
</cp:coreProperties>
</file>