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C25" i="1"/>
  <c r="D25" i="1"/>
  <c r="E25" i="1"/>
  <c r="F25" i="1"/>
  <c r="G25" i="1"/>
  <c r="H25" i="1"/>
  <c r="I25" i="1"/>
  <c r="J25" i="1"/>
  <c r="K25" i="1"/>
  <c r="L25" i="1"/>
  <c r="M25" i="1"/>
  <c r="N25" i="1"/>
  <c r="B25" i="1"/>
  <c r="O22" i="1"/>
  <c r="O23" i="1"/>
  <c r="O24" i="1"/>
  <c r="O21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B22" i="1"/>
  <c r="B23" i="1"/>
  <c r="B24" i="1"/>
  <c r="B21" i="1"/>
  <c r="O18" i="1"/>
  <c r="C18" i="1"/>
  <c r="D18" i="1"/>
  <c r="E18" i="1"/>
  <c r="F18" i="1"/>
  <c r="G18" i="1"/>
  <c r="H18" i="1"/>
  <c r="I18" i="1"/>
  <c r="J18" i="1"/>
  <c r="K18" i="1"/>
  <c r="L18" i="1"/>
  <c r="M18" i="1"/>
  <c r="N18" i="1"/>
  <c r="B18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5" i="1" l="1"/>
  <c r="O16" i="1"/>
  <c r="O17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N17" i="1" l="1"/>
  <c r="M17" i="1"/>
  <c r="L17" i="1"/>
  <c r="K17" i="1"/>
  <c r="J17" i="1"/>
  <c r="I17" i="1"/>
  <c r="H17" i="1"/>
  <c r="G17" i="1"/>
  <c r="F17" i="1"/>
  <c r="E17" i="1"/>
  <c r="D17" i="1"/>
  <c r="C17" i="1"/>
  <c r="B17" i="1"/>
  <c r="O9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N16" i="1" l="1"/>
  <c r="M16" i="1"/>
  <c r="L16" i="1"/>
  <c r="K16" i="1"/>
  <c r="J16" i="1"/>
  <c r="I16" i="1"/>
  <c r="H16" i="1"/>
  <c r="G16" i="1"/>
  <c r="F16" i="1"/>
  <c r="E16" i="1"/>
  <c r="D16" i="1"/>
  <c r="C16" i="1"/>
  <c r="B16" i="1"/>
  <c r="N9" i="1"/>
  <c r="M9" i="1"/>
  <c r="L9" i="1"/>
  <c r="K9" i="1"/>
  <c r="J9" i="1"/>
  <c r="I9" i="1"/>
  <c r="H9" i="1"/>
  <c r="G9" i="1"/>
  <c r="F9" i="1"/>
  <c r="E9" i="1"/>
  <c r="D9" i="1"/>
  <c r="C9" i="1"/>
  <c r="B9" i="1"/>
  <c r="N8" i="1" l="1"/>
  <c r="M8" i="1"/>
  <c r="L8" i="1"/>
  <c r="K8" i="1"/>
  <c r="J8" i="1"/>
  <c r="I8" i="1"/>
  <c r="H8" i="1"/>
  <c r="G8" i="1"/>
  <c r="F8" i="1"/>
  <c r="E8" i="1"/>
  <c r="D8" i="1"/>
  <c r="C8" i="1"/>
  <c r="B8" i="1"/>
  <c r="O8" i="1" s="1"/>
  <c r="N7" i="1" l="1"/>
  <c r="N11" i="1" s="1"/>
  <c r="M7" i="1"/>
  <c r="M11" i="1" s="1"/>
  <c r="L7" i="1"/>
  <c r="L11" i="1" s="1"/>
  <c r="K7" i="1"/>
  <c r="K11" i="1" s="1"/>
  <c r="J7" i="1"/>
  <c r="J11" i="1" s="1"/>
  <c r="I7" i="1"/>
  <c r="I11" i="1" s="1"/>
  <c r="H7" i="1"/>
  <c r="H11" i="1" s="1"/>
  <c r="G7" i="1"/>
  <c r="G11" i="1" s="1"/>
  <c r="F7" i="1"/>
  <c r="F11" i="1" s="1"/>
  <c r="E7" i="1"/>
  <c r="E11" i="1" s="1"/>
  <c r="D7" i="1"/>
  <c r="D11" i="1" s="1"/>
  <c r="C7" i="1"/>
  <c r="B7" i="1"/>
  <c r="B11" i="1" s="1"/>
  <c r="O7" i="1" l="1"/>
  <c r="O11" i="1" s="1"/>
  <c r="C11" i="1"/>
</calcChain>
</file>

<file path=xl/sharedStrings.xml><?xml version="1.0" encoding="utf-8"?>
<sst xmlns="http://schemas.openxmlformats.org/spreadsheetml/2006/main" count="72" uniqueCount="32">
  <si>
    <t>DAFTAR RENCANA, PEMBAYARAN / REALISASI &amp; TUNGGAKAN BIAYA PENDIDIKAN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</si>
  <si>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</si>
  <si>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</si>
  <si>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</si>
  <si>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</si>
  <si>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</si>
  <si>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</si>
  <si>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</si>
  <si>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</si>
  <si>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</si>
  <si>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</si>
  <si>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</si>
  <si>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</si>
  <si>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</si>
  <si>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</si>
  <si>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</si>
  <si>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</si>
  <si>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</si>
  <si>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</si>
  <si>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</si>
  <si>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</si>
  <si>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</si>
  <si>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</si>
  <si>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</si>
  <si>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TAHUN AJARAN 2018/2019</t>
  </si>
  <si>
    <t>Tasikmalaya, 15 Mei 2018</t>
  </si>
  <si>
    <t>Dibuat Oleh,</t>
  </si>
  <si>
    <t>Nijar Kurnia Romdoni, A.Md</t>
  </si>
  <si>
    <t>Staff Keuangan</t>
  </si>
  <si>
    <t>Mengetahui,</t>
  </si>
  <si>
    <t>Dheri Febiyani Lestari, S.Pd.,M.M</t>
  </si>
  <si>
    <t>Head Of Finance &amp; HRD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</si>
</sst>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8"/>
      <name val="Times New Roman"/>
      <family val="1"/>
    </font>
    <font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2DED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/>
    <xf numFmtId="0" fontId="4" fillId="4" borderId="1" xfId="0" applyFont="1" applyFill="1" applyBorder="1" applyAlignment="1">
      <alignment vertical="top"/>
    </xf>
    <xf numFmtId="3" fontId="4" fillId="4" borderId="1" xfId="0" applyNumberFormat="1" applyFont="1" applyFill="1" applyBorder="1" applyAlignment="1">
      <alignment horizontal="right" vertical="top"/>
    </xf>
    <xf numFmtId="0" fontId="4" fillId="6" borderId="1" xfId="0" applyFont="1" applyFill="1" applyBorder="1" applyAlignment="1">
      <alignment vertical="top"/>
    </xf>
    <xf numFmtId="3" fontId="0" fillId="0" borderId="0" xfId="0" applyNumberFormat="1"/>
    <xf numFmtId="41" fontId="4" fillId="4" borderId="1" xfId="1" applyFont="1" applyFill="1" applyBorder="1" applyAlignment="1">
      <alignment horizontal="right" vertical="top"/>
    </xf>
    <xf numFmtId="41" fontId="4" fillId="6" borderId="1" xfId="1" applyFont="1" applyFill="1" applyBorder="1" applyAlignment="1">
      <alignment horizontal="right"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4" borderId="0" xfId="0" applyFont="1" applyFill="1" applyBorder="1" applyAlignment="1">
      <alignment vertical="top"/>
    </xf>
    <xf numFmtId="0" fontId="10" fillId="0" borderId="0" xfId="0" applyFont="1"/>
    <xf numFmtId="0" fontId="3" fillId="3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Profesi%20-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Profesi%20-%20Seni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Tingkat%203%20-%20DNBS%20dan%20ST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Tingkat%204%20-%20UNWIM%20dan%20S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PROYEKSI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1">
          <cell r="C11">
            <v>572470000</v>
          </cell>
          <cell r="D11">
            <v>94930500</v>
          </cell>
          <cell r="E11">
            <v>94930500</v>
          </cell>
          <cell r="F11">
            <v>94930500</v>
          </cell>
          <cell r="G11">
            <v>94930500</v>
          </cell>
          <cell r="H11">
            <v>94930500</v>
          </cell>
          <cell r="I11">
            <v>94930500</v>
          </cell>
          <cell r="J11">
            <v>94930500</v>
          </cell>
          <cell r="K11">
            <v>94930500</v>
          </cell>
          <cell r="L11">
            <v>94930500</v>
          </cell>
          <cell r="M11">
            <v>94930500</v>
          </cell>
          <cell r="N11">
            <v>6460000</v>
          </cell>
          <cell r="O11">
            <v>6440000</v>
          </cell>
        </row>
        <row r="22">
          <cell r="C22">
            <v>448245000</v>
          </cell>
          <cell r="D22">
            <v>2528000</v>
          </cell>
          <cell r="E22">
            <v>1450000</v>
          </cell>
          <cell r="F22">
            <v>900000</v>
          </cell>
          <cell r="G22">
            <v>300000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1">
          <cell r="C11">
            <v>610780000</v>
          </cell>
          <cell r="D11">
            <v>59450000</v>
          </cell>
          <cell r="E11">
            <v>59450000</v>
          </cell>
          <cell r="F11">
            <v>59450000</v>
          </cell>
          <cell r="G11">
            <v>59450000</v>
          </cell>
          <cell r="H11">
            <v>59450000</v>
          </cell>
          <cell r="I11">
            <v>59450000</v>
          </cell>
          <cell r="J11">
            <v>59450000</v>
          </cell>
          <cell r="K11">
            <v>59450000</v>
          </cell>
          <cell r="L11">
            <v>59450000</v>
          </cell>
          <cell r="M11">
            <v>59450000</v>
          </cell>
          <cell r="N11">
            <v>500000</v>
          </cell>
          <cell r="O11">
            <v>500000</v>
          </cell>
        </row>
        <row r="22">
          <cell r="C22">
            <v>565084000</v>
          </cell>
          <cell r="D22">
            <v>1800000</v>
          </cell>
          <cell r="E22">
            <v>950000</v>
          </cell>
          <cell r="F22">
            <v>950000</v>
          </cell>
          <cell r="G22">
            <v>150000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J"/>
      <sheetName val="AK"/>
      <sheetName val="TI"/>
      <sheetName val="TO"/>
      <sheetName val="REKAP"/>
      <sheetName val="Cash Flow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C10">
            <v>148312500</v>
          </cell>
          <cell r="D10">
            <v>26920000</v>
          </cell>
          <cell r="E10">
            <v>26920000</v>
          </cell>
          <cell r="F10">
            <v>26920000</v>
          </cell>
          <cell r="G10">
            <v>26920000</v>
          </cell>
          <cell r="H10">
            <v>26920000</v>
          </cell>
          <cell r="I10">
            <v>26920000</v>
          </cell>
          <cell r="J10">
            <v>26920000</v>
          </cell>
          <cell r="K10">
            <v>26920000</v>
          </cell>
          <cell r="L10">
            <v>26920000</v>
          </cell>
          <cell r="M10">
            <v>26920000</v>
          </cell>
          <cell r="N10">
            <v>0</v>
          </cell>
          <cell r="O10">
            <v>0</v>
          </cell>
        </row>
        <row r="20">
          <cell r="C20">
            <v>139112500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J"/>
      <sheetName val="AK"/>
      <sheetName val="TI"/>
      <sheetName val="TO"/>
      <sheetName val="REKAP"/>
      <sheetName val="Cash Flow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C10">
            <v>226267500</v>
          </cell>
          <cell r="D10">
            <v>47492000</v>
          </cell>
          <cell r="E10">
            <v>47492000</v>
          </cell>
          <cell r="F10">
            <v>47492000</v>
          </cell>
          <cell r="G10">
            <v>47492000</v>
          </cell>
          <cell r="H10">
            <v>47492000</v>
          </cell>
          <cell r="I10">
            <v>47492000</v>
          </cell>
          <cell r="J10">
            <v>47492000</v>
          </cell>
          <cell r="K10">
            <v>47492000</v>
          </cell>
          <cell r="L10">
            <v>47492000</v>
          </cell>
          <cell r="M10">
            <v>47492000</v>
          </cell>
          <cell r="N10">
            <v>0</v>
          </cell>
          <cell r="O10">
            <v>0</v>
          </cell>
        </row>
        <row r="20">
          <cell r="C20">
            <v>223067500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tabSelected="1" workbookViewId="0">
      <selection activeCell="A13" sqref="A13"/>
    </sheetView>
  </sheetViews>
  <sheetFormatPr defaultColWidth="9.28515625" defaultRowHeight="15" x14ac:dyDescent="0.25"/>
  <cols>
    <col min="2" max="2" width="12" bestFit="1" customWidth="1"/>
    <col min="3" max="3" width="11" bestFit="1" customWidth="1"/>
    <col min="4" max="12" width="10.7109375" bestFit="1" customWidth="1"/>
    <col min="13" max="14" width="9.42578125" bestFit="1" customWidth="1"/>
    <col min="15" max="15" width="12" bestFit="1" customWidth="1"/>
    <col min="16" max="16" width="12.7109375" bestFit="1" customWidth="1"/>
  </cols>
  <sheetData>
    <row r="1" spans="1:16" ht="23.2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6" ht="23.2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6" x14ac:dyDescent="0.25">
      <c r="A5" s="17" t="s">
        <v>1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6" x14ac:dyDescent="0.25">
      <c r="A6" s="13" t="s">
        <v>2</v>
      </c>
      <c r="B6" s="13" t="s">
        <v>3</v>
      </c>
      <c r="C6" s="13" t="s">
        <v>4</v>
      </c>
      <c r="D6" s="13" t="s">
        <v>5</v>
      </c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3" t="s">
        <v>12</v>
      </c>
      <c r="L6" s="13" t="s">
        <v>13</v>
      </c>
      <c r="M6" s="13" t="s">
        <v>14</v>
      </c>
      <c r="N6" s="13" t="s">
        <v>15</v>
      </c>
      <c r="O6" s="13" t="s">
        <v>16</v>
      </c>
    </row>
    <row r="7" spans="1:16" x14ac:dyDescent="0.25">
      <c r="A7" s="2" t="s">
        <v>17</v>
      </c>
      <c r="B7" s="6">
        <f>[1]REKAP!$C$11</f>
        <v>572470000</v>
      </c>
      <c r="C7" s="6">
        <f>[1]REKAP!$D$11</f>
        <v>94930500</v>
      </c>
      <c r="D7" s="6">
        <f>[1]REKAP!$E$11</f>
        <v>94930500</v>
      </c>
      <c r="E7" s="6">
        <f>[1]REKAP!$F$11</f>
        <v>94930500</v>
      </c>
      <c r="F7" s="6">
        <f>[1]REKAP!$G$11</f>
        <v>94930500</v>
      </c>
      <c r="G7" s="6">
        <f>[1]REKAP!$H$11</f>
        <v>94930500</v>
      </c>
      <c r="H7" s="6">
        <f>[1]REKAP!$I$11</f>
        <v>94930500</v>
      </c>
      <c r="I7" s="6">
        <f>[1]REKAP!$J$11</f>
        <v>94930500</v>
      </c>
      <c r="J7" s="6">
        <f>[1]REKAP!$K$11</f>
        <v>94930500</v>
      </c>
      <c r="K7" s="6">
        <f>[1]REKAP!$L$11</f>
        <v>94930500</v>
      </c>
      <c r="L7" s="6">
        <f>[1]REKAP!$M$11</f>
        <v>94930500</v>
      </c>
      <c r="M7" s="6">
        <f>[1]REKAP!$N$11</f>
        <v>6460000</v>
      </c>
      <c r="N7" s="6">
        <f>[1]REKAP!$O$11</f>
        <v>6440000</v>
      </c>
      <c r="O7" s="6">
        <f>SUM(B7:N7)</f>
        <v>1534675000</v>
      </c>
    </row>
    <row r="8" spans="1:16" x14ac:dyDescent="0.25">
      <c r="A8" s="2" t="s">
        <v>18</v>
      </c>
      <c r="B8" s="6">
        <f>+[2]REKAP!$C$11</f>
        <v>610780000</v>
      </c>
      <c r="C8" s="6">
        <f>+[2]REKAP!$D$11</f>
        <v>59450000</v>
      </c>
      <c r="D8" s="6">
        <f>+[2]REKAP!$E$11</f>
        <v>59450000</v>
      </c>
      <c r="E8" s="6">
        <f>+[2]REKAP!$F$11</f>
        <v>59450000</v>
      </c>
      <c r="F8" s="6">
        <f>+[2]REKAP!$G$11</f>
        <v>59450000</v>
      </c>
      <c r="G8" s="6">
        <f>+[2]REKAP!$H$11</f>
        <v>59450000</v>
      </c>
      <c r="H8" s="6">
        <f>+[2]REKAP!$I$11</f>
        <v>59450000</v>
      </c>
      <c r="I8" s="6">
        <f>+[2]REKAP!$J$11</f>
        <v>59450000</v>
      </c>
      <c r="J8" s="6">
        <f>+[2]REKAP!$K$11</f>
        <v>59450000</v>
      </c>
      <c r="K8" s="6">
        <f>+[2]REKAP!$L$11</f>
        <v>59450000</v>
      </c>
      <c r="L8" s="6">
        <f>+[2]REKAP!$M$11</f>
        <v>59450000</v>
      </c>
      <c r="M8" s="6">
        <f>+[2]REKAP!$N$11</f>
        <v>500000</v>
      </c>
      <c r="N8" s="6">
        <f>+[2]REKAP!$O$11</f>
        <v>500000</v>
      </c>
      <c r="O8" s="6">
        <f>SUM(B8:N8)</f>
        <v>1206280000</v>
      </c>
    </row>
    <row r="9" spans="1:16" x14ac:dyDescent="0.25">
      <c r="A9" s="2" t="s">
        <v>19</v>
      </c>
      <c r="B9" s="6">
        <f>+[3]REKAP!$C$10</f>
        <v>148312500</v>
      </c>
      <c r="C9" s="6">
        <f>+[3]REKAP!$D$10</f>
        <v>26920000</v>
      </c>
      <c r="D9" s="6">
        <f>+[3]REKAP!$E$10</f>
        <v>26920000</v>
      </c>
      <c r="E9" s="6">
        <f>+[3]REKAP!$F$10</f>
        <v>26920000</v>
      </c>
      <c r="F9" s="6">
        <f>+[3]REKAP!$G$10</f>
        <v>26920000</v>
      </c>
      <c r="G9" s="6">
        <f>+[3]REKAP!$H$10</f>
        <v>26920000</v>
      </c>
      <c r="H9" s="6">
        <f>+[3]REKAP!$I$10</f>
        <v>26920000</v>
      </c>
      <c r="I9" s="6">
        <f>+[3]REKAP!$J$10</f>
        <v>26920000</v>
      </c>
      <c r="J9" s="6">
        <f>+[3]REKAP!$K$10</f>
        <v>26920000</v>
      </c>
      <c r="K9" s="6">
        <f>+[3]REKAP!$L$10</f>
        <v>26920000</v>
      </c>
      <c r="L9" s="6">
        <f>+[3]REKAP!$M$10</f>
        <v>26920000</v>
      </c>
      <c r="M9" s="6">
        <f>+[3]REKAP!$N$10</f>
        <v>0</v>
      </c>
      <c r="N9" s="6">
        <f>+[3]REKAP!$O$10</f>
        <v>0</v>
      </c>
      <c r="O9" s="6">
        <f t="shared" ref="O9:O10" si="0">SUM(B9:N9)</f>
        <v>417512500</v>
      </c>
    </row>
    <row r="10" spans="1:16" x14ac:dyDescent="0.25">
      <c r="A10" s="2" t="s">
        <v>20</v>
      </c>
      <c r="B10" s="6">
        <f>+[4]REKAP!$C$10</f>
        <v>226267500</v>
      </c>
      <c r="C10" s="6">
        <f>+[4]REKAP!$D$10</f>
        <v>47492000</v>
      </c>
      <c r="D10" s="6">
        <f>+[4]REKAP!$E$10</f>
        <v>47492000</v>
      </c>
      <c r="E10" s="6">
        <f>+[4]REKAP!$F$10</f>
        <v>47492000</v>
      </c>
      <c r="F10" s="6">
        <f>+[4]REKAP!$G$10</f>
        <v>47492000</v>
      </c>
      <c r="G10" s="6">
        <f>+[4]REKAP!$H$10</f>
        <v>47492000</v>
      </c>
      <c r="H10" s="6">
        <f>+[4]REKAP!$I$10</f>
        <v>47492000</v>
      </c>
      <c r="I10" s="6">
        <f>+[4]REKAP!$J$10</f>
        <v>47492000</v>
      </c>
      <c r="J10" s="6">
        <f>+[4]REKAP!$K$10</f>
        <v>47492000</v>
      </c>
      <c r="K10" s="6">
        <f>+[4]REKAP!$L$10</f>
        <v>47492000</v>
      </c>
      <c r="L10" s="6">
        <f>+[4]REKAP!$M$10</f>
        <v>47492000</v>
      </c>
      <c r="M10" s="6">
        <f>+[4]REKAP!$N$10</f>
        <v>0</v>
      </c>
      <c r="N10" s="6">
        <f>+[4]REKAP!$O$10</f>
        <v>0</v>
      </c>
      <c r="O10" s="6">
        <f t="shared" si="0"/>
        <v>701187500</v>
      </c>
    </row>
    <row r="11" spans="1:16" x14ac:dyDescent="0.25">
      <c r="A11" s="2" t="s">
        <v>21</v>
      </c>
      <c r="B11" s="6">
        <f>SUM(B7:B10)</f>
        <v>1557830000</v>
      </c>
      <c r="C11" s="6">
        <f t="shared" ref="C11:N11" si="1">SUM(C7:C10)</f>
        <v>228792500</v>
      </c>
      <c r="D11" s="6">
        <f t="shared" si="1"/>
        <v>228792500</v>
      </c>
      <c r="E11" s="6">
        <f t="shared" si="1"/>
        <v>228792500</v>
      </c>
      <c r="F11" s="6">
        <f t="shared" si="1"/>
        <v>228792500</v>
      </c>
      <c r="G11" s="6">
        <f t="shared" si="1"/>
        <v>228792500</v>
      </c>
      <c r="H11" s="6">
        <f t="shared" si="1"/>
        <v>228792500</v>
      </c>
      <c r="I11" s="6">
        <f t="shared" si="1"/>
        <v>228792500</v>
      </c>
      <c r="J11" s="6">
        <f t="shared" si="1"/>
        <v>228792500</v>
      </c>
      <c r="K11" s="6">
        <f t="shared" si="1"/>
        <v>228792500</v>
      </c>
      <c r="L11" s="6">
        <f t="shared" si="1"/>
        <v>228792500</v>
      </c>
      <c r="M11" s="6">
        <f t="shared" si="1"/>
        <v>6960000</v>
      </c>
      <c r="N11" s="6">
        <f t="shared" si="1"/>
        <v>6940000</v>
      </c>
      <c r="O11" s="6">
        <f>SUM(O7:O10)</f>
        <v>3859655000</v>
      </c>
      <c r="P11" s="5"/>
    </row>
    <row r="12" spans="1:16" x14ac:dyDescent="0.25">
      <c r="A12" s="17" t="s">
        <v>22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16" x14ac:dyDescent="0.25">
      <c r="A13" s="14" t="s">
        <v>2</v>
      </c>
      <c r="B13" s="14" t="s">
        <v>3</v>
      </c>
      <c r="C13" s="14" t="s">
        <v>4</v>
      </c>
      <c r="D13" s="14" t="s">
        <v>5</v>
      </c>
      <c r="E13" s="14" t="s">
        <v>6</v>
      </c>
      <c r="F13" s="14" t="s">
        <v>7</v>
      </c>
      <c r="G13" s="14" t="s">
        <v>8</v>
      </c>
      <c r="H13" s="14" t="s">
        <v>9</v>
      </c>
      <c r="I13" s="14" t="s">
        <v>10</v>
      </c>
      <c r="J13" s="14" t="s">
        <v>11</v>
      </c>
      <c r="K13" s="14" t="s">
        <v>12</v>
      </c>
      <c r="L13" s="14" t="s">
        <v>13</v>
      </c>
      <c r="M13" s="14" t="s">
        <v>14</v>
      </c>
      <c r="N13" s="14" t="s">
        <v>15</v>
      </c>
      <c r="O13" s="14" t="s">
        <v>16</v>
      </c>
    </row>
    <row r="14" spans="1:16" x14ac:dyDescent="0.25">
      <c r="A14" s="2" t="s">
        <v>17</v>
      </c>
      <c r="B14" s="6">
        <f>+[1]REKAP!$C$22</f>
        <v>448245000</v>
      </c>
      <c r="C14" s="6">
        <f>+[1]REKAP!$D$22</f>
        <v>2528000</v>
      </c>
      <c r="D14" s="6">
        <f>+[1]REKAP!$E$22</f>
        <v>1450000</v>
      </c>
      <c r="E14" s="6">
        <f>+[1]REKAP!$F$22</f>
        <v>900000</v>
      </c>
      <c r="F14" s="6">
        <f>+[1]REKAP!$G$22</f>
        <v>300000</v>
      </c>
      <c r="G14" s="6">
        <f>+[1]REKAP!$H$22</f>
        <v>0</v>
      </c>
      <c r="H14" s="6">
        <f>+[1]REKAP!$I$22</f>
        <v>0</v>
      </c>
      <c r="I14" s="6">
        <f>+[1]REKAP!$J$22</f>
        <v>0</v>
      </c>
      <c r="J14" s="6">
        <f>+[1]REKAP!$K$22</f>
        <v>0</v>
      </c>
      <c r="K14" s="6">
        <f>+[1]REKAP!$L$22</f>
        <v>0</v>
      </c>
      <c r="L14" s="6">
        <f>+[1]REKAP!$M$22</f>
        <v>0</v>
      </c>
      <c r="M14" s="6">
        <f>+[1]REKAP!$N$22</f>
        <v>0</v>
      </c>
      <c r="N14" s="6">
        <f>+[1]REKAP!$O$22</f>
        <v>0</v>
      </c>
      <c r="O14" s="3">
        <f>+SUM(B14:N14)</f>
        <v>453423000</v>
      </c>
    </row>
    <row r="15" spans="1:16" x14ac:dyDescent="0.25">
      <c r="A15" s="2" t="s">
        <v>18</v>
      </c>
      <c r="B15" s="6">
        <f>+[2]REKAP!$C$22</f>
        <v>565084000</v>
      </c>
      <c r="C15" s="6">
        <f>+[2]REKAP!$D$22</f>
        <v>1800000</v>
      </c>
      <c r="D15" s="6">
        <f>+[2]REKAP!$E$22</f>
        <v>950000</v>
      </c>
      <c r="E15" s="6">
        <f>+[2]REKAP!$F$22</f>
        <v>950000</v>
      </c>
      <c r="F15" s="6">
        <f>+[2]REKAP!$G$22</f>
        <v>150000</v>
      </c>
      <c r="G15" s="6">
        <f>+[2]REKAP!$H$22</f>
        <v>0</v>
      </c>
      <c r="H15" s="6">
        <f>+[2]REKAP!$I$22</f>
        <v>0</v>
      </c>
      <c r="I15" s="6">
        <f>+[2]REKAP!$J$22</f>
        <v>0</v>
      </c>
      <c r="J15" s="6">
        <f>+[2]REKAP!$K$22</f>
        <v>0</v>
      </c>
      <c r="K15" s="6">
        <f>+[2]REKAP!$L$22</f>
        <v>0</v>
      </c>
      <c r="L15" s="6">
        <f>+[2]REKAP!$M$22</f>
        <v>0</v>
      </c>
      <c r="M15" s="6">
        <f>+[2]REKAP!$N$22</f>
        <v>0</v>
      </c>
      <c r="N15" s="6">
        <f>+[2]REKAP!$O$22</f>
        <v>0</v>
      </c>
      <c r="O15" s="3">
        <f t="shared" ref="O15:O17" si="2">+SUM(B15:N15)</f>
        <v>568934000</v>
      </c>
    </row>
    <row r="16" spans="1:16" x14ac:dyDescent="0.25">
      <c r="A16" s="2" t="s">
        <v>19</v>
      </c>
      <c r="B16" s="6">
        <f>+[3]REKAP!$C$20</f>
        <v>139112500</v>
      </c>
      <c r="C16" s="6">
        <f>+[3]REKAP!$D$20</f>
        <v>0</v>
      </c>
      <c r="D16" s="6">
        <f>+[3]REKAP!$E$20</f>
        <v>0</v>
      </c>
      <c r="E16" s="6">
        <f>+[3]REKAP!$F$20</f>
        <v>0</v>
      </c>
      <c r="F16" s="6">
        <f>+[3]REKAP!$G$20</f>
        <v>0</v>
      </c>
      <c r="G16" s="6">
        <f>+[3]REKAP!$H$20</f>
        <v>0</v>
      </c>
      <c r="H16" s="6">
        <f>+[3]REKAP!$I$20</f>
        <v>0</v>
      </c>
      <c r="I16" s="6">
        <f>+[3]REKAP!$J$20</f>
        <v>0</v>
      </c>
      <c r="J16" s="6">
        <f>+[3]REKAP!$K$20</f>
        <v>0</v>
      </c>
      <c r="K16" s="6">
        <f>+[3]REKAP!$L$20</f>
        <v>0</v>
      </c>
      <c r="L16" s="6">
        <f>+[3]REKAP!$M$20</f>
        <v>0</v>
      </c>
      <c r="M16" s="6">
        <f>+[3]REKAP!$N$20</f>
        <v>0</v>
      </c>
      <c r="N16" s="6">
        <f>+[3]REKAP!$O$20</f>
        <v>0</v>
      </c>
      <c r="O16" s="3">
        <f t="shared" si="2"/>
        <v>139112500</v>
      </c>
    </row>
    <row r="17" spans="1:16" x14ac:dyDescent="0.25">
      <c r="A17" s="4" t="s">
        <v>20</v>
      </c>
      <c r="B17" s="7">
        <f>+[4]REKAP!$C$20</f>
        <v>223067500</v>
      </c>
      <c r="C17" s="7">
        <f>+[4]REKAP!$D$20</f>
        <v>0</v>
      </c>
      <c r="D17" s="7">
        <f>+[4]REKAP!$E$20</f>
        <v>0</v>
      </c>
      <c r="E17" s="7">
        <f>+[4]REKAP!$F$20</f>
        <v>0</v>
      </c>
      <c r="F17" s="7">
        <f>+[4]REKAP!$G$20</f>
        <v>0</v>
      </c>
      <c r="G17" s="7">
        <f>+[4]REKAP!$H$20</f>
        <v>0</v>
      </c>
      <c r="H17" s="7">
        <f>+[4]REKAP!$I$20</f>
        <v>0</v>
      </c>
      <c r="I17" s="7">
        <f>+[4]REKAP!$J$20</f>
        <v>0</v>
      </c>
      <c r="J17" s="7">
        <f>+[4]REKAP!$K$20</f>
        <v>0</v>
      </c>
      <c r="K17" s="7">
        <f>+[4]REKAP!$L$20</f>
        <v>0</v>
      </c>
      <c r="L17" s="7">
        <f>+[4]REKAP!$M$20</f>
        <v>0</v>
      </c>
      <c r="M17" s="7">
        <f>+[4]REKAP!$N$20</f>
        <v>0</v>
      </c>
      <c r="N17" s="7">
        <f>+[4]REKAP!$O$20</f>
        <v>0</v>
      </c>
      <c r="O17" s="3">
        <f t="shared" si="2"/>
        <v>223067500</v>
      </c>
    </row>
    <row r="18" spans="1:16" x14ac:dyDescent="0.25">
      <c r="A18" s="2" t="s">
        <v>21</v>
      </c>
      <c r="B18" s="6">
        <f>SUM(B14:B17)</f>
        <v>1375509000</v>
      </c>
      <c r="C18" s="6">
        <f t="shared" ref="C18:N18" si="3">SUM(C14:C17)</f>
        <v>4328000</v>
      </c>
      <c r="D18" s="6">
        <f t="shared" si="3"/>
        <v>2400000</v>
      </c>
      <c r="E18" s="6">
        <f t="shared" si="3"/>
        <v>1850000</v>
      </c>
      <c r="F18" s="6">
        <f t="shared" si="3"/>
        <v>450000</v>
      </c>
      <c r="G18" s="6">
        <f t="shared" si="3"/>
        <v>0</v>
      </c>
      <c r="H18" s="6">
        <f t="shared" si="3"/>
        <v>0</v>
      </c>
      <c r="I18" s="6">
        <f t="shared" si="3"/>
        <v>0</v>
      </c>
      <c r="J18" s="6">
        <f t="shared" si="3"/>
        <v>0</v>
      </c>
      <c r="K18" s="6">
        <f t="shared" si="3"/>
        <v>0</v>
      </c>
      <c r="L18" s="6">
        <f t="shared" si="3"/>
        <v>0</v>
      </c>
      <c r="M18" s="6">
        <f t="shared" si="3"/>
        <v>0</v>
      </c>
      <c r="N18" s="6">
        <f t="shared" si="3"/>
        <v>0</v>
      </c>
      <c r="O18" s="3">
        <f>SUM(O14:O17)</f>
        <v>1384537000</v>
      </c>
    </row>
    <row r="19" spans="1:16" x14ac:dyDescent="0.25">
      <c r="A19" s="18" t="s">
        <v>23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1:16" x14ac:dyDescent="0.25">
      <c r="A20" s="15" t="s">
        <v>2</v>
      </c>
      <c r="B20" s="15" t="s">
        <v>3</v>
      </c>
      <c r="C20" s="15" t="s">
        <v>4</v>
      </c>
      <c r="D20" s="15" t="s">
        <v>5</v>
      </c>
      <c r="E20" s="15" t="s">
        <v>6</v>
      </c>
      <c r="F20" s="15" t="s">
        <v>7</v>
      </c>
      <c r="G20" s="15" t="s">
        <v>8</v>
      </c>
      <c r="H20" s="15" t="s">
        <v>9</v>
      </c>
      <c r="I20" s="15" t="s">
        <v>10</v>
      </c>
      <c r="J20" s="15" t="s">
        <v>11</v>
      </c>
      <c r="K20" s="15" t="s">
        <v>12</v>
      </c>
      <c r="L20" s="15" t="s">
        <v>13</v>
      </c>
      <c r="M20" s="15" t="s">
        <v>14</v>
      </c>
      <c r="N20" s="15" t="s">
        <v>15</v>
      </c>
      <c r="O20" s="15" t="s">
        <v>16</v>
      </c>
    </row>
    <row r="21" spans="1:16" x14ac:dyDescent="0.25">
      <c r="A21" s="2" t="s">
        <v>17</v>
      </c>
      <c r="B21" s="6">
        <f>+B7-B14</f>
        <v>124225000</v>
      </c>
      <c r="C21" s="6">
        <f t="shared" ref="C21:N21" si="4">+C7-C14</f>
        <v>92402500</v>
      </c>
      <c r="D21" s="6">
        <f t="shared" si="4"/>
        <v>93480500</v>
      </c>
      <c r="E21" s="6">
        <f t="shared" si="4"/>
        <v>94030500</v>
      </c>
      <c r="F21" s="6">
        <f t="shared" si="4"/>
        <v>94630500</v>
      </c>
      <c r="G21" s="6">
        <f t="shared" si="4"/>
        <v>94930500</v>
      </c>
      <c r="H21" s="6">
        <f t="shared" si="4"/>
        <v>94930500</v>
      </c>
      <c r="I21" s="6">
        <f t="shared" si="4"/>
        <v>94930500</v>
      </c>
      <c r="J21" s="6">
        <f t="shared" si="4"/>
        <v>94930500</v>
      </c>
      <c r="K21" s="6">
        <f t="shared" si="4"/>
        <v>94930500</v>
      </c>
      <c r="L21" s="6">
        <f t="shared" si="4"/>
        <v>94930500</v>
      </c>
      <c r="M21" s="6">
        <f t="shared" si="4"/>
        <v>6460000</v>
      </c>
      <c r="N21" s="6">
        <f t="shared" si="4"/>
        <v>6440000</v>
      </c>
      <c r="O21" s="6">
        <f>+SUM(B21:N21)</f>
        <v>1081252000</v>
      </c>
    </row>
    <row r="22" spans="1:16" x14ac:dyDescent="0.25">
      <c r="A22" s="2" t="s">
        <v>18</v>
      </c>
      <c r="B22" s="6">
        <f t="shared" ref="B22:N24" si="5">+B8-B15</f>
        <v>45696000</v>
      </c>
      <c r="C22" s="6">
        <f t="shared" si="5"/>
        <v>57650000</v>
      </c>
      <c r="D22" s="6">
        <f t="shared" si="5"/>
        <v>58500000</v>
      </c>
      <c r="E22" s="6">
        <f t="shared" si="5"/>
        <v>58500000</v>
      </c>
      <c r="F22" s="6">
        <f t="shared" si="5"/>
        <v>59300000</v>
      </c>
      <c r="G22" s="6">
        <f t="shared" si="5"/>
        <v>59450000</v>
      </c>
      <c r="H22" s="6">
        <f t="shared" si="5"/>
        <v>59450000</v>
      </c>
      <c r="I22" s="6">
        <f t="shared" si="5"/>
        <v>59450000</v>
      </c>
      <c r="J22" s="6">
        <f t="shared" si="5"/>
        <v>59450000</v>
      </c>
      <c r="K22" s="6">
        <f t="shared" si="5"/>
        <v>59450000</v>
      </c>
      <c r="L22" s="6">
        <f t="shared" si="5"/>
        <v>59450000</v>
      </c>
      <c r="M22" s="6">
        <f t="shared" si="5"/>
        <v>500000</v>
      </c>
      <c r="N22" s="6">
        <f t="shared" si="5"/>
        <v>500000</v>
      </c>
      <c r="O22" s="6">
        <f t="shared" ref="O22:O24" si="6">+SUM(B22:N22)</f>
        <v>637346000</v>
      </c>
    </row>
    <row r="23" spans="1:16" x14ac:dyDescent="0.25">
      <c r="A23" s="2" t="s">
        <v>19</v>
      </c>
      <c r="B23" s="6">
        <f t="shared" si="5"/>
        <v>9200000</v>
      </c>
      <c r="C23" s="6">
        <f t="shared" si="5"/>
        <v>26920000</v>
      </c>
      <c r="D23" s="6">
        <f t="shared" si="5"/>
        <v>26920000</v>
      </c>
      <c r="E23" s="6">
        <f t="shared" si="5"/>
        <v>26920000</v>
      </c>
      <c r="F23" s="6">
        <f t="shared" si="5"/>
        <v>26920000</v>
      </c>
      <c r="G23" s="6">
        <f t="shared" si="5"/>
        <v>26920000</v>
      </c>
      <c r="H23" s="6">
        <f t="shared" si="5"/>
        <v>26920000</v>
      </c>
      <c r="I23" s="6">
        <f t="shared" si="5"/>
        <v>26920000</v>
      </c>
      <c r="J23" s="6">
        <f t="shared" si="5"/>
        <v>26920000</v>
      </c>
      <c r="K23" s="6">
        <f t="shared" si="5"/>
        <v>26920000</v>
      </c>
      <c r="L23" s="6">
        <f t="shared" si="5"/>
        <v>26920000</v>
      </c>
      <c r="M23" s="6">
        <f t="shared" si="5"/>
        <v>0</v>
      </c>
      <c r="N23" s="6">
        <f t="shared" si="5"/>
        <v>0</v>
      </c>
      <c r="O23" s="6">
        <f t="shared" si="6"/>
        <v>278400000</v>
      </c>
    </row>
    <row r="24" spans="1:16" x14ac:dyDescent="0.25">
      <c r="A24" s="2" t="s">
        <v>20</v>
      </c>
      <c r="B24" s="6">
        <f t="shared" si="5"/>
        <v>3200000</v>
      </c>
      <c r="C24" s="6">
        <f t="shared" si="5"/>
        <v>47492000</v>
      </c>
      <c r="D24" s="6">
        <f t="shared" si="5"/>
        <v>47492000</v>
      </c>
      <c r="E24" s="6">
        <f t="shared" si="5"/>
        <v>47492000</v>
      </c>
      <c r="F24" s="6">
        <f t="shared" si="5"/>
        <v>47492000</v>
      </c>
      <c r="G24" s="6">
        <f t="shared" si="5"/>
        <v>47492000</v>
      </c>
      <c r="H24" s="6">
        <f t="shared" si="5"/>
        <v>47492000</v>
      </c>
      <c r="I24" s="6">
        <f t="shared" si="5"/>
        <v>47492000</v>
      </c>
      <c r="J24" s="6">
        <f t="shared" si="5"/>
        <v>47492000</v>
      </c>
      <c r="K24" s="6">
        <f t="shared" si="5"/>
        <v>47492000</v>
      </c>
      <c r="L24" s="6">
        <f t="shared" si="5"/>
        <v>47492000</v>
      </c>
      <c r="M24" s="6">
        <f t="shared" si="5"/>
        <v>0</v>
      </c>
      <c r="N24" s="6">
        <f t="shared" si="5"/>
        <v>0</v>
      </c>
      <c r="O24" s="6">
        <f t="shared" si="6"/>
        <v>478120000</v>
      </c>
    </row>
    <row r="25" spans="1:16" x14ac:dyDescent="0.25">
      <c r="A25" s="2" t="s">
        <v>21</v>
      </c>
      <c r="B25" s="6">
        <f>SUM(B21:B24)</f>
        <v>182321000</v>
      </c>
      <c r="C25" s="6">
        <f t="shared" ref="C25:N25" si="7">SUM(C21:C24)</f>
        <v>224464500</v>
      </c>
      <c r="D25" s="6">
        <f t="shared" si="7"/>
        <v>226392500</v>
      </c>
      <c r="E25" s="6">
        <f t="shared" si="7"/>
        <v>226942500</v>
      </c>
      <c r="F25" s="6">
        <f t="shared" si="7"/>
        <v>228342500</v>
      </c>
      <c r="G25" s="6">
        <f t="shared" si="7"/>
        <v>228792500</v>
      </c>
      <c r="H25" s="6">
        <f t="shared" si="7"/>
        <v>228792500</v>
      </c>
      <c r="I25" s="6">
        <f t="shared" si="7"/>
        <v>228792500</v>
      </c>
      <c r="J25" s="6">
        <f t="shared" si="7"/>
        <v>228792500</v>
      </c>
      <c r="K25" s="6">
        <f t="shared" si="7"/>
        <v>228792500</v>
      </c>
      <c r="L25" s="6">
        <f t="shared" si="7"/>
        <v>228792500</v>
      </c>
      <c r="M25" s="6">
        <f t="shared" si="7"/>
        <v>6960000</v>
      </c>
      <c r="N25" s="6">
        <f t="shared" si="7"/>
        <v>6940000</v>
      </c>
      <c r="O25" s="3">
        <f>SUM(O21:O24)</f>
        <v>2475118000</v>
      </c>
      <c r="P25" s="5"/>
    </row>
    <row r="27" spans="1:16" s="12" customFormat="1" ht="12.75" x14ac:dyDescent="0.2">
      <c r="A27" s="11" t="s">
        <v>25</v>
      </c>
    </row>
    <row r="28" spans="1:16" s="12" customFormat="1" ht="12.75" x14ac:dyDescent="0.2">
      <c r="A28" s="11" t="s">
        <v>26</v>
      </c>
      <c r="N28" s="12" t="s">
        <v>29</v>
      </c>
    </row>
    <row r="29" spans="1:16" s="8" customFormat="1" x14ac:dyDescent="0.25"/>
    <row r="30" spans="1:16" s="8" customFormat="1" x14ac:dyDescent="0.25"/>
    <row r="31" spans="1:16" s="8" customFormat="1" x14ac:dyDescent="0.25"/>
    <row r="32" spans="1:16" s="8" customFormat="1" x14ac:dyDescent="0.25"/>
    <row r="33" spans="1:14" s="9" customFormat="1" ht="14.25" x14ac:dyDescent="0.2">
      <c r="A33" s="9" t="s">
        <v>27</v>
      </c>
      <c r="N33" s="9" t="s">
        <v>30</v>
      </c>
    </row>
    <row r="34" spans="1:14" s="10" customFormat="1" x14ac:dyDescent="0.25">
      <c r="A34" s="10" t="s">
        <v>28</v>
      </c>
      <c r="N34" s="10" t="s">
        <v>31</v>
      </c>
    </row>
    <row r="35" spans="1:14" s="8" customFormat="1" x14ac:dyDescent="0.25"/>
  </sheetData>
  <mergeCells count="5">
    <mergeCell ref="A1:O1"/>
    <mergeCell ref="A2:O2"/>
    <mergeCell ref="A5:O5"/>
    <mergeCell ref="A12:O12"/>
    <mergeCell ref="A19:O19"/>
  </mergeCells>
  <pageMargins left="0.7" right="0.7" top="0.75" bottom="0.75" header="0.3" footer="0.3"/>
  <pageSetup scale="70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2018-05-15T03:01:05Z</cp:lastPrinted>
  <dcterms:created xsi:type="dcterms:W3CDTF">2018-04-29T11:37:45Z</dcterms:created>
  <dcterms:modified xsi:type="dcterms:W3CDTF">2018-05-23T07:13:00Z</dcterms:modified>
</cp:coreProperties>
</file>