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zar\Downloads\bahan lapming\"/>
    </mc:Choice>
  </mc:AlternateContent>
  <bookViews>
    <workbookView xWindow="0" yWindow="0" windowWidth="20490" windowHeight="8340" firstSheet="4" activeTab="13"/>
  </bookViews>
  <sheets>
    <sheet name="28 Mei " sheetId="1" r:id="rId1"/>
    <sheet name="30 Mei " sheetId="4" r:id="rId2"/>
    <sheet name="31 Mei (2)" sheetId="6" r:id="rId3"/>
    <sheet name="2 Juni " sheetId="5" r:id="rId4"/>
    <sheet name="3 Juni " sheetId="7" r:id="rId5"/>
    <sheet name="4 Juni" sheetId="8" r:id="rId6"/>
    <sheet name="5 Juni" sheetId="9" r:id="rId7"/>
    <sheet name="6 Juni " sheetId="12" r:id="rId8"/>
    <sheet name="7 Juni" sheetId="10" r:id="rId9"/>
    <sheet name="8 Juni" sheetId="14" r:id="rId10"/>
    <sheet name="9 Juni" sheetId="15" r:id="rId11"/>
    <sheet name="10 Juni" sheetId="16" r:id="rId12"/>
    <sheet name="21 juni" sheetId="17" r:id="rId13"/>
    <sheet name="22 Jun" sheetId="18" r:id="rId14"/>
  </sheets>
  <externalReferences>
    <externalReference r:id="rId15"/>
  </externalReferences>
  <definedNames>
    <definedName name="_xlnm.Print_Area" localSheetId="11">'10 Juni'!$A$1:$I$75</definedName>
    <definedName name="_xlnm.Print_Area" localSheetId="3">'2 Juni '!$A$1:$I$75</definedName>
    <definedName name="_xlnm.Print_Area" localSheetId="12">'21 juni'!$A$1:$I$75</definedName>
    <definedName name="_xlnm.Print_Area" localSheetId="13">'22 Jun'!$A$1:$I$75</definedName>
    <definedName name="_xlnm.Print_Area" localSheetId="0">'28 Mei '!$A$1:$I$75</definedName>
    <definedName name="_xlnm.Print_Area" localSheetId="4">'3 Juni '!$A$1:$I$75</definedName>
    <definedName name="_xlnm.Print_Area" localSheetId="1">'30 Mei '!$A$1:$I$75</definedName>
    <definedName name="_xlnm.Print_Area" localSheetId="2">'31 Mei (2)'!$A$1:$I$75</definedName>
    <definedName name="_xlnm.Print_Area" localSheetId="5">'4 Juni'!$A$1:$I$75</definedName>
    <definedName name="_xlnm.Print_Area" localSheetId="6">'5 Juni'!$A$1:$I$75</definedName>
    <definedName name="_xlnm.Print_Area" localSheetId="7">'6 Juni '!$A$1:$I$75</definedName>
    <definedName name="_xlnm.Print_Area" localSheetId="8">'7 Juni'!$A$1:$I$75</definedName>
    <definedName name="_xlnm.Print_Area" localSheetId="9">'8 Juni'!$A$1:$I$75</definedName>
    <definedName name="_xlnm.Print_Area" localSheetId="10">'9 Juni'!$A$1:$I$75</definedName>
  </definedNames>
  <calcPr calcId="152511"/>
</workbook>
</file>

<file path=xl/calcChain.xml><?xml version="1.0" encoding="utf-8"?>
<calcChain xmlns="http://schemas.openxmlformats.org/spreadsheetml/2006/main">
  <c r="P119" i="18" l="1"/>
  <c r="O119" i="18"/>
  <c r="O120" i="18" s="1"/>
  <c r="N119" i="18"/>
  <c r="M119" i="18"/>
  <c r="H47" i="18" s="1"/>
  <c r="I49" i="18" s="1"/>
  <c r="L119" i="18"/>
  <c r="L120" i="18" s="1"/>
  <c r="Q111" i="18"/>
  <c r="H85" i="18"/>
  <c r="E85" i="18"/>
  <c r="A85" i="18"/>
  <c r="H53" i="18"/>
  <c r="S47" i="18"/>
  <c r="I44" i="18"/>
  <c r="G24" i="18"/>
  <c r="G23" i="18"/>
  <c r="G22" i="18"/>
  <c r="G21" i="18"/>
  <c r="G20" i="18"/>
  <c r="H26" i="18" s="1"/>
  <c r="G16" i="18"/>
  <c r="U15" i="18"/>
  <c r="T15" i="18"/>
  <c r="G15" i="18"/>
  <c r="G14" i="18"/>
  <c r="G13" i="18"/>
  <c r="G12" i="18"/>
  <c r="G11" i="18"/>
  <c r="G10" i="18"/>
  <c r="G9" i="18"/>
  <c r="G8" i="18"/>
  <c r="H17" i="18" l="1"/>
  <c r="I27" i="18" s="1"/>
  <c r="I57" i="18" s="1"/>
  <c r="H52" i="18"/>
  <c r="I55" i="18"/>
  <c r="P119" i="17"/>
  <c r="O119" i="17"/>
  <c r="O120" i="17" s="1"/>
  <c r="N119" i="17"/>
  <c r="M119" i="17"/>
  <c r="H47" i="17" s="1"/>
  <c r="I49" i="17" s="1"/>
  <c r="L119" i="17"/>
  <c r="L120" i="17" s="1"/>
  <c r="Q111" i="17"/>
  <c r="H85" i="17"/>
  <c r="E85" i="17"/>
  <c r="A85" i="17"/>
  <c r="H53" i="17"/>
  <c r="S47" i="17"/>
  <c r="I44" i="17"/>
  <c r="G24" i="17"/>
  <c r="G23" i="17"/>
  <c r="G22" i="17"/>
  <c r="G21" i="17"/>
  <c r="G20" i="17"/>
  <c r="G16" i="17"/>
  <c r="U15" i="17"/>
  <c r="T15" i="17"/>
  <c r="G15" i="17"/>
  <c r="G14" i="17"/>
  <c r="G13" i="17"/>
  <c r="G12" i="17"/>
  <c r="G11" i="17"/>
  <c r="G10" i="17"/>
  <c r="G9" i="17"/>
  <c r="G8" i="17"/>
  <c r="H17" i="17" l="1"/>
  <c r="H26" i="17"/>
  <c r="H52" i="17"/>
  <c r="I55" i="17" s="1"/>
  <c r="I27" i="17" l="1"/>
  <c r="I57" i="17" s="1"/>
  <c r="I31" i="18" l="1"/>
  <c r="I56" i="18" s="1"/>
  <c r="I59" i="18" s="1"/>
  <c r="P119" i="16"/>
  <c r="O119" i="16"/>
  <c r="O120" i="16" s="1"/>
  <c r="N119" i="16"/>
  <c r="M119" i="16"/>
  <c r="H47" i="16" s="1"/>
  <c r="I49" i="16" s="1"/>
  <c r="L119" i="16"/>
  <c r="L120" i="16" s="1"/>
  <c r="Q111" i="16"/>
  <c r="H85" i="16"/>
  <c r="E85" i="16"/>
  <c r="A85" i="16"/>
  <c r="H53" i="16"/>
  <c r="S47" i="16"/>
  <c r="I44" i="16"/>
  <c r="G24" i="16"/>
  <c r="G23" i="16"/>
  <c r="G22" i="16"/>
  <c r="G21" i="16"/>
  <c r="G20" i="16"/>
  <c r="H26" i="16" s="1"/>
  <c r="G16" i="16"/>
  <c r="U15" i="16"/>
  <c r="T15" i="16"/>
  <c r="G15" i="16"/>
  <c r="G14" i="16"/>
  <c r="G13" i="16"/>
  <c r="G12" i="16"/>
  <c r="G11" i="16"/>
  <c r="G10" i="16"/>
  <c r="G9" i="16"/>
  <c r="G8" i="16"/>
  <c r="H17" i="16" l="1"/>
  <c r="I27" i="16" s="1"/>
  <c r="I57" i="16" s="1"/>
  <c r="H52" i="16"/>
  <c r="I55" i="16" s="1"/>
  <c r="P119" i="15"/>
  <c r="O119" i="15"/>
  <c r="O120" i="15" s="1"/>
  <c r="N119" i="15"/>
  <c r="M119" i="15"/>
  <c r="H47" i="15" s="1"/>
  <c r="I49" i="15" s="1"/>
  <c r="L119" i="15"/>
  <c r="L120" i="15" s="1"/>
  <c r="Q111" i="15"/>
  <c r="H85" i="15"/>
  <c r="E85" i="15"/>
  <c r="A85" i="15"/>
  <c r="H53" i="15"/>
  <c r="S47" i="15"/>
  <c r="I44" i="15"/>
  <c r="G24" i="15"/>
  <c r="G23" i="15"/>
  <c r="G22" i="15"/>
  <c r="G21" i="15"/>
  <c r="G20" i="15"/>
  <c r="H26" i="15" s="1"/>
  <c r="G16" i="15"/>
  <c r="U15" i="15"/>
  <c r="T15" i="15"/>
  <c r="G15" i="15"/>
  <c r="G14" i="15"/>
  <c r="G13" i="15"/>
  <c r="G12" i="15"/>
  <c r="G11" i="15"/>
  <c r="G10" i="15"/>
  <c r="G9" i="15"/>
  <c r="G8" i="15"/>
  <c r="H17" i="15" l="1"/>
  <c r="I27" i="15" s="1"/>
  <c r="I57" i="15" s="1"/>
  <c r="H52" i="15"/>
  <c r="I55" i="15" s="1"/>
  <c r="P119" i="14"/>
  <c r="O119" i="14"/>
  <c r="O120" i="14" s="1"/>
  <c r="N119" i="14"/>
  <c r="M119" i="14"/>
  <c r="H47" i="14" s="1"/>
  <c r="I49" i="14" s="1"/>
  <c r="L119" i="14"/>
  <c r="L120" i="14" s="1"/>
  <c r="Q111" i="14"/>
  <c r="H85" i="14"/>
  <c r="E85" i="14"/>
  <c r="A85" i="14"/>
  <c r="H53" i="14"/>
  <c r="S47" i="14"/>
  <c r="I44" i="14"/>
  <c r="G24" i="14"/>
  <c r="G23" i="14"/>
  <c r="G22" i="14"/>
  <c r="G21" i="14"/>
  <c r="G20" i="14"/>
  <c r="G16" i="14"/>
  <c r="U15" i="14"/>
  <c r="T15" i="14"/>
  <c r="G15" i="14"/>
  <c r="G14" i="14"/>
  <c r="G13" i="14"/>
  <c r="G12" i="14"/>
  <c r="G11" i="14"/>
  <c r="G10" i="14"/>
  <c r="G9" i="14"/>
  <c r="G8" i="14"/>
  <c r="H26" i="14" l="1"/>
  <c r="H17" i="14"/>
  <c r="I27" i="14" s="1"/>
  <c r="I57" i="14" s="1"/>
  <c r="H52" i="14"/>
  <c r="I55" i="14" s="1"/>
  <c r="E11" i="10"/>
  <c r="P119" i="12"/>
  <c r="O119" i="12"/>
  <c r="O120" i="12" s="1"/>
  <c r="N119" i="12"/>
  <c r="M119" i="12"/>
  <c r="L119" i="12"/>
  <c r="L120" i="12" s="1"/>
  <c r="Q111" i="12"/>
  <c r="H85" i="12"/>
  <c r="E85" i="12"/>
  <c r="A85" i="12"/>
  <c r="H54" i="12"/>
  <c r="H53" i="12"/>
  <c r="H52" i="12"/>
  <c r="I55" i="12" s="1"/>
  <c r="S47" i="12"/>
  <c r="H47" i="12"/>
  <c r="I49" i="12" s="1"/>
  <c r="I44" i="12"/>
  <c r="G24" i="12"/>
  <c r="G23" i="12"/>
  <c r="G22" i="12"/>
  <c r="G21" i="12"/>
  <c r="G20" i="12"/>
  <c r="H26" i="12" s="1"/>
  <c r="G16" i="12"/>
  <c r="U15" i="12"/>
  <c r="T15" i="12"/>
  <c r="G15" i="12"/>
  <c r="G14" i="12"/>
  <c r="G13" i="12"/>
  <c r="G12" i="12"/>
  <c r="G11" i="12"/>
  <c r="G10" i="12"/>
  <c r="G9" i="12"/>
  <c r="G8" i="12"/>
  <c r="H17" i="12" l="1"/>
  <c r="I27" i="12"/>
  <c r="P119" i="10"/>
  <c r="O119" i="10"/>
  <c r="O120" i="10" s="1"/>
  <c r="N119" i="10"/>
  <c r="M119" i="10"/>
  <c r="H47" i="10" s="1"/>
  <c r="I49" i="10" s="1"/>
  <c r="L119" i="10"/>
  <c r="L120" i="10" s="1"/>
  <c r="Q111" i="10"/>
  <c r="H85" i="10"/>
  <c r="E85" i="10"/>
  <c r="A85" i="10"/>
  <c r="H53" i="10"/>
  <c r="S47" i="10"/>
  <c r="I44" i="10"/>
  <c r="G24" i="10"/>
  <c r="G23" i="10"/>
  <c r="G22" i="10"/>
  <c r="G21" i="10"/>
  <c r="G20" i="10"/>
  <c r="H26" i="10" s="1"/>
  <c r="G16" i="10"/>
  <c r="U15" i="10"/>
  <c r="T15" i="10"/>
  <c r="G15" i="10"/>
  <c r="G14" i="10"/>
  <c r="G13" i="10"/>
  <c r="G12" i="10"/>
  <c r="G11" i="10"/>
  <c r="G10" i="10"/>
  <c r="G9" i="10"/>
  <c r="G8" i="10"/>
  <c r="I57" i="12" l="1"/>
  <c r="I31" i="10"/>
  <c r="H17" i="10"/>
  <c r="I27" i="10" s="1"/>
  <c r="I57" i="10" s="1"/>
  <c r="H52" i="10"/>
  <c r="I55" i="10" s="1"/>
  <c r="I56" i="10" s="1"/>
  <c r="I31" i="14" s="1"/>
  <c r="I56" i="14" s="1"/>
  <c r="I31" i="15" l="1"/>
  <c r="I56" i="15" s="1"/>
  <c r="I59" i="14"/>
  <c r="I59" i="10"/>
  <c r="P119" i="9"/>
  <c r="O119" i="9"/>
  <c r="O120" i="9" s="1"/>
  <c r="N119" i="9"/>
  <c r="M119" i="9"/>
  <c r="H47" i="9" s="1"/>
  <c r="I49" i="9" s="1"/>
  <c r="L119" i="9"/>
  <c r="L120" i="9" s="1"/>
  <c r="Q111" i="9"/>
  <c r="H85" i="9"/>
  <c r="E85" i="9"/>
  <c r="A85" i="9"/>
  <c r="H53" i="9"/>
  <c r="S47" i="9"/>
  <c r="I44" i="9"/>
  <c r="G24" i="9"/>
  <c r="G23" i="9"/>
  <c r="G22" i="9"/>
  <c r="G21" i="9"/>
  <c r="G20" i="9"/>
  <c r="H26" i="9" s="1"/>
  <c r="G16" i="9"/>
  <c r="U15" i="9"/>
  <c r="T15" i="9"/>
  <c r="G15" i="9"/>
  <c r="G14" i="9"/>
  <c r="G13" i="9"/>
  <c r="G12" i="9"/>
  <c r="G11" i="9"/>
  <c r="G10" i="9"/>
  <c r="G9" i="9"/>
  <c r="G8" i="9"/>
  <c r="I31" i="17" l="1"/>
  <c r="I56" i="17" s="1"/>
  <c r="I59" i="17" s="1"/>
  <c r="I31" i="16"/>
  <c r="I56" i="16" s="1"/>
  <c r="I59" i="16" s="1"/>
  <c r="I59" i="15"/>
  <c r="H17" i="9"/>
  <c r="I27" i="9" s="1"/>
  <c r="I57" i="9" s="1"/>
  <c r="H52" i="9"/>
  <c r="I55" i="9" s="1"/>
  <c r="E9" i="8"/>
  <c r="E8" i="8"/>
  <c r="P119" i="8" l="1"/>
  <c r="O119" i="8"/>
  <c r="O120" i="8" s="1"/>
  <c r="N119" i="8"/>
  <c r="M119" i="8"/>
  <c r="H47" i="8" s="1"/>
  <c r="I49" i="8" s="1"/>
  <c r="L119" i="8"/>
  <c r="L120" i="8" s="1"/>
  <c r="Q111" i="8"/>
  <c r="H85" i="8"/>
  <c r="E85" i="8"/>
  <c r="A85" i="8"/>
  <c r="H53" i="8"/>
  <c r="S47" i="8"/>
  <c r="H43" i="8"/>
  <c r="I44" i="8" s="1"/>
  <c r="G24" i="8"/>
  <c r="G23" i="8"/>
  <c r="G22" i="8"/>
  <c r="G21" i="8"/>
  <c r="G20" i="8"/>
  <c r="H26" i="8" s="1"/>
  <c r="G16" i="8"/>
  <c r="U15" i="8"/>
  <c r="T15" i="8"/>
  <c r="G15" i="8"/>
  <c r="G14" i="8"/>
  <c r="G13" i="8"/>
  <c r="G12" i="8"/>
  <c r="G11" i="8"/>
  <c r="G10" i="8"/>
  <c r="G9" i="8"/>
  <c r="G8" i="8"/>
  <c r="H17" i="8" l="1"/>
  <c r="I27" i="8" s="1"/>
  <c r="I57" i="8" s="1"/>
  <c r="H52" i="8"/>
  <c r="I55" i="8" s="1"/>
  <c r="H53" i="7"/>
  <c r="P119" i="7"/>
  <c r="O119" i="7"/>
  <c r="O120" i="7" s="1"/>
  <c r="N119" i="7"/>
  <c r="M119" i="7"/>
  <c r="H47" i="7" s="1"/>
  <c r="I49" i="7" s="1"/>
  <c r="L119" i="7"/>
  <c r="L120" i="7" s="1"/>
  <c r="Q111" i="7"/>
  <c r="H85" i="7"/>
  <c r="E85" i="7"/>
  <c r="A85" i="7"/>
  <c r="S47" i="7"/>
  <c r="H43" i="7"/>
  <c r="I44" i="7" s="1"/>
  <c r="G24" i="7"/>
  <c r="G23" i="7"/>
  <c r="G22" i="7"/>
  <c r="G21" i="7"/>
  <c r="G20" i="7"/>
  <c r="G16" i="7"/>
  <c r="U15" i="7"/>
  <c r="T15" i="7"/>
  <c r="G15" i="7"/>
  <c r="G14" i="7"/>
  <c r="G13" i="7"/>
  <c r="G12" i="7"/>
  <c r="G11" i="7"/>
  <c r="G10" i="7"/>
  <c r="G9" i="7"/>
  <c r="G8" i="7"/>
  <c r="H26" i="7" l="1"/>
  <c r="H17" i="7"/>
  <c r="H52" i="7"/>
  <c r="I55" i="7" s="1"/>
  <c r="E9" i="5"/>
  <c r="E8" i="5"/>
  <c r="E11" i="5"/>
  <c r="I30" i="5"/>
  <c r="P119" i="6"/>
  <c r="N119" i="6"/>
  <c r="M119" i="6"/>
  <c r="H47" i="6" s="1"/>
  <c r="I49" i="6" s="1"/>
  <c r="L119" i="6"/>
  <c r="L120" i="6" s="1"/>
  <c r="Q111" i="6"/>
  <c r="H85" i="6"/>
  <c r="E85" i="6"/>
  <c r="A85" i="6"/>
  <c r="H52" i="6"/>
  <c r="S47" i="6"/>
  <c r="I44" i="6"/>
  <c r="H43" i="6"/>
  <c r="I30" i="6"/>
  <c r="I38" i="6" s="1"/>
  <c r="O24" i="6"/>
  <c r="G24" i="6"/>
  <c r="G23" i="6"/>
  <c r="G22" i="6"/>
  <c r="G21" i="6"/>
  <c r="G20" i="6"/>
  <c r="G16" i="6"/>
  <c r="U15" i="6"/>
  <c r="T15" i="6"/>
  <c r="G15" i="6"/>
  <c r="G14" i="6"/>
  <c r="G13" i="6"/>
  <c r="G12" i="6"/>
  <c r="G11" i="6"/>
  <c r="G10" i="6"/>
  <c r="G9" i="6"/>
  <c r="G8" i="6"/>
  <c r="H17" i="6" s="1"/>
  <c r="H26" i="6" l="1"/>
  <c r="I27" i="6" s="1"/>
  <c r="I45" i="6"/>
  <c r="I30" i="12"/>
  <c r="I38" i="12" s="1"/>
  <c r="I30" i="9"/>
  <c r="I38" i="9" s="1"/>
  <c r="I45" i="9" s="1"/>
  <c r="I30" i="8"/>
  <c r="I38" i="8" s="1"/>
  <c r="I45" i="8" s="1"/>
  <c r="I30" i="7"/>
  <c r="I38" i="7" s="1"/>
  <c r="I45" i="7" s="1"/>
  <c r="H53" i="6"/>
  <c r="I55" i="6" s="1"/>
  <c r="O119" i="6"/>
  <c r="O120" i="6" s="1"/>
  <c r="I27" i="7"/>
  <c r="I57" i="7" s="1"/>
  <c r="H43" i="5"/>
  <c r="P119" i="5"/>
  <c r="N119" i="5"/>
  <c r="M119" i="5"/>
  <c r="H47" i="5" s="1"/>
  <c r="I49" i="5" s="1"/>
  <c r="L119" i="5"/>
  <c r="L120" i="5" s="1"/>
  <c r="Q111" i="5"/>
  <c r="H85" i="5"/>
  <c r="E85" i="5"/>
  <c r="A85" i="5"/>
  <c r="S47" i="5"/>
  <c r="I44" i="5"/>
  <c r="I38" i="5"/>
  <c r="G24" i="5"/>
  <c r="G23" i="5"/>
  <c r="G22" i="5"/>
  <c r="G21" i="5"/>
  <c r="G20" i="5"/>
  <c r="G16" i="5"/>
  <c r="U15" i="5"/>
  <c r="T15" i="5"/>
  <c r="G15" i="5"/>
  <c r="G14" i="5"/>
  <c r="G13" i="5"/>
  <c r="G12" i="5"/>
  <c r="G11" i="5"/>
  <c r="G10" i="5"/>
  <c r="G9" i="5"/>
  <c r="G8" i="5"/>
  <c r="I57" i="6" l="1"/>
  <c r="I31" i="5"/>
  <c r="I45" i="12"/>
  <c r="I30" i="18"/>
  <c r="I38" i="18" s="1"/>
  <c r="I45" i="18" s="1"/>
  <c r="I30" i="17"/>
  <c r="I38" i="17" s="1"/>
  <c r="I45" i="17" s="1"/>
  <c r="I30" i="16"/>
  <c r="I38" i="16" s="1"/>
  <c r="I45" i="16" s="1"/>
  <c r="I30" i="15"/>
  <c r="I38" i="15" s="1"/>
  <c r="I45" i="15" s="1"/>
  <c r="I30" i="14"/>
  <c r="I38" i="14" s="1"/>
  <c r="I45" i="14" s="1"/>
  <c r="I30" i="10"/>
  <c r="I38" i="10" s="1"/>
  <c r="I45" i="10" s="1"/>
  <c r="H17" i="5"/>
  <c r="I45" i="5"/>
  <c r="H26" i="5"/>
  <c r="H52" i="5"/>
  <c r="I27" i="5"/>
  <c r="I57" i="5" s="1"/>
  <c r="I55" i="5"/>
  <c r="I56" i="5" s="1"/>
  <c r="I31" i="7" s="1"/>
  <c r="I56" i="7" s="1"/>
  <c r="H53" i="5"/>
  <c r="O119" i="5"/>
  <c r="O120" i="5" s="1"/>
  <c r="P119" i="4"/>
  <c r="N119" i="4"/>
  <c r="M119" i="4"/>
  <c r="H47" i="4" s="1"/>
  <c r="I49" i="4" s="1"/>
  <c r="L119" i="4"/>
  <c r="L120" i="4" s="1"/>
  <c r="Q111" i="4"/>
  <c r="H85" i="4"/>
  <c r="E85" i="4"/>
  <c r="A85" i="4"/>
  <c r="S47" i="4"/>
  <c r="I44" i="4"/>
  <c r="I30" i="4"/>
  <c r="I38" i="4" s="1"/>
  <c r="O24" i="4"/>
  <c r="G24" i="4"/>
  <c r="G23" i="4"/>
  <c r="G22" i="4"/>
  <c r="G21" i="4"/>
  <c r="G20" i="4"/>
  <c r="G16" i="4"/>
  <c r="U15" i="4"/>
  <c r="T15" i="4"/>
  <c r="G15" i="4"/>
  <c r="G14" i="4"/>
  <c r="G13" i="4"/>
  <c r="G12" i="4"/>
  <c r="G11" i="4"/>
  <c r="G10" i="4"/>
  <c r="G9" i="4"/>
  <c r="G8" i="4"/>
  <c r="H17" i="4" s="1"/>
  <c r="P119" i="1"/>
  <c r="N119" i="1"/>
  <c r="M119" i="1"/>
  <c r="L119" i="1"/>
  <c r="L120" i="1" s="1"/>
  <c r="Q111" i="1"/>
  <c r="H85" i="1"/>
  <c r="E85" i="1"/>
  <c r="A85" i="1"/>
  <c r="S47" i="1"/>
  <c r="H47" i="1"/>
  <c r="I49" i="1" s="1"/>
  <c r="I44" i="1"/>
  <c r="I31" i="1"/>
  <c r="I30" i="1"/>
  <c r="I38" i="1" s="1"/>
  <c r="I45" i="1" s="1"/>
  <c r="O24" i="1"/>
  <c r="G24" i="1"/>
  <c r="G23" i="1"/>
  <c r="G22" i="1"/>
  <c r="G21" i="1"/>
  <c r="G20" i="1"/>
  <c r="G16" i="1"/>
  <c r="U15" i="1"/>
  <c r="T15" i="1"/>
  <c r="G15" i="1"/>
  <c r="G14" i="1"/>
  <c r="G13" i="1"/>
  <c r="G12" i="1"/>
  <c r="G11" i="1"/>
  <c r="G10" i="1"/>
  <c r="E9" i="1"/>
  <c r="G9" i="1" s="1"/>
  <c r="E8" i="1"/>
  <c r="G8" i="1" s="1"/>
  <c r="I31" i="8" l="1"/>
  <c r="I56" i="8" s="1"/>
  <c r="I59" i="7"/>
  <c r="H52" i="1"/>
  <c r="I59" i="5"/>
  <c r="H26" i="4"/>
  <c r="I27" i="4" s="1"/>
  <c r="I57" i="4" s="1"/>
  <c r="H17" i="1"/>
  <c r="H26" i="1"/>
  <c r="I45" i="4"/>
  <c r="H52" i="4"/>
  <c r="H53" i="4"/>
  <c r="O119" i="4"/>
  <c r="O120" i="4" s="1"/>
  <c r="H53" i="1"/>
  <c r="I55" i="1" s="1"/>
  <c r="I56" i="1" s="1"/>
  <c r="O119" i="1"/>
  <c r="O120" i="1" s="1"/>
  <c r="I59" i="8" l="1"/>
  <c r="I31" i="9"/>
  <c r="I56" i="9" s="1"/>
  <c r="I55" i="4"/>
  <c r="I31" i="4"/>
  <c r="I56" i="4" s="1"/>
  <c r="I27" i="1"/>
  <c r="I57" i="1" s="1"/>
  <c r="I59" i="1" s="1"/>
  <c r="I59" i="4" l="1"/>
  <c r="I31" i="6"/>
  <c r="I56" i="6" s="1"/>
  <c r="I59" i="6" s="1"/>
  <c r="I31" i="12"/>
  <c r="I56" i="12" s="1"/>
  <c r="I59" i="12" s="1"/>
  <c r="I59" i="9"/>
</calcChain>
</file>

<file path=xl/sharedStrings.xml><?xml version="1.0" encoding="utf-8"?>
<sst xmlns="http://schemas.openxmlformats.org/spreadsheetml/2006/main" count="1150" uniqueCount="76">
  <si>
    <t>CASH OPNAME</t>
  </si>
  <si>
    <t>Hari             :</t>
  </si>
  <si>
    <t>Senin</t>
  </si>
  <si>
    <t>Tanggal  :</t>
  </si>
  <si>
    <t>Pelaksana   :</t>
  </si>
  <si>
    <t>Keuangan</t>
  </si>
  <si>
    <t>Pukul       :</t>
  </si>
  <si>
    <t xml:space="preserve"> </t>
  </si>
  <si>
    <t>UANG KERTAS</t>
  </si>
  <si>
    <t>NOMINAL</t>
  </si>
  <si>
    <t>LEMBAR</t>
  </si>
  <si>
    <t>JUMLAH</t>
  </si>
  <si>
    <t xml:space="preserve">  </t>
  </si>
  <si>
    <t>kas Profesi</t>
  </si>
  <si>
    <t>kas kerjasama</t>
  </si>
  <si>
    <t>BPRSA</t>
  </si>
  <si>
    <t xml:space="preserve">in </t>
  </si>
  <si>
    <t>No Bukti</t>
  </si>
  <si>
    <t>in</t>
  </si>
  <si>
    <t>out</t>
  </si>
  <si>
    <t>lebih</t>
  </si>
  <si>
    <t>kurang</t>
  </si>
  <si>
    <t>MUTASI</t>
  </si>
  <si>
    <t xml:space="preserve">lebih </t>
  </si>
  <si>
    <t>Sub Total</t>
  </si>
  <si>
    <t>penyesuaian</t>
  </si>
  <si>
    <t>KEPING</t>
  </si>
  <si>
    <t>Jumlah Kas Sebelumnya :</t>
  </si>
  <si>
    <t>Kas BPRSA</t>
  </si>
  <si>
    <t>Kas</t>
  </si>
  <si>
    <t>Jumlah Kas Hari Ini :</t>
  </si>
  <si>
    <t>Bank:</t>
  </si>
  <si>
    <t>Penerimaan BPRSA</t>
  </si>
  <si>
    <t>,</t>
  </si>
  <si>
    <t>Pengeluaran</t>
  </si>
  <si>
    <t>Jumlah Kas di Bank</t>
  </si>
  <si>
    <t>BPRSA 2</t>
  </si>
  <si>
    <t>BTN</t>
  </si>
  <si>
    <t>BNI</t>
  </si>
  <si>
    <t>BRI Syariah</t>
  </si>
  <si>
    <t>Kas LP3I</t>
  </si>
  <si>
    <t>Realisasi Kurang</t>
  </si>
  <si>
    <t xml:space="preserve">Penyesuaian </t>
  </si>
  <si>
    <t>Penerimaan</t>
  </si>
  <si>
    <t>- Profesi</t>
  </si>
  <si>
    <t>- Kelas Kerjasama</t>
  </si>
  <si>
    <t>Realisasi Lebih</t>
  </si>
  <si>
    <t>Total</t>
  </si>
  <si>
    <t/>
  </si>
  <si>
    <t>Menurut kas hari ini (Kas Ditangan)</t>
  </si>
  <si>
    <t>Selisih</t>
  </si>
  <si>
    <t>Demikian berita acara ini dibuat dan dilaksanakan oleh:</t>
  </si>
  <si>
    <t>LP3I</t>
  </si>
  <si>
    <t>Tanda Tangan</t>
  </si>
  <si>
    <t>1. Nijar Kurnia Romdoni, A.Md</t>
  </si>
  <si>
    <t>1…………………............</t>
  </si>
  <si>
    <t>2. Dheri Febiyani Lestari, S.Pd.,M.M</t>
  </si>
  <si>
    <t>2.............................</t>
  </si>
  <si>
    <t>Mengetahui,</t>
  </si>
  <si>
    <t xml:space="preserve">                                                                                                                                                                                                    </t>
  </si>
  <si>
    <t>H. Rudi Kurniawan, ST,MM</t>
  </si>
  <si>
    <t xml:space="preserve">      </t>
  </si>
  <si>
    <t>Rabu</t>
  </si>
  <si>
    <t>Kamis</t>
  </si>
  <si>
    <t>Sabtu</t>
  </si>
  <si>
    <t>3102/06/2018</t>
  </si>
  <si>
    <t>1. Wafa Tsamrotul Fuadah,S.Pd</t>
  </si>
  <si>
    <t>Tidak</t>
  </si>
  <si>
    <t>Minggu</t>
  </si>
  <si>
    <t>Selasa</t>
  </si>
  <si>
    <t>BTK</t>
  </si>
  <si>
    <t>Buekeo Hilsi</t>
  </si>
  <si>
    <t>BTK 46564</t>
  </si>
  <si>
    <t>BTK 46565</t>
  </si>
  <si>
    <t>BTK 46566</t>
  </si>
  <si>
    <t>Djumat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</si>
</sst>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_([$Rp-421]* #,##0.00_);_([$Rp-421]* \(#,##0.00\);_([$Rp-421]* &quot;-&quot;??_);_(@_)"/>
  </numFmts>
  <fonts count="2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color rgb="FF0000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name val="Arial"/>
      <family val="2"/>
    </font>
    <font>
      <u val="singleAccounting"/>
      <sz val="10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1"/>
      <color theme="0"/>
      <name val="Arial"/>
      <family val="2"/>
    </font>
    <font>
      <sz val="11"/>
      <color rgb="FFFFFF00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4" fillId="0" borderId="0" applyNumberFormat="0" applyFill="0" applyBorder="0" applyAlignment="0" applyProtection="0"/>
    <xf numFmtId="41" fontId="3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4" applyFont="1"/>
    <xf numFmtId="0" fontId="6" fillId="0" borderId="0" xfId="4" applyFont="1" applyFill="1" applyAlignment="1">
      <alignment horizontal="right"/>
    </xf>
    <xf numFmtId="41" fontId="7" fillId="0" borderId="0" xfId="4" applyNumberFormat="1" applyFont="1" applyFill="1"/>
    <xf numFmtId="0" fontId="7" fillId="0" borderId="0" xfId="4" applyFont="1"/>
    <xf numFmtId="0" fontId="5" fillId="0" borderId="0" xfId="0" applyFont="1"/>
    <xf numFmtId="0" fontId="3" fillId="0" borderId="0" xfId="3" applyFont="1" applyAlignment="1"/>
    <xf numFmtId="164" fontId="3" fillId="0" borderId="0" xfId="3" applyNumberFormat="1" applyFont="1" applyAlignment="1"/>
    <xf numFmtId="41" fontId="3" fillId="0" borderId="0" xfId="3" applyNumberFormat="1" applyFont="1"/>
    <xf numFmtId="41" fontId="3" fillId="0" borderId="0" xfId="3" applyNumberFormat="1" applyFont="1" applyAlignment="1">
      <alignment horizontal="left"/>
    </xf>
    <xf numFmtId="14" fontId="3" fillId="0" borderId="0" xfId="3" applyNumberFormat="1" applyFont="1" applyAlignment="1">
      <alignment horizontal="left"/>
    </xf>
    <xf numFmtId="41" fontId="3" fillId="0" borderId="0" xfId="1" applyFont="1" applyAlignment="1">
      <alignment horizontal="left"/>
    </xf>
    <xf numFmtId="41" fontId="8" fillId="0" borderId="0" xfId="3" applyNumberFormat="1" applyFont="1" applyFill="1" applyAlignment="1">
      <alignment horizontal="right"/>
    </xf>
    <xf numFmtId="0" fontId="3" fillId="0" borderId="0" xfId="3" applyFont="1" applyAlignment="1">
      <alignment horizontal="left"/>
    </xf>
    <xf numFmtId="20" fontId="3" fillId="0" borderId="0" xfId="3" applyNumberFormat="1" applyFont="1" applyAlignment="1">
      <alignment horizontal="left"/>
    </xf>
    <xf numFmtId="20" fontId="3" fillId="0" borderId="0" xfId="3" applyNumberFormat="1" applyFont="1" applyAlignment="1"/>
    <xf numFmtId="41" fontId="3" fillId="0" borderId="0" xfId="3" applyNumberFormat="1" applyFont="1" applyFill="1" applyAlignment="1"/>
    <xf numFmtId="0" fontId="9" fillId="0" borderId="0" xfId="3" applyFont="1" applyAlignment="1"/>
    <xf numFmtId="0" fontId="10" fillId="0" borderId="0" xfId="3" applyFont="1" applyAlignment="1"/>
    <xf numFmtId="1" fontId="5" fillId="0" borderId="0" xfId="4" applyNumberFormat="1" applyFont="1"/>
    <xf numFmtId="0" fontId="3" fillId="0" borderId="0" xfId="3" applyFont="1" applyAlignment="1">
      <alignment horizontal="center"/>
    </xf>
    <xf numFmtId="0" fontId="3" fillId="0" borderId="0" xfId="3" applyFont="1" applyFill="1" applyAlignment="1"/>
    <xf numFmtId="41" fontId="3" fillId="0" borderId="0" xfId="3" applyNumberFormat="1" applyFont="1" applyAlignment="1"/>
    <xf numFmtId="0" fontId="9" fillId="0" borderId="0" xfId="3" applyFont="1" applyFill="1" applyAlignment="1"/>
    <xf numFmtId="0" fontId="3" fillId="0" borderId="0" xfId="3" applyNumberFormat="1" applyFont="1" applyFill="1" applyBorder="1"/>
    <xf numFmtId="0" fontId="5" fillId="0" borderId="1" xfId="4" applyFont="1" applyBorder="1"/>
    <xf numFmtId="41" fontId="7" fillId="0" borderId="1" xfId="4" applyNumberFormat="1" applyFont="1" applyFill="1" applyBorder="1"/>
    <xf numFmtId="0" fontId="6" fillId="0" borderId="0" xfId="0" applyFont="1" applyFill="1" applyAlignment="1">
      <alignment horizontal="right"/>
    </xf>
    <xf numFmtId="41" fontId="11" fillId="3" borderId="2" xfId="3" applyNumberFormat="1" applyFont="1" applyFill="1" applyBorder="1" applyAlignment="1">
      <alignment horizontal="center"/>
    </xf>
    <xf numFmtId="41" fontId="11" fillId="3" borderId="1" xfId="3" applyNumberFormat="1" applyFont="1" applyFill="1" applyBorder="1" applyAlignment="1">
      <alignment horizontal="center"/>
    </xf>
    <xf numFmtId="41" fontId="12" fillId="0" borderId="1" xfId="3" applyNumberFormat="1" applyFont="1" applyFill="1" applyBorder="1" applyAlignment="1">
      <alignment horizontal="center"/>
    </xf>
    <xf numFmtId="0" fontId="9" fillId="0" borderId="0" xfId="3" applyFon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3" xfId="5" applyFont="1" applyBorder="1" applyAlignment="1">
      <alignment vertical="center" wrapText="1"/>
    </xf>
    <xf numFmtId="3" fontId="16" fillId="0" borderId="3" xfId="0" applyNumberFormat="1" applyFont="1" applyBorder="1" applyAlignment="1">
      <alignment horizontal="right" vertical="center" wrapText="1"/>
    </xf>
    <xf numFmtId="41" fontId="7" fillId="3" borderId="1" xfId="0" applyNumberFormat="1" applyFont="1" applyFill="1" applyBorder="1"/>
    <xf numFmtId="0" fontId="17" fillId="0" borderId="1" xfId="5" applyFont="1" applyBorder="1" applyAlignment="1">
      <alignment vertical="center" wrapText="1"/>
    </xf>
    <xf numFmtId="3" fontId="18" fillId="0" borderId="1" xfId="0" applyNumberFormat="1" applyFont="1" applyBorder="1" applyAlignment="1">
      <alignment horizontal="right" vertical="center" wrapText="1"/>
    </xf>
    <xf numFmtId="41" fontId="7" fillId="0" borderId="4" xfId="1" applyFont="1" applyFill="1" applyBorder="1" applyAlignment="1">
      <alignment horizontal="center" wrapText="1"/>
    </xf>
    <xf numFmtId="41" fontId="18" fillId="0" borderId="0" xfId="1" applyFont="1" applyBorder="1" applyAlignment="1">
      <alignment horizontal="right" vertical="center" wrapText="1"/>
    </xf>
    <xf numFmtId="165" fontId="3" fillId="0" borderId="0" xfId="3" applyNumberFormat="1" applyFont="1" applyFill="1"/>
    <xf numFmtId="41" fontId="7" fillId="0" borderId="1" xfId="1" applyFont="1" applyFill="1" applyBorder="1" applyAlignment="1">
      <alignment horizontal="center" wrapText="1"/>
    </xf>
    <xf numFmtId="41" fontId="3" fillId="0" borderId="0" xfId="3" applyNumberFormat="1" applyFont="1" applyFill="1" applyBorder="1"/>
    <xf numFmtId="41" fontId="3" fillId="0" borderId="0" xfId="3" applyNumberFormat="1" applyFont="1" applyFill="1"/>
    <xf numFmtId="41" fontId="7" fillId="0" borderId="1" xfId="1" quotePrefix="1" applyFont="1" applyFill="1" applyBorder="1" applyAlignment="1">
      <alignment horizontal="center" wrapText="1"/>
    </xf>
    <xf numFmtId="41" fontId="18" fillId="0" borderId="1" xfId="1" applyFont="1" applyBorder="1" applyAlignment="1">
      <alignment horizontal="right" vertical="center" wrapText="1"/>
    </xf>
    <xf numFmtId="41" fontId="18" fillId="0" borderId="1" xfId="1" applyFont="1" applyBorder="1" applyAlignment="1">
      <alignment vertical="center" wrapText="1"/>
    </xf>
    <xf numFmtId="165" fontId="5" fillId="0" borderId="1" xfId="4" applyNumberFormat="1" applyFont="1" applyBorder="1"/>
    <xf numFmtId="165" fontId="7" fillId="0" borderId="0" xfId="4" applyNumberFormat="1" applyFont="1" applyBorder="1"/>
    <xf numFmtId="41" fontId="3" fillId="0" borderId="1" xfId="4" applyNumberFormat="1" applyFont="1" applyFill="1" applyBorder="1"/>
    <xf numFmtId="0" fontId="3" fillId="0" borderId="0" xfId="3" applyFont="1" applyFill="1"/>
    <xf numFmtId="41" fontId="5" fillId="0" borderId="1" xfId="1" applyFont="1" applyFill="1" applyBorder="1"/>
    <xf numFmtId="41" fontId="3" fillId="0" borderId="1" xfId="1" applyFont="1" applyFill="1" applyBorder="1"/>
    <xf numFmtId="41" fontId="9" fillId="0" borderId="1" xfId="1" applyFont="1" applyFill="1" applyBorder="1"/>
    <xf numFmtId="165" fontId="7" fillId="0" borderId="0" xfId="6" applyNumberFormat="1" applyFont="1" applyFill="1" applyBorder="1" applyAlignment="1"/>
    <xf numFmtId="41" fontId="3" fillId="0" borderId="5" xfId="3" applyNumberFormat="1" applyFont="1" applyBorder="1" applyAlignment="1"/>
    <xf numFmtId="41" fontId="19" fillId="0" borderId="1" xfId="1" quotePrefix="1" applyFont="1" applyFill="1" applyBorder="1" applyAlignment="1">
      <alignment horizontal="center" wrapText="1"/>
    </xf>
    <xf numFmtId="164" fontId="3" fillId="0" borderId="0" xfId="3" applyNumberFormat="1" applyFont="1" applyBorder="1" applyAlignment="1"/>
    <xf numFmtId="41" fontId="3" fillId="0" borderId="0" xfId="4" applyNumberFormat="1" applyFont="1" applyFill="1" applyBorder="1"/>
    <xf numFmtId="41" fontId="3" fillId="0" borderId="0" xfId="1" applyFont="1" applyAlignment="1"/>
    <xf numFmtId="3" fontId="0" fillId="0" borderId="0" xfId="0" applyNumberFormat="1" applyAlignment="1">
      <alignment horizontal="right" wrapText="1"/>
    </xf>
    <xf numFmtId="41" fontId="7" fillId="0" borderId="0" xfId="4" applyNumberFormat="1" applyFont="1" applyFill="1" applyBorder="1"/>
    <xf numFmtId="42" fontId="5" fillId="0" borderId="0" xfId="4" applyNumberFormat="1" applyFont="1"/>
    <xf numFmtId="41" fontId="7" fillId="3" borderId="0" xfId="0" applyNumberFormat="1" applyFont="1" applyFill="1"/>
    <xf numFmtId="164" fontId="3" fillId="0" borderId="5" xfId="3" applyNumberFormat="1" applyFont="1" applyBorder="1" applyAlignment="1"/>
    <xf numFmtId="0" fontId="18" fillId="0" borderId="1" xfId="0" applyFont="1" applyBorder="1" applyAlignment="1">
      <alignment vertical="center"/>
    </xf>
    <xf numFmtId="41" fontId="18" fillId="0" borderId="1" xfId="1" applyFont="1" applyBorder="1" applyAlignment="1">
      <alignment vertical="center"/>
    </xf>
    <xf numFmtId="164" fontId="20" fillId="0" borderId="0" xfId="3" applyNumberFormat="1" applyFont="1" applyBorder="1" applyAlignment="1"/>
    <xf numFmtId="0" fontId="5" fillId="0" borderId="0" xfId="0" applyFont="1" applyBorder="1"/>
    <xf numFmtId="0" fontId="5" fillId="0" borderId="0" xfId="4" applyFont="1" applyBorder="1"/>
    <xf numFmtId="164" fontId="20" fillId="0" borderId="0" xfId="3" applyNumberFormat="1" applyFont="1" applyAlignment="1"/>
    <xf numFmtId="41" fontId="3" fillId="0" borderId="0" xfId="3" applyNumberFormat="1" applyFont="1" applyBorder="1"/>
    <xf numFmtId="164" fontId="9" fillId="0" borderId="0" xfId="3" applyNumberFormat="1" applyFont="1" applyAlignment="1"/>
    <xf numFmtId="0" fontId="18" fillId="0" borderId="6" xfId="0" applyFont="1" applyBorder="1" applyAlignment="1">
      <alignment vertical="center" wrapText="1"/>
    </xf>
    <xf numFmtId="41" fontId="21" fillId="0" borderId="0" xfId="2" applyNumberFormat="1" applyFont="1" applyFill="1" applyBorder="1"/>
    <xf numFmtId="164" fontId="3" fillId="0" borderId="5" xfId="6" applyNumberFormat="1" applyFont="1" applyFill="1" applyBorder="1" applyAlignment="1">
      <alignment horizontal="left"/>
    </xf>
    <xf numFmtId="164" fontId="18" fillId="0" borderId="6" xfId="0" applyNumberFormat="1" applyFont="1" applyBorder="1" applyAlignment="1">
      <alignment vertical="center" wrapText="1"/>
    </xf>
    <xf numFmtId="41" fontId="3" fillId="3" borderId="0" xfId="3" applyNumberFormat="1" applyFont="1" applyFill="1"/>
    <xf numFmtId="41" fontId="3" fillId="0" borderId="0" xfId="6" applyNumberFormat="1" applyFont="1" applyFill="1" applyBorder="1" applyAlignment="1"/>
    <xf numFmtId="0" fontId="5" fillId="0" borderId="0" xfId="4" applyFont="1" applyFill="1"/>
    <xf numFmtId="41" fontId="3" fillId="0" borderId="0" xfId="6" applyNumberFormat="1" applyFont="1" applyFill="1" applyAlignment="1"/>
    <xf numFmtId="164" fontId="18" fillId="0" borderId="6" xfId="0" applyNumberFormat="1" applyFont="1" applyBorder="1" applyAlignment="1">
      <alignment wrapText="1"/>
    </xf>
    <xf numFmtId="0" fontId="3" fillId="0" borderId="0" xfId="3" quotePrefix="1" applyFont="1" applyAlignment="1"/>
    <xf numFmtId="0" fontId="18" fillId="0" borderId="6" xfId="0" applyFont="1" applyBorder="1" applyAlignment="1">
      <alignment wrapText="1"/>
    </xf>
    <xf numFmtId="42" fontId="5" fillId="0" borderId="0" xfId="0" applyNumberFormat="1" applyFont="1"/>
    <xf numFmtId="41" fontId="7" fillId="3" borderId="0" xfId="4" applyNumberFormat="1" applyFont="1" applyFill="1"/>
    <xf numFmtId="41" fontId="7" fillId="0" borderId="0" xfId="0" applyNumberFormat="1" applyFont="1"/>
    <xf numFmtId="42" fontId="3" fillId="0" borderId="0" xfId="3" applyNumberFormat="1" applyFont="1"/>
    <xf numFmtId="0" fontId="0" fillId="0" borderId="0" xfId="0" applyAlignment="1">
      <alignment wrapText="1"/>
    </xf>
    <xf numFmtId="164" fontId="3" fillId="0" borderId="0" xfId="3" applyNumberFormat="1" applyFont="1" applyFill="1" applyAlignment="1"/>
    <xf numFmtId="0" fontId="22" fillId="0" borderId="0" xfId="3" applyFont="1" applyAlignment="1">
      <alignment horizontal="left"/>
    </xf>
    <xf numFmtId="0" fontId="22" fillId="0" borderId="0" xfId="3" applyFont="1"/>
    <xf numFmtId="0" fontId="3" fillId="0" borderId="0" xfId="3" applyFont="1"/>
    <xf numFmtId="0" fontId="17" fillId="0" borderId="1" xfId="5" applyFont="1" applyBorder="1" applyAlignment="1">
      <alignment wrapText="1"/>
    </xf>
    <xf numFmtId="0" fontId="7" fillId="0" borderId="0" xfId="3" applyFont="1" applyAlignment="1">
      <alignment horizontal="left"/>
    </xf>
    <xf numFmtId="0" fontId="7" fillId="0" borderId="0" xfId="0" applyFont="1"/>
    <xf numFmtId="164" fontId="5" fillId="0" borderId="0" xfId="4" applyNumberFormat="1" applyFont="1"/>
    <xf numFmtId="0" fontId="23" fillId="0" borderId="0" xfId="3" applyFont="1" applyBorder="1"/>
    <xf numFmtId="164" fontId="24" fillId="0" borderId="0" xfId="3" applyNumberFormat="1" applyFont="1" applyBorder="1"/>
    <xf numFmtId="42" fontId="7" fillId="0" borderId="0" xfId="2" applyNumberFormat="1" applyFont="1" applyFill="1"/>
    <xf numFmtId="164" fontId="3" fillId="0" borderId="0" xfId="3" applyNumberFormat="1" applyFont="1"/>
    <xf numFmtId="41" fontId="21" fillId="0" borderId="0" xfId="0" applyNumberFormat="1" applyFont="1"/>
    <xf numFmtId="0" fontId="25" fillId="0" borderId="0" xfId="4" applyFont="1"/>
    <xf numFmtId="42" fontId="21" fillId="0" borderId="0" xfId="4" applyNumberFormat="1" applyFont="1"/>
    <xf numFmtId="0" fontId="25" fillId="0" borderId="0" xfId="0" applyFont="1"/>
    <xf numFmtId="42" fontId="25" fillId="0" borderId="0" xfId="4" applyNumberFormat="1" applyFont="1"/>
    <xf numFmtId="0" fontId="18" fillId="0" borderId="1" xfId="0" applyFont="1" applyBorder="1"/>
    <xf numFmtId="42" fontId="25" fillId="0" borderId="0" xfId="0" applyNumberFormat="1" applyFont="1"/>
    <xf numFmtId="42" fontId="7" fillId="0" borderId="0" xfId="0" applyNumberFormat="1" applyFont="1"/>
    <xf numFmtId="0" fontId="21" fillId="0" borderId="0" xfId="0" applyFont="1"/>
    <xf numFmtId="42" fontId="21" fillId="0" borderId="0" xfId="0" applyNumberFormat="1" applyFont="1"/>
    <xf numFmtId="41" fontId="7" fillId="0" borderId="0" xfId="2" applyNumberFormat="1" applyFont="1" applyFill="1"/>
    <xf numFmtId="41" fontId="26" fillId="0" borderId="0" xfId="0" applyNumberFormat="1" applyFont="1"/>
    <xf numFmtId="0" fontId="5" fillId="0" borderId="0" xfId="0" applyFont="1" applyAlignment="1">
      <alignment horizontal="center"/>
    </xf>
    <xf numFmtId="41" fontId="5" fillId="0" borderId="0" xfId="0" applyNumberFormat="1" applyFont="1"/>
    <xf numFmtId="3" fontId="18" fillId="0" borderId="0" xfId="0" applyNumberFormat="1" applyFont="1" applyAlignment="1">
      <alignment horizontal="right" wrapText="1"/>
    </xf>
    <xf numFmtId="41" fontId="6" fillId="0" borderId="0" xfId="1" applyFont="1" applyFill="1" applyAlignment="1">
      <alignment horizontal="right"/>
    </xf>
    <xf numFmtId="41" fontId="6" fillId="0" borderId="0" xfId="0" applyNumberFormat="1" applyFont="1" applyFill="1" applyAlignment="1">
      <alignment horizontal="right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15" fillId="0" borderId="1" xfId="5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vertical="center" wrapText="1"/>
    </xf>
    <xf numFmtId="164" fontId="18" fillId="0" borderId="1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3" fontId="18" fillId="0" borderId="2" xfId="0" applyNumberFormat="1" applyFont="1" applyBorder="1" applyAlignment="1">
      <alignment horizontal="right" vertical="center" wrapText="1"/>
    </xf>
    <xf numFmtId="41" fontId="18" fillId="0" borderId="2" xfId="1" applyFont="1" applyBorder="1" applyAlignment="1">
      <alignment horizontal="right" vertical="center" wrapText="1"/>
    </xf>
    <xf numFmtId="41" fontId="18" fillId="0" borderId="2" xfId="1" applyFont="1" applyBorder="1" applyAlignment="1">
      <alignment vertical="center"/>
    </xf>
    <xf numFmtId="41" fontId="3" fillId="0" borderId="1" xfId="3" applyNumberFormat="1" applyFont="1" applyFill="1" applyBorder="1" applyAlignment="1"/>
    <xf numFmtId="0" fontId="5" fillId="0" borderId="1" xfId="0" applyFont="1" applyBorder="1"/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27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6" fillId="0" borderId="1" xfId="4" applyFont="1" applyFill="1" applyBorder="1" applyAlignment="1">
      <alignment horizontal="center"/>
    </xf>
    <xf numFmtId="41" fontId="7" fillId="0" borderId="1" xfId="4" applyNumberFormat="1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</cellXfs>
  <cellStyles count="7">
    <cellStyle name="Accent3" xfId="2" builtinId="37"/>
    <cellStyle name="Comma [0]" xfId="1" builtinId="6"/>
    <cellStyle name="Comma [0] 2" xfId="6"/>
    <cellStyle name="Hyperlink" xfId="5" builtinId="8"/>
    <cellStyle name="Normal" xfId="0" builtinId="0"/>
    <cellStyle name="Normal 2" xfId="4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.%20Cash%20Opname%20-%20Mei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 Mei"/>
      <sheetName val="03 Mei"/>
      <sheetName val="04 MEi"/>
      <sheetName val="05 Mei "/>
      <sheetName val="06 Mei"/>
      <sheetName val="07 Mei"/>
      <sheetName val="8 Mei "/>
      <sheetName val="09 Mei "/>
      <sheetName val="11 Mei "/>
      <sheetName val="12 Mei"/>
      <sheetName val="13 Mei"/>
      <sheetName val="14 Mei "/>
      <sheetName val="15 mEI"/>
      <sheetName val="16 Mei"/>
      <sheetName val="18 Mei"/>
      <sheetName val="19 Mei "/>
      <sheetName val="21 Mei"/>
      <sheetName val="22 Mei"/>
      <sheetName val="23 Mei"/>
      <sheetName val="24 Mei"/>
      <sheetName val="25 Mei "/>
      <sheetName val="26 Mei "/>
      <sheetName val="28 Me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8">
          <cell r="I38">
            <v>581495965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56">
          <cell r="I56">
            <v>118830500</v>
          </cell>
        </row>
      </sheetData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etak-kwitansi.php%3fid=1802225" TargetMode="External"/><Relationship Id="rId18" Type="http://schemas.openxmlformats.org/officeDocument/2006/relationships/hyperlink" Target="cetak-kwitansi.php%3fid=1802233" TargetMode="External"/><Relationship Id="rId26" Type="http://schemas.openxmlformats.org/officeDocument/2006/relationships/hyperlink" Target="cetak-kwitansi.php%3fid=1802249" TargetMode="External"/><Relationship Id="rId39" Type="http://schemas.openxmlformats.org/officeDocument/2006/relationships/hyperlink" Target="cetak-kwitansi.php%3fid=1802240" TargetMode="External"/><Relationship Id="rId3" Type="http://schemas.openxmlformats.org/officeDocument/2006/relationships/hyperlink" Target="cetak-kwitansi.php%3fid=1802215" TargetMode="External"/><Relationship Id="rId21" Type="http://schemas.openxmlformats.org/officeDocument/2006/relationships/hyperlink" Target="cetak-kwitansi.php%3fid=1802231" TargetMode="External"/><Relationship Id="rId34" Type="http://schemas.openxmlformats.org/officeDocument/2006/relationships/hyperlink" Target="cetak-kwitansi.php%3fid=1802263" TargetMode="External"/><Relationship Id="rId42" Type="http://schemas.openxmlformats.org/officeDocument/2006/relationships/hyperlink" Target="cetak-kwitansi.php%3fid=1802247" TargetMode="External"/><Relationship Id="rId47" Type="http://schemas.openxmlformats.org/officeDocument/2006/relationships/hyperlink" Target="cetak-kwitansi.php%3fid=1802252" TargetMode="External"/><Relationship Id="rId7" Type="http://schemas.openxmlformats.org/officeDocument/2006/relationships/hyperlink" Target="cetak-kwitansi.php%3fid=1802232" TargetMode="External"/><Relationship Id="rId12" Type="http://schemas.openxmlformats.org/officeDocument/2006/relationships/hyperlink" Target="cetak-kwitansi.php%3fid=1802224" TargetMode="External"/><Relationship Id="rId17" Type="http://schemas.openxmlformats.org/officeDocument/2006/relationships/hyperlink" Target="cetak-kwitansi.php%3fid=1802230" TargetMode="External"/><Relationship Id="rId25" Type="http://schemas.openxmlformats.org/officeDocument/2006/relationships/hyperlink" Target="cetak-kwitansi.php%3fid=1802246" TargetMode="External"/><Relationship Id="rId33" Type="http://schemas.openxmlformats.org/officeDocument/2006/relationships/hyperlink" Target="cetak-kwitansi.php%3fid=1802262" TargetMode="External"/><Relationship Id="rId38" Type="http://schemas.openxmlformats.org/officeDocument/2006/relationships/hyperlink" Target="cetak-kwitansi.php%3fid=1802239" TargetMode="External"/><Relationship Id="rId46" Type="http://schemas.openxmlformats.org/officeDocument/2006/relationships/hyperlink" Target="cetak-kwitansi.php%3fid=1802251" TargetMode="External"/><Relationship Id="rId2" Type="http://schemas.openxmlformats.org/officeDocument/2006/relationships/hyperlink" Target="cetak-kwitansi.php%3fid=1802212" TargetMode="External"/><Relationship Id="rId16" Type="http://schemas.openxmlformats.org/officeDocument/2006/relationships/hyperlink" Target="cetak-kwitansi.php%3fid=1802228" TargetMode="External"/><Relationship Id="rId20" Type="http://schemas.openxmlformats.org/officeDocument/2006/relationships/hyperlink" Target="cetak-kwitansi.php%3fid=1802229" TargetMode="External"/><Relationship Id="rId29" Type="http://schemas.openxmlformats.org/officeDocument/2006/relationships/hyperlink" Target="cetak-kwitansi.php%3fid=1802255" TargetMode="External"/><Relationship Id="rId41" Type="http://schemas.openxmlformats.org/officeDocument/2006/relationships/hyperlink" Target="cetak-kwitansi.php%3fid=1802242" TargetMode="External"/><Relationship Id="rId1" Type="http://schemas.openxmlformats.org/officeDocument/2006/relationships/hyperlink" Target="cetak-kwitansi.php%3fid=1802211" TargetMode="External"/><Relationship Id="rId6" Type="http://schemas.openxmlformats.org/officeDocument/2006/relationships/hyperlink" Target="cetak-kwitansi.php%3fid=1802218" TargetMode="External"/><Relationship Id="rId11" Type="http://schemas.openxmlformats.org/officeDocument/2006/relationships/hyperlink" Target="cetak-kwitansi.php%3fid=1802223" TargetMode="External"/><Relationship Id="rId24" Type="http://schemas.openxmlformats.org/officeDocument/2006/relationships/hyperlink" Target="cetak-kwitansi.php%3fid=1802245" TargetMode="External"/><Relationship Id="rId32" Type="http://schemas.openxmlformats.org/officeDocument/2006/relationships/hyperlink" Target="cetak-kwitansi.php%3fid=1802260" TargetMode="External"/><Relationship Id="rId37" Type="http://schemas.openxmlformats.org/officeDocument/2006/relationships/hyperlink" Target="cetak-kwitansi.php%3fid=1802238" TargetMode="External"/><Relationship Id="rId40" Type="http://schemas.openxmlformats.org/officeDocument/2006/relationships/hyperlink" Target="cetak-kwitansi.php%3fid=1802241" TargetMode="External"/><Relationship Id="rId45" Type="http://schemas.openxmlformats.org/officeDocument/2006/relationships/hyperlink" Target="cetak-kwitansi.php%3fid=1802253" TargetMode="External"/><Relationship Id="rId5" Type="http://schemas.openxmlformats.org/officeDocument/2006/relationships/hyperlink" Target="cetak-kwitansi.php%3fid=1802217" TargetMode="External"/><Relationship Id="rId15" Type="http://schemas.openxmlformats.org/officeDocument/2006/relationships/hyperlink" Target="cetak-kwitansi.php%3fid=1802227" TargetMode="External"/><Relationship Id="rId23" Type="http://schemas.openxmlformats.org/officeDocument/2006/relationships/hyperlink" Target="cetak-kwitansi.php%3fid=1802244" TargetMode="External"/><Relationship Id="rId28" Type="http://schemas.openxmlformats.org/officeDocument/2006/relationships/hyperlink" Target="cetak-kwitansi.php%3fid=1802254" TargetMode="External"/><Relationship Id="rId36" Type="http://schemas.openxmlformats.org/officeDocument/2006/relationships/hyperlink" Target="cetak-kwitansi.php%3fid=1802237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cetak-kwitansi.php%3fid=1802221" TargetMode="External"/><Relationship Id="rId19" Type="http://schemas.openxmlformats.org/officeDocument/2006/relationships/hyperlink" Target="cetak-kwitansi.php%3fid=1802234" TargetMode="External"/><Relationship Id="rId31" Type="http://schemas.openxmlformats.org/officeDocument/2006/relationships/hyperlink" Target="cetak-kwitansi.php%3fid=1802259" TargetMode="External"/><Relationship Id="rId44" Type="http://schemas.openxmlformats.org/officeDocument/2006/relationships/hyperlink" Target="cetak-kwitansi.php%3fid=1802261" TargetMode="External"/><Relationship Id="rId4" Type="http://schemas.openxmlformats.org/officeDocument/2006/relationships/hyperlink" Target="cetak-kwitansi.php%3fid=1802216" TargetMode="External"/><Relationship Id="rId9" Type="http://schemas.openxmlformats.org/officeDocument/2006/relationships/hyperlink" Target="cetak-kwitansi.php%3fid=1802220" TargetMode="External"/><Relationship Id="rId14" Type="http://schemas.openxmlformats.org/officeDocument/2006/relationships/hyperlink" Target="cetak-kwitansi.php%3fid=1802226" TargetMode="External"/><Relationship Id="rId22" Type="http://schemas.openxmlformats.org/officeDocument/2006/relationships/hyperlink" Target="cetak-kwitansi.php%3fid=1802243" TargetMode="External"/><Relationship Id="rId27" Type="http://schemas.openxmlformats.org/officeDocument/2006/relationships/hyperlink" Target="cetak-kwitansi.php%3fid=1802250" TargetMode="External"/><Relationship Id="rId30" Type="http://schemas.openxmlformats.org/officeDocument/2006/relationships/hyperlink" Target="cetak-kwitansi.php%3fid=1802258" TargetMode="External"/><Relationship Id="rId35" Type="http://schemas.openxmlformats.org/officeDocument/2006/relationships/hyperlink" Target="cetak-kwitansi.php%3fid=1802236" TargetMode="External"/><Relationship Id="rId43" Type="http://schemas.openxmlformats.org/officeDocument/2006/relationships/hyperlink" Target="cetak-kwitansi.php%3fid=1802248" TargetMode="External"/><Relationship Id="rId48" Type="http://schemas.openxmlformats.org/officeDocument/2006/relationships/hyperlink" Target="cetak-kwitansi.php%3fid=1802256" TargetMode="External"/><Relationship Id="rId8" Type="http://schemas.openxmlformats.org/officeDocument/2006/relationships/hyperlink" Target="cetak-kwitansi.php%3fid=18022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2274" TargetMode="External"/><Relationship Id="rId13" Type="http://schemas.openxmlformats.org/officeDocument/2006/relationships/hyperlink" Target="cetak-kwitansi.php%3fid=1802279" TargetMode="External"/><Relationship Id="rId18" Type="http://schemas.openxmlformats.org/officeDocument/2006/relationships/hyperlink" Target="cetak-kwitansi.php%3fid=1802291" TargetMode="External"/><Relationship Id="rId26" Type="http://schemas.openxmlformats.org/officeDocument/2006/relationships/hyperlink" Target="cetak-kwitansi.php%3fid=1802289" TargetMode="External"/><Relationship Id="rId3" Type="http://schemas.openxmlformats.org/officeDocument/2006/relationships/hyperlink" Target="cetak-kwitansi.php%3fid=1802268" TargetMode="External"/><Relationship Id="rId21" Type="http://schemas.openxmlformats.org/officeDocument/2006/relationships/hyperlink" Target="cetak-kwitansi.php%3fid=1802297" TargetMode="External"/><Relationship Id="rId7" Type="http://schemas.openxmlformats.org/officeDocument/2006/relationships/hyperlink" Target="cetak-kwitansi.php%3fid=1802273" TargetMode="External"/><Relationship Id="rId12" Type="http://schemas.openxmlformats.org/officeDocument/2006/relationships/hyperlink" Target="cetak-kwitansi.php%3fid=1802278" TargetMode="External"/><Relationship Id="rId17" Type="http://schemas.openxmlformats.org/officeDocument/2006/relationships/hyperlink" Target="cetak-kwitansi.php%3fid=1802286" TargetMode="External"/><Relationship Id="rId25" Type="http://schemas.openxmlformats.org/officeDocument/2006/relationships/hyperlink" Target="cetak-kwitansi.php%3fid=1802285" TargetMode="External"/><Relationship Id="rId2" Type="http://schemas.openxmlformats.org/officeDocument/2006/relationships/hyperlink" Target="cetak-kwitansi.php%3fid=1802267" TargetMode="External"/><Relationship Id="rId16" Type="http://schemas.openxmlformats.org/officeDocument/2006/relationships/hyperlink" Target="cetak-kwitansi.php%3fid=1802283" TargetMode="External"/><Relationship Id="rId20" Type="http://schemas.openxmlformats.org/officeDocument/2006/relationships/hyperlink" Target="cetak-kwitansi.php%3fid=1802294" TargetMode="External"/><Relationship Id="rId29" Type="http://schemas.openxmlformats.org/officeDocument/2006/relationships/hyperlink" Target="cetak-kwitansi.php%3fid=1802295" TargetMode="External"/><Relationship Id="rId1" Type="http://schemas.openxmlformats.org/officeDocument/2006/relationships/hyperlink" Target="cetak-kwitansi.php%3fid=1802266" TargetMode="External"/><Relationship Id="rId6" Type="http://schemas.openxmlformats.org/officeDocument/2006/relationships/hyperlink" Target="cetak-kwitansi.php%3fid=1802272" TargetMode="External"/><Relationship Id="rId11" Type="http://schemas.openxmlformats.org/officeDocument/2006/relationships/hyperlink" Target="cetak-kwitansi.php%3fid=1802277" TargetMode="External"/><Relationship Id="rId24" Type="http://schemas.openxmlformats.org/officeDocument/2006/relationships/hyperlink" Target="cetak-kwitansi.php%3fid=1802280" TargetMode="External"/><Relationship Id="rId5" Type="http://schemas.openxmlformats.org/officeDocument/2006/relationships/hyperlink" Target="cetak-kwitansi.php%3fid=1802271" TargetMode="External"/><Relationship Id="rId15" Type="http://schemas.openxmlformats.org/officeDocument/2006/relationships/hyperlink" Target="cetak-kwitansi.php%3fid=1802282" TargetMode="External"/><Relationship Id="rId23" Type="http://schemas.openxmlformats.org/officeDocument/2006/relationships/hyperlink" Target="cetak-kwitansi.php%3fid=1802270" TargetMode="External"/><Relationship Id="rId28" Type="http://schemas.openxmlformats.org/officeDocument/2006/relationships/hyperlink" Target="cetak-kwitansi.php%3fid=1802292" TargetMode="External"/><Relationship Id="rId10" Type="http://schemas.openxmlformats.org/officeDocument/2006/relationships/hyperlink" Target="cetak-kwitansi.php%3fid=1802276" TargetMode="External"/><Relationship Id="rId19" Type="http://schemas.openxmlformats.org/officeDocument/2006/relationships/hyperlink" Target="cetak-kwitansi.php%3fid=1802293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cetak-kwitansi.php%3fid=1802269" TargetMode="External"/><Relationship Id="rId9" Type="http://schemas.openxmlformats.org/officeDocument/2006/relationships/hyperlink" Target="cetak-kwitansi.php%3fid=1802275" TargetMode="External"/><Relationship Id="rId14" Type="http://schemas.openxmlformats.org/officeDocument/2006/relationships/hyperlink" Target="cetak-kwitansi.php%3fid=1802281" TargetMode="External"/><Relationship Id="rId22" Type="http://schemas.openxmlformats.org/officeDocument/2006/relationships/hyperlink" Target="cetak-kwitansi.php%3fid=1802284" TargetMode="External"/><Relationship Id="rId27" Type="http://schemas.openxmlformats.org/officeDocument/2006/relationships/hyperlink" Target="cetak-kwitansi.php%3fid=1802290" TargetMode="External"/><Relationship Id="rId30" Type="http://schemas.openxmlformats.org/officeDocument/2006/relationships/hyperlink" Target="cetak-kwitansi.php%3fid=1802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Nijar/Downloads/cetak-kwitansi.php%3fid=1802309" TargetMode="External"/><Relationship Id="rId13" Type="http://schemas.openxmlformats.org/officeDocument/2006/relationships/hyperlink" Target="../../../Nijar/Downloads/cetak-kwitansi.php%3fid=1802317" TargetMode="External"/><Relationship Id="rId18" Type="http://schemas.openxmlformats.org/officeDocument/2006/relationships/hyperlink" Target="../../../Nijar/Downloads/cetak-kwitansi.php%3fid=1802324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../../../Nijar/Downloads/cetak-kwitansi.php%3fid=1802302" TargetMode="External"/><Relationship Id="rId21" Type="http://schemas.openxmlformats.org/officeDocument/2006/relationships/hyperlink" Target="../../../Nijar/Downloads/cetak-kwitansi.php%3fid=1802308" TargetMode="External"/><Relationship Id="rId7" Type="http://schemas.openxmlformats.org/officeDocument/2006/relationships/hyperlink" Target="../../../Nijar/Downloads/cetak-kwitansi.php%3fid=1802307" TargetMode="External"/><Relationship Id="rId12" Type="http://schemas.openxmlformats.org/officeDocument/2006/relationships/hyperlink" Target="../../../Nijar/Downloads/cetak-kwitansi.php%3fid=1802316" TargetMode="External"/><Relationship Id="rId17" Type="http://schemas.openxmlformats.org/officeDocument/2006/relationships/hyperlink" Target="../../../Nijar/Downloads/cetak-kwitansi.php%3fid=1802321" TargetMode="External"/><Relationship Id="rId25" Type="http://schemas.openxmlformats.org/officeDocument/2006/relationships/hyperlink" Target="../../../Nijar/Downloads/cetak-kwitansi.php%3fid=1802323" TargetMode="External"/><Relationship Id="rId2" Type="http://schemas.openxmlformats.org/officeDocument/2006/relationships/hyperlink" Target="../../../Nijar/Downloads/cetak-kwitansi.php%3fid=1802301" TargetMode="External"/><Relationship Id="rId16" Type="http://schemas.openxmlformats.org/officeDocument/2006/relationships/hyperlink" Target="../../../Nijar/Downloads/cetak-kwitansi.php%3fid=1802320" TargetMode="External"/><Relationship Id="rId20" Type="http://schemas.openxmlformats.org/officeDocument/2006/relationships/hyperlink" Target="../../../Nijar/Downloads/cetak-kwitansi.php%3fid=1802306" TargetMode="External"/><Relationship Id="rId1" Type="http://schemas.openxmlformats.org/officeDocument/2006/relationships/hyperlink" Target="../../../Nijar/Downloads/cetak-kwitansi.php%3fid=1802300" TargetMode="External"/><Relationship Id="rId6" Type="http://schemas.openxmlformats.org/officeDocument/2006/relationships/hyperlink" Target="../../../Nijar/Downloads/cetak-kwitansi.php%3fid=1802305" TargetMode="External"/><Relationship Id="rId11" Type="http://schemas.openxmlformats.org/officeDocument/2006/relationships/hyperlink" Target="../../../Nijar/Downloads/cetak-kwitansi.php%3fid=1802315" TargetMode="External"/><Relationship Id="rId24" Type="http://schemas.openxmlformats.org/officeDocument/2006/relationships/hyperlink" Target="../../../Nijar/Downloads/cetak-kwitansi.php%3fid=1802322" TargetMode="External"/><Relationship Id="rId5" Type="http://schemas.openxmlformats.org/officeDocument/2006/relationships/hyperlink" Target="../../../Nijar/Downloads/cetak-kwitansi.php%3fid=1802304" TargetMode="External"/><Relationship Id="rId15" Type="http://schemas.openxmlformats.org/officeDocument/2006/relationships/hyperlink" Target="../../../Nijar/Downloads/cetak-kwitansi.php%3fid=1802319" TargetMode="External"/><Relationship Id="rId23" Type="http://schemas.openxmlformats.org/officeDocument/2006/relationships/hyperlink" Target="../../../Nijar/Downloads/cetak-kwitansi.php%3fid=1802314" TargetMode="External"/><Relationship Id="rId10" Type="http://schemas.openxmlformats.org/officeDocument/2006/relationships/hyperlink" Target="../../../Nijar/Downloads/cetak-kwitansi.php%3fid=1802311" TargetMode="External"/><Relationship Id="rId19" Type="http://schemas.openxmlformats.org/officeDocument/2006/relationships/hyperlink" Target="../../../Nijar/Downloads/cetak-kwitansi.php%3fid=1802313" TargetMode="External"/><Relationship Id="rId4" Type="http://schemas.openxmlformats.org/officeDocument/2006/relationships/hyperlink" Target="../../../Nijar/Downloads/cetak-kwitansi.php%3fid=1802303" TargetMode="External"/><Relationship Id="rId9" Type="http://schemas.openxmlformats.org/officeDocument/2006/relationships/hyperlink" Target="../../../Nijar/Downloads/cetak-kwitansi.php%3fid=1802310" TargetMode="External"/><Relationship Id="rId14" Type="http://schemas.openxmlformats.org/officeDocument/2006/relationships/hyperlink" Target="../../../Nijar/Downloads/cetak-kwitansi.php%3fid=1802318" TargetMode="External"/><Relationship Id="rId22" Type="http://schemas.openxmlformats.org/officeDocument/2006/relationships/hyperlink" Target="../../../Nijar/Downloads/cetak-kwitansi.php%3fid=18023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2387" TargetMode="External"/><Relationship Id="rId13" Type="http://schemas.openxmlformats.org/officeDocument/2006/relationships/hyperlink" Target="cetak-kwitansi.php%3fid=1802384" TargetMode="External"/><Relationship Id="rId18" Type="http://schemas.openxmlformats.org/officeDocument/2006/relationships/hyperlink" Target="cetak-kwitansi.php%3fid=1802376" TargetMode="External"/><Relationship Id="rId26" Type="http://schemas.openxmlformats.org/officeDocument/2006/relationships/hyperlink" Target="cetak-kwitansi.php%3fid=1802394" TargetMode="External"/><Relationship Id="rId3" Type="http://schemas.openxmlformats.org/officeDocument/2006/relationships/hyperlink" Target="cetak-kwitansi.php%3fid=1802379" TargetMode="External"/><Relationship Id="rId21" Type="http://schemas.openxmlformats.org/officeDocument/2006/relationships/hyperlink" Target="cetak-kwitansi.php%3fid=1802388" TargetMode="External"/><Relationship Id="rId7" Type="http://schemas.openxmlformats.org/officeDocument/2006/relationships/hyperlink" Target="cetak-kwitansi.php%3fid=1802383" TargetMode="External"/><Relationship Id="rId12" Type="http://schemas.openxmlformats.org/officeDocument/2006/relationships/hyperlink" Target="cetak-kwitansi.php%3fid=1802398" TargetMode="External"/><Relationship Id="rId17" Type="http://schemas.openxmlformats.org/officeDocument/2006/relationships/hyperlink" Target="cetak-kwitansi.php%3fid=1802375" TargetMode="External"/><Relationship Id="rId25" Type="http://schemas.openxmlformats.org/officeDocument/2006/relationships/hyperlink" Target="cetak-kwitansi.php%3fid=1802393" TargetMode="External"/><Relationship Id="rId2" Type="http://schemas.openxmlformats.org/officeDocument/2006/relationships/hyperlink" Target="cetak-kwitansi.php%3fid=1802371" TargetMode="External"/><Relationship Id="rId16" Type="http://schemas.openxmlformats.org/officeDocument/2006/relationships/hyperlink" Target="cetak-kwitansi.php%3fid=1802374" TargetMode="External"/><Relationship Id="rId20" Type="http://schemas.openxmlformats.org/officeDocument/2006/relationships/hyperlink" Target="cetak-kwitansi.php%3fid=1802378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cetak-kwitansi.php%3fid=1802370" TargetMode="External"/><Relationship Id="rId6" Type="http://schemas.openxmlformats.org/officeDocument/2006/relationships/hyperlink" Target="cetak-kwitansi.php%3fid=1802382" TargetMode="External"/><Relationship Id="rId11" Type="http://schemas.openxmlformats.org/officeDocument/2006/relationships/hyperlink" Target="cetak-kwitansi.php%3fid=1802397" TargetMode="External"/><Relationship Id="rId24" Type="http://schemas.openxmlformats.org/officeDocument/2006/relationships/hyperlink" Target="cetak-kwitansi.php%3fid=1802392" TargetMode="External"/><Relationship Id="rId5" Type="http://schemas.openxmlformats.org/officeDocument/2006/relationships/hyperlink" Target="cetak-kwitansi.php%3fid=1802381" TargetMode="External"/><Relationship Id="rId15" Type="http://schemas.openxmlformats.org/officeDocument/2006/relationships/hyperlink" Target="cetak-kwitansi.php%3fid=1802373" TargetMode="External"/><Relationship Id="rId23" Type="http://schemas.openxmlformats.org/officeDocument/2006/relationships/hyperlink" Target="cetak-kwitansi.php%3fid=1802391" TargetMode="External"/><Relationship Id="rId28" Type="http://schemas.openxmlformats.org/officeDocument/2006/relationships/hyperlink" Target="cetak-kwitansi.php%3fid=1802399" TargetMode="External"/><Relationship Id="rId10" Type="http://schemas.openxmlformats.org/officeDocument/2006/relationships/hyperlink" Target="cetak-kwitansi.php%3fid=1802396" TargetMode="External"/><Relationship Id="rId19" Type="http://schemas.openxmlformats.org/officeDocument/2006/relationships/hyperlink" Target="cetak-kwitansi.php%3fid=1802377" TargetMode="External"/><Relationship Id="rId4" Type="http://schemas.openxmlformats.org/officeDocument/2006/relationships/hyperlink" Target="cetak-kwitansi.php%3fid=1802380" TargetMode="External"/><Relationship Id="rId9" Type="http://schemas.openxmlformats.org/officeDocument/2006/relationships/hyperlink" Target="cetak-kwitansi.php%3fid=1802390" TargetMode="External"/><Relationship Id="rId14" Type="http://schemas.openxmlformats.org/officeDocument/2006/relationships/hyperlink" Target="cetak-kwitansi.php%3fid=1802372" TargetMode="External"/><Relationship Id="rId22" Type="http://schemas.openxmlformats.org/officeDocument/2006/relationships/hyperlink" Target="cetak-kwitansi.php%3fid=1802389" TargetMode="External"/><Relationship Id="rId27" Type="http://schemas.openxmlformats.org/officeDocument/2006/relationships/hyperlink" Target="cetak-kwitansi.php%3fid=180239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2417" TargetMode="External"/><Relationship Id="rId3" Type="http://schemas.openxmlformats.org/officeDocument/2006/relationships/hyperlink" Target="cetak-kwitansi.php%3fid=1802410" TargetMode="External"/><Relationship Id="rId7" Type="http://schemas.openxmlformats.org/officeDocument/2006/relationships/hyperlink" Target="cetak-kwitansi.php%3fid=1802416" TargetMode="External"/><Relationship Id="rId2" Type="http://schemas.openxmlformats.org/officeDocument/2006/relationships/hyperlink" Target="cetak-kwitansi.php%3fid=1802411" TargetMode="External"/><Relationship Id="rId1" Type="http://schemas.openxmlformats.org/officeDocument/2006/relationships/hyperlink" Target="cetak-kwitansi.php%3fid=1802413" TargetMode="External"/><Relationship Id="rId6" Type="http://schemas.openxmlformats.org/officeDocument/2006/relationships/hyperlink" Target="cetak-kwitansi.php%3fid=1802415" TargetMode="External"/><Relationship Id="rId5" Type="http://schemas.openxmlformats.org/officeDocument/2006/relationships/hyperlink" Target="cetak-kwitansi.php%3fid=1802414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cetak-kwitansi.php%3fid=1802412" TargetMode="External"/><Relationship Id="rId9" Type="http://schemas.openxmlformats.org/officeDocument/2006/relationships/hyperlink" Target="cetak-kwitansi.php%3fid=18024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2426" TargetMode="External"/><Relationship Id="rId13" Type="http://schemas.openxmlformats.org/officeDocument/2006/relationships/hyperlink" Target="cetak-kwitansi.php%3fid=1802431" TargetMode="External"/><Relationship Id="rId3" Type="http://schemas.openxmlformats.org/officeDocument/2006/relationships/hyperlink" Target="cetak-kwitansi.php%3fid=1802421" TargetMode="External"/><Relationship Id="rId7" Type="http://schemas.openxmlformats.org/officeDocument/2006/relationships/hyperlink" Target="cetak-kwitansi.php%3fid=1802425" TargetMode="External"/><Relationship Id="rId12" Type="http://schemas.openxmlformats.org/officeDocument/2006/relationships/hyperlink" Target="cetak-kwitansi.php%3fid=1802430" TargetMode="External"/><Relationship Id="rId2" Type="http://schemas.openxmlformats.org/officeDocument/2006/relationships/hyperlink" Target="cetak-kwitansi.php%3fid=1802420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cetak-kwitansi.php%3fid=1802419" TargetMode="External"/><Relationship Id="rId6" Type="http://schemas.openxmlformats.org/officeDocument/2006/relationships/hyperlink" Target="cetak-kwitansi.php%3fid=1802424" TargetMode="External"/><Relationship Id="rId11" Type="http://schemas.openxmlformats.org/officeDocument/2006/relationships/hyperlink" Target="cetak-kwitansi.php%3fid=1802429" TargetMode="External"/><Relationship Id="rId5" Type="http://schemas.openxmlformats.org/officeDocument/2006/relationships/hyperlink" Target="cetak-kwitansi.php%3fid=1802423" TargetMode="External"/><Relationship Id="rId15" Type="http://schemas.openxmlformats.org/officeDocument/2006/relationships/hyperlink" Target="cetak-kwitansi.php%3fid=1802433" TargetMode="External"/><Relationship Id="rId10" Type="http://schemas.openxmlformats.org/officeDocument/2006/relationships/hyperlink" Target="cetak-kwitansi.php%3fid=1802428" TargetMode="External"/><Relationship Id="rId4" Type="http://schemas.openxmlformats.org/officeDocument/2006/relationships/hyperlink" Target="cetak-kwitansi.php%3fid=1802422" TargetMode="External"/><Relationship Id="rId9" Type="http://schemas.openxmlformats.org/officeDocument/2006/relationships/hyperlink" Target="cetak-kwitansi.php%3fid=1802427" TargetMode="External"/><Relationship Id="rId14" Type="http://schemas.openxmlformats.org/officeDocument/2006/relationships/hyperlink" Target="cetak-kwitansi.php%3fid=180243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2491" TargetMode="External"/><Relationship Id="rId3" Type="http://schemas.openxmlformats.org/officeDocument/2006/relationships/hyperlink" Target="cetak-kwitansi.php%3fid=1802497" TargetMode="External"/><Relationship Id="rId7" Type="http://schemas.openxmlformats.org/officeDocument/2006/relationships/hyperlink" Target="cetak-kwitansi.php%3fid=1802484" TargetMode="External"/><Relationship Id="rId2" Type="http://schemas.openxmlformats.org/officeDocument/2006/relationships/hyperlink" Target="cetak-kwitansi.php%3fid=1802492" TargetMode="External"/><Relationship Id="rId1" Type="http://schemas.openxmlformats.org/officeDocument/2006/relationships/hyperlink" Target="cetak-kwitansi.php%3fid=1802505" TargetMode="External"/><Relationship Id="rId6" Type="http://schemas.openxmlformats.org/officeDocument/2006/relationships/hyperlink" Target="cetak-kwitansi.php%3fid=1802477" TargetMode="External"/><Relationship Id="rId5" Type="http://schemas.openxmlformats.org/officeDocument/2006/relationships/hyperlink" Target="cetak-kwitansi.php%3fid=1802467" TargetMode="External"/><Relationship Id="rId4" Type="http://schemas.openxmlformats.org/officeDocument/2006/relationships/hyperlink" Target="cetak-kwitansi.php%3fid=1802461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35" zoomScaleNormal="100" zoomScaleSheetLayoutView="100" workbookViewId="0">
      <selection activeCell="A69" sqref="A6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2</v>
      </c>
      <c r="C3" s="9"/>
      <c r="D3" s="7"/>
      <c r="E3" s="7"/>
      <c r="F3" s="7"/>
      <c r="G3" s="7"/>
      <c r="H3" s="7" t="s">
        <v>3</v>
      </c>
      <c r="I3" s="11">
        <v>43248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0.66666666666666663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f>1050-24+199</f>
        <v>1225</v>
      </c>
      <c r="F8" s="22"/>
      <c r="G8" s="17">
        <f t="shared" ref="G8:G16" si="0">C8*E8</f>
        <v>122500000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f>490+142</f>
        <v>632</v>
      </c>
      <c r="F9" s="22"/>
      <c r="G9" s="17">
        <f t="shared" si="0"/>
        <v>31600000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24</v>
      </c>
      <c r="F10" s="22"/>
      <c r="G10" s="17">
        <f t="shared" si="0"/>
        <v>480000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68</v>
      </c>
      <c r="F11" s="22"/>
      <c r="G11" s="17">
        <f t="shared" si="0"/>
        <v>680000</v>
      </c>
      <c r="H11" s="8"/>
      <c r="I11" s="17"/>
      <c r="J11" s="17"/>
      <c r="K11" s="26"/>
      <c r="L11" s="144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10</v>
      </c>
      <c r="F12" s="22"/>
      <c r="G12" s="17">
        <f t="shared" si="0"/>
        <v>50000</v>
      </c>
      <c r="H12" s="8"/>
      <c r="I12" s="17"/>
      <c r="L12" s="28" t="s">
        <v>16</v>
      </c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4"/>
      <c r="L13" s="35"/>
      <c r="M13" s="36">
        <v>70000</v>
      </c>
      <c r="N13" s="37"/>
      <c r="O13" s="38">
        <v>45140000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4"/>
      <c r="L14" s="35"/>
      <c r="M14" s="36">
        <v>45000000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4">
        <v>46352</v>
      </c>
      <c r="L15" s="35">
        <v>1350000</v>
      </c>
      <c r="M15" s="36">
        <v>300000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4">
        <v>46353</v>
      </c>
      <c r="L16" s="35">
        <v>1150000</v>
      </c>
      <c r="M16" s="36">
        <v>2415000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155310000</v>
      </c>
      <c r="I17" s="9"/>
      <c r="J17" s="33"/>
      <c r="K17" s="34">
        <v>46354</v>
      </c>
      <c r="L17" s="35">
        <v>1350000</v>
      </c>
      <c r="M17" s="36">
        <v>600000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4">
        <v>46355</v>
      </c>
      <c r="L18" s="35">
        <v>3000000</v>
      </c>
      <c r="M18" s="36"/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4">
        <v>46356</v>
      </c>
      <c r="L19" s="35">
        <v>500000</v>
      </c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4">
        <v>46357</v>
      </c>
      <c r="L20" s="35">
        <v>650000</v>
      </c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451</v>
      </c>
      <c r="F21" s="7"/>
      <c r="G21" s="23">
        <f>C21*E21</f>
        <v>225500</v>
      </c>
      <c r="H21" s="8"/>
      <c r="I21" s="23"/>
      <c r="J21" s="33"/>
      <c r="K21" s="37">
        <v>46358</v>
      </c>
      <c r="L21" s="46">
        <v>1420000</v>
      </c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>
        <v>46359</v>
      </c>
      <c r="L22" s="46">
        <v>1300000</v>
      </c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>
        <v>46360</v>
      </c>
      <c r="L23" s="46">
        <v>2750000</v>
      </c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>
        <v>46361</v>
      </c>
      <c r="L24" s="46">
        <v>1600000</v>
      </c>
      <c r="M24" s="36"/>
      <c r="N24" s="37"/>
      <c r="O24" s="38">
        <f>SUM(O13:O23)</f>
        <v>45140000</v>
      </c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>
        <v>46362</v>
      </c>
      <c r="L25" s="46">
        <v>2000000</v>
      </c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225500</v>
      </c>
      <c r="I26" s="8"/>
      <c r="J26" s="33"/>
      <c r="K26" s="37">
        <v>46363</v>
      </c>
      <c r="L26" s="46">
        <v>1650000</v>
      </c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155535500</v>
      </c>
      <c r="J27" s="33"/>
      <c r="K27" s="37">
        <v>46364</v>
      </c>
      <c r="L27" s="46">
        <v>2300000</v>
      </c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>
        <v>46365</v>
      </c>
      <c r="L28" s="46">
        <v>1520000</v>
      </c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>
        <v>46366</v>
      </c>
      <c r="L29" s="46">
        <v>750000</v>
      </c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+'[1]14 Mei '!I38</f>
        <v>581495965</v>
      </c>
      <c r="J30" s="33"/>
      <c r="K30" s="37">
        <v>46367</v>
      </c>
      <c r="L30" s="46">
        <v>1500000</v>
      </c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+'[1]26 Mei '!I56</f>
        <v>118830500</v>
      </c>
      <c r="J31" s="33"/>
      <c r="K31" s="37">
        <v>46368</v>
      </c>
      <c r="L31" s="46">
        <v>500000</v>
      </c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>
        <v>46369</v>
      </c>
      <c r="L32" s="46">
        <v>2000000</v>
      </c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>
        <v>46370</v>
      </c>
      <c r="L33" s="46">
        <v>850000</v>
      </c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>
        <v>46371</v>
      </c>
      <c r="L34" s="46">
        <v>3500000</v>
      </c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>
        <v>46372</v>
      </c>
      <c r="L35" s="46">
        <v>750000</v>
      </c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>
        <v>46373</v>
      </c>
      <c r="L36" s="46">
        <v>900000</v>
      </c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>
        <v>46374</v>
      </c>
      <c r="L37" s="46">
        <v>2600000</v>
      </c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>
        <v>46375</v>
      </c>
      <c r="L38" s="46">
        <v>3000000</v>
      </c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>
        <v>46376</v>
      </c>
      <c r="L39" s="46">
        <v>1300000</v>
      </c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>
        <v>46377</v>
      </c>
      <c r="L40" s="46">
        <v>1000000</v>
      </c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37">
        <v>46378</v>
      </c>
      <c r="L41" s="46">
        <v>2000000</v>
      </c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37">
        <v>46379</v>
      </c>
      <c r="L42" s="46">
        <v>1000000</v>
      </c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142663893</v>
      </c>
      <c r="I43" s="8"/>
      <c r="J43" s="33"/>
      <c r="K43" s="37">
        <v>46380</v>
      </c>
      <c r="L43" s="46">
        <v>1400000</v>
      </c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240030965</v>
      </c>
      <c r="J44" s="33"/>
      <c r="K44" s="37">
        <v>46381</v>
      </c>
      <c r="L44" s="46">
        <v>300000</v>
      </c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821526930</v>
      </c>
      <c r="J45" s="33"/>
      <c r="K45" s="37">
        <v>46382</v>
      </c>
      <c r="L45" s="46">
        <v>950000</v>
      </c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74"/>
      <c r="K46" s="37">
        <v>46383</v>
      </c>
      <c r="L46" s="46">
        <v>4100000</v>
      </c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48385000</v>
      </c>
      <c r="I47" s="8"/>
      <c r="J47" s="74"/>
      <c r="K47" s="37">
        <v>46384</v>
      </c>
      <c r="L47" s="46">
        <v>2700000</v>
      </c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77"/>
      <c r="K48" s="37">
        <v>46385</v>
      </c>
      <c r="L48" s="46">
        <v>700000</v>
      </c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48385000</v>
      </c>
      <c r="J49" s="77"/>
      <c r="K49" s="37">
        <v>46386</v>
      </c>
      <c r="L49" s="46">
        <v>1500000</v>
      </c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74"/>
      <c r="K50" s="37">
        <v>46387</v>
      </c>
      <c r="L50" s="46">
        <v>2300000</v>
      </c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82"/>
      <c r="K51" s="37">
        <v>46388</v>
      </c>
      <c r="L51" s="46">
        <v>2500000</v>
      </c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39950000</v>
      </c>
      <c r="I52" s="8"/>
      <c r="J52" s="84"/>
      <c r="K52" s="37">
        <v>46389</v>
      </c>
      <c r="L52" s="46">
        <v>1500000</v>
      </c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+O24</f>
        <v>45140000</v>
      </c>
      <c r="I53" s="8"/>
      <c r="J53" s="84"/>
      <c r="K53" s="37">
        <v>46390</v>
      </c>
      <c r="L53" s="46">
        <v>1200000</v>
      </c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84"/>
      <c r="K54" s="37">
        <v>46391</v>
      </c>
      <c r="L54" s="46">
        <v>1400000</v>
      </c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85090000</v>
      </c>
      <c r="J55" s="82"/>
      <c r="K55" s="37">
        <v>46392</v>
      </c>
      <c r="L55" s="46">
        <v>750000</v>
      </c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155535500</v>
      </c>
      <c r="J56" s="82"/>
      <c r="K56" s="37">
        <v>46393</v>
      </c>
      <c r="L56" s="46">
        <v>5000000</v>
      </c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155535500</v>
      </c>
      <c r="J57" s="84"/>
      <c r="K57" s="37">
        <v>46394</v>
      </c>
      <c r="L57" s="46">
        <v>1000000</v>
      </c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84"/>
      <c r="K58" s="37">
        <v>46395</v>
      </c>
      <c r="L58" s="46">
        <v>1000000</v>
      </c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7">
        <v>46396</v>
      </c>
      <c r="L59" s="46">
        <v>950000</v>
      </c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7">
        <v>46397</v>
      </c>
      <c r="L60" s="46">
        <v>8000000</v>
      </c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>
        <v>46398</v>
      </c>
      <c r="L61" s="46">
        <v>3450000</v>
      </c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>
        <v>46399</v>
      </c>
      <c r="L62" s="46">
        <v>200000</v>
      </c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>
        <v>-45140000</v>
      </c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39950000</v>
      </c>
      <c r="M119" s="118">
        <f t="shared" ref="M119:P119" si="1">SUM(M13:M118)</f>
        <v>48385000</v>
      </c>
      <c r="N119" s="118">
        <f>SUM(N13:N118)</f>
        <v>0</v>
      </c>
      <c r="O119" s="118">
        <f>SUM(O13:O118)</f>
        <v>90280000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78550000</v>
      </c>
      <c r="O120" s="118">
        <f>SUM(O13:O119)</f>
        <v>180560000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5" r:id="rId1" display="cetak-kwitansi.php%3fid=1802211"/>
    <hyperlink ref="K16" r:id="rId2" display="cetak-kwitansi.php%3fid=1802212"/>
    <hyperlink ref="K17" r:id="rId3" display="cetak-kwitansi.php%3fid=1802215"/>
    <hyperlink ref="K18" r:id="rId4" display="cetak-kwitansi.php%3fid=1802216"/>
    <hyperlink ref="K19" r:id="rId5" display="cetak-kwitansi.php%3fid=1802217"/>
    <hyperlink ref="K20" r:id="rId6" display="cetak-kwitansi.php%3fid=1802218"/>
    <hyperlink ref="K33" r:id="rId7" display="cetak-kwitansi.php%3fid=1802232"/>
    <hyperlink ref="K21" r:id="rId8" display="cetak-kwitansi.php%3fid=1802219"/>
    <hyperlink ref="K22" r:id="rId9" display="cetak-kwitansi.php%3fid=1802220"/>
    <hyperlink ref="K23" r:id="rId10" display="cetak-kwitansi.php%3fid=1802221"/>
    <hyperlink ref="K24" r:id="rId11" display="cetak-kwitansi.php%3fid=1802223"/>
    <hyperlink ref="K25" r:id="rId12" display="cetak-kwitansi.php%3fid=1802224"/>
    <hyperlink ref="K26" r:id="rId13" display="cetak-kwitansi.php%3fid=1802225"/>
    <hyperlink ref="K27" r:id="rId14" display="cetak-kwitansi.php%3fid=1802226"/>
    <hyperlink ref="K28" r:id="rId15" display="cetak-kwitansi.php%3fid=1802227"/>
    <hyperlink ref="K29" r:id="rId16" display="cetak-kwitansi.php%3fid=1802228"/>
    <hyperlink ref="K31" r:id="rId17" display="cetak-kwitansi.php%3fid=1802230"/>
    <hyperlink ref="K34" r:id="rId18" display="cetak-kwitansi.php%3fid=1802233"/>
    <hyperlink ref="K35" r:id="rId19" display="cetak-kwitansi.php%3fid=1802234"/>
    <hyperlink ref="K30" r:id="rId20" display="cetak-kwitansi.php%3fid=1802229"/>
    <hyperlink ref="K32" r:id="rId21" display="cetak-kwitansi.php%3fid=1802231"/>
    <hyperlink ref="K43" r:id="rId22" display="cetak-kwitansi.php%3fid=1802243"/>
    <hyperlink ref="K44" r:id="rId23" display="cetak-kwitansi.php%3fid=1802244"/>
    <hyperlink ref="K45" r:id="rId24" display="cetak-kwitansi.php%3fid=1802245"/>
    <hyperlink ref="K46" r:id="rId25" display="cetak-kwitansi.php%3fid=1802246"/>
    <hyperlink ref="K49" r:id="rId26" display="cetak-kwitansi.php%3fid=1802249"/>
    <hyperlink ref="K50" r:id="rId27" display="cetak-kwitansi.php%3fid=1802250"/>
    <hyperlink ref="K54" r:id="rId28" display="cetak-kwitansi.php%3fid=1802254"/>
    <hyperlink ref="K55" r:id="rId29" display="cetak-kwitansi.php%3fid=1802255"/>
    <hyperlink ref="K57" r:id="rId30" display="cetak-kwitansi.php%3fid=1802258"/>
    <hyperlink ref="K58" r:id="rId31" display="cetak-kwitansi.php%3fid=1802259"/>
    <hyperlink ref="K59" r:id="rId32" display="cetak-kwitansi.php%3fid=1802260"/>
    <hyperlink ref="K61" r:id="rId33" display="cetak-kwitansi.php%3fid=1802262"/>
    <hyperlink ref="K62" r:id="rId34" display="cetak-kwitansi.php%3fid=1802263"/>
    <hyperlink ref="K36" r:id="rId35" display="cetak-kwitansi.php%3fid=1802236"/>
    <hyperlink ref="K37" r:id="rId36" display="cetak-kwitansi.php%3fid=1802237"/>
    <hyperlink ref="K38" r:id="rId37" display="cetak-kwitansi.php%3fid=1802238"/>
    <hyperlink ref="K39" r:id="rId38" display="cetak-kwitansi.php%3fid=1802239"/>
    <hyperlink ref="K40" r:id="rId39" display="cetak-kwitansi.php%3fid=1802240"/>
    <hyperlink ref="K41" r:id="rId40" display="cetak-kwitansi.php%3fid=1802241"/>
    <hyperlink ref="K42" r:id="rId41" display="cetak-kwitansi.php%3fid=1802242"/>
    <hyperlink ref="K47" r:id="rId42" display="cetak-kwitansi.php%3fid=1802247"/>
    <hyperlink ref="K48" r:id="rId43" display="cetak-kwitansi.php%3fid=1802248"/>
    <hyperlink ref="K60" r:id="rId44" display="cetak-kwitansi.php%3fid=1802261"/>
    <hyperlink ref="K53" r:id="rId45" display="cetak-kwitansi.php%3fid=1802253"/>
    <hyperlink ref="K51" r:id="rId46" display="cetak-kwitansi.php%3fid=1802251"/>
    <hyperlink ref="K52" r:id="rId47" display="cetak-kwitansi.php%3fid=1802252"/>
    <hyperlink ref="K56" r:id="rId48" display="cetak-kwitansi.php%3fid=1802256"/>
  </hyperlinks>
  <pageMargins left="0.7" right="0.7" top="0.75" bottom="0.75" header="0.3" footer="0.3"/>
  <pageSetup scale="62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46" zoomScaleNormal="100" zoomScaleSheetLayoutView="100" workbookViewId="0">
      <selection activeCell="I33" sqref="I33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62</v>
      </c>
      <c r="C3" s="9"/>
      <c r="D3" s="7"/>
      <c r="E3" s="7"/>
      <c r="F3" s="7"/>
      <c r="G3" s="7"/>
      <c r="H3" s="7" t="s">
        <v>3</v>
      </c>
      <c r="I3" s="11">
        <v>43250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0.66666666666666663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1338</v>
      </c>
      <c r="F8" s="22"/>
      <c r="G8" s="17">
        <f>C8*E8</f>
        <v>133800000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647</v>
      </c>
      <c r="F9" s="22"/>
      <c r="G9" s="17">
        <f t="shared" ref="G9:G16" si="0">C9*E9</f>
        <v>32350000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27</v>
      </c>
      <c r="F10" s="22"/>
      <c r="G10" s="17">
        <f t="shared" si="0"/>
        <v>540000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75</v>
      </c>
      <c r="F11" s="22"/>
      <c r="G11" s="17">
        <f t="shared" si="0"/>
        <v>750000</v>
      </c>
      <c r="H11" s="8"/>
      <c r="I11" s="17"/>
      <c r="J11" s="17"/>
      <c r="K11" s="26"/>
      <c r="L11" s="144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16</v>
      </c>
      <c r="F12" s="22"/>
      <c r="G12" s="17">
        <f t="shared" si="0"/>
        <v>80000</v>
      </c>
      <c r="H12" s="8"/>
      <c r="I12" s="17"/>
      <c r="L12" s="28" t="s">
        <v>16</v>
      </c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15</v>
      </c>
      <c r="F13" s="22"/>
      <c r="G13" s="17">
        <f t="shared" si="0"/>
        <v>30000</v>
      </c>
      <c r="H13" s="8"/>
      <c r="I13" s="17"/>
      <c r="J13" s="33"/>
      <c r="K13" s="34">
        <v>46400</v>
      </c>
      <c r="L13" s="35">
        <v>1000000</v>
      </c>
      <c r="M13" s="36">
        <v>850000</v>
      </c>
      <c r="N13" s="37"/>
      <c r="O13" s="38">
        <v>11512000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4">
        <v>46401</v>
      </c>
      <c r="L14" s="35">
        <v>712000</v>
      </c>
      <c r="M14" s="36">
        <v>50000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46402</v>
      </c>
      <c r="L15" s="46">
        <v>500000</v>
      </c>
      <c r="M15" s="36">
        <v>1855000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46403</v>
      </c>
      <c r="L16" s="46">
        <v>700000</v>
      </c>
      <c r="M16" s="36">
        <v>160000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167550000</v>
      </c>
      <c r="I17" s="9"/>
      <c r="J17" s="33"/>
      <c r="K17" s="37">
        <v>46404</v>
      </c>
      <c r="L17" s="46">
        <v>700000</v>
      </c>
      <c r="M17" s="36">
        <v>17579000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46405</v>
      </c>
      <c r="L18" s="46">
        <v>110000</v>
      </c>
      <c r="M18" s="36">
        <v>17000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46406</v>
      </c>
      <c r="L19" s="46">
        <v>1200000</v>
      </c>
      <c r="M19" s="36">
        <v>935000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>
        <v>46407</v>
      </c>
      <c r="L20" s="46">
        <v>800000</v>
      </c>
      <c r="M20" s="36">
        <v>460000</v>
      </c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453</v>
      </c>
      <c r="F21" s="7"/>
      <c r="G21" s="23">
        <f>C21*E21</f>
        <v>226500</v>
      </c>
      <c r="H21" s="8"/>
      <c r="I21" s="23"/>
      <c r="J21" s="33"/>
      <c r="K21" s="37">
        <v>46408</v>
      </c>
      <c r="L21" s="46">
        <v>1900000</v>
      </c>
      <c r="M21" s="36">
        <v>25000</v>
      </c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>
        <v>46409</v>
      </c>
      <c r="L22" s="46">
        <v>300000</v>
      </c>
      <c r="M22" s="36">
        <v>10600000</v>
      </c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>
        <v>46410</v>
      </c>
      <c r="L23" s="46">
        <v>950000</v>
      </c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>
        <v>46411</v>
      </c>
      <c r="L24" s="46">
        <v>3000000</v>
      </c>
      <c r="M24" s="36"/>
      <c r="N24" s="37"/>
      <c r="O24" s="38">
        <f>SUM(O13:O23)</f>
        <v>11512000</v>
      </c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>
        <v>46412</v>
      </c>
      <c r="L25" s="46">
        <v>700000</v>
      </c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226500</v>
      </c>
      <c r="I26" s="8"/>
      <c r="J26" s="33"/>
      <c r="K26" s="37">
        <v>46413</v>
      </c>
      <c r="L26" s="46">
        <v>800000</v>
      </c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167776500</v>
      </c>
      <c r="J27" s="33"/>
      <c r="K27" s="37">
        <v>46414</v>
      </c>
      <c r="L27" s="46">
        <v>950000</v>
      </c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>
        <v>46415</v>
      </c>
      <c r="L28" s="46">
        <v>1150000</v>
      </c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>
        <v>46416</v>
      </c>
      <c r="L29" s="46">
        <v>4000000</v>
      </c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+'[1]14 Mei '!I38</f>
        <v>581495965</v>
      </c>
      <c r="J30" s="33"/>
      <c r="K30" s="37">
        <v>46417</v>
      </c>
      <c r="L30" s="46">
        <v>900000</v>
      </c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+'28 Mei '!I56</f>
        <v>155535500</v>
      </c>
      <c r="J31" s="33"/>
      <c r="K31" s="37">
        <v>46418</v>
      </c>
      <c r="L31" s="46">
        <v>1800000</v>
      </c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>
        <v>46419</v>
      </c>
      <c r="L32" s="46">
        <v>1000000</v>
      </c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>
        <v>46420</v>
      </c>
      <c r="L33" s="46">
        <v>750000</v>
      </c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>
        <v>46421</v>
      </c>
      <c r="L34" s="46">
        <v>3000000</v>
      </c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>
        <v>46422</v>
      </c>
      <c r="L35" s="46">
        <v>500000</v>
      </c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>
        <v>46423</v>
      </c>
      <c r="L36" s="46">
        <v>5000000</v>
      </c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>
        <v>46424</v>
      </c>
      <c r="L37" s="46">
        <v>2500000</v>
      </c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>
        <v>46425</v>
      </c>
      <c r="L38" s="46">
        <v>850000</v>
      </c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>
        <v>46426</v>
      </c>
      <c r="L39" s="46">
        <v>1750000</v>
      </c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>
        <v>46427</v>
      </c>
      <c r="L40" s="46">
        <v>950000</v>
      </c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37">
        <v>46428</v>
      </c>
      <c r="L41" s="46">
        <v>1000000</v>
      </c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37">
        <v>46429</v>
      </c>
      <c r="L42" s="46">
        <v>3000000</v>
      </c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157282443</v>
      </c>
      <c r="I43" s="8"/>
      <c r="J43" s="33"/>
      <c r="K43" s="37">
        <v>46430</v>
      </c>
      <c r="L43" s="46">
        <v>1500000</v>
      </c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254649515</v>
      </c>
      <c r="J44" s="33"/>
      <c r="K44" s="37">
        <v>46431</v>
      </c>
      <c r="L44" s="46">
        <v>500000</v>
      </c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836145480</v>
      </c>
      <c r="J45" s="33"/>
      <c r="K45" s="37"/>
      <c r="L45" s="46">
        <v>-11512000</v>
      </c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74"/>
      <c r="K46" s="37"/>
      <c r="L46" s="46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32531000</v>
      </c>
      <c r="I47" s="8"/>
      <c r="J47" s="74"/>
      <c r="K47" s="66"/>
      <c r="L47" s="67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77"/>
      <c r="K48" s="37"/>
      <c r="L48" s="46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32531000</v>
      </c>
      <c r="J49" s="77"/>
      <c r="K49" s="37"/>
      <c r="L49" s="46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74"/>
      <c r="K50" s="37"/>
      <c r="L50" s="46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82"/>
      <c r="K51" s="37"/>
      <c r="L51" s="46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32960000</v>
      </c>
      <c r="I52" s="8"/>
      <c r="J52" s="84"/>
      <c r="K52" s="37"/>
      <c r="L52" s="46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+O24</f>
        <v>11512000</v>
      </c>
      <c r="I53" s="8"/>
      <c r="J53" s="84"/>
      <c r="K53" s="37"/>
      <c r="L53" s="46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300000</v>
      </c>
      <c r="I54" s="8"/>
      <c r="J54" s="84"/>
      <c r="K54" s="37"/>
      <c r="L54" s="46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44772000</v>
      </c>
      <c r="J55" s="82"/>
      <c r="K55" s="37"/>
      <c r="L55" s="46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167776500</v>
      </c>
      <c r="J56" s="82"/>
      <c r="K56" s="37"/>
      <c r="L56" s="46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167776500</v>
      </c>
      <c r="J57" s="84"/>
      <c r="K57" s="37"/>
      <c r="L57" s="46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84"/>
      <c r="K58" s="37"/>
      <c r="L58" s="46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7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7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32960000</v>
      </c>
      <c r="M119" s="118">
        <f t="shared" ref="M119:P119" si="1">SUM(M13:M118)</f>
        <v>32531000</v>
      </c>
      <c r="N119" s="118">
        <f>SUM(N13:N118)</f>
        <v>0</v>
      </c>
      <c r="O119" s="118">
        <f>SUM(O13:O118)</f>
        <v>23024000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63708000</v>
      </c>
      <c r="O120" s="118">
        <f>SUM(O13:O119)</f>
        <v>46048000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5" r:id="rId1" display="cetak-kwitansi.php%3fid=1802266"/>
    <hyperlink ref="K16" r:id="rId2" display="cetak-kwitansi.php%3fid=1802267"/>
    <hyperlink ref="K17" r:id="rId3" display="cetak-kwitansi.php%3fid=1802268"/>
    <hyperlink ref="K18" r:id="rId4" display="cetak-kwitansi.php%3fid=1802269"/>
    <hyperlink ref="K20" r:id="rId5" display="cetak-kwitansi.php%3fid=1802271"/>
    <hyperlink ref="K21" r:id="rId6" display="cetak-kwitansi.php%3fid=1802272"/>
    <hyperlink ref="K22" r:id="rId7" display="cetak-kwitansi.php%3fid=1802273"/>
    <hyperlink ref="K23" r:id="rId8" display="cetak-kwitansi.php%3fid=1802274"/>
    <hyperlink ref="K24" r:id="rId9" display="cetak-kwitansi.php%3fid=1802275"/>
    <hyperlink ref="K25" r:id="rId10" display="cetak-kwitansi.php%3fid=1802276"/>
    <hyperlink ref="K26" r:id="rId11" display="cetak-kwitansi.php%3fid=1802277"/>
    <hyperlink ref="K27" r:id="rId12" display="cetak-kwitansi.php%3fid=1802278"/>
    <hyperlink ref="K28" r:id="rId13" display="cetak-kwitansi.php%3fid=1802279"/>
    <hyperlink ref="K30" r:id="rId14" display="cetak-kwitansi.php%3fid=1802281"/>
    <hyperlink ref="K31" r:id="rId15" display="cetak-kwitansi.php%3fid=1802282"/>
    <hyperlink ref="K32" r:id="rId16" display="cetak-kwitansi.php%3fid=1802283"/>
    <hyperlink ref="K35" r:id="rId17" display="cetak-kwitansi.php%3fid=1802286"/>
    <hyperlink ref="K38" r:id="rId18" display="cetak-kwitansi.php%3fid=1802291"/>
    <hyperlink ref="K40" r:id="rId19" display="cetak-kwitansi.php%3fid=1802293"/>
    <hyperlink ref="K41" r:id="rId20" display="cetak-kwitansi.php%3fid=1802294"/>
    <hyperlink ref="K44" r:id="rId21" display="cetak-kwitansi.php%3fid=1802297"/>
    <hyperlink ref="K33" r:id="rId22" display="cetak-kwitansi.php%3fid=1802284"/>
    <hyperlink ref="K19" r:id="rId23" display="cetak-kwitansi.php%3fid=1802270"/>
    <hyperlink ref="K29" r:id="rId24" display="cetak-kwitansi.php%3fid=1802280"/>
    <hyperlink ref="K34" r:id="rId25" display="cetak-kwitansi.php%3fid=1802285"/>
    <hyperlink ref="K36" r:id="rId26" display="cetak-kwitansi.php%3fid=1802289"/>
    <hyperlink ref="K37" r:id="rId27" display="cetak-kwitansi.php%3fid=1802290"/>
    <hyperlink ref="K39" r:id="rId28" display="cetak-kwitansi.php%3fid=1802292"/>
    <hyperlink ref="K42" r:id="rId29" display="cetak-kwitansi.php%3fid=1802295"/>
    <hyperlink ref="K43" r:id="rId30" display="cetak-kwitansi.php%3fid=1802296"/>
  </hyperlinks>
  <pageMargins left="0.7" right="0.7" top="0.75" bottom="0.75" header="0.3" footer="0.3"/>
  <pageSetup scale="62"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D7" zoomScaleNormal="100" zoomScaleSheetLayoutView="100" workbookViewId="0">
      <selection activeCell="J55" sqref="J55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19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63</v>
      </c>
      <c r="C3" s="9"/>
      <c r="D3" s="7"/>
      <c r="E3" s="7"/>
      <c r="F3" s="7"/>
      <c r="G3" s="7"/>
      <c r="H3" s="7" t="s">
        <v>3</v>
      </c>
      <c r="I3" s="11">
        <v>43251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0.66666666666666663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1505</v>
      </c>
      <c r="F8" s="22"/>
      <c r="G8" s="17">
        <f>C8*E8</f>
        <v>150500000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821</v>
      </c>
      <c r="F9" s="22"/>
      <c r="G9" s="17">
        <f t="shared" ref="G9:G16" si="0">C9*E9</f>
        <v>41050000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7</v>
      </c>
      <c r="F10" s="22"/>
      <c r="G10" s="17">
        <f t="shared" si="0"/>
        <v>140000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18</v>
      </c>
      <c r="F11" s="22"/>
      <c r="G11" s="17">
        <f t="shared" si="0"/>
        <v>180000</v>
      </c>
      <c r="H11" s="8"/>
      <c r="I11" s="17"/>
      <c r="J11" s="17"/>
      <c r="K11" s="26"/>
      <c r="L11" s="144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2</v>
      </c>
      <c r="F12" s="22"/>
      <c r="G12" s="17">
        <f t="shared" si="0"/>
        <v>10000</v>
      </c>
      <c r="H12" s="8"/>
      <c r="I12" s="17"/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504</v>
      </c>
      <c r="F13" s="22"/>
      <c r="G13" s="17">
        <f t="shared" si="0"/>
        <v>1008000</v>
      </c>
      <c r="H13" s="8"/>
      <c r="I13" s="17"/>
      <c r="J13" s="33"/>
      <c r="K13" s="34"/>
      <c r="L13" s="35">
        <v>1800000</v>
      </c>
      <c r="M13" s="36">
        <v>200000</v>
      </c>
      <c r="N13" s="37"/>
      <c r="O13" s="38">
        <v>6700000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4"/>
      <c r="L14" s="35">
        <v>2500000</v>
      </c>
      <c r="M14" s="36">
        <v>70000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46434</v>
      </c>
      <c r="L15" s="46">
        <v>800000</v>
      </c>
      <c r="M15" s="36">
        <v>1030000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46435</v>
      </c>
      <c r="L16" s="46">
        <v>1000000</v>
      </c>
      <c r="M16" s="36">
        <v>200000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192888000</v>
      </c>
      <c r="I17" s="9"/>
      <c r="J17" s="33"/>
      <c r="K17" s="37">
        <v>46436</v>
      </c>
      <c r="L17" s="46">
        <v>700000</v>
      </c>
      <c r="M17" s="36">
        <v>6920000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46437</v>
      </c>
      <c r="L18" s="46">
        <v>1310000</v>
      </c>
      <c r="M18" s="36">
        <v>1100000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46438</v>
      </c>
      <c r="L19" s="46">
        <v>700000</v>
      </c>
      <c r="M19" s="36">
        <v>420000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>
        <v>46439</v>
      </c>
      <c r="L20" s="46">
        <v>700000</v>
      </c>
      <c r="M20" s="36">
        <v>3095000</v>
      </c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7</v>
      </c>
      <c r="F21" s="7"/>
      <c r="G21" s="23">
        <f>C21*E21</f>
        <v>3500</v>
      </c>
      <c r="H21" s="8"/>
      <c r="I21" s="23"/>
      <c r="J21" s="33"/>
      <c r="K21" s="37">
        <v>46440</v>
      </c>
      <c r="L21" s="46">
        <v>500000</v>
      </c>
      <c r="M21" s="36">
        <v>300000</v>
      </c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3</v>
      </c>
      <c r="F22" s="7"/>
      <c r="G22" s="23">
        <f>C22*E22</f>
        <v>600</v>
      </c>
      <c r="H22" s="8"/>
      <c r="I22" s="9"/>
      <c r="J22" s="33"/>
      <c r="K22" s="37">
        <v>46441</v>
      </c>
      <c r="L22" s="46">
        <v>1875000</v>
      </c>
      <c r="M22" s="36">
        <v>60000</v>
      </c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1</v>
      </c>
      <c r="F23" s="7"/>
      <c r="G23" s="23">
        <f>C23*E23</f>
        <v>100</v>
      </c>
      <c r="H23" s="8"/>
      <c r="I23" s="9"/>
      <c r="J23" s="33"/>
      <c r="K23" s="37">
        <v>46442</v>
      </c>
      <c r="L23" s="46">
        <v>2000000</v>
      </c>
      <c r="M23" s="36">
        <v>332000</v>
      </c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>
        <v>46443</v>
      </c>
      <c r="L24" s="46">
        <v>1000000</v>
      </c>
      <c r="M24" s="36">
        <v>224000</v>
      </c>
      <c r="N24" s="37"/>
      <c r="O24" s="38">
        <f>SUM(O13:O23)</f>
        <v>6700000</v>
      </c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>
        <v>46444</v>
      </c>
      <c r="L25" s="46">
        <v>1150000</v>
      </c>
      <c r="M25" s="36">
        <v>834000</v>
      </c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4200</v>
      </c>
      <c r="I26" s="8"/>
      <c r="J26" s="33"/>
      <c r="K26" s="37">
        <v>46445</v>
      </c>
      <c r="L26" s="46">
        <v>2550000</v>
      </c>
      <c r="M26" s="45">
        <v>114000</v>
      </c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192892200</v>
      </c>
      <c r="J27" s="33"/>
      <c r="K27" s="37">
        <v>46446</v>
      </c>
      <c r="L27" s="46">
        <v>2500000</v>
      </c>
      <c r="M27" s="57">
        <v>227000</v>
      </c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>
        <v>46447</v>
      </c>
      <c r="L28" s="46">
        <v>3700000</v>
      </c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>
        <v>46448</v>
      </c>
      <c r="L29" s="46">
        <v>1000000</v>
      </c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+'[1]14 Mei '!I38</f>
        <v>581495965</v>
      </c>
      <c r="J30" s="33"/>
      <c r="K30" s="37">
        <v>46449</v>
      </c>
      <c r="L30" s="46">
        <v>300000</v>
      </c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+'30 Mei '!I56</f>
        <v>167776500</v>
      </c>
      <c r="J31" s="33"/>
      <c r="K31" s="37">
        <v>46450</v>
      </c>
      <c r="L31" s="46">
        <v>2300000</v>
      </c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>
        <v>46451</v>
      </c>
      <c r="L32" s="46">
        <v>1900000</v>
      </c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>
        <v>46452</v>
      </c>
      <c r="L33" s="46">
        <v>100000</v>
      </c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>
        <v>46453</v>
      </c>
      <c r="L34" s="46">
        <v>1600000</v>
      </c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>
        <v>46454</v>
      </c>
      <c r="L35" s="46">
        <v>700000</v>
      </c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>
        <v>46455</v>
      </c>
      <c r="L36" s="46">
        <v>90000</v>
      </c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>
        <v>46456</v>
      </c>
      <c r="L37" s="46">
        <v>4000000</v>
      </c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>
        <v>46457</v>
      </c>
      <c r="L38" s="46">
        <v>1000000</v>
      </c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>
        <v>46458</v>
      </c>
      <c r="L39" s="46">
        <v>1900000</v>
      </c>
      <c r="N39" s="37"/>
      <c r="O39" s="38"/>
      <c r="Q39" s="62"/>
      <c r="S39" s="44"/>
      <c r="T39" s="2"/>
      <c r="U39" s="2"/>
    </row>
    <row r="40" spans="1:21" x14ac:dyDescent="0.25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/>
      <c r="L40" s="46">
        <v>-6700000</v>
      </c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37"/>
      <c r="L41" s="46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37"/>
      <c r="L42" s="46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f>157282443-42556680</f>
        <v>114725763</v>
      </c>
      <c r="I43" s="8"/>
      <c r="J43" s="33"/>
      <c r="K43" s="37"/>
      <c r="L43" s="46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212092835</v>
      </c>
      <c r="J44" s="33"/>
      <c r="K44" s="37"/>
      <c r="L44" s="46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793588800</v>
      </c>
      <c r="J45" s="33"/>
      <c r="K45" s="37"/>
      <c r="L45" s="46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74"/>
      <c r="K46" s="37"/>
      <c r="L46" s="46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15126000</v>
      </c>
      <c r="I47" s="8"/>
      <c r="J47" s="74"/>
      <c r="K47" s="66"/>
      <c r="L47" s="67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77"/>
      <c r="K48" s="37"/>
      <c r="L48" s="46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15126000</v>
      </c>
      <c r="J49" s="77"/>
      <c r="K49" s="37"/>
      <c r="L49" s="46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74"/>
      <c r="K50" s="37"/>
      <c r="L50" s="46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82"/>
      <c r="K51" s="37"/>
      <c r="L51" s="46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32975000</v>
      </c>
      <c r="I52" s="8"/>
      <c r="J52" s="84"/>
      <c r="K52" s="37"/>
      <c r="L52" s="46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+O24</f>
        <v>6700000</v>
      </c>
      <c r="I53" s="8"/>
      <c r="J53" s="84"/>
      <c r="K53" s="37"/>
      <c r="L53" s="46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566700</v>
      </c>
      <c r="I54" s="8"/>
      <c r="J54" s="84"/>
      <c r="K54" s="37"/>
      <c r="L54" s="46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40241700</v>
      </c>
      <c r="J55" s="82"/>
      <c r="K55" s="37"/>
      <c r="L55" s="46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192892200</v>
      </c>
      <c r="J56" s="82"/>
      <c r="K56" s="37"/>
      <c r="L56" s="46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192892200</v>
      </c>
      <c r="J57" s="84"/>
      <c r="K57" s="37"/>
      <c r="L57" s="46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84"/>
      <c r="K58" s="37"/>
      <c r="L58" s="46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7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7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32975000</v>
      </c>
      <c r="M119" s="118">
        <f t="shared" ref="M119:P119" si="1">SUM(M13:M118)</f>
        <v>15126000</v>
      </c>
      <c r="N119" s="118">
        <f>SUM(N13:N118)</f>
        <v>0</v>
      </c>
      <c r="O119" s="118">
        <f>SUM(O13:O118)</f>
        <v>13400000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60850000</v>
      </c>
      <c r="O120" s="118">
        <f>SUM(O13:O119)</f>
        <v>26800000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5" r:id="rId1" display="C:\Users\Nijar\Downloads\cetak-kwitansi.php?id=1802300"/>
    <hyperlink ref="K16" r:id="rId2" display="C:\Users\Nijar\Downloads\cetak-kwitansi.php?id=1802301"/>
    <hyperlink ref="K17" r:id="rId3" display="C:\Users\Nijar\Downloads\cetak-kwitansi.php?id=1802302"/>
    <hyperlink ref="K18" r:id="rId4" display="C:\Users\Nijar\Downloads\cetak-kwitansi.php?id=1802303"/>
    <hyperlink ref="K19" r:id="rId5" display="C:\Users\Nijar\Downloads\cetak-kwitansi.php?id=1802304"/>
    <hyperlink ref="K20" r:id="rId6" display="C:\Users\Nijar\Downloads\cetak-kwitansi.php?id=1802305"/>
    <hyperlink ref="K22" r:id="rId7" display="C:\Users\Nijar\Downloads\cetak-kwitansi.php?id=1802307"/>
    <hyperlink ref="K24" r:id="rId8" display="C:\Users\Nijar\Downloads\cetak-kwitansi.php?id=1802309"/>
    <hyperlink ref="K25" r:id="rId9" display="C:\Users\Nijar\Downloads\cetak-kwitansi.php?id=1802310"/>
    <hyperlink ref="K26" r:id="rId10" display="C:\Users\Nijar\Downloads\cetak-kwitansi.php?id=1802311"/>
    <hyperlink ref="K30" r:id="rId11" display="C:\Users\Nijar\Downloads\cetak-kwitansi.php?id=1802315"/>
    <hyperlink ref="K31" r:id="rId12" display="C:\Users\Nijar\Downloads\cetak-kwitansi.php?id=1802316"/>
    <hyperlink ref="K32" r:id="rId13" display="C:\Users\Nijar\Downloads\cetak-kwitansi.php?id=1802317"/>
    <hyperlink ref="K33" r:id="rId14" display="C:\Users\Nijar\Downloads\cetak-kwitansi.php?id=1802318"/>
    <hyperlink ref="K34" r:id="rId15" display="C:\Users\Nijar\Downloads\cetak-kwitansi.php?id=1802319"/>
    <hyperlink ref="K35" r:id="rId16" display="C:\Users\Nijar\Downloads\cetak-kwitansi.php?id=1802320"/>
    <hyperlink ref="K36" r:id="rId17" display="C:\Users\Nijar\Downloads\cetak-kwitansi.php?id=1802321"/>
    <hyperlink ref="K39" r:id="rId18" display="C:\Users\Nijar\Downloads\cetak-kwitansi.php?id=1802324"/>
    <hyperlink ref="K28" r:id="rId19" display="C:\Users\Nijar\Downloads\cetak-kwitansi.php?id=1802313"/>
    <hyperlink ref="K21" r:id="rId20" display="C:\Users\Nijar\Downloads\cetak-kwitansi.php?id=1802306"/>
    <hyperlink ref="K23" r:id="rId21" display="C:\Users\Nijar\Downloads\cetak-kwitansi.php?id=1802308"/>
    <hyperlink ref="K27" r:id="rId22" display="C:\Users\Nijar\Downloads\cetak-kwitansi.php?id=1802312"/>
    <hyperlink ref="K29" r:id="rId23" display="C:\Users\Nijar\Downloads\cetak-kwitansi.php?id=1802314"/>
    <hyperlink ref="K37" r:id="rId24" display="C:\Users\Nijar\Downloads\cetak-kwitansi.php?id=1802322"/>
    <hyperlink ref="K38" r:id="rId25" display="C:\Users\Nijar\Downloads\cetak-kwitansi.php?id=1802323"/>
  </hyperlinks>
  <pageMargins left="0.7" right="0.7" top="0.75" bottom="0.75" header="0.3" footer="0.3"/>
  <pageSetup scale="62"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F22" zoomScaleNormal="100" zoomScaleSheetLayoutView="100" workbookViewId="0">
      <selection activeCell="L59" sqref="L5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64</v>
      </c>
      <c r="C3" s="9"/>
      <c r="D3" s="7"/>
      <c r="E3" s="7"/>
      <c r="F3" s="7"/>
      <c r="G3" s="7"/>
      <c r="H3" s="7" t="s">
        <v>3</v>
      </c>
      <c r="I3" s="11" t="s">
        <v>65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0.58333333333333337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f>1505+20+284-1</f>
        <v>1808</v>
      </c>
      <c r="F8" s="22"/>
      <c r="G8" s="17">
        <f>C8*E8</f>
        <v>180800000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f>821+41+215-1</f>
        <v>1076</v>
      </c>
      <c r="F9" s="22"/>
      <c r="G9" s="17">
        <f t="shared" ref="G9:G16" si="0">C9*E9</f>
        <v>53800000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3</v>
      </c>
      <c r="F10" s="22"/>
      <c r="G10" s="17">
        <f t="shared" si="0"/>
        <v>60000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f>17+7</f>
        <v>24</v>
      </c>
      <c r="F11" s="22"/>
      <c r="G11" s="17">
        <f t="shared" si="0"/>
        <v>240000</v>
      </c>
      <c r="H11" s="8"/>
      <c r="I11" s="17"/>
      <c r="J11" s="17"/>
      <c r="K11" s="26"/>
      <c r="L11" s="144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1</v>
      </c>
      <c r="F12" s="22"/>
      <c r="G12" s="17">
        <f t="shared" si="0"/>
        <v>5000</v>
      </c>
      <c r="H12" s="8"/>
      <c r="I12" s="17"/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504</v>
      </c>
      <c r="F13" s="22"/>
      <c r="G13" s="17">
        <f t="shared" si="0"/>
        <v>1008000</v>
      </c>
      <c r="H13" s="8"/>
      <c r="I13" s="17"/>
      <c r="J13" s="33"/>
      <c r="K13" s="34">
        <v>46459</v>
      </c>
      <c r="L13" s="35">
        <v>1000000</v>
      </c>
      <c r="M13" s="36">
        <v>300000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4">
        <v>46460</v>
      </c>
      <c r="L14" s="35">
        <v>625000</v>
      </c>
      <c r="M14" s="36">
        <v>350000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4">
        <v>46461</v>
      </c>
      <c r="L15" s="46">
        <v>1700000</v>
      </c>
      <c r="M15" s="36">
        <v>50000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4">
        <v>46462</v>
      </c>
      <c r="L16" s="46">
        <v>1150000</v>
      </c>
      <c r="M16" s="36">
        <v>80000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235913000</v>
      </c>
      <c r="I17" s="9"/>
      <c r="J17" s="33"/>
      <c r="K17" s="34">
        <v>46463</v>
      </c>
      <c r="L17" s="46">
        <v>900000</v>
      </c>
      <c r="M17" s="36">
        <v>120000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4">
        <v>46464</v>
      </c>
      <c r="L18" s="46">
        <v>2300000</v>
      </c>
      <c r="M18" s="36"/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4">
        <v>46465</v>
      </c>
      <c r="L19" s="46">
        <v>1650000</v>
      </c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4">
        <v>46466</v>
      </c>
      <c r="L20" s="46">
        <v>2000000</v>
      </c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7</v>
      </c>
      <c r="F21" s="7"/>
      <c r="G21" s="23">
        <f>C21*E21</f>
        <v>3500</v>
      </c>
      <c r="H21" s="8"/>
      <c r="I21" s="23"/>
      <c r="J21" s="33"/>
      <c r="K21" s="34">
        <v>46467</v>
      </c>
      <c r="L21" s="46">
        <v>5000000</v>
      </c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3</v>
      </c>
      <c r="F22" s="7"/>
      <c r="G22" s="23">
        <f>C22*E22</f>
        <v>600</v>
      </c>
      <c r="H22" s="8"/>
      <c r="I22" s="9"/>
      <c r="J22" s="33"/>
      <c r="K22" s="34">
        <v>46468</v>
      </c>
      <c r="L22" s="46">
        <v>1000000</v>
      </c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1</v>
      </c>
      <c r="F23" s="7"/>
      <c r="G23" s="23">
        <f>C23*E23</f>
        <v>100</v>
      </c>
      <c r="H23" s="8"/>
      <c r="I23" s="9"/>
      <c r="J23" s="33"/>
      <c r="K23" s="34">
        <v>46469</v>
      </c>
      <c r="L23" s="46">
        <v>900000</v>
      </c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4">
        <v>46470</v>
      </c>
      <c r="L24" s="46">
        <v>1500000</v>
      </c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4">
        <v>46471</v>
      </c>
      <c r="L25" s="46">
        <v>1000000</v>
      </c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4200</v>
      </c>
      <c r="I26" s="8"/>
      <c r="J26" s="33"/>
      <c r="K26" s="34">
        <v>46472</v>
      </c>
      <c r="L26" s="46">
        <v>2000000</v>
      </c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235917200</v>
      </c>
      <c r="J27" s="33"/>
      <c r="K27" s="34">
        <v>46473</v>
      </c>
      <c r="L27" s="46">
        <v>1000000</v>
      </c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4">
        <v>46474</v>
      </c>
      <c r="L28" s="46">
        <v>1000000</v>
      </c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4">
        <v>46475</v>
      </c>
      <c r="L29" s="46">
        <v>2500000</v>
      </c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'31 Mei (2)'!I38</f>
        <v>581495965</v>
      </c>
      <c r="J30" s="33"/>
      <c r="K30" s="34">
        <v>46476</v>
      </c>
      <c r="L30" s="46">
        <v>750000</v>
      </c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'31 Mei (2)'!I27</f>
        <v>192892200</v>
      </c>
      <c r="J31" s="33"/>
      <c r="K31" s="34">
        <v>46477</v>
      </c>
      <c r="L31" s="46">
        <v>900000</v>
      </c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4">
        <v>46478</v>
      </c>
      <c r="L32" s="46">
        <v>1000000</v>
      </c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4">
        <v>46479</v>
      </c>
      <c r="L33" s="46">
        <v>2400000</v>
      </c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4">
        <v>46480</v>
      </c>
      <c r="L34" s="46">
        <v>2500000</v>
      </c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4">
        <v>46481</v>
      </c>
      <c r="L35" s="46">
        <v>750000</v>
      </c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 t="s">
        <v>67</v>
      </c>
      <c r="K36" s="34">
        <v>46482</v>
      </c>
      <c r="L36" s="46">
        <v>0</v>
      </c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4">
        <v>46483</v>
      </c>
      <c r="L37" s="46">
        <v>6400000</v>
      </c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4">
        <v>46484</v>
      </c>
      <c r="L38" s="46">
        <v>1000000</v>
      </c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4">
        <v>46485</v>
      </c>
      <c r="L39" s="46">
        <v>1000000</v>
      </c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4"/>
      <c r="L40" s="46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34"/>
      <c r="L41" s="46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34"/>
      <c r="L42" s="46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f>157282443-42556680</f>
        <v>114725763</v>
      </c>
      <c r="I43" s="8"/>
      <c r="J43" s="33"/>
      <c r="K43" s="34"/>
      <c r="L43" s="46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212092835</v>
      </c>
      <c r="J44" s="33"/>
      <c r="K44" s="34"/>
      <c r="L44" s="46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793588800</v>
      </c>
      <c r="J45" s="33"/>
      <c r="K45" s="123"/>
      <c r="L45" s="46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46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900000</v>
      </c>
      <c r="I47" s="8"/>
      <c r="J47" s="124"/>
      <c r="K47" s="123"/>
      <c r="L47" s="67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46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900000</v>
      </c>
      <c r="J49" s="125"/>
      <c r="K49" s="123"/>
      <c r="L49" s="46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46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46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43925000</v>
      </c>
      <c r="I52" s="8"/>
      <c r="J52" s="127"/>
      <c r="K52" s="123"/>
      <c r="L52" s="46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+O24</f>
        <v>0</v>
      </c>
      <c r="I53" s="8"/>
      <c r="J53" s="127"/>
      <c r="K53" s="123"/>
      <c r="L53" s="46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127"/>
      <c r="K54" s="123"/>
      <c r="L54" s="46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43925000</v>
      </c>
      <c r="J55" s="126"/>
      <c r="K55" s="123"/>
      <c r="L55" s="46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235917200</v>
      </c>
      <c r="J56" s="126"/>
      <c r="K56" s="123"/>
      <c r="L56" s="46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235917200</v>
      </c>
      <c r="J57" s="127"/>
      <c r="K57" s="123"/>
      <c r="L57" s="46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84"/>
      <c r="K58" s="34"/>
      <c r="L58" s="46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43925000</v>
      </c>
      <c r="M119" s="118">
        <f t="shared" ref="M119:P119" si="1">SUM(M13:M118)</f>
        <v>900000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84525000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24" zoomScaleNormal="100" zoomScaleSheetLayoutView="100" workbookViewId="0">
      <selection activeCell="A59" sqref="A5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20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68</v>
      </c>
      <c r="C3" s="9"/>
      <c r="D3" s="7"/>
      <c r="E3" s="7"/>
      <c r="F3" s="7"/>
      <c r="G3" s="7"/>
      <c r="H3" s="7" t="s">
        <v>3</v>
      </c>
      <c r="I3" s="11">
        <v>43254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0.58333333333333337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2085</v>
      </c>
      <c r="F8" s="22"/>
      <c r="G8" s="17">
        <f>C8*E8</f>
        <v>208500000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1378</v>
      </c>
      <c r="F9" s="22"/>
      <c r="G9" s="17">
        <f t="shared" ref="G9:G16" si="0">C9*E9</f>
        <v>68900000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15</v>
      </c>
      <c r="F10" s="22"/>
      <c r="G10" s="17">
        <f t="shared" si="0"/>
        <v>300000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14</v>
      </c>
      <c r="F11" s="22"/>
      <c r="G11" s="17">
        <f t="shared" si="0"/>
        <v>140000</v>
      </c>
      <c r="H11" s="8"/>
      <c r="I11" s="17"/>
      <c r="J11" s="17"/>
      <c r="K11" s="26"/>
      <c r="L11" s="144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13</v>
      </c>
      <c r="F12" s="22"/>
      <c r="G12" s="17">
        <f t="shared" si="0"/>
        <v>65000</v>
      </c>
      <c r="H12" s="8"/>
      <c r="I12" s="17"/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219</v>
      </c>
      <c r="F13" s="22"/>
      <c r="G13" s="17">
        <f t="shared" si="0"/>
        <v>438000</v>
      </c>
      <c r="H13" s="8"/>
      <c r="I13" s="17"/>
      <c r="J13" s="33"/>
      <c r="K13" s="37">
        <v>46492</v>
      </c>
      <c r="L13" s="38">
        <v>5000000</v>
      </c>
      <c r="M13" s="36">
        <v>100000</v>
      </c>
      <c r="N13" s="37"/>
      <c r="O13" s="38">
        <v>42655000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46493</v>
      </c>
      <c r="L14" s="38">
        <v>1420000</v>
      </c>
      <c r="M14" s="36">
        <v>100000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46494</v>
      </c>
      <c r="L15" s="38">
        <v>800000</v>
      </c>
      <c r="M15" s="36">
        <v>25000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46495</v>
      </c>
      <c r="L16" s="38">
        <v>2620000</v>
      </c>
      <c r="M16" s="36"/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278343000</v>
      </c>
      <c r="I17" s="9"/>
      <c r="J17" s="33"/>
      <c r="K17" s="37">
        <v>46496</v>
      </c>
      <c r="L17" s="38">
        <v>500000</v>
      </c>
      <c r="M17" s="36"/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46497</v>
      </c>
      <c r="L18" s="38">
        <v>500000</v>
      </c>
      <c r="M18" s="36"/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46498</v>
      </c>
      <c r="L19" s="38">
        <v>500000</v>
      </c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>
        <v>46499</v>
      </c>
      <c r="L20" s="38">
        <v>500000</v>
      </c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7</v>
      </c>
      <c r="F21" s="7"/>
      <c r="G21" s="23">
        <f>C21*E21</f>
        <v>3500</v>
      </c>
      <c r="H21" s="8"/>
      <c r="I21" s="23"/>
      <c r="J21" s="33"/>
      <c r="K21" s="37">
        <v>46500</v>
      </c>
      <c r="L21" s="38">
        <v>500000</v>
      </c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3</v>
      </c>
      <c r="F22" s="7"/>
      <c r="G22" s="23">
        <f>C22*E22</f>
        <v>600</v>
      </c>
      <c r="H22" s="8"/>
      <c r="I22" s="9"/>
      <c r="J22" s="33"/>
      <c r="K22" s="37">
        <v>46501</v>
      </c>
      <c r="L22" s="38">
        <v>720000</v>
      </c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1</v>
      </c>
      <c r="F23" s="7"/>
      <c r="G23" s="23">
        <f>C23*E23</f>
        <v>100</v>
      </c>
      <c r="H23" s="8"/>
      <c r="I23" s="9"/>
      <c r="J23" s="33"/>
      <c r="K23" s="37">
        <v>46502</v>
      </c>
      <c r="L23" s="38">
        <v>1505000</v>
      </c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>
        <v>46503</v>
      </c>
      <c r="L24" s="38">
        <v>1000000</v>
      </c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>
        <v>46504</v>
      </c>
      <c r="L25" s="38">
        <v>1000000</v>
      </c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4200</v>
      </c>
      <c r="I26" s="8"/>
      <c r="J26" s="33"/>
      <c r="K26" s="37">
        <v>46505</v>
      </c>
      <c r="L26" s="38">
        <v>5500000</v>
      </c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278347200</v>
      </c>
      <c r="J27" s="33"/>
      <c r="K27" s="37">
        <v>46506</v>
      </c>
      <c r="L27" s="38">
        <v>2500000</v>
      </c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>
        <v>46507</v>
      </c>
      <c r="L28" s="38">
        <v>50000</v>
      </c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>
        <v>46508</v>
      </c>
      <c r="L29" s="38">
        <v>500000</v>
      </c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'31 Mei (2)'!I38</f>
        <v>581495965</v>
      </c>
      <c r="J30" s="33"/>
      <c r="K30" s="37">
        <v>46509</v>
      </c>
      <c r="L30" s="38">
        <v>2000000</v>
      </c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+'2 Juni '!I56</f>
        <v>235917200</v>
      </c>
      <c r="J31" s="33"/>
      <c r="K31" s="37">
        <v>46510</v>
      </c>
      <c r="L31" s="38">
        <v>560000</v>
      </c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>
        <v>46511</v>
      </c>
      <c r="L32" s="38">
        <v>1000000</v>
      </c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>
        <v>46512</v>
      </c>
      <c r="L33" s="38">
        <v>1120000</v>
      </c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>
        <v>46513</v>
      </c>
      <c r="L34" s="38">
        <v>1000000</v>
      </c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>
        <v>46514</v>
      </c>
      <c r="L35" s="38">
        <v>2500000</v>
      </c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>
        <v>46515</v>
      </c>
      <c r="L36" s="38">
        <v>2500000</v>
      </c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>
        <v>46516</v>
      </c>
      <c r="L37" s="38">
        <v>900000</v>
      </c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>
        <v>46517</v>
      </c>
      <c r="L38" s="38">
        <v>3000000</v>
      </c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>
        <v>46518</v>
      </c>
      <c r="L39" s="38">
        <v>500000</v>
      </c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>
        <v>46519</v>
      </c>
      <c r="L40" s="38">
        <v>2500000</v>
      </c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46">
        <v>-40000</v>
      </c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34"/>
      <c r="L42" s="46">
        <v>-42655000</v>
      </c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f>157282443-42556680</f>
        <v>114725763</v>
      </c>
      <c r="I43" s="8"/>
      <c r="J43" s="33"/>
      <c r="K43" s="34"/>
      <c r="L43" s="46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212092835</v>
      </c>
      <c r="J44" s="33"/>
      <c r="K44" s="34"/>
      <c r="L44" s="46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793588800</v>
      </c>
      <c r="J45" s="33"/>
      <c r="K45" s="34"/>
      <c r="L45" s="46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74"/>
      <c r="K46" s="34"/>
      <c r="L46" s="46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225000</v>
      </c>
      <c r="I47" s="8"/>
      <c r="J47" s="74"/>
      <c r="K47" s="34"/>
      <c r="L47" s="67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77"/>
      <c r="K48" s="34"/>
      <c r="L48" s="46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225000</v>
      </c>
      <c r="J49" s="77"/>
      <c r="K49" s="34"/>
      <c r="L49" s="46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74"/>
      <c r="K50" s="34"/>
      <c r="L50" s="46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82"/>
      <c r="K51" s="34"/>
      <c r="L51" s="46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0</v>
      </c>
      <c r="I52" s="8"/>
      <c r="J52" s="84"/>
      <c r="K52" s="34"/>
      <c r="L52" s="46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42655000</v>
      </c>
      <c r="I53" s="8"/>
      <c r="J53" s="84"/>
      <c r="K53" s="34"/>
      <c r="L53" s="46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84"/>
      <c r="K54" s="34"/>
      <c r="L54" s="46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42655000</v>
      </c>
      <c r="J55" s="82"/>
      <c r="K55" s="34"/>
      <c r="L55" s="46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278347200</v>
      </c>
      <c r="J56" s="82"/>
      <c r="K56" s="34"/>
      <c r="L56" s="46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278347200</v>
      </c>
      <c r="J57" s="84"/>
      <c r="K57" s="34"/>
      <c r="L57" s="46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84"/>
      <c r="K58" s="34"/>
      <c r="L58" s="46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0</v>
      </c>
      <c r="M119" s="118">
        <f t="shared" ref="M119:P119" si="1">SUM(M13:M118)</f>
        <v>225000</v>
      </c>
      <c r="N119" s="118">
        <f>SUM(N13:N118)</f>
        <v>0</v>
      </c>
      <c r="O119" s="118">
        <f>SUM(O13:O118)</f>
        <v>42655000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-7220000</v>
      </c>
      <c r="O120" s="118">
        <f>SUM(O13:O119)</f>
        <v>85310000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3" r:id="rId1" display="cetak-kwitansi.php%3fid=1802370"/>
    <hyperlink ref="K14" r:id="rId2" display="cetak-kwitansi.php%3fid=1802371"/>
    <hyperlink ref="K22" r:id="rId3" display="cetak-kwitansi.php%3fid=1802379"/>
    <hyperlink ref="K23" r:id="rId4" display="cetak-kwitansi.php%3fid=1802380"/>
    <hyperlink ref="K24" r:id="rId5" display="cetak-kwitansi.php%3fid=1802381"/>
    <hyperlink ref="K25" r:id="rId6" display="cetak-kwitansi.php%3fid=1802382"/>
    <hyperlink ref="K26" r:id="rId7" display="cetak-kwitansi.php%3fid=1802383"/>
    <hyperlink ref="K28" r:id="rId8" display="cetak-kwitansi.php%3fid=1802387"/>
    <hyperlink ref="K31" r:id="rId9" display="cetak-kwitansi.php%3fid=1802390"/>
    <hyperlink ref="K37" r:id="rId10" display="cetak-kwitansi.php%3fid=1802396"/>
    <hyperlink ref="K38" r:id="rId11" display="cetak-kwitansi.php%3fid=1802397"/>
    <hyperlink ref="K39" r:id="rId12" display="cetak-kwitansi.php%3fid=1802398"/>
    <hyperlink ref="K27" r:id="rId13" display="cetak-kwitansi.php%3fid=1802384"/>
    <hyperlink ref="K15" r:id="rId14" display="cetak-kwitansi.php%3fid=1802372"/>
    <hyperlink ref="K16" r:id="rId15" display="cetak-kwitansi.php%3fid=1802373"/>
    <hyperlink ref="K17" r:id="rId16" display="cetak-kwitansi.php%3fid=1802374"/>
    <hyperlink ref="K18" r:id="rId17" display="cetak-kwitansi.php%3fid=1802375"/>
    <hyperlink ref="K19" r:id="rId18" display="cetak-kwitansi.php%3fid=1802376"/>
    <hyperlink ref="K20" r:id="rId19" display="cetak-kwitansi.php%3fid=1802377"/>
    <hyperlink ref="K21" r:id="rId20" display="cetak-kwitansi.php%3fid=1802378"/>
    <hyperlink ref="K29" r:id="rId21" display="cetak-kwitansi.php%3fid=1802388"/>
    <hyperlink ref="K30" r:id="rId22" display="cetak-kwitansi.php%3fid=1802389"/>
    <hyperlink ref="K32" r:id="rId23" display="cetak-kwitansi.php%3fid=1802391"/>
    <hyperlink ref="K33" r:id="rId24" display="cetak-kwitansi.php%3fid=1802392"/>
    <hyperlink ref="K34" r:id="rId25" display="cetak-kwitansi.php%3fid=1802393"/>
    <hyperlink ref="K35" r:id="rId26" display="cetak-kwitansi.php%3fid=1802394"/>
    <hyperlink ref="K36" r:id="rId27" display="cetak-kwitansi.php%3fid=1802395"/>
    <hyperlink ref="K40" r:id="rId28" display="cetak-kwitansi.php%3fid=1802399"/>
  </hyperlinks>
  <pageMargins left="0.7" right="0.7" top="0.75" bottom="0.75" header="0.3" footer="0.3"/>
  <pageSetup scale="62"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25" zoomScaleNormal="100" zoomScaleSheetLayoutView="100" workbookViewId="0">
      <selection activeCell="A47" sqref="A47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21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2</v>
      </c>
      <c r="C3" s="9"/>
      <c r="D3" s="7"/>
      <c r="E3" s="7"/>
      <c r="F3" s="7"/>
      <c r="G3" s="7"/>
      <c r="H3" s="7" t="s">
        <v>3</v>
      </c>
      <c r="I3" s="11">
        <v>43255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0.58333333333333337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f>1085+183</f>
        <v>1268</v>
      </c>
      <c r="F8" s="22"/>
      <c r="G8" s="17">
        <f>C8*E8</f>
        <v>126800000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f>378+193</f>
        <v>571</v>
      </c>
      <c r="F9" s="22"/>
      <c r="G9" s="17">
        <f t="shared" ref="G9:G16" si="0">C9*E9</f>
        <v>28550000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15</v>
      </c>
      <c r="F10" s="22"/>
      <c r="G10" s="17">
        <f t="shared" si="0"/>
        <v>300000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14</v>
      </c>
      <c r="F11" s="22"/>
      <c r="G11" s="17">
        <f t="shared" si="0"/>
        <v>140000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13</v>
      </c>
      <c r="F12" s="22"/>
      <c r="G12" s="17">
        <f t="shared" si="0"/>
        <v>65000</v>
      </c>
      <c r="H12" s="8"/>
      <c r="I12" s="17"/>
      <c r="J12" s="132"/>
      <c r="K12" s="132"/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219</v>
      </c>
      <c r="F13" s="22"/>
      <c r="G13" s="17">
        <f t="shared" si="0"/>
        <v>438000</v>
      </c>
      <c r="H13" s="8"/>
      <c r="I13" s="17"/>
      <c r="J13" s="33"/>
      <c r="K13" s="37"/>
      <c r="L13" s="128">
        <v>28350000</v>
      </c>
      <c r="M13" s="36">
        <v>700000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/>
      <c r="L14" s="128">
        <v>200000</v>
      </c>
      <c r="M14" s="36">
        <v>100000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/>
      <c r="L15" s="128"/>
      <c r="M15" s="36">
        <v>100000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/>
      <c r="L16" s="128"/>
      <c r="M16" s="36">
        <v>700000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156293000</v>
      </c>
      <c r="I17" s="9"/>
      <c r="J17" s="33"/>
      <c r="K17" s="37"/>
      <c r="L17" s="128"/>
      <c r="M17" s="36">
        <v>1500000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128"/>
      <c r="M18" s="36">
        <v>147500000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128"/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/>
      <c r="L20" s="128"/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7</v>
      </c>
      <c r="F21" s="7"/>
      <c r="G21" s="23">
        <f>C21*E21</f>
        <v>3500</v>
      </c>
      <c r="H21" s="8"/>
      <c r="I21" s="23"/>
      <c r="J21" s="33"/>
      <c r="K21" s="37"/>
      <c r="L21" s="128"/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3</v>
      </c>
      <c r="F22" s="7"/>
      <c r="G22" s="23">
        <f>C22*E22</f>
        <v>600</v>
      </c>
      <c r="H22" s="8"/>
      <c r="I22" s="9"/>
      <c r="J22" s="33"/>
      <c r="K22" s="37"/>
      <c r="L22" s="128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1</v>
      </c>
      <c r="F23" s="7"/>
      <c r="G23" s="23">
        <f>C23*E23</f>
        <v>100</v>
      </c>
      <c r="H23" s="8"/>
      <c r="I23" s="9"/>
      <c r="J23" s="33"/>
      <c r="K23" s="37"/>
      <c r="L23" s="128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128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128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4200</v>
      </c>
      <c r="I26" s="8"/>
      <c r="J26" s="33"/>
      <c r="K26" s="37"/>
      <c r="L26" s="128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156297200</v>
      </c>
      <c r="J27" s="33"/>
      <c r="K27" s="37"/>
      <c r="L27" s="128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'31 Mei (2)'!I38</f>
        <v>581495965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+'3 Juni '!I56</f>
        <v>278347200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f>157282443-42556680</f>
        <v>114725763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212092835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793588800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150600000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150600000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28550000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28550000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156297200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156297200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28550000</v>
      </c>
      <c r="M119" s="118">
        <f t="shared" ref="M119:P119" si="1">SUM(M13:M118)</f>
        <v>150600000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28550000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37" zoomScaleNormal="100" zoomScaleSheetLayoutView="100" workbookViewId="0">
      <selection activeCell="L23" sqref="L23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22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69</v>
      </c>
      <c r="C3" s="9"/>
      <c r="D3" s="7"/>
      <c r="E3" s="7"/>
      <c r="F3" s="7"/>
      <c r="G3" s="7"/>
      <c r="H3" s="7" t="s">
        <v>3</v>
      </c>
      <c r="I3" s="11">
        <v>43256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0.58333333333333337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1366</v>
      </c>
      <c r="F8" s="22"/>
      <c r="G8" s="17">
        <f>C8*E8</f>
        <v>136600000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630</v>
      </c>
      <c r="F9" s="22"/>
      <c r="G9" s="17">
        <f t="shared" ref="G9:G16" si="0">C9*E9</f>
        <v>31500000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0</v>
      </c>
      <c r="F11" s="22"/>
      <c r="G11" s="17">
        <f t="shared" si="0"/>
        <v>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2"/>
      <c r="M12" s="29"/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19</v>
      </c>
      <c r="F13" s="22"/>
      <c r="G13" s="17">
        <f t="shared" si="0"/>
        <v>38000</v>
      </c>
      <c r="H13" s="8"/>
      <c r="I13" s="17"/>
      <c r="J13" s="33"/>
      <c r="K13" s="37">
        <v>46530</v>
      </c>
      <c r="L13" s="46">
        <v>1500000</v>
      </c>
      <c r="M13" s="36">
        <v>70000</v>
      </c>
      <c r="N13" s="37"/>
      <c r="O13" s="38">
        <v>15111000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46531</v>
      </c>
      <c r="L14" s="46">
        <v>1836000</v>
      </c>
      <c r="M14" s="36">
        <v>200000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46532</v>
      </c>
      <c r="L15" s="46">
        <v>500000</v>
      </c>
      <c r="M15" s="36">
        <v>300000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46533</v>
      </c>
      <c r="L16" s="46">
        <v>700000</v>
      </c>
      <c r="M16" s="36">
        <v>200000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168138000</v>
      </c>
      <c r="I17" s="9"/>
      <c r="J17" s="33"/>
      <c r="K17" s="37">
        <v>46534</v>
      </c>
      <c r="L17" s="46">
        <v>5000000</v>
      </c>
      <c r="M17" s="36">
        <v>400000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46535</v>
      </c>
      <c r="L18" s="46">
        <v>1000000</v>
      </c>
      <c r="M18" s="36">
        <v>30000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46536</v>
      </c>
      <c r="L19" s="46">
        <v>1300000</v>
      </c>
      <c r="M19" s="36">
        <v>45000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>
        <v>46537</v>
      </c>
      <c r="L20" s="46">
        <v>9975000</v>
      </c>
      <c r="M20" s="36">
        <v>88000</v>
      </c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>
        <v>46538</v>
      </c>
      <c r="L21" s="46">
        <v>5000000</v>
      </c>
      <c r="M21" s="36">
        <v>2950000</v>
      </c>
      <c r="N21" s="37"/>
      <c r="O21" s="38"/>
      <c r="P21" s="47"/>
      <c r="Q21" s="46"/>
      <c r="R21" s="49"/>
    </row>
    <row r="22" spans="1:21" x14ac:dyDescent="0.25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/>
      <c r="L22" s="128">
        <v>-15111000</v>
      </c>
      <c r="M22" s="36">
        <v>220000</v>
      </c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128"/>
      <c r="M23" s="36">
        <v>8387500</v>
      </c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128"/>
      <c r="M24" s="36">
        <v>65000</v>
      </c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128"/>
      <c r="M25" s="36">
        <v>2440000</v>
      </c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0</v>
      </c>
      <c r="I26" s="8"/>
      <c r="J26" s="33"/>
      <c r="K26" s="37"/>
      <c r="L26" s="128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168138000</v>
      </c>
      <c r="J27" s="33"/>
      <c r="K27" s="37"/>
      <c r="L27" s="128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37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'31 Mei (2)'!I38</f>
        <v>581495965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+'4 Juni'!I56</f>
        <v>156297200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/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581495965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140735237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238102309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819598274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15395500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15395500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11700000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15111000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425300</v>
      </c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27236300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168138000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168138000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11700000</v>
      </c>
      <c r="M119" s="118">
        <f t="shared" ref="M119:P119" si="1">SUM(M13:M118)</f>
        <v>15395500</v>
      </c>
      <c r="N119" s="118">
        <f>SUM(N13:N118)</f>
        <v>0</v>
      </c>
      <c r="O119" s="118">
        <f>SUM(O13:O118)</f>
        <v>15111000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19564000</v>
      </c>
      <c r="O120" s="118">
        <f>SUM(O13:O119)</f>
        <v>30222000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6" r:id="rId1" display="cetak-kwitansi.php%3fid=1802413"/>
    <hyperlink ref="K14" r:id="rId2" display="cetak-kwitansi.php%3fid=1802411"/>
    <hyperlink ref="K13" r:id="rId3" display="cetak-kwitansi.php%3fid=1802410"/>
    <hyperlink ref="K15" r:id="rId4" display="cetak-kwitansi.php%3fid=1802412"/>
    <hyperlink ref="K17" r:id="rId5" display="cetak-kwitansi.php%3fid=1802414"/>
    <hyperlink ref="K18" r:id="rId6" display="cetak-kwitansi.php%3fid=1802415"/>
    <hyperlink ref="K19" r:id="rId7" display="cetak-kwitansi.php%3fid=1802416"/>
    <hyperlink ref="K20" r:id="rId8" display="cetak-kwitansi.php%3fid=1802417"/>
    <hyperlink ref="K21" r:id="rId9" display="cetak-kwitansi.php%3fid=1802418"/>
  </hyperlinks>
  <pageMargins left="0.7" right="0.7" top="0.75" bottom="0.75" header="0.3" footer="0.3"/>
  <pageSetup scale="62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25" zoomScaleNormal="100" zoomScaleSheetLayoutView="100" workbookViewId="0">
      <selection activeCell="I38" sqref="I38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34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62</v>
      </c>
      <c r="C3" s="9"/>
      <c r="D3" s="7"/>
      <c r="E3" s="7"/>
      <c r="F3" s="7"/>
      <c r="G3" s="7"/>
      <c r="H3" s="7" t="s">
        <v>3</v>
      </c>
      <c r="I3" s="11">
        <v>43257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0.58333333333333337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901</v>
      </c>
      <c r="F8" s="22"/>
      <c r="G8" s="17">
        <f>C8*E8</f>
        <v>90100000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100</v>
      </c>
      <c r="F9" s="22"/>
      <c r="G9" s="17">
        <f t="shared" ref="G9:G16" si="0">C9*E9</f>
        <v>5000000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1</v>
      </c>
      <c r="F11" s="22"/>
      <c r="G11" s="17">
        <f t="shared" si="0"/>
        <v>10000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7">
        <v>46539</v>
      </c>
      <c r="L13" s="46">
        <v>1000000</v>
      </c>
      <c r="M13" s="36">
        <v>900000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46540</v>
      </c>
      <c r="L14" s="46">
        <v>634000</v>
      </c>
      <c r="M14" s="36">
        <v>2500000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46541</v>
      </c>
      <c r="L15" s="46">
        <v>625000</v>
      </c>
      <c r="M15" s="36">
        <v>100000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46542</v>
      </c>
      <c r="L16" s="46">
        <v>1000000</v>
      </c>
      <c r="M16" s="36">
        <v>100000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95110000</v>
      </c>
      <c r="I17" s="9"/>
      <c r="J17" s="33"/>
      <c r="K17" s="37">
        <v>46543</v>
      </c>
      <c r="L17" s="46">
        <v>1000000</v>
      </c>
      <c r="M17" s="36">
        <v>137900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46544</v>
      </c>
      <c r="L18" s="46">
        <v>500000</v>
      </c>
      <c r="M18" s="36">
        <v>143585000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46545</v>
      </c>
      <c r="L19" s="46">
        <v>150000</v>
      </c>
      <c r="M19" s="36">
        <v>300000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0</v>
      </c>
      <c r="F20" s="7"/>
      <c r="G20" s="23">
        <f>C20*E20</f>
        <v>0</v>
      </c>
      <c r="H20" s="8"/>
      <c r="I20" s="23"/>
      <c r="J20" s="33"/>
      <c r="K20" s="37">
        <v>46546</v>
      </c>
      <c r="L20" s="46">
        <v>500000</v>
      </c>
      <c r="M20" s="36">
        <v>300000</v>
      </c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>
        <v>46547</v>
      </c>
      <c r="L21" s="46">
        <v>500000</v>
      </c>
      <c r="M21" s="36">
        <v>50000</v>
      </c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>
        <v>46548</v>
      </c>
      <c r="L22" s="46">
        <v>200000</v>
      </c>
      <c r="M22" s="36">
        <v>1485000</v>
      </c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>
        <v>46549</v>
      </c>
      <c r="L23" s="46">
        <v>400000</v>
      </c>
      <c r="M23" s="36">
        <v>900000</v>
      </c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>
        <v>46550</v>
      </c>
      <c r="L24" s="46">
        <v>500000</v>
      </c>
      <c r="M24" s="36">
        <v>200000</v>
      </c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>
        <v>46551</v>
      </c>
      <c r="L25" s="46">
        <v>1000000</v>
      </c>
      <c r="M25" s="36">
        <v>25018000</v>
      </c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0</v>
      </c>
      <c r="I26" s="8"/>
      <c r="J26" s="33"/>
      <c r="K26" s="37">
        <v>46552</v>
      </c>
      <c r="L26" s="46">
        <v>35000000</v>
      </c>
      <c r="M26" s="45">
        <v>900000</v>
      </c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95110000</v>
      </c>
      <c r="J27" s="33"/>
      <c r="K27" s="37">
        <v>46553</v>
      </c>
      <c r="L27" s="46">
        <v>100000000</v>
      </c>
      <c r="M27" s="57">
        <v>60000</v>
      </c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>
        <v>8000000</v>
      </c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>
        <v>50000</v>
      </c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'31 Mei (2)'!I38</f>
        <v>581495965</v>
      </c>
      <c r="J30" s="33"/>
      <c r="K30" s="37"/>
      <c r="L30" s="128"/>
      <c r="M30" s="61">
        <v>260000</v>
      </c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+'5 Juni'!I56</f>
        <v>168138000</v>
      </c>
      <c r="J31" s="33"/>
      <c r="K31" s="37"/>
      <c r="L31" s="128"/>
      <c r="M31" s="61">
        <v>20272000</v>
      </c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>
        <v>11779000</v>
      </c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>
        <v>25000</v>
      </c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35000000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216921900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216921900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143009000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f>800000+84900</f>
        <v>884900</v>
      </c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143893900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95110000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95110000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54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143009000</v>
      </c>
      <c r="M119" s="118">
        <f t="shared" ref="M119:P119" si="1">SUM(M13:M118)</f>
        <v>216921900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283759000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13" r:id="rId1" display="cetak-kwitansi.php%3fid=1802419"/>
    <hyperlink ref="K14" r:id="rId2" display="cetak-kwitansi.php%3fid=1802420"/>
    <hyperlink ref="K15" r:id="rId3" display="cetak-kwitansi.php%3fid=1802421"/>
    <hyperlink ref="K16" r:id="rId4" display="cetak-kwitansi.php%3fid=1802422"/>
    <hyperlink ref="K17" r:id="rId5" display="cetak-kwitansi.php%3fid=1802423"/>
    <hyperlink ref="K18" r:id="rId6" display="cetak-kwitansi.php%3fid=1802424"/>
    <hyperlink ref="K19" r:id="rId7" display="cetak-kwitansi.php%3fid=1802425"/>
    <hyperlink ref="K20" r:id="rId8" display="cetak-kwitansi.php%3fid=1802426"/>
    <hyperlink ref="K21" r:id="rId9" display="cetak-kwitansi.php%3fid=1802427"/>
    <hyperlink ref="K22" r:id="rId10" display="cetak-kwitansi.php%3fid=1802428"/>
    <hyperlink ref="K23" r:id="rId11" display="cetak-kwitansi.php%3fid=1802429"/>
    <hyperlink ref="K24" r:id="rId12" display="cetak-kwitansi.php%3fid=1802430"/>
    <hyperlink ref="K25" r:id="rId13" display="cetak-kwitansi.php%3fid=1802431"/>
    <hyperlink ref="K26" r:id="rId14" display="cetak-kwitansi.php%3fid=1802432"/>
    <hyperlink ref="K27" r:id="rId15" display="cetak-kwitansi.php%3fid=1802433"/>
  </hyperlinks>
  <pageMargins left="0.7" right="0.7" top="0.75" bottom="0.75" header="0.3" footer="0.3"/>
  <pageSetup scale="62"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C7" zoomScaleNormal="100" zoomScaleSheetLayoutView="100" workbookViewId="0">
      <selection activeCell="G30" sqref="G30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33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63</v>
      </c>
      <c r="C3" s="9"/>
      <c r="D3" s="7"/>
      <c r="E3" s="7"/>
      <c r="F3" s="7"/>
      <c r="G3" s="7"/>
      <c r="H3" s="7" t="s">
        <v>3</v>
      </c>
      <c r="I3" s="11">
        <v>43258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0.625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114</v>
      </c>
      <c r="F8" s="22"/>
      <c r="G8" s="17">
        <f>C8*E8</f>
        <v>11400000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98</v>
      </c>
      <c r="F9" s="22"/>
      <c r="G9" s="17">
        <f t="shared" ref="G9:G16" si="0">C9*E9</f>
        <v>4900000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f>1+1</f>
        <v>2</v>
      </c>
      <c r="F11" s="22"/>
      <c r="G11" s="17">
        <f t="shared" si="0"/>
        <v>20000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7">
        <v>46554</v>
      </c>
      <c r="L13" s="46">
        <v>3000000</v>
      </c>
      <c r="M13" s="36">
        <v>2500000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2</v>
      </c>
      <c r="F14" s="22"/>
      <c r="G14" s="17">
        <f t="shared" si="0"/>
        <v>2000</v>
      </c>
      <c r="H14" s="8"/>
      <c r="I14" s="17"/>
      <c r="J14" s="33"/>
      <c r="K14" s="37">
        <v>46555</v>
      </c>
      <c r="L14" s="46">
        <v>850000</v>
      </c>
      <c r="M14" s="36">
        <v>12000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46556</v>
      </c>
      <c r="L15" s="46">
        <v>5000000</v>
      </c>
      <c r="M15" s="36">
        <v>1500000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46557</v>
      </c>
      <c r="L16" s="46">
        <v>1500000</v>
      </c>
      <c r="M16" s="36">
        <v>45000000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16322000</v>
      </c>
      <c r="I17" s="9"/>
      <c r="J17" s="33"/>
      <c r="K17" s="37"/>
      <c r="L17" s="46"/>
      <c r="M17" s="36">
        <v>40000000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46"/>
      <c r="M18" s="36">
        <v>225000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46"/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/>
      <c r="L20" s="46"/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/>
      <c r="L21" s="46"/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1000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16323000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'6 Juni '!I27</f>
        <v>95110000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89237000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89237000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10350000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100000</v>
      </c>
      <c r="I54" s="8"/>
      <c r="J54" s="127" t="s">
        <v>71</v>
      </c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10450000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16323000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16323000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10350000</v>
      </c>
      <c r="M119" s="118">
        <f t="shared" ref="M119:P119" si="1">SUM(M13:M118)</f>
        <v>89237000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11850000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37" zoomScaleNormal="100" zoomScaleSheetLayoutView="100" workbookViewId="0">
      <selection activeCell="E59" sqref="E5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37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63</v>
      </c>
      <c r="C3" s="9"/>
      <c r="D3" s="7"/>
      <c r="E3" s="7"/>
      <c r="F3" s="7"/>
      <c r="G3" s="7"/>
      <c r="H3" s="7" t="s">
        <v>3</v>
      </c>
      <c r="I3" s="11">
        <v>43259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0.625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129</v>
      </c>
      <c r="F8" s="22"/>
      <c r="G8" s="17">
        <f>C8*E8</f>
        <v>12900000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20</v>
      </c>
      <c r="F9" s="22"/>
      <c r="G9" s="17">
        <f t="shared" ref="G9:G16" si="0">C9*E9</f>
        <v>1000000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2</v>
      </c>
      <c r="F11" s="22"/>
      <c r="G11" s="17">
        <f t="shared" si="0"/>
        <v>20000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7">
        <v>46558</v>
      </c>
      <c r="L13" s="46">
        <v>1000000</v>
      </c>
      <c r="M13" s="36">
        <v>3100000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46559</v>
      </c>
      <c r="L14" s="46">
        <v>4500000</v>
      </c>
      <c r="M14" s="36">
        <v>152000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46560</v>
      </c>
      <c r="L15" s="46">
        <v>1000000</v>
      </c>
      <c r="M15" s="36">
        <v>150000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/>
      <c r="L16" s="46"/>
      <c r="M16" s="36">
        <v>750000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13920000</v>
      </c>
      <c r="I17" s="9"/>
      <c r="J17" s="33"/>
      <c r="K17" s="37"/>
      <c r="L17" s="46"/>
      <c r="M17" s="36">
        <v>500000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46"/>
      <c r="M18" s="36">
        <v>450000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46"/>
      <c r="M19" s="36">
        <v>200000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/>
      <c r="L20" s="46"/>
      <c r="M20" s="36">
        <v>3400000</v>
      </c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/>
      <c r="L21" s="46"/>
      <c r="M21" s="36">
        <v>200000</v>
      </c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1000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13921000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+'7 Juni'!I56</f>
        <v>16323000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8902000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8902000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6500000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127" t="s">
        <v>71</v>
      </c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6500000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13921000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13921000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6500000</v>
      </c>
      <c r="M119" s="118">
        <f t="shared" ref="M119:P119" si="1">SUM(M13:M118)</f>
        <v>8902000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6500000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37" zoomScaleNormal="100" zoomScaleSheetLayoutView="100" workbookViewId="0">
      <selection activeCell="B59" sqref="B59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38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68</v>
      </c>
      <c r="C3" s="9"/>
      <c r="D3" s="7"/>
      <c r="E3" s="7"/>
      <c r="F3" s="7"/>
      <c r="G3" s="7"/>
      <c r="H3" s="7" t="s">
        <v>3</v>
      </c>
      <c r="I3" s="11">
        <v>43261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132</v>
      </c>
      <c r="F8" s="22"/>
      <c r="G8" s="17">
        <f>C8*E8</f>
        <v>13200000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64</v>
      </c>
      <c r="F9" s="22"/>
      <c r="G9" s="17">
        <f t="shared" ref="G9:G16" si="0">C9*E9</f>
        <v>3200000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2</v>
      </c>
      <c r="F11" s="22"/>
      <c r="G11" s="17">
        <f t="shared" si="0"/>
        <v>20000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7">
        <v>46561</v>
      </c>
      <c r="L13" s="46">
        <v>1300000</v>
      </c>
      <c r="M13" s="36">
        <v>450000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46562</v>
      </c>
      <c r="L14" s="46">
        <v>1000000</v>
      </c>
      <c r="M14" s="36">
        <v>250000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46563</v>
      </c>
      <c r="L15" s="46">
        <v>500000</v>
      </c>
      <c r="M15" s="36">
        <v>750000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/>
      <c r="L16" s="46"/>
      <c r="M16" s="36">
        <v>150000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16420000</v>
      </c>
      <c r="I17" s="9"/>
      <c r="J17" s="33"/>
      <c r="K17" s="37"/>
      <c r="L17" s="46"/>
      <c r="M17" s="36">
        <v>1000000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46"/>
      <c r="M18" s="36">
        <v>50000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46"/>
      <c r="M19" s="36">
        <v>50000</v>
      </c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/>
      <c r="L20" s="46"/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/>
      <c r="L21" s="46"/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1000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16421000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+'8 Juni'!I56</f>
        <v>13921000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2700000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2700000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2800000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2400000</v>
      </c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5200000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16421000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16421000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2800000</v>
      </c>
      <c r="M119" s="118">
        <f t="shared" ref="M119:P119" si="1">SUM(M13:M118)</f>
        <v>2700000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2800000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A13" zoomScaleNormal="100" zoomScaleSheetLayoutView="100" workbookViewId="0">
      <selection activeCell="E13" sqref="E13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39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68</v>
      </c>
      <c r="C3" s="9"/>
      <c r="D3" s="7"/>
      <c r="E3" s="7"/>
      <c r="F3" s="7"/>
      <c r="G3" s="7"/>
      <c r="H3" s="7" t="s">
        <v>3</v>
      </c>
      <c r="I3" s="11">
        <v>43261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0.5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130</v>
      </c>
      <c r="F8" s="22"/>
      <c r="G8" s="17">
        <f>C8*E8</f>
        <v>13000000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128</v>
      </c>
      <c r="F9" s="22"/>
      <c r="G9" s="17">
        <f t="shared" ref="G9:G16" si="0">C9*E9</f>
        <v>6400000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2</v>
      </c>
      <c r="F11" s="22"/>
      <c r="G11" s="17">
        <f t="shared" si="0"/>
        <v>20000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141" t="s">
        <v>72</v>
      </c>
      <c r="L13" s="46">
        <v>500000</v>
      </c>
      <c r="M13" s="36">
        <v>400000</v>
      </c>
      <c r="N13" s="37"/>
      <c r="O13" s="38"/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141" t="s">
        <v>73</v>
      </c>
      <c r="L14" s="46">
        <v>2500000</v>
      </c>
      <c r="M14" s="36">
        <v>100000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141" t="s">
        <v>74</v>
      </c>
      <c r="L15" s="46">
        <v>1000000</v>
      </c>
      <c r="M15" s="36">
        <v>500000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/>
      <c r="L16" s="46"/>
      <c r="M16" s="36"/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19420000</v>
      </c>
      <c r="I17" s="9"/>
      <c r="J17" s="33"/>
      <c r="K17" s="37"/>
      <c r="L17" s="46"/>
      <c r="M17" s="36"/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46"/>
      <c r="M18" s="36"/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46"/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/>
      <c r="L20" s="46"/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0</v>
      </c>
      <c r="F21" s="7"/>
      <c r="G21" s="23">
        <f>C21*E21</f>
        <v>0</v>
      </c>
      <c r="H21" s="8"/>
      <c r="I21" s="23"/>
      <c r="J21" s="33"/>
      <c r="K21" s="37"/>
      <c r="L21" s="46"/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1000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19421000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+'9 Juni'!I56</f>
        <v>16421000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1000000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1000000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4000000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4000000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19421000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19421000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4000000</v>
      </c>
      <c r="M119" s="118">
        <f t="shared" ref="M119:P119" si="1">SUM(M13:M118)</f>
        <v>1000000</v>
      </c>
      <c r="N119" s="118">
        <f>SUM(N13:N118)</f>
        <v>0</v>
      </c>
      <c r="O119" s="118">
        <f>SUM(O13:O118)</f>
        <v>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4000000</v>
      </c>
      <c r="O120" s="118">
        <f>SUM(O13:O119)</f>
        <v>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view="pageBreakPreview" topLeftCell="C42" zoomScaleNormal="100" zoomScaleSheetLayoutView="100" workbookViewId="0">
      <selection activeCell="M64" sqref="M64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0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63</v>
      </c>
      <c r="C3" s="9"/>
      <c r="D3" s="7"/>
      <c r="E3" s="7"/>
      <c r="F3" s="7"/>
      <c r="G3" s="7"/>
      <c r="H3" s="7" t="s">
        <v>3</v>
      </c>
      <c r="I3" s="11">
        <v>43272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0.66666666666666663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233</v>
      </c>
      <c r="F8" s="22"/>
      <c r="G8" s="17">
        <f>C8*E8</f>
        <v>23300000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87</v>
      </c>
      <c r="F9" s="22"/>
      <c r="G9" s="17">
        <f t="shared" ref="G9:G16" si="0">C9*E9</f>
        <v>4350000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4</v>
      </c>
      <c r="F10" s="22"/>
      <c r="G10" s="17">
        <f t="shared" si="0"/>
        <v>80000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3</v>
      </c>
      <c r="F11" s="22"/>
      <c r="G11" s="17">
        <f t="shared" si="0"/>
        <v>30000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5</v>
      </c>
      <c r="F12" s="22"/>
      <c r="G12" s="17">
        <f t="shared" si="0"/>
        <v>25000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141">
        <v>46567</v>
      </c>
      <c r="L13" s="46">
        <v>1000000</v>
      </c>
      <c r="M13" s="36">
        <v>35000</v>
      </c>
      <c r="N13" s="37"/>
      <c r="O13" s="38">
        <v>1000000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141">
        <v>46568</v>
      </c>
      <c r="L14" s="46">
        <v>5000000</v>
      </c>
      <c r="M14" s="36">
        <v>230000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141">
        <v>46569</v>
      </c>
      <c r="L15" s="46">
        <v>6900000</v>
      </c>
      <c r="M15" s="36">
        <v>100000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/>
      <c r="L16" s="46">
        <v>-1000000</v>
      </c>
      <c r="M16" s="36">
        <v>50000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27785000</v>
      </c>
      <c r="I17" s="9"/>
      <c r="J17" s="33"/>
      <c r="K17" s="37"/>
      <c r="L17" s="46"/>
      <c r="M17" s="36">
        <v>574000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/>
      <c r="L18" s="46"/>
      <c r="M18" s="36">
        <v>500000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/>
      <c r="L19" s="46"/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/>
      <c r="L20" s="46"/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2</v>
      </c>
      <c r="F21" s="7"/>
      <c r="G21" s="23">
        <f>C21*E21</f>
        <v>1000</v>
      </c>
      <c r="H21" s="8"/>
      <c r="I21" s="23"/>
      <c r="J21" s="33"/>
      <c r="K21" s="37"/>
      <c r="L21" s="46"/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2000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27787000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+'9 Juni'!I56</f>
        <v>16421000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1489000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>
        <v>45000</v>
      </c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1534000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11900000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1000000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/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12900000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27787000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27787000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11900000</v>
      </c>
      <c r="M119" s="118">
        <f t="shared" ref="M119:P119" si="1">SUM(M13:M118)</f>
        <v>1489000</v>
      </c>
      <c r="N119" s="118">
        <f>SUM(N13:N118)</f>
        <v>0</v>
      </c>
      <c r="O119" s="118">
        <f>SUM(O13:O118)</f>
        <v>1000000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10900000</v>
      </c>
      <c r="O120" s="118">
        <f>SUM(O13:O119)</f>
        <v>2000000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pageMargins left="0.7" right="0.7" top="0.75" bottom="0.75" header="0.3" footer="0.3"/>
  <pageSetup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tabSelected="1" view="pageBreakPreview" topLeftCell="D40" zoomScaleNormal="100" zoomScaleSheetLayoutView="100" workbookViewId="0">
      <selection activeCell="L62" sqref="L62"/>
    </sheetView>
  </sheetViews>
  <sheetFormatPr defaultRowHeight="15" x14ac:dyDescent="0.25"/>
  <cols>
    <col min="1" max="1" width="17.42578125" style="6" customWidth="1"/>
    <col min="2" max="2" width="11.85546875" style="6" customWidth="1"/>
    <col min="3" max="3" width="13.7109375" style="6" customWidth="1"/>
    <col min="4" max="4" width="4.85546875" style="6" customWidth="1"/>
    <col min="5" max="5" width="14.28515625" style="6" customWidth="1"/>
    <col min="6" max="6" width="4.140625" style="6" customWidth="1"/>
    <col min="7" max="7" width="20.42578125" style="6" customWidth="1"/>
    <col min="8" max="8" width="22" style="6" customWidth="1"/>
    <col min="9" max="9" width="20.7109375" style="6" customWidth="1"/>
    <col min="10" max="10" width="27.5703125" style="6" bestFit="1" customWidth="1"/>
    <col min="11" max="11" width="18.5703125" style="6" bestFit="1" customWidth="1"/>
    <col min="12" max="12" width="18.5703125" style="28" bestFit="1" customWidth="1"/>
    <col min="13" max="14" width="20.7109375" style="64" customWidth="1"/>
    <col min="15" max="15" width="18.5703125" style="28" bestFit="1" customWidth="1"/>
    <col min="16" max="16" width="20.7109375" style="64" customWidth="1"/>
    <col min="17" max="17" width="21.5703125" style="96" bestFit="1" customWidth="1"/>
    <col min="18" max="18" width="21.5703125" style="6" bestFit="1" customWidth="1"/>
    <col min="19" max="19" width="12.42578125" style="6" bestFit="1" customWidth="1"/>
    <col min="20" max="20" width="22.42578125" style="6" customWidth="1"/>
    <col min="21" max="21" width="20.140625" style="6" customWidth="1"/>
    <col min="22" max="16384" width="9.140625" style="6"/>
  </cols>
  <sheetData>
    <row r="1" spans="1:21" ht="15.75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2"/>
      <c r="K1" s="2"/>
      <c r="L1" s="3"/>
      <c r="M1" s="4"/>
      <c r="N1" s="4"/>
      <c r="O1" s="3"/>
      <c r="P1" s="4"/>
      <c r="Q1" s="5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8"/>
      <c r="I2" s="7"/>
      <c r="J2" s="7"/>
      <c r="K2" s="2"/>
      <c r="L2" s="3"/>
      <c r="M2" s="4"/>
      <c r="N2" s="4"/>
      <c r="O2" s="3"/>
      <c r="P2" s="4"/>
      <c r="Q2" s="9"/>
      <c r="R2" s="2"/>
      <c r="S2" s="2"/>
      <c r="T2" s="2"/>
      <c r="U2" s="2"/>
    </row>
    <row r="3" spans="1:21" ht="14.25" x14ac:dyDescent="0.2">
      <c r="A3" s="7" t="s">
        <v>1</v>
      </c>
      <c r="B3" s="10" t="s">
        <v>75</v>
      </c>
      <c r="C3" s="9"/>
      <c r="D3" s="7"/>
      <c r="E3" s="7"/>
      <c r="F3" s="7"/>
      <c r="G3" s="7"/>
      <c r="H3" s="7" t="s">
        <v>3</v>
      </c>
      <c r="I3" s="11">
        <v>43273</v>
      </c>
      <c r="J3" s="12"/>
      <c r="K3" s="2"/>
      <c r="L3" s="13"/>
      <c r="M3" s="4"/>
      <c r="N3" s="4"/>
      <c r="O3" s="13"/>
      <c r="P3" s="4"/>
      <c r="Q3" s="9"/>
      <c r="R3" s="2"/>
      <c r="S3" s="2"/>
      <c r="T3" s="2"/>
      <c r="U3" s="2"/>
    </row>
    <row r="4" spans="1:21" ht="14.25" x14ac:dyDescent="0.2">
      <c r="A4" s="7" t="s">
        <v>4</v>
      </c>
      <c r="B4" s="14" t="s">
        <v>5</v>
      </c>
      <c r="C4" s="7"/>
      <c r="D4" s="7"/>
      <c r="E4" s="7"/>
      <c r="F4" s="7"/>
      <c r="G4" s="7"/>
      <c r="H4" s="7" t="s">
        <v>6</v>
      </c>
      <c r="I4" s="15">
        <v>0.66666666666666663</v>
      </c>
      <c r="J4" s="15"/>
      <c r="K4" s="2"/>
      <c r="L4" s="13"/>
      <c r="M4" s="4"/>
      <c r="N4" s="4"/>
      <c r="O4" s="13"/>
      <c r="P4" s="4"/>
      <c r="Q4" s="9"/>
      <c r="R4" s="2"/>
      <c r="S4" s="2"/>
      <c r="T4" s="2"/>
      <c r="U4" s="2"/>
    </row>
    <row r="5" spans="1:21" ht="14.25" x14ac:dyDescent="0.2">
      <c r="A5" s="7"/>
      <c r="B5" s="7" t="s">
        <v>7</v>
      </c>
      <c r="C5" s="7"/>
      <c r="D5" s="7"/>
      <c r="E5" s="7"/>
      <c r="F5" s="7"/>
      <c r="G5" s="7"/>
      <c r="H5" s="8"/>
      <c r="I5" s="15"/>
      <c r="J5" s="16"/>
      <c r="K5" s="2"/>
      <c r="L5" s="13"/>
      <c r="M5" s="17"/>
      <c r="N5" s="17"/>
      <c r="O5" s="13"/>
      <c r="P5" s="17"/>
      <c r="Q5" s="5"/>
      <c r="R5" s="2"/>
      <c r="S5" s="2"/>
      <c r="T5" s="2"/>
      <c r="U5" s="2"/>
    </row>
    <row r="6" spans="1:21" ht="14.25" x14ac:dyDescent="0.2">
      <c r="A6" s="18" t="s">
        <v>8</v>
      </c>
      <c r="B6" s="19"/>
      <c r="C6" s="7"/>
      <c r="D6" s="7"/>
      <c r="E6" s="7"/>
      <c r="F6" s="7"/>
      <c r="G6" s="7" t="s">
        <v>7</v>
      </c>
      <c r="H6" s="8"/>
      <c r="I6" s="7"/>
      <c r="J6" s="7"/>
      <c r="K6" s="20"/>
      <c r="L6" s="13"/>
      <c r="M6" s="4"/>
      <c r="N6" s="4"/>
      <c r="O6" s="13"/>
      <c r="P6" s="4"/>
      <c r="Q6" s="7"/>
      <c r="R6" s="2"/>
      <c r="S6" s="2"/>
      <c r="T6" s="2"/>
      <c r="U6" s="2"/>
    </row>
    <row r="7" spans="1:21" ht="14.25" x14ac:dyDescent="0.2">
      <c r="A7" s="7"/>
      <c r="B7" s="7"/>
      <c r="C7" s="21" t="s">
        <v>9</v>
      </c>
      <c r="D7" s="21"/>
      <c r="E7" s="21" t="s">
        <v>10</v>
      </c>
      <c r="F7" s="21"/>
      <c r="G7" s="21" t="s">
        <v>11</v>
      </c>
      <c r="H7" s="8"/>
      <c r="I7" s="7"/>
      <c r="J7" s="7"/>
      <c r="K7" s="2"/>
      <c r="L7" s="13"/>
      <c r="M7" s="4"/>
      <c r="N7" s="4"/>
      <c r="O7" s="13"/>
      <c r="P7" s="4"/>
      <c r="Q7" s="7"/>
      <c r="R7" s="2"/>
      <c r="S7" s="2"/>
      <c r="T7" s="2"/>
      <c r="U7" s="2"/>
    </row>
    <row r="8" spans="1:21" ht="14.25" x14ac:dyDescent="0.2">
      <c r="A8" s="7"/>
      <c r="B8" s="22"/>
      <c r="C8" s="23">
        <v>100000</v>
      </c>
      <c r="D8" s="7"/>
      <c r="E8" s="24">
        <v>385</v>
      </c>
      <c r="F8" s="22"/>
      <c r="G8" s="17">
        <f>C8*E8</f>
        <v>38500000</v>
      </c>
      <c r="H8" s="8"/>
      <c r="I8" s="17"/>
      <c r="J8" s="17"/>
      <c r="K8" s="2"/>
      <c r="L8" s="13"/>
      <c r="M8" s="4"/>
      <c r="N8" s="4"/>
      <c r="O8" s="13"/>
      <c r="P8" s="4"/>
      <c r="Q8" s="7"/>
      <c r="R8" s="2"/>
      <c r="S8" s="2"/>
      <c r="T8" s="2"/>
      <c r="U8" s="2"/>
    </row>
    <row r="9" spans="1:21" x14ac:dyDescent="0.25">
      <c r="A9" s="7"/>
      <c r="B9" s="22"/>
      <c r="C9" s="23">
        <v>50000</v>
      </c>
      <c r="D9" s="7"/>
      <c r="E9" s="24">
        <v>67</v>
      </c>
      <c r="F9" s="22"/>
      <c r="G9" s="17">
        <f t="shared" ref="G9:G16" si="0">C9*E9</f>
        <v>3350000</v>
      </c>
      <c r="H9" s="8"/>
      <c r="I9" s="17"/>
      <c r="J9" s="17"/>
      <c r="K9" s="2"/>
      <c r="L9" s="3"/>
      <c r="M9" s="4"/>
      <c r="N9" s="4"/>
      <c r="O9" s="3"/>
      <c r="P9" s="4"/>
      <c r="Q9" s="5"/>
      <c r="R9" s="2" t="s">
        <v>12</v>
      </c>
      <c r="S9" s="2"/>
      <c r="T9" s="2"/>
      <c r="U9" s="2"/>
    </row>
    <row r="10" spans="1:21" x14ac:dyDescent="0.25">
      <c r="A10" s="7"/>
      <c r="B10" s="22" t="s">
        <v>7</v>
      </c>
      <c r="C10" s="23">
        <v>20000</v>
      </c>
      <c r="D10" s="7"/>
      <c r="E10" s="24">
        <v>0</v>
      </c>
      <c r="F10" s="22"/>
      <c r="G10" s="17">
        <f t="shared" si="0"/>
        <v>0</v>
      </c>
      <c r="H10" s="8"/>
      <c r="I10" s="8"/>
      <c r="J10" s="17"/>
      <c r="K10" s="25"/>
      <c r="L10" s="3"/>
      <c r="M10" s="4"/>
      <c r="N10" s="4"/>
      <c r="O10" s="3"/>
      <c r="P10" s="4"/>
      <c r="Q10" s="7"/>
      <c r="R10" s="2"/>
      <c r="S10" s="2"/>
      <c r="T10" s="2"/>
      <c r="U10" s="2"/>
    </row>
    <row r="11" spans="1:21" x14ac:dyDescent="0.25">
      <c r="A11" s="7"/>
      <c r="B11" s="22"/>
      <c r="C11" s="23">
        <v>10000</v>
      </c>
      <c r="D11" s="7"/>
      <c r="E11" s="24">
        <v>1</v>
      </c>
      <c r="F11" s="22"/>
      <c r="G11" s="17">
        <f t="shared" si="0"/>
        <v>10000</v>
      </c>
      <c r="H11" s="8"/>
      <c r="I11" s="17"/>
      <c r="J11" s="131"/>
      <c r="K11" s="26"/>
      <c r="L11" s="146" t="s">
        <v>13</v>
      </c>
      <c r="M11" s="144"/>
      <c r="N11" s="145" t="s">
        <v>14</v>
      </c>
      <c r="O11" s="145"/>
      <c r="P11" s="27"/>
      <c r="Q11" s="8"/>
      <c r="R11" s="2"/>
      <c r="S11" s="2"/>
      <c r="T11" s="2" t="s">
        <v>15</v>
      </c>
      <c r="U11" s="2"/>
    </row>
    <row r="12" spans="1:21" x14ac:dyDescent="0.25">
      <c r="A12" s="7"/>
      <c r="B12" s="22"/>
      <c r="C12" s="23">
        <v>5000</v>
      </c>
      <c r="D12" s="7"/>
      <c r="E12" s="22">
        <v>0</v>
      </c>
      <c r="F12" s="22"/>
      <c r="G12" s="17">
        <f t="shared" si="0"/>
        <v>0</v>
      </c>
      <c r="H12" s="8"/>
      <c r="I12" s="17"/>
      <c r="J12" s="132"/>
      <c r="K12" s="136" t="s">
        <v>70</v>
      </c>
      <c r="L12" s="135" t="s">
        <v>18</v>
      </c>
      <c r="M12" s="30" t="s">
        <v>19</v>
      </c>
      <c r="N12" s="30" t="s">
        <v>17</v>
      </c>
      <c r="O12" s="31" t="s">
        <v>18</v>
      </c>
      <c r="P12" s="30" t="s">
        <v>19</v>
      </c>
      <c r="Q12" s="32" t="s">
        <v>15</v>
      </c>
      <c r="R12" s="2" t="s">
        <v>20</v>
      </c>
      <c r="S12" s="2" t="s">
        <v>21</v>
      </c>
      <c r="T12" s="2" t="s">
        <v>22</v>
      </c>
      <c r="U12" s="2"/>
    </row>
    <row r="13" spans="1:21" x14ac:dyDescent="0.2">
      <c r="A13" s="7"/>
      <c r="B13" s="22"/>
      <c r="C13" s="23">
        <v>2000</v>
      </c>
      <c r="D13" s="7"/>
      <c r="E13" s="22">
        <v>0</v>
      </c>
      <c r="F13" s="22"/>
      <c r="G13" s="17">
        <f t="shared" si="0"/>
        <v>0</v>
      </c>
      <c r="H13" s="8"/>
      <c r="I13" s="17"/>
      <c r="J13" s="33"/>
      <c r="K13" s="37">
        <v>46572</v>
      </c>
      <c r="L13" s="38">
        <v>6000000</v>
      </c>
      <c r="M13" s="36">
        <v>3315000</v>
      </c>
      <c r="N13" s="37"/>
      <c r="O13" s="38">
        <v>7750000</v>
      </c>
      <c r="P13" s="39"/>
      <c r="Q13" s="40"/>
      <c r="R13" s="41"/>
    </row>
    <row r="14" spans="1:21" x14ac:dyDescent="0.2">
      <c r="A14" s="7"/>
      <c r="B14" s="22"/>
      <c r="C14" s="23">
        <v>1000</v>
      </c>
      <c r="D14" s="7"/>
      <c r="E14" s="22">
        <v>0</v>
      </c>
      <c r="F14" s="22"/>
      <c r="G14" s="17">
        <f t="shared" si="0"/>
        <v>0</v>
      </c>
      <c r="H14" s="8"/>
      <c r="I14" s="17"/>
      <c r="J14" s="33"/>
      <c r="K14" s="37">
        <v>46573</v>
      </c>
      <c r="L14" s="38">
        <v>1000000</v>
      </c>
      <c r="M14" s="36">
        <v>250000</v>
      </c>
      <c r="N14" s="37"/>
      <c r="O14" s="38"/>
      <c r="P14" s="42"/>
      <c r="Q14" s="40"/>
      <c r="R14" s="43"/>
      <c r="S14" s="44"/>
      <c r="T14" s="41"/>
      <c r="U14" s="41"/>
    </row>
    <row r="15" spans="1:21" x14ac:dyDescent="0.2">
      <c r="A15" s="7"/>
      <c r="B15" s="22"/>
      <c r="C15" s="23">
        <v>500</v>
      </c>
      <c r="D15" s="7"/>
      <c r="E15" s="22">
        <v>0</v>
      </c>
      <c r="F15" s="22"/>
      <c r="G15" s="17">
        <f t="shared" si="0"/>
        <v>0</v>
      </c>
      <c r="H15" s="8"/>
      <c r="I15" s="9"/>
      <c r="J15" s="33"/>
      <c r="K15" s="37">
        <v>46574</v>
      </c>
      <c r="L15" s="38">
        <v>2500000</v>
      </c>
      <c r="M15" s="36">
        <v>1000000</v>
      </c>
      <c r="N15" s="37"/>
      <c r="O15" s="38"/>
      <c r="P15" s="45"/>
      <c r="Q15" s="46"/>
      <c r="R15" s="43"/>
      <c r="S15" s="44"/>
      <c r="T15" s="41">
        <f>SUM(T6:T14)</f>
        <v>0</v>
      </c>
      <c r="U15" s="41">
        <f>SUM(U6:U14)</f>
        <v>0</v>
      </c>
    </row>
    <row r="16" spans="1:21" x14ac:dyDescent="0.2">
      <c r="A16" s="7"/>
      <c r="B16" s="22"/>
      <c r="C16" s="23">
        <v>100</v>
      </c>
      <c r="D16" s="7"/>
      <c r="E16" s="22">
        <v>0</v>
      </c>
      <c r="F16" s="22"/>
      <c r="G16" s="17">
        <f t="shared" si="0"/>
        <v>0</v>
      </c>
      <c r="H16" s="8"/>
      <c r="I16" s="9"/>
      <c r="J16" s="33"/>
      <c r="K16" s="37">
        <v>46575</v>
      </c>
      <c r="L16" s="38">
        <v>1000000</v>
      </c>
      <c r="M16" s="36">
        <v>60000</v>
      </c>
      <c r="N16" s="37"/>
      <c r="O16" s="38"/>
      <c r="P16" s="47"/>
      <c r="Q16" s="26" t="s">
        <v>23</v>
      </c>
      <c r="R16" s="2"/>
    </row>
    <row r="17" spans="1:21" x14ac:dyDescent="0.2">
      <c r="A17" s="7"/>
      <c r="B17" s="7"/>
      <c r="C17" s="18" t="s">
        <v>24</v>
      </c>
      <c r="D17" s="7"/>
      <c r="E17" s="22"/>
      <c r="F17" s="7"/>
      <c r="G17" s="7"/>
      <c r="H17" s="8">
        <f>SUM(G8:G16)</f>
        <v>41860000</v>
      </c>
      <c r="I17" s="9"/>
      <c r="J17" s="33"/>
      <c r="K17" s="37">
        <v>46576</v>
      </c>
      <c r="L17" s="38">
        <v>750000</v>
      </c>
      <c r="M17" s="36">
        <v>500000</v>
      </c>
      <c r="N17" s="37"/>
      <c r="O17" s="38"/>
      <c r="P17" s="47"/>
      <c r="Q17" s="48"/>
      <c r="R17" s="49"/>
    </row>
    <row r="18" spans="1:21" x14ac:dyDescent="0.2">
      <c r="A18" s="7"/>
      <c r="B18" s="7"/>
      <c r="C18" s="7"/>
      <c r="D18" s="7"/>
      <c r="E18" s="7"/>
      <c r="F18" s="7"/>
      <c r="G18" s="7"/>
      <c r="H18" s="8"/>
      <c r="I18" s="9"/>
      <c r="J18" s="33"/>
      <c r="K18" s="37">
        <v>46577</v>
      </c>
      <c r="L18" s="38">
        <v>1500000</v>
      </c>
      <c r="M18" s="36">
        <v>80000</v>
      </c>
      <c r="N18" s="37"/>
      <c r="O18" s="38"/>
      <c r="P18" s="45"/>
      <c r="Q18" s="50"/>
      <c r="R18" s="43"/>
      <c r="S18" s="44"/>
      <c r="T18" s="51" t="s">
        <v>25</v>
      </c>
      <c r="U18" s="44"/>
    </row>
    <row r="19" spans="1:21" x14ac:dyDescent="0.2">
      <c r="A19" s="7"/>
      <c r="B19" s="7"/>
      <c r="C19" s="7" t="s">
        <v>9</v>
      </c>
      <c r="D19" s="7"/>
      <c r="E19" s="7" t="s">
        <v>26</v>
      </c>
      <c r="F19" s="7"/>
      <c r="G19" s="7" t="s">
        <v>11</v>
      </c>
      <c r="H19" s="8"/>
      <c r="I19" s="23"/>
      <c r="J19" s="33"/>
      <c r="K19" s="37">
        <v>46578</v>
      </c>
      <c r="L19" s="38">
        <v>4000000</v>
      </c>
      <c r="M19" s="36"/>
      <c r="N19" s="37"/>
      <c r="O19" s="38"/>
      <c r="P19" s="52"/>
      <c r="Q19" s="27"/>
      <c r="R19" s="43"/>
      <c r="S19" s="44"/>
      <c r="T19" s="51"/>
      <c r="U19" s="44"/>
    </row>
    <row r="20" spans="1:21" x14ac:dyDescent="0.2">
      <c r="A20" s="7"/>
      <c r="B20" s="7"/>
      <c r="C20" s="23">
        <v>1000</v>
      </c>
      <c r="D20" s="7"/>
      <c r="E20" s="7">
        <v>1</v>
      </c>
      <c r="F20" s="7"/>
      <c r="G20" s="23">
        <f>C20*E20</f>
        <v>1000</v>
      </c>
      <c r="H20" s="8"/>
      <c r="I20" s="23"/>
      <c r="J20" s="33"/>
      <c r="K20" s="37">
        <v>46579</v>
      </c>
      <c r="L20" s="38">
        <v>2350000</v>
      </c>
      <c r="M20" s="36"/>
      <c r="N20" s="37"/>
      <c r="O20" s="38"/>
      <c r="P20" s="47"/>
      <c r="Q20" s="46"/>
      <c r="R20" s="49"/>
    </row>
    <row r="21" spans="1:21" x14ac:dyDescent="0.2">
      <c r="A21" s="7"/>
      <c r="B21" s="7"/>
      <c r="C21" s="23">
        <v>500</v>
      </c>
      <c r="D21" s="7"/>
      <c r="E21" s="7">
        <v>2</v>
      </c>
      <c r="F21" s="7"/>
      <c r="G21" s="23">
        <f>C21*E21</f>
        <v>1000</v>
      </c>
      <c r="H21" s="8"/>
      <c r="I21" s="23"/>
      <c r="J21" s="33"/>
      <c r="K21" s="124"/>
      <c r="L21" s="46">
        <v>-7750000</v>
      </c>
      <c r="M21" s="36"/>
      <c r="N21" s="37"/>
      <c r="O21" s="38"/>
      <c r="P21" s="47"/>
      <c r="Q21" s="46"/>
      <c r="R21" s="49"/>
    </row>
    <row r="22" spans="1:21" x14ac:dyDescent="0.2">
      <c r="A22" s="7"/>
      <c r="B22" s="7"/>
      <c r="C22" s="23">
        <v>200</v>
      </c>
      <c r="D22" s="7"/>
      <c r="E22" s="7">
        <v>0</v>
      </c>
      <c r="F22" s="7"/>
      <c r="G22" s="23">
        <f>C22*E22</f>
        <v>0</v>
      </c>
      <c r="H22" s="8"/>
      <c r="I22" s="9"/>
      <c r="J22" s="33"/>
      <c r="K22" s="37"/>
      <c r="L22" s="46"/>
      <c r="M22" s="36"/>
      <c r="N22" s="37"/>
      <c r="O22" s="38"/>
      <c r="P22" s="47"/>
      <c r="Q22" s="46"/>
      <c r="R22" s="49"/>
    </row>
    <row r="23" spans="1:21" x14ac:dyDescent="0.2">
      <c r="A23" s="7"/>
      <c r="B23" s="7"/>
      <c r="C23" s="23">
        <v>100</v>
      </c>
      <c r="D23" s="7"/>
      <c r="E23" s="7">
        <v>0</v>
      </c>
      <c r="F23" s="7"/>
      <c r="G23" s="23">
        <f>C23*E23</f>
        <v>0</v>
      </c>
      <c r="H23" s="8"/>
      <c r="I23" s="9"/>
      <c r="J23" s="33"/>
      <c r="K23" s="37"/>
      <c r="L23" s="46"/>
      <c r="M23" s="36"/>
      <c r="N23" s="37"/>
      <c r="O23" s="38"/>
      <c r="P23" s="53"/>
      <c r="Q23" s="27"/>
      <c r="R23" s="43"/>
      <c r="S23" s="44"/>
      <c r="T23" s="51"/>
      <c r="U23" s="44"/>
    </row>
    <row r="24" spans="1:21" x14ac:dyDescent="0.2">
      <c r="A24" s="7"/>
      <c r="B24" s="7"/>
      <c r="C24" s="23">
        <v>50</v>
      </c>
      <c r="D24" s="7"/>
      <c r="E24" s="7">
        <v>0</v>
      </c>
      <c r="F24" s="7"/>
      <c r="G24" s="23">
        <f>C24*E24</f>
        <v>0</v>
      </c>
      <c r="H24" s="8"/>
      <c r="I24" s="7"/>
      <c r="J24" s="33"/>
      <c r="K24" s="37"/>
      <c r="L24" s="46"/>
      <c r="M24" s="36"/>
      <c r="N24" s="37"/>
      <c r="O24" s="38"/>
      <c r="P24" s="54"/>
      <c r="Q24" s="40"/>
      <c r="R24" s="55"/>
    </row>
    <row r="25" spans="1:21" x14ac:dyDescent="0.25">
      <c r="A25" s="7"/>
      <c r="B25" s="7"/>
      <c r="C25" s="23">
        <v>25</v>
      </c>
      <c r="D25" s="7"/>
      <c r="E25" s="7">
        <v>0</v>
      </c>
      <c r="F25" s="7"/>
      <c r="G25" s="56">
        <v>0</v>
      </c>
      <c r="H25" s="8"/>
      <c r="I25" s="7" t="s">
        <v>7</v>
      </c>
      <c r="J25" s="33"/>
      <c r="K25" s="37"/>
      <c r="L25" s="46"/>
      <c r="M25" s="36"/>
      <c r="N25" s="37"/>
      <c r="O25" s="38"/>
      <c r="P25" s="57"/>
      <c r="Q25" s="40"/>
      <c r="R25" s="55"/>
    </row>
    <row r="26" spans="1:21" x14ac:dyDescent="0.2">
      <c r="A26" s="7"/>
      <c r="B26" s="7"/>
      <c r="C26" s="18"/>
      <c r="D26" s="7"/>
      <c r="E26" s="7"/>
      <c r="F26" s="7"/>
      <c r="G26" s="7"/>
      <c r="H26" s="58">
        <f>SUM(G20:G25)</f>
        <v>2000</v>
      </c>
      <c r="I26" s="8"/>
      <c r="J26" s="33"/>
      <c r="K26" s="37"/>
      <c r="L26" s="46"/>
      <c r="M26" s="45"/>
      <c r="N26" s="37"/>
      <c r="O26" s="38"/>
      <c r="P26" s="45"/>
      <c r="Q26" s="59"/>
      <c r="R26" s="43"/>
      <c r="S26" s="44"/>
      <c r="T26" s="51"/>
      <c r="U26" s="44"/>
    </row>
    <row r="27" spans="1:21" x14ac:dyDescent="0.25">
      <c r="A27" s="7"/>
      <c r="B27" s="7"/>
      <c r="C27" s="18" t="s">
        <v>24</v>
      </c>
      <c r="D27" s="7"/>
      <c r="E27" s="7"/>
      <c r="F27" s="7"/>
      <c r="G27" s="7"/>
      <c r="H27" s="8"/>
      <c r="I27" s="8">
        <f>+H17+H26</f>
        <v>41862000</v>
      </c>
      <c r="J27" s="33"/>
      <c r="K27" s="37"/>
      <c r="L27" s="46"/>
      <c r="M27" s="57"/>
      <c r="N27" s="37"/>
      <c r="O27" s="38"/>
      <c r="P27" s="57"/>
      <c r="Q27" s="40"/>
      <c r="R27" s="55"/>
    </row>
    <row r="28" spans="1:21" x14ac:dyDescent="0.25">
      <c r="A28" s="7"/>
      <c r="B28" s="7"/>
      <c r="C28" s="7"/>
      <c r="D28" s="7"/>
      <c r="E28" s="7"/>
      <c r="F28" s="7"/>
      <c r="G28" s="60"/>
      <c r="H28" s="8"/>
      <c r="I28" s="8"/>
      <c r="J28" s="33"/>
      <c r="K28" s="66"/>
      <c r="L28" s="128"/>
      <c r="M28" s="61"/>
      <c r="N28" s="37"/>
      <c r="O28" s="38"/>
      <c r="P28" s="61"/>
      <c r="Q28" s="62"/>
      <c r="R28" s="43"/>
      <c r="S28" s="44"/>
      <c r="T28" s="51"/>
      <c r="U28" s="44"/>
    </row>
    <row r="29" spans="1:21" x14ac:dyDescent="0.25">
      <c r="A29" s="7"/>
      <c r="B29" s="7"/>
      <c r="C29" s="18" t="s">
        <v>27</v>
      </c>
      <c r="D29" s="7"/>
      <c r="E29" s="7"/>
      <c r="F29" s="7"/>
      <c r="G29" s="7"/>
      <c r="H29" s="8"/>
      <c r="I29" s="8"/>
      <c r="J29" s="33"/>
      <c r="K29" s="37"/>
      <c r="L29" s="128"/>
      <c r="M29" s="61"/>
      <c r="N29" s="37"/>
      <c r="O29" s="38"/>
      <c r="P29" s="61"/>
      <c r="Q29" s="62"/>
      <c r="R29" s="2"/>
      <c r="S29" s="44"/>
      <c r="T29" s="2"/>
      <c r="U29" s="44"/>
    </row>
    <row r="30" spans="1:21" x14ac:dyDescent="0.25">
      <c r="A30" s="7"/>
      <c r="B30" s="7"/>
      <c r="C30" s="7" t="s">
        <v>28</v>
      </c>
      <c r="D30" s="7"/>
      <c r="E30" s="7"/>
      <c r="F30" s="7"/>
      <c r="G30" s="7" t="s">
        <v>7</v>
      </c>
      <c r="H30" s="8"/>
      <c r="I30" s="8">
        <f>'6 Juni '!I38</f>
        <v>546495965</v>
      </c>
      <c r="J30" s="33"/>
      <c r="K30" s="37"/>
      <c r="L30" s="128"/>
      <c r="M30" s="61"/>
      <c r="N30" s="37"/>
      <c r="O30" s="38"/>
      <c r="P30" s="61"/>
      <c r="Q30" s="62"/>
      <c r="R30" s="2"/>
      <c r="S30" s="44"/>
      <c r="T30" s="2"/>
      <c r="U30" s="44"/>
    </row>
    <row r="31" spans="1:21" x14ac:dyDescent="0.25">
      <c r="A31" s="7"/>
      <c r="B31" s="7"/>
      <c r="C31" s="7" t="s">
        <v>29</v>
      </c>
      <c r="D31" s="7"/>
      <c r="E31" s="7"/>
      <c r="F31" s="7"/>
      <c r="G31" s="7"/>
      <c r="H31" s="8"/>
      <c r="I31" s="8">
        <f>+'21 juni'!I57</f>
        <v>27787000</v>
      </c>
      <c r="J31" s="33"/>
      <c r="K31" s="37"/>
      <c r="L31" s="128"/>
      <c r="M31" s="61"/>
      <c r="N31" s="37"/>
      <c r="O31" s="38"/>
      <c r="P31" s="61"/>
      <c r="Q31" s="62"/>
      <c r="R31" s="2"/>
      <c r="S31" s="44"/>
      <c r="T31" s="2"/>
      <c r="U31" s="44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33"/>
      <c r="K32" s="37"/>
      <c r="L32" s="128"/>
      <c r="M32" s="61"/>
      <c r="N32" s="37"/>
      <c r="O32" s="38"/>
      <c r="P32" s="61"/>
      <c r="Q32" s="62"/>
      <c r="R32" s="2"/>
      <c r="S32" s="44"/>
      <c r="T32" s="63"/>
      <c r="U32" s="44"/>
    </row>
    <row r="33" spans="1:21" x14ac:dyDescent="0.25">
      <c r="A33" s="7"/>
      <c r="B33" s="7"/>
      <c r="C33" s="18" t="s">
        <v>30</v>
      </c>
      <c r="D33" s="7"/>
      <c r="E33" s="7"/>
      <c r="F33" s="7"/>
      <c r="G33" s="7"/>
      <c r="H33" s="8"/>
      <c r="I33" s="43"/>
      <c r="J33" s="33"/>
      <c r="K33" s="37"/>
      <c r="L33" s="128"/>
      <c r="M33" s="61"/>
      <c r="N33" s="37"/>
      <c r="O33" s="38"/>
      <c r="P33" s="61"/>
      <c r="Q33" s="62"/>
      <c r="R33" s="44"/>
      <c r="S33" s="44"/>
      <c r="T33" s="2"/>
      <c r="U33" s="44"/>
    </row>
    <row r="34" spans="1:21" x14ac:dyDescent="0.2">
      <c r="A34" s="7"/>
      <c r="B34" s="18">
        <v>1</v>
      </c>
      <c r="C34" s="18" t="s">
        <v>31</v>
      </c>
      <c r="D34" s="7"/>
      <c r="E34" s="7"/>
      <c r="F34" s="7"/>
      <c r="G34" s="7"/>
      <c r="H34" s="8"/>
      <c r="I34" s="8"/>
      <c r="J34" s="33"/>
      <c r="K34" s="37"/>
      <c r="L34" s="128"/>
      <c r="N34" s="37"/>
      <c r="O34" s="38"/>
      <c r="Q34" s="62"/>
      <c r="R34" s="9"/>
      <c r="S34" s="44"/>
      <c r="T34" s="2"/>
      <c r="U34" s="2"/>
    </row>
    <row r="35" spans="1:21" x14ac:dyDescent="0.2">
      <c r="A35" s="7"/>
      <c r="B35" s="18"/>
      <c r="C35" s="18" t="s">
        <v>15</v>
      </c>
      <c r="D35" s="7"/>
      <c r="E35" s="7"/>
      <c r="F35" s="7"/>
      <c r="G35" s="7"/>
      <c r="H35" s="8"/>
      <c r="I35" s="8"/>
      <c r="J35" s="33"/>
      <c r="K35" s="37"/>
      <c r="L35" s="128"/>
      <c r="N35" s="37"/>
      <c r="O35" s="38"/>
      <c r="Q35" s="62"/>
      <c r="S35" s="44"/>
      <c r="T35" s="2"/>
      <c r="U35" s="2"/>
    </row>
    <row r="36" spans="1:21" x14ac:dyDescent="0.2">
      <c r="A36" s="7"/>
      <c r="B36" s="7"/>
      <c r="C36" s="7" t="s">
        <v>32</v>
      </c>
      <c r="D36" s="7"/>
      <c r="E36" s="7" t="s">
        <v>33</v>
      </c>
      <c r="F36" s="7"/>
      <c r="G36" s="23"/>
      <c r="H36" s="58"/>
      <c r="I36" s="8"/>
      <c r="J36" s="33"/>
      <c r="K36" s="37"/>
      <c r="L36" s="128"/>
      <c r="N36" s="37"/>
      <c r="O36" s="38"/>
      <c r="Q36" s="62"/>
      <c r="S36" s="44"/>
      <c r="T36" s="2"/>
      <c r="U36" s="2"/>
    </row>
    <row r="37" spans="1:21" x14ac:dyDescent="0.2">
      <c r="A37" s="7"/>
      <c r="B37" s="7"/>
      <c r="C37" s="7" t="s">
        <v>34</v>
      </c>
      <c r="D37" s="7"/>
      <c r="E37" s="7"/>
      <c r="F37" s="7"/>
      <c r="G37" s="7"/>
      <c r="H37" s="65">
        <v>0</v>
      </c>
      <c r="I37" s="7" t="s">
        <v>7</v>
      </c>
      <c r="J37" s="33"/>
      <c r="K37" s="37"/>
      <c r="L37" s="128"/>
      <c r="N37" s="37"/>
      <c r="O37" s="38"/>
      <c r="Q37" s="62"/>
      <c r="S37" s="44"/>
      <c r="T37" s="2"/>
      <c r="U37" s="2"/>
    </row>
    <row r="38" spans="1:21" x14ac:dyDescent="0.2">
      <c r="A38" s="7"/>
      <c r="B38" s="7"/>
      <c r="C38" s="7" t="s">
        <v>35</v>
      </c>
      <c r="D38" s="7"/>
      <c r="E38" s="7"/>
      <c r="F38" s="7"/>
      <c r="G38" s="7"/>
      <c r="H38" s="8"/>
      <c r="I38" s="8">
        <f>+I30+H36-H37</f>
        <v>546495965</v>
      </c>
      <c r="J38" s="33"/>
      <c r="K38" s="37"/>
      <c r="L38" s="128"/>
      <c r="N38" s="37"/>
      <c r="O38" s="38"/>
      <c r="Q38" s="62"/>
      <c r="S38" s="44"/>
      <c r="T38" s="2"/>
      <c r="U38" s="2"/>
    </row>
    <row r="39" spans="1:21" x14ac:dyDescent="0.2">
      <c r="A39" s="7"/>
      <c r="B39" s="7"/>
      <c r="C39" s="7"/>
      <c r="D39" s="7"/>
      <c r="E39" s="7"/>
      <c r="F39" s="7"/>
      <c r="G39" s="7"/>
      <c r="H39" s="8"/>
      <c r="I39" s="8"/>
      <c r="J39" s="33"/>
      <c r="K39" s="37"/>
      <c r="L39" s="128"/>
      <c r="N39" s="37"/>
      <c r="O39" s="38"/>
      <c r="Q39" s="62"/>
      <c r="S39" s="44"/>
      <c r="T39" s="2"/>
      <c r="U39" s="2"/>
    </row>
    <row r="40" spans="1:21" x14ac:dyDescent="0.2">
      <c r="A40" s="7"/>
      <c r="B40" s="7"/>
      <c r="C40" s="7" t="s">
        <v>36</v>
      </c>
      <c r="D40" s="7"/>
      <c r="E40" s="7"/>
      <c r="F40" s="7"/>
      <c r="G40" s="7"/>
      <c r="H40" s="8">
        <v>75000000</v>
      </c>
      <c r="I40" s="8"/>
      <c r="J40" s="33"/>
      <c r="K40" s="37"/>
      <c r="L40" s="128"/>
      <c r="N40" s="37"/>
      <c r="O40" s="38"/>
      <c r="Q40" s="62"/>
      <c r="S40" s="44"/>
      <c r="T40" s="2"/>
      <c r="U40" s="2"/>
    </row>
    <row r="41" spans="1:21" x14ac:dyDescent="0.2">
      <c r="A41" s="7"/>
      <c r="B41" s="7"/>
      <c r="C41" s="18" t="s">
        <v>37</v>
      </c>
      <c r="D41" s="7"/>
      <c r="E41" s="7"/>
      <c r="F41" s="7"/>
      <c r="G41" s="7"/>
      <c r="H41" s="58">
        <v>7528602</v>
      </c>
      <c r="J41" s="33"/>
      <c r="K41" s="66"/>
      <c r="L41" s="129"/>
      <c r="N41" s="37"/>
      <c r="O41" s="38"/>
      <c r="Q41" s="62"/>
      <c r="S41" s="44"/>
      <c r="T41" s="2"/>
      <c r="U41" s="2"/>
    </row>
    <row r="42" spans="1:21" x14ac:dyDescent="0.2">
      <c r="A42" s="7"/>
      <c r="B42" s="7"/>
      <c r="C42" s="18" t="s">
        <v>38</v>
      </c>
      <c r="D42" s="7"/>
      <c r="E42" s="7"/>
      <c r="F42" s="7"/>
      <c r="G42" s="7"/>
      <c r="H42" s="8">
        <v>14838470</v>
      </c>
      <c r="I42" s="8"/>
      <c r="J42" s="33"/>
      <c r="K42" s="123"/>
      <c r="L42" s="129"/>
      <c r="N42" s="66"/>
      <c r="O42" s="67"/>
      <c r="Q42" s="62"/>
      <c r="S42" s="44"/>
      <c r="T42" s="2"/>
      <c r="U42" s="2"/>
    </row>
    <row r="43" spans="1:21" ht="16.5" x14ac:dyDescent="0.35">
      <c r="A43" s="7"/>
      <c r="B43" s="7"/>
      <c r="C43" s="18" t="s">
        <v>39</v>
      </c>
      <c r="D43" s="7"/>
      <c r="E43" s="7"/>
      <c r="F43" s="7"/>
      <c r="G43" s="7"/>
      <c r="H43" s="68">
        <v>40735237</v>
      </c>
      <c r="I43" s="8"/>
      <c r="J43" s="33"/>
      <c r="K43" s="123"/>
      <c r="L43" s="129"/>
      <c r="N43" s="37"/>
      <c r="O43" s="67"/>
      <c r="Q43" s="62"/>
      <c r="R43" s="69"/>
      <c r="S43" s="43"/>
      <c r="T43" s="70"/>
      <c r="U43" s="70"/>
    </row>
    <row r="44" spans="1:21" ht="16.5" x14ac:dyDescent="0.35">
      <c r="A44" s="7"/>
      <c r="B44" s="7"/>
      <c r="C44" s="7"/>
      <c r="D44" s="7"/>
      <c r="E44" s="7"/>
      <c r="F44" s="7"/>
      <c r="G44" s="7"/>
      <c r="H44" s="8"/>
      <c r="I44" s="71">
        <f>SUM(H40:H43)</f>
        <v>138102309</v>
      </c>
      <c r="J44" s="33"/>
      <c r="K44" s="123"/>
      <c r="L44" s="129"/>
      <c r="N44" s="66"/>
      <c r="O44" s="67"/>
      <c r="Q44" s="62"/>
      <c r="R44" s="69"/>
      <c r="S44" s="43"/>
      <c r="T44" s="72"/>
      <c r="U44" s="70"/>
    </row>
    <row r="45" spans="1:21" x14ac:dyDescent="0.2">
      <c r="A45" s="7"/>
      <c r="B45" s="7"/>
      <c r="C45" s="7"/>
      <c r="D45" s="7"/>
      <c r="E45" s="7"/>
      <c r="F45" s="7"/>
      <c r="G45" s="7"/>
      <c r="H45" s="8"/>
      <c r="I45" s="73">
        <f>SUM(I38:I44)</f>
        <v>684598274</v>
      </c>
      <c r="J45" s="33"/>
      <c r="K45" s="123"/>
      <c r="L45" s="129"/>
      <c r="N45" s="37"/>
      <c r="O45" s="67"/>
      <c r="Q45" s="62"/>
      <c r="R45" s="69"/>
      <c r="S45" s="43"/>
      <c r="T45" s="69"/>
      <c r="U45" s="70"/>
    </row>
    <row r="46" spans="1:21" x14ac:dyDescent="0.2">
      <c r="A46" s="7"/>
      <c r="B46" s="18">
        <v>2</v>
      </c>
      <c r="C46" s="18" t="s">
        <v>40</v>
      </c>
      <c r="D46" s="7"/>
      <c r="E46" s="7"/>
      <c r="F46" s="7"/>
      <c r="G46" s="7"/>
      <c r="H46" s="8"/>
      <c r="I46" s="8"/>
      <c r="J46" s="124"/>
      <c r="K46" s="123"/>
      <c r="L46" s="129"/>
      <c r="N46" s="66"/>
      <c r="O46" s="67"/>
      <c r="Q46" s="62"/>
      <c r="R46" s="69"/>
      <c r="S46" s="70"/>
      <c r="T46" s="69"/>
      <c r="U46" s="70"/>
    </row>
    <row r="47" spans="1:21" x14ac:dyDescent="0.2">
      <c r="A47" s="7"/>
      <c r="B47" s="7"/>
      <c r="C47" s="7" t="s">
        <v>34</v>
      </c>
      <c r="D47" s="7"/>
      <c r="E47" s="7"/>
      <c r="F47" s="7"/>
      <c r="G47" s="17"/>
      <c r="H47" s="8">
        <f>M119</f>
        <v>5205000</v>
      </c>
      <c r="I47" s="8"/>
      <c r="J47" s="124"/>
      <c r="K47" s="123"/>
      <c r="L47" s="130"/>
      <c r="N47" s="37"/>
      <c r="O47" s="66"/>
      <c r="Q47" s="62"/>
      <c r="R47" s="75"/>
      <c r="S47" s="75">
        <f>SUM(S13:S45)</f>
        <v>0</v>
      </c>
      <c r="T47" s="69"/>
      <c r="U47" s="70"/>
    </row>
    <row r="48" spans="1:21" x14ac:dyDescent="0.2">
      <c r="A48" s="7"/>
      <c r="B48" s="7"/>
      <c r="C48" s="7" t="s">
        <v>41</v>
      </c>
      <c r="D48" s="7"/>
      <c r="E48" s="7"/>
      <c r="F48" s="7"/>
      <c r="G48" s="22"/>
      <c r="H48" s="76"/>
      <c r="I48" s="8" t="s">
        <v>7</v>
      </c>
      <c r="J48" s="125"/>
      <c r="K48" s="123"/>
      <c r="L48" s="129"/>
      <c r="M48" s="78"/>
      <c r="N48" s="37"/>
      <c r="O48" s="66"/>
      <c r="P48" s="78"/>
      <c r="Q48" s="62"/>
      <c r="S48" s="2"/>
      <c r="U48" s="2"/>
    </row>
    <row r="49" spans="1:21" x14ac:dyDescent="0.2">
      <c r="A49" s="7"/>
      <c r="B49" s="7"/>
      <c r="C49" s="7"/>
      <c r="D49" s="7"/>
      <c r="E49" s="7"/>
      <c r="F49" s="7"/>
      <c r="G49" s="22" t="s">
        <v>7</v>
      </c>
      <c r="H49" s="79"/>
      <c r="I49" s="8">
        <f>H47+H48</f>
        <v>5205000</v>
      </c>
      <c r="J49" s="125"/>
      <c r="K49" s="123"/>
      <c r="L49" s="129"/>
      <c r="M49" s="78"/>
      <c r="N49" s="37"/>
      <c r="O49" s="46"/>
      <c r="P49" s="78"/>
      <c r="Q49" s="62"/>
      <c r="R49" s="80"/>
      <c r="S49" s="2" t="s">
        <v>42</v>
      </c>
      <c r="U49" s="2"/>
    </row>
    <row r="50" spans="1:21" x14ac:dyDescent="0.2">
      <c r="A50" s="7"/>
      <c r="B50" s="7"/>
      <c r="C50" s="7"/>
      <c r="D50" s="7"/>
      <c r="E50" s="7"/>
      <c r="F50" s="7"/>
      <c r="G50" s="22"/>
      <c r="H50" s="81"/>
      <c r="I50" s="8" t="s">
        <v>7</v>
      </c>
      <c r="J50" s="124"/>
      <c r="K50" s="123"/>
      <c r="L50" s="129"/>
      <c r="M50" s="78"/>
      <c r="N50" s="37"/>
      <c r="O50" s="46"/>
      <c r="P50" s="78"/>
      <c r="Q50" s="62"/>
      <c r="R50" s="80"/>
      <c r="S50" s="2"/>
      <c r="U50" s="2"/>
    </row>
    <row r="51" spans="1:21" x14ac:dyDescent="0.25">
      <c r="A51" s="7"/>
      <c r="B51" s="7"/>
      <c r="C51" s="7" t="s">
        <v>43</v>
      </c>
      <c r="D51" s="7"/>
      <c r="E51" s="7"/>
      <c r="F51" s="7"/>
      <c r="G51" s="17"/>
      <c r="I51" s="8">
        <v>0</v>
      </c>
      <c r="J51" s="126"/>
      <c r="K51" s="123"/>
      <c r="L51" s="129"/>
      <c r="M51" s="78"/>
      <c r="N51" s="37"/>
      <c r="O51" s="46"/>
      <c r="P51" s="78"/>
      <c r="Q51" s="62"/>
      <c r="R51" s="80"/>
      <c r="S51" s="2"/>
      <c r="U51" s="2"/>
    </row>
    <row r="52" spans="1:21" x14ac:dyDescent="0.25">
      <c r="A52" s="7"/>
      <c r="B52" s="7"/>
      <c r="C52" s="83" t="s">
        <v>44</v>
      </c>
      <c r="D52" s="7"/>
      <c r="E52" s="7"/>
      <c r="F52" s="7"/>
      <c r="G52" s="17"/>
      <c r="H52" s="58">
        <f>+L119</f>
        <v>11350000</v>
      </c>
      <c r="I52" s="8"/>
      <c r="J52" s="127"/>
      <c r="K52" s="123"/>
      <c r="L52" s="129"/>
      <c r="M52" s="78"/>
      <c r="N52" s="37"/>
      <c r="O52" s="46"/>
      <c r="P52" s="78"/>
      <c r="Q52" s="62"/>
      <c r="R52" s="80"/>
      <c r="S52" s="2"/>
      <c r="U52" s="2"/>
    </row>
    <row r="53" spans="1:21" x14ac:dyDescent="0.25">
      <c r="A53" s="7"/>
      <c r="B53" s="7"/>
      <c r="C53" s="83" t="s">
        <v>45</v>
      </c>
      <c r="D53" s="7"/>
      <c r="E53" s="7"/>
      <c r="F53" s="7"/>
      <c r="G53" s="17"/>
      <c r="H53" s="58">
        <f>+O13</f>
        <v>7750000</v>
      </c>
      <c r="I53" s="8"/>
      <c r="J53" s="127"/>
      <c r="K53" s="123"/>
      <c r="L53" s="129"/>
      <c r="M53" s="78"/>
      <c r="N53" s="37"/>
      <c r="O53" s="46"/>
      <c r="P53" s="78"/>
      <c r="Q53" s="62"/>
      <c r="R53" s="80"/>
      <c r="S53" s="2"/>
      <c r="U53" s="2"/>
    </row>
    <row r="54" spans="1:21" x14ac:dyDescent="0.25">
      <c r="A54" s="7"/>
      <c r="B54" s="7"/>
      <c r="C54" s="7" t="s">
        <v>46</v>
      </c>
      <c r="D54" s="7"/>
      <c r="E54" s="7"/>
      <c r="F54" s="7"/>
      <c r="G54" s="7"/>
      <c r="H54" s="65">
        <v>180000</v>
      </c>
      <c r="I54" s="8"/>
      <c r="J54" s="127"/>
      <c r="K54" s="123"/>
      <c r="L54" s="129"/>
      <c r="M54" s="78"/>
      <c r="N54" s="37"/>
      <c r="O54" s="46"/>
      <c r="P54" s="78"/>
      <c r="Q54" s="62"/>
      <c r="R54" s="80"/>
      <c r="S54" s="2"/>
      <c r="U54" s="2"/>
    </row>
    <row r="55" spans="1:21" x14ac:dyDescent="0.25">
      <c r="A55" s="7"/>
      <c r="B55" s="7"/>
      <c r="C55" s="7" t="s">
        <v>47</v>
      </c>
      <c r="D55" s="7"/>
      <c r="E55" s="7"/>
      <c r="F55" s="7"/>
      <c r="G55" s="7"/>
      <c r="H55" s="17"/>
      <c r="I55" s="65">
        <f>SUM(H52:H54)</f>
        <v>19280000</v>
      </c>
      <c r="J55" s="126"/>
      <c r="K55" s="123"/>
      <c r="L55" s="129"/>
      <c r="M55" s="78"/>
      <c r="N55" s="37"/>
      <c r="O55" s="46"/>
      <c r="P55" s="78"/>
      <c r="Q55" s="62"/>
      <c r="R55" s="85"/>
      <c r="S55" s="63"/>
      <c r="T55" s="85"/>
      <c r="U55" s="63"/>
    </row>
    <row r="56" spans="1:21" x14ac:dyDescent="0.25">
      <c r="A56" s="7"/>
      <c r="B56" s="7"/>
      <c r="C56" s="18" t="s">
        <v>47</v>
      </c>
      <c r="D56" s="7"/>
      <c r="E56" s="7"/>
      <c r="F56" s="7"/>
      <c r="G56" s="7"/>
      <c r="H56" s="8"/>
      <c r="I56" s="8">
        <f>+I31-I49+I55</f>
        <v>41862000</v>
      </c>
      <c r="J56" s="126"/>
      <c r="K56" s="123"/>
      <c r="L56" s="129"/>
      <c r="M56" s="86"/>
      <c r="N56" s="37"/>
      <c r="O56" s="46"/>
      <c r="P56" s="86"/>
      <c r="Q56" s="62"/>
      <c r="R56" s="85"/>
      <c r="S56" s="63"/>
      <c r="T56" s="85"/>
      <c r="U56" s="63"/>
    </row>
    <row r="57" spans="1:21" x14ac:dyDescent="0.25">
      <c r="A57" s="83" t="s">
        <v>48</v>
      </c>
      <c r="B57" s="7"/>
      <c r="C57" s="7" t="s">
        <v>49</v>
      </c>
      <c r="D57" s="7"/>
      <c r="E57" s="7"/>
      <c r="F57" s="7"/>
      <c r="G57" s="7"/>
      <c r="H57" s="8"/>
      <c r="I57" s="8">
        <f>+I27</f>
        <v>41862000</v>
      </c>
      <c r="J57" s="127"/>
      <c r="K57" s="123"/>
      <c r="L57" s="129"/>
      <c r="M57" s="86"/>
      <c r="N57" s="37"/>
      <c r="O57" s="46"/>
      <c r="P57" s="86"/>
      <c r="Q57" s="62"/>
      <c r="R57" s="85"/>
      <c r="S57" s="63"/>
      <c r="T57" s="85"/>
      <c r="U57" s="63"/>
    </row>
    <row r="58" spans="1:21" x14ac:dyDescent="0.25">
      <c r="A58" s="7"/>
      <c r="B58" s="7"/>
      <c r="C58" s="7"/>
      <c r="D58" s="7"/>
      <c r="E58" s="7"/>
      <c r="F58" s="7"/>
      <c r="G58" s="7"/>
      <c r="H58" s="8" t="s">
        <v>7</v>
      </c>
      <c r="I58" s="65">
        <v>0</v>
      </c>
      <c r="J58" s="127"/>
      <c r="K58" s="123"/>
      <c r="L58" s="129"/>
      <c r="M58" s="87"/>
      <c r="N58" s="37"/>
      <c r="O58" s="46"/>
      <c r="P58" s="87"/>
      <c r="Q58" s="62"/>
      <c r="R58" s="85"/>
      <c r="S58" s="63"/>
      <c r="T58" s="85"/>
      <c r="U58" s="88"/>
    </row>
    <row r="59" spans="1:21" x14ac:dyDescent="0.25">
      <c r="A59" s="7"/>
      <c r="B59" s="7"/>
      <c r="C59" s="7"/>
      <c r="D59" s="7"/>
      <c r="E59" s="7" t="s">
        <v>50</v>
      </c>
      <c r="F59" s="7"/>
      <c r="G59" s="7"/>
      <c r="H59" s="8"/>
      <c r="I59" s="8">
        <f>+I57-I56</f>
        <v>0</v>
      </c>
      <c r="J59" s="89"/>
      <c r="K59" s="34"/>
      <c r="L59" s="46"/>
      <c r="M59" s="78"/>
      <c r="N59" s="37"/>
      <c r="O59" s="46"/>
      <c r="P59" s="78"/>
      <c r="Q59" s="62"/>
      <c r="R59" s="85"/>
      <c r="S59" s="63"/>
      <c r="T59" s="85"/>
      <c r="U59" s="85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9"/>
      <c r="K60" s="34"/>
      <c r="L60" s="46"/>
      <c r="M60" s="87"/>
      <c r="N60" s="37"/>
      <c r="O60" s="46"/>
      <c r="P60" s="87"/>
      <c r="Q60" s="62"/>
      <c r="R60" s="85"/>
      <c r="S60" s="63"/>
      <c r="T60" s="85"/>
      <c r="U60" s="85"/>
    </row>
    <row r="61" spans="1:21" x14ac:dyDescent="0.25">
      <c r="A61" s="7" t="s">
        <v>51</v>
      </c>
      <c r="B61" s="7"/>
      <c r="C61" s="7"/>
      <c r="D61" s="7"/>
      <c r="E61" s="7"/>
      <c r="F61" s="7"/>
      <c r="G61" s="7"/>
      <c r="H61" s="8"/>
      <c r="I61" s="90"/>
      <c r="J61" s="89"/>
      <c r="K61" s="37"/>
      <c r="L61" s="46"/>
      <c r="M61" s="87"/>
      <c r="N61" s="37"/>
      <c r="O61" s="46"/>
      <c r="P61" s="87"/>
      <c r="Q61" s="62"/>
      <c r="R61" s="85"/>
      <c r="S61" s="63"/>
      <c r="T61" s="85"/>
      <c r="U61" s="85"/>
    </row>
    <row r="62" spans="1:21" x14ac:dyDescent="0.25">
      <c r="A62" s="7" t="s">
        <v>52</v>
      </c>
      <c r="B62" s="7"/>
      <c r="C62" s="7"/>
      <c r="D62" s="7"/>
      <c r="E62" s="7" t="s">
        <v>7</v>
      </c>
      <c r="F62" s="7"/>
      <c r="G62" s="7" t="s">
        <v>53</v>
      </c>
      <c r="H62" s="8"/>
      <c r="I62" s="23"/>
      <c r="J62" s="89"/>
      <c r="K62" s="37"/>
      <c r="L62" s="46"/>
      <c r="M62" s="87"/>
      <c r="N62" s="37"/>
      <c r="O62" s="46"/>
      <c r="P62" s="87"/>
      <c r="Q62" s="62"/>
      <c r="R62" s="85"/>
      <c r="S62" s="63"/>
      <c r="T62" s="85"/>
      <c r="U62" s="85"/>
    </row>
    <row r="63" spans="1:21" x14ac:dyDescent="0.25">
      <c r="A63" s="7"/>
      <c r="B63" s="7"/>
      <c r="C63" s="7"/>
      <c r="D63" s="7"/>
      <c r="E63" s="7"/>
      <c r="F63" s="7"/>
      <c r="G63" s="7"/>
      <c r="H63" s="8" t="s">
        <v>7</v>
      </c>
      <c r="I63" s="23"/>
      <c r="J63" s="89"/>
      <c r="K63" s="66"/>
      <c r="L63" s="38"/>
      <c r="M63" s="87"/>
      <c r="N63" s="37"/>
      <c r="O63" s="46"/>
      <c r="P63" s="87"/>
      <c r="Q63" s="62"/>
      <c r="S63" s="44"/>
    </row>
    <row r="64" spans="1:21" x14ac:dyDescent="0.25">
      <c r="A64" s="91"/>
      <c r="B64" s="92"/>
      <c r="C64" s="92"/>
      <c r="D64" s="93"/>
      <c r="E64" s="93"/>
      <c r="F64" s="93"/>
      <c r="G64" s="93"/>
      <c r="H64" s="93"/>
      <c r="J64" s="89"/>
      <c r="K64" s="66"/>
      <c r="L64" s="38"/>
      <c r="N64" s="37"/>
      <c r="O64" s="46"/>
      <c r="Q64" s="62"/>
    </row>
    <row r="65" spans="1:19" x14ac:dyDescent="0.25">
      <c r="A65" s="2"/>
      <c r="B65" s="2"/>
      <c r="C65" s="2"/>
      <c r="D65" s="2"/>
      <c r="E65" s="2"/>
      <c r="F65" s="2"/>
      <c r="G65" s="9"/>
      <c r="I65" s="2"/>
      <c r="J65" s="89"/>
      <c r="K65" s="94"/>
      <c r="L65" s="38"/>
      <c r="N65" s="37"/>
      <c r="O65" s="46"/>
      <c r="Q65" s="62"/>
      <c r="S65" s="80"/>
    </row>
    <row r="66" spans="1:19" x14ac:dyDescent="0.25">
      <c r="A66" s="95" t="s">
        <v>66</v>
      </c>
      <c r="B66" s="92"/>
      <c r="C66" s="92"/>
      <c r="D66" s="93"/>
      <c r="E66" s="93"/>
      <c r="F66" s="93"/>
      <c r="G66" s="9" t="s">
        <v>55</v>
      </c>
      <c r="J66" s="89"/>
      <c r="K66" s="94"/>
      <c r="L66" s="38"/>
      <c r="O66" s="46"/>
      <c r="Q66" s="62"/>
      <c r="S66" s="80"/>
    </row>
    <row r="67" spans="1:19" x14ac:dyDescent="0.25">
      <c r="K67" s="94"/>
      <c r="L67" s="38"/>
    </row>
    <row r="68" spans="1:19" x14ac:dyDescent="0.25">
      <c r="A68" s="95" t="s">
        <v>56</v>
      </c>
      <c r="B68" s="92"/>
      <c r="C68" s="92"/>
      <c r="D68" s="93"/>
      <c r="E68" s="93"/>
      <c r="F68" s="93"/>
      <c r="G68" s="9"/>
      <c r="H68" s="6" t="s">
        <v>57</v>
      </c>
      <c r="J68" s="89"/>
      <c r="K68" s="94"/>
      <c r="L68" s="38"/>
      <c r="O68" s="46"/>
      <c r="Q68" s="62"/>
      <c r="S68" s="80"/>
    </row>
    <row r="69" spans="1:19" x14ac:dyDescent="0.25">
      <c r="A69" s="2"/>
      <c r="B69" s="2"/>
      <c r="C69" s="2"/>
      <c r="D69" s="2"/>
      <c r="E69" s="2"/>
      <c r="F69" s="2"/>
      <c r="H69" s="9"/>
      <c r="I69" s="2"/>
      <c r="J69" s="89"/>
      <c r="K69" s="94"/>
      <c r="L69" s="38"/>
      <c r="O69" s="46"/>
      <c r="Q69" s="62"/>
    </row>
    <row r="70" spans="1:19" x14ac:dyDescent="0.25">
      <c r="A70" s="2"/>
      <c r="B70" s="2"/>
      <c r="C70" s="2"/>
      <c r="D70" s="2"/>
      <c r="E70" s="2"/>
      <c r="F70" s="2"/>
      <c r="G70" s="93" t="s">
        <v>58</v>
      </c>
      <c r="H70" s="2"/>
      <c r="I70" s="2"/>
      <c r="J70" s="89"/>
      <c r="K70" s="94"/>
      <c r="L70" s="38"/>
      <c r="M70" s="87"/>
      <c r="N70" s="87"/>
      <c r="O70" s="46"/>
      <c r="P70" s="87"/>
      <c r="Q70" s="62"/>
    </row>
    <row r="71" spans="1:19" x14ac:dyDescent="0.25">
      <c r="A71" s="2"/>
      <c r="B71" s="2"/>
      <c r="C71" s="2"/>
      <c r="D71" s="2"/>
      <c r="E71" s="2"/>
      <c r="F71" s="2"/>
      <c r="G71" s="93"/>
      <c r="H71" s="2"/>
      <c r="I71" s="2"/>
      <c r="J71" s="89"/>
      <c r="K71" s="94"/>
      <c r="L71" s="38"/>
      <c r="O71" s="46"/>
      <c r="Q71" s="62"/>
    </row>
    <row r="72" spans="1:19" x14ac:dyDescent="0.25">
      <c r="A72" s="2"/>
      <c r="B72" s="2"/>
      <c r="C72" s="2"/>
      <c r="D72" s="2"/>
      <c r="E72" s="2" t="s">
        <v>59</v>
      </c>
      <c r="F72" s="2"/>
      <c r="G72" s="2"/>
      <c r="H72" s="2"/>
      <c r="I72" s="2"/>
      <c r="J72" s="89"/>
      <c r="K72" s="94"/>
      <c r="L72" s="38"/>
      <c r="O72" s="46"/>
      <c r="Q72" s="62"/>
    </row>
    <row r="73" spans="1:19" x14ac:dyDescent="0.25">
      <c r="A73" s="2"/>
      <c r="B73" s="2"/>
      <c r="C73" s="2"/>
      <c r="D73" s="2"/>
      <c r="E73" s="2" t="s">
        <v>59</v>
      </c>
      <c r="F73" s="2"/>
      <c r="G73" s="2"/>
      <c r="H73" s="2"/>
      <c r="I73" s="97"/>
      <c r="J73" s="89"/>
      <c r="K73" s="94"/>
      <c r="L73" s="38"/>
      <c r="O73" s="46"/>
      <c r="Q73" s="62"/>
    </row>
    <row r="74" spans="1:19" x14ac:dyDescent="0.25">
      <c r="A74" s="93"/>
      <c r="B74" s="93"/>
      <c r="C74" s="93"/>
      <c r="D74" s="93"/>
      <c r="E74" s="93"/>
      <c r="F74" s="93"/>
      <c r="G74" s="98"/>
      <c r="H74" s="99"/>
      <c r="I74" s="93"/>
      <c r="J74" s="89"/>
      <c r="K74" s="94"/>
      <c r="L74" s="38"/>
      <c r="O74" s="46"/>
      <c r="Q74" s="100"/>
    </row>
    <row r="75" spans="1:19" x14ac:dyDescent="0.25">
      <c r="A75" s="93"/>
      <c r="B75" s="93"/>
      <c r="C75" s="93"/>
      <c r="D75" s="93"/>
      <c r="E75" s="93"/>
      <c r="F75" s="93"/>
      <c r="G75" s="98" t="s">
        <v>60</v>
      </c>
      <c r="H75" s="101"/>
      <c r="I75" s="93"/>
      <c r="J75" s="89"/>
      <c r="K75" s="94"/>
      <c r="L75" s="38"/>
      <c r="O75" s="46"/>
      <c r="Q75" s="100"/>
    </row>
    <row r="76" spans="1:19" x14ac:dyDescent="0.25">
      <c r="A76" s="102"/>
      <c r="B76" s="103"/>
      <c r="C76" s="103"/>
      <c r="D76" s="103"/>
      <c r="E76" s="104"/>
      <c r="F76" s="2"/>
      <c r="G76" s="2"/>
      <c r="H76" s="63"/>
      <c r="I76" s="2"/>
      <c r="J76" s="89"/>
      <c r="K76" s="94"/>
      <c r="L76" s="38"/>
      <c r="O76" s="46"/>
      <c r="Q76" s="100"/>
    </row>
    <row r="77" spans="1:19" x14ac:dyDescent="0.25">
      <c r="A77" s="102"/>
      <c r="B77" s="103"/>
      <c r="C77" s="105"/>
      <c r="D77" s="103"/>
      <c r="E77" s="106"/>
      <c r="F77" s="2"/>
      <c r="G77" s="2"/>
      <c r="H77" s="63"/>
      <c r="I77" s="2"/>
      <c r="J77" s="89"/>
      <c r="K77" s="107"/>
      <c r="O77" s="46"/>
      <c r="Q77" s="100"/>
    </row>
    <row r="78" spans="1:19" x14ac:dyDescent="0.25">
      <c r="A78" s="104"/>
      <c r="B78" s="103"/>
      <c r="C78" s="105"/>
      <c r="D78" s="105"/>
      <c r="E78" s="108"/>
      <c r="F78" s="80"/>
      <c r="H78" s="85"/>
      <c r="J78" s="89"/>
      <c r="O78" s="46"/>
      <c r="Q78" s="100"/>
    </row>
    <row r="79" spans="1:19" x14ac:dyDescent="0.25">
      <c r="A79" s="109"/>
      <c r="B79" s="103"/>
      <c r="C79" s="110"/>
      <c r="D79" s="110"/>
      <c r="E79" s="108"/>
      <c r="H79" s="85"/>
      <c r="J79" s="89"/>
      <c r="O79" s="46"/>
      <c r="Q79" s="100"/>
    </row>
    <row r="80" spans="1:19" x14ac:dyDescent="0.25">
      <c r="A80" s="111"/>
      <c r="B80" s="103"/>
      <c r="C80" s="110"/>
      <c r="D80" s="110"/>
      <c r="E80" s="108"/>
      <c r="H80" s="85"/>
      <c r="J80" s="89"/>
      <c r="O80" s="46"/>
      <c r="Q80" s="112"/>
    </row>
    <row r="81" spans="1:17" x14ac:dyDescent="0.25">
      <c r="A81" s="111"/>
      <c r="B81" s="103"/>
      <c r="C81" s="110"/>
      <c r="D81" s="110"/>
      <c r="E81" s="108"/>
      <c r="H81" s="85"/>
      <c r="J81" s="89"/>
      <c r="O81" s="46"/>
      <c r="Q81" s="112"/>
    </row>
    <row r="82" spans="1:17" x14ac:dyDescent="0.25">
      <c r="A82" s="113"/>
      <c r="B82" s="103"/>
      <c r="C82" s="103"/>
      <c r="D82" s="103"/>
      <c r="E82" s="104"/>
      <c r="F82" s="2"/>
      <c r="G82" s="2"/>
      <c r="H82" s="63"/>
      <c r="I82" s="2"/>
      <c r="J82" s="89"/>
      <c r="K82" s="66"/>
      <c r="L82" s="46"/>
      <c r="O82" s="46"/>
      <c r="Q82" s="112"/>
    </row>
    <row r="83" spans="1:17" x14ac:dyDescent="0.25">
      <c r="A83" s="102" t="s">
        <v>61</v>
      </c>
      <c r="B83" s="103"/>
      <c r="C83" s="103"/>
      <c r="D83" s="103"/>
      <c r="E83" s="104"/>
      <c r="F83" s="2"/>
      <c r="G83" s="2"/>
      <c r="H83" s="63"/>
      <c r="I83" s="2"/>
      <c r="J83" s="89"/>
      <c r="K83" s="114"/>
      <c r="L83" s="46"/>
      <c r="O83" s="46"/>
      <c r="Q83" s="112"/>
    </row>
    <row r="84" spans="1:17" x14ac:dyDescent="0.25">
      <c r="A84" s="102"/>
      <c r="B84" s="103"/>
      <c r="C84" s="105"/>
      <c r="D84" s="103"/>
      <c r="E84" s="106"/>
      <c r="F84" s="2"/>
      <c r="G84" s="2"/>
      <c r="H84" s="63"/>
      <c r="I84" s="2"/>
      <c r="J84" s="89"/>
      <c r="K84" s="114"/>
      <c r="L84" s="46"/>
      <c r="O84" s="46"/>
      <c r="Q84" s="112"/>
    </row>
    <row r="85" spans="1:17" x14ac:dyDescent="0.25">
      <c r="A85" s="115">
        <f>SUM(A66:A84)</f>
        <v>0</v>
      </c>
      <c r="E85" s="85">
        <f>SUM(E66:E84)</f>
        <v>0</v>
      </c>
      <c r="H85" s="85">
        <f>SUM(H66:H84)</f>
        <v>0</v>
      </c>
      <c r="J85" s="89"/>
      <c r="K85" s="114"/>
      <c r="L85" s="46"/>
      <c r="O85" s="46"/>
      <c r="Q85" s="112"/>
    </row>
    <row r="86" spans="1:17" x14ac:dyDescent="0.25">
      <c r="J86" s="89"/>
      <c r="K86" s="114"/>
      <c r="L86" s="46"/>
      <c r="O86" s="46"/>
      <c r="Q86" s="100"/>
    </row>
    <row r="87" spans="1:17" x14ac:dyDescent="0.25">
      <c r="J87" s="89"/>
      <c r="K87" s="114"/>
      <c r="L87" s="46"/>
      <c r="O87" s="46"/>
      <c r="Q87" s="100"/>
    </row>
    <row r="88" spans="1:17" x14ac:dyDescent="0.25">
      <c r="J88" s="89"/>
      <c r="K88" s="114"/>
      <c r="L88" s="46"/>
      <c r="O88" s="46"/>
      <c r="Q88" s="100"/>
    </row>
    <row r="89" spans="1:17" x14ac:dyDescent="0.25">
      <c r="J89" s="89"/>
      <c r="K89" s="114"/>
      <c r="L89" s="46"/>
      <c r="O89" s="46"/>
      <c r="Q89" s="100"/>
    </row>
    <row r="90" spans="1:17" x14ac:dyDescent="0.25">
      <c r="J90" s="89"/>
      <c r="K90" s="114"/>
      <c r="L90" s="46"/>
      <c r="O90" s="46"/>
      <c r="Q90" s="100"/>
    </row>
    <row r="91" spans="1:17" x14ac:dyDescent="0.25">
      <c r="J91" s="89"/>
      <c r="K91" s="114"/>
      <c r="L91" s="46"/>
      <c r="O91" s="46"/>
      <c r="Q91" s="100"/>
    </row>
    <row r="92" spans="1:17" x14ac:dyDescent="0.2">
      <c r="K92" s="114"/>
      <c r="L92" s="46"/>
      <c r="O92" s="46"/>
      <c r="Q92" s="100"/>
    </row>
    <row r="93" spans="1:17" x14ac:dyDescent="0.2">
      <c r="K93" s="114"/>
      <c r="L93" s="46"/>
      <c r="O93" s="46"/>
      <c r="Q93" s="100"/>
    </row>
    <row r="94" spans="1:17" x14ac:dyDescent="0.2">
      <c r="K94" s="114"/>
      <c r="L94" s="46"/>
      <c r="O94" s="46"/>
      <c r="Q94" s="100"/>
    </row>
    <row r="95" spans="1:17" x14ac:dyDescent="0.2">
      <c r="K95" s="114"/>
      <c r="L95" s="46"/>
      <c r="O95" s="46"/>
      <c r="Q95" s="100"/>
    </row>
    <row r="96" spans="1:17" x14ac:dyDescent="0.2">
      <c r="K96" s="114"/>
      <c r="L96" s="46"/>
      <c r="O96" s="46"/>
      <c r="Q96" s="100"/>
    </row>
    <row r="97" spans="1:21" x14ac:dyDescent="0.2">
      <c r="K97" s="114"/>
      <c r="L97" s="46"/>
      <c r="O97" s="46"/>
      <c r="Q97" s="100"/>
    </row>
    <row r="98" spans="1:21" x14ac:dyDescent="0.25">
      <c r="K98" s="114"/>
      <c r="L98" s="116"/>
      <c r="O98" s="116"/>
      <c r="Q98" s="100"/>
    </row>
    <row r="99" spans="1:21" x14ac:dyDescent="0.25">
      <c r="K99" s="114"/>
      <c r="L99" s="116"/>
      <c r="O99" s="116"/>
      <c r="Q99" s="100"/>
    </row>
    <row r="100" spans="1:21" x14ac:dyDescent="0.25">
      <c r="K100" s="114"/>
      <c r="L100" s="117"/>
      <c r="O100" s="117"/>
      <c r="Q100" s="100"/>
    </row>
    <row r="101" spans="1:21" x14ac:dyDescent="0.25">
      <c r="K101" s="114"/>
      <c r="L101" s="117"/>
      <c r="O101" s="117"/>
      <c r="Q101" s="100"/>
    </row>
    <row r="102" spans="1:21" x14ac:dyDescent="0.25">
      <c r="K102" s="114"/>
      <c r="L102" s="117"/>
      <c r="O102" s="117"/>
      <c r="Q102" s="100"/>
    </row>
    <row r="103" spans="1:21" x14ac:dyDescent="0.25">
      <c r="K103" s="114"/>
      <c r="L103" s="117"/>
      <c r="O103" s="117"/>
      <c r="Q103" s="100"/>
    </row>
    <row r="104" spans="1:21" x14ac:dyDescent="0.25">
      <c r="K104" s="114"/>
      <c r="L104" s="117"/>
      <c r="O104" s="117"/>
      <c r="Q104" s="100"/>
    </row>
    <row r="105" spans="1:21" x14ac:dyDescent="0.25">
      <c r="K105" s="114"/>
      <c r="L105" s="117"/>
      <c r="O105" s="117"/>
      <c r="Q105" s="100"/>
    </row>
    <row r="106" spans="1:21" x14ac:dyDescent="0.25">
      <c r="K106" s="114"/>
      <c r="L106" s="117"/>
      <c r="O106" s="117"/>
      <c r="Q106" s="100"/>
    </row>
    <row r="107" spans="1:21" s="64" customFormat="1" x14ac:dyDescent="0.25">
      <c r="A107" s="6"/>
      <c r="B107" s="6"/>
      <c r="C107" s="6"/>
      <c r="D107" s="6"/>
      <c r="E107" s="6"/>
      <c r="F107" s="6"/>
      <c r="G107" s="6"/>
      <c r="I107" s="6"/>
      <c r="J107" s="6"/>
      <c r="K107" s="114"/>
      <c r="L107" s="117"/>
      <c r="O107" s="117"/>
      <c r="Q107" s="100"/>
      <c r="R107" s="6"/>
      <c r="S107" s="6"/>
      <c r="T107" s="6"/>
      <c r="U107" s="6"/>
    </row>
    <row r="108" spans="1:21" s="64" customFormat="1" x14ac:dyDescent="0.25">
      <c r="A108" s="6"/>
      <c r="B108" s="6"/>
      <c r="C108" s="6"/>
      <c r="D108" s="6"/>
      <c r="E108" s="6"/>
      <c r="F108" s="6"/>
      <c r="G108" s="6"/>
      <c r="I108" s="6"/>
      <c r="J108" s="6"/>
      <c r="K108" s="114"/>
      <c r="L108" s="117"/>
      <c r="O108" s="117"/>
      <c r="Q108" s="96"/>
      <c r="R108" s="6"/>
      <c r="S108" s="6"/>
      <c r="T108" s="6"/>
      <c r="U108" s="6"/>
    </row>
    <row r="109" spans="1:21" s="64" customFormat="1" x14ac:dyDescent="0.25">
      <c r="A109" s="6"/>
      <c r="B109" s="6"/>
      <c r="C109" s="6"/>
      <c r="D109" s="6"/>
      <c r="E109" s="6"/>
      <c r="F109" s="6"/>
      <c r="G109" s="6"/>
      <c r="I109" s="6"/>
      <c r="J109" s="6"/>
      <c r="K109" s="114"/>
      <c r="L109" s="117"/>
      <c r="O109" s="117"/>
      <c r="Q109" s="96"/>
      <c r="R109" s="6"/>
      <c r="S109" s="6"/>
      <c r="T109" s="6"/>
      <c r="U109" s="6"/>
    </row>
    <row r="110" spans="1:21" s="64" customFormat="1" x14ac:dyDescent="0.25">
      <c r="A110" s="6"/>
      <c r="B110" s="6"/>
      <c r="C110" s="6"/>
      <c r="D110" s="6"/>
      <c r="E110" s="6"/>
      <c r="F110" s="6"/>
      <c r="G110" s="6"/>
      <c r="I110" s="6"/>
      <c r="J110" s="6"/>
      <c r="K110" s="114"/>
      <c r="L110" s="117"/>
      <c r="O110" s="117"/>
      <c r="Q110" s="96"/>
      <c r="R110" s="6"/>
      <c r="S110" s="6"/>
      <c r="T110" s="6"/>
      <c r="U110" s="6"/>
    </row>
    <row r="111" spans="1:21" s="64" customFormat="1" x14ac:dyDescent="0.25">
      <c r="A111" s="6"/>
      <c r="B111" s="6"/>
      <c r="C111" s="6"/>
      <c r="D111" s="6"/>
      <c r="E111" s="6"/>
      <c r="F111" s="6"/>
      <c r="G111" s="6"/>
      <c r="I111" s="6"/>
      <c r="J111" s="6"/>
      <c r="K111" s="114"/>
      <c r="L111" s="117"/>
      <c r="O111" s="117"/>
      <c r="Q111" s="87">
        <f>SUM(Q13:Q110)</f>
        <v>0</v>
      </c>
      <c r="R111" s="6"/>
      <c r="S111" s="6"/>
      <c r="T111" s="6"/>
      <c r="U111" s="6"/>
    </row>
    <row r="112" spans="1:21" s="64" customFormat="1" x14ac:dyDescent="0.25">
      <c r="A112" s="6"/>
      <c r="B112" s="6"/>
      <c r="C112" s="6"/>
      <c r="D112" s="6"/>
      <c r="E112" s="6"/>
      <c r="F112" s="6"/>
      <c r="I112" s="6"/>
      <c r="J112" s="6"/>
      <c r="K112" s="114"/>
      <c r="L112" s="117"/>
      <c r="O112" s="117"/>
      <c r="Q112" s="96"/>
      <c r="R112" s="6"/>
      <c r="S112" s="6"/>
      <c r="T112" s="6"/>
      <c r="U112" s="6"/>
    </row>
    <row r="113" spans="1:21" s="64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14"/>
      <c r="L113" s="117"/>
      <c r="O113" s="117"/>
      <c r="Q113" s="96"/>
      <c r="R113" s="6"/>
      <c r="S113" s="6"/>
      <c r="T113" s="6"/>
      <c r="U113" s="6"/>
    </row>
    <row r="114" spans="1:21" s="64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14"/>
      <c r="L114" s="117"/>
      <c r="O114" s="117"/>
      <c r="Q114" s="96"/>
      <c r="R114" s="6"/>
      <c r="S114" s="6"/>
      <c r="T114" s="6"/>
      <c r="U114" s="6"/>
    </row>
    <row r="115" spans="1:21" s="64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14"/>
      <c r="L115" s="117"/>
      <c r="O115" s="117"/>
      <c r="Q115" s="96"/>
      <c r="R115" s="6"/>
      <c r="S115" s="6"/>
      <c r="T115" s="6"/>
      <c r="U115" s="6"/>
    </row>
    <row r="116" spans="1:21" s="64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14"/>
      <c r="L116" s="117"/>
      <c r="O116" s="117"/>
      <c r="Q116" s="96"/>
      <c r="R116" s="6"/>
      <c r="S116" s="6"/>
      <c r="T116" s="6"/>
      <c r="U116" s="6"/>
    </row>
    <row r="117" spans="1:21" s="64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14"/>
      <c r="L117" s="117"/>
      <c r="O117" s="117"/>
      <c r="Q117" s="96"/>
      <c r="R117" s="6"/>
      <c r="S117" s="6"/>
      <c r="T117" s="6"/>
      <c r="U117" s="6"/>
    </row>
    <row r="118" spans="1:21" s="64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14"/>
      <c r="L118" s="117"/>
      <c r="O118" s="117"/>
      <c r="Q118" s="96"/>
      <c r="R118" s="6"/>
      <c r="S118" s="6"/>
      <c r="T118" s="6"/>
      <c r="U118" s="6"/>
    </row>
    <row r="119" spans="1:21" s="64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14"/>
      <c r="L119" s="118">
        <f>SUM(L12:L118)</f>
        <v>11350000</v>
      </c>
      <c r="M119" s="118">
        <f t="shared" ref="M119:P119" si="1">SUM(M13:M118)</f>
        <v>5205000</v>
      </c>
      <c r="N119" s="118">
        <f>SUM(N13:N118)</f>
        <v>0</v>
      </c>
      <c r="O119" s="118">
        <f>SUM(O13:O118)</f>
        <v>7750000</v>
      </c>
      <c r="P119" s="118">
        <f t="shared" si="1"/>
        <v>0</v>
      </c>
      <c r="Q119" s="96"/>
      <c r="R119" s="6"/>
      <c r="S119" s="6"/>
      <c r="T119" s="6"/>
      <c r="U119" s="6"/>
    </row>
    <row r="120" spans="1:21" s="64" customFormat="1" x14ac:dyDescent="0.2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118">
        <f>SUM(L16:L119)</f>
        <v>13200000</v>
      </c>
      <c r="O120" s="118">
        <f>SUM(O13:O119)</f>
        <v>15500000</v>
      </c>
      <c r="Q120" s="96"/>
      <c r="R120" s="6"/>
      <c r="S120" s="6"/>
      <c r="T120" s="6"/>
      <c r="U120" s="6"/>
    </row>
    <row r="121" spans="1:21" s="64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8"/>
      <c r="O121" s="28"/>
      <c r="Q121" s="96"/>
      <c r="R121" s="6"/>
      <c r="S121" s="6"/>
      <c r="T121" s="6"/>
      <c r="U121" s="6"/>
    </row>
    <row r="122" spans="1:21" s="64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8"/>
      <c r="O122" s="28"/>
      <c r="Q122" s="96"/>
      <c r="R122" s="6"/>
      <c r="S122" s="6"/>
      <c r="T122" s="6"/>
      <c r="U122" s="6"/>
    </row>
    <row r="123" spans="1:21" s="64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8"/>
      <c r="O123" s="28"/>
      <c r="Q123" s="96"/>
      <c r="R123" s="6"/>
      <c r="S123" s="6"/>
      <c r="T123" s="6"/>
      <c r="U123" s="6"/>
    </row>
    <row r="124" spans="1:21" s="64" customForma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8"/>
      <c r="O124" s="28"/>
      <c r="Q124" s="96"/>
      <c r="R124" s="6"/>
      <c r="S124" s="6"/>
      <c r="T124" s="6"/>
      <c r="U124" s="6"/>
    </row>
    <row r="125" spans="1:21" s="64" customForma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8"/>
      <c r="O125" s="28"/>
      <c r="Q125" s="96"/>
      <c r="R125" s="6"/>
      <c r="S125" s="6"/>
      <c r="T125" s="6"/>
      <c r="U125" s="6"/>
    </row>
    <row r="126" spans="1:21" s="64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8"/>
      <c r="O126" s="28"/>
      <c r="Q126" s="96"/>
      <c r="R126" s="6"/>
      <c r="S126" s="6"/>
      <c r="T126" s="6"/>
      <c r="U126" s="6"/>
    </row>
    <row r="127" spans="1:21" s="64" customForma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8"/>
      <c r="O127" s="28"/>
      <c r="Q127" s="96"/>
      <c r="R127" s="6"/>
      <c r="S127" s="6"/>
      <c r="T127" s="6"/>
      <c r="U127" s="6"/>
    </row>
    <row r="128" spans="1:21" s="64" customForma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8"/>
      <c r="O128" s="28"/>
      <c r="Q128" s="96"/>
      <c r="R128" s="6"/>
      <c r="S128" s="6"/>
      <c r="T128" s="6"/>
      <c r="U128" s="6"/>
    </row>
    <row r="129" spans="1:21" s="64" customForma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8"/>
      <c r="O129" s="28"/>
      <c r="Q129" s="96"/>
      <c r="R129" s="6"/>
      <c r="S129" s="6"/>
      <c r="T129" s="6"/>
      <c r="U129" s="6"/>
    </row>
    <row r="130" spans="1:21" s="64" customForma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8"/>
      <c r="O130" s="28"/>
      <c r="Q130" s="96"/>
      <c r="R130" s="6"/>
      <c r="S130" s="6"/>
      <c r="T130" s="6"/>
      <c r="U130" s="6"/>
    </row>
  </sheetData>
  <mergeCells count="3">
    <mergeCell ref="A1:I1"/>
    <mergeCell ref="L11:M11"/>
    <mergeCell ref="N11:O11"/>
  </mergeCells>
  <hyperlinks>
    <hyperlink ref="K20" r:id="rId1" display="cetak-kwitansi.php%3fid=1802505"/>
    <hyperlink ref="K18" r:id="rId2" display="cetak-kwitansi.php%3fid=1802492"/>
    <hyperlink ref="K19" r:id="rId3" display="cetak-kwitansi.php%3fid=1802497"/>
    <hyperlink ref="K13" r:id="rId4" display="cetak-kwitansi.php%3fid=1802461"/>
    <hyperlink ref="K14" r:id="rId5" display="cetak-kwitansi.php%3fid=1802467"/>
    <hyperlink ref="K15" r:id="rId6" display="cetak-kwitansi.php%3fid=1802477"/>
    <hyperlink ref="K16" r:id="rId7" display="cetak-kwitansi.php%3fid=1802484"/>
    <hyperlink ref="K17" r:id="rId8" display="cetak-kwitansi.php%3fid=1802491"/>
  </hyperlinks>
  <pageMargins left="0.7" right="0.7" top="0.75" bottom="0.75" header="0.3" footer="0.3"/>
  <pageSetup scale="62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28 Mei </vt:lpstr>
      <vt:lpstr>30 Mei </vt:lpstr>
      <vt:lpstr>31 Mei (2)</vt:lpstr>
      <vt:lpstr>2 Juni </vt:lpstr>
      <vt:lpstr>3 Juni </vt:lpstr>
      <vt:lpstr>4 Juni</vt:lpstr>
      <vt:lpstr>5 Juni</vt:lpstr>
      <vt:lpstr>6 Juni </vt:lpstr>
      <vt:lpstr>7 Juni</vt:lpstr>
      <vt:lpstr>8 Juni</vt:lpstr>
      <vt:lpstr>9 Juni</vt:lpstr>
      <vt:lpstr>10 Juni</vt:lpstr>
      <vt:lpstr>21 juni</vt:lpstr>
      <vt:lpstr>22 Jun</vt:lpstr>
      <vt:lpstr>'10 Juni'!Print_Area</vt:lpstr>
      <vt:lpstr>'2 Juni '!Print_Area</vt:lpstr>
      <vt:lpstr>'21 juni'!Print_Area</vt:lpstr>
      <vt:lpstr>'22 Jun'!Print_Area</vt:lpstr>
      <vt:lpstr>'28 Mei '!Print_Area</vt:lpstr>
      <vt:lpstr>'3 Juni '!Print_Area</vt:lpstr>
      <vt:lpstr>'30 Mei '!Print_Area</vt:lpstr>
      <vt:lpstr>'31 Mei (2)'!Print_Area</vt:lpstr>
      <vt:lpstr>'4 Juni'!Print_Area</vt:lpstr>
      <vt:lpstr>'5 Juni'!Print_Area</vt:lpstr>
      <vt:lpstr>'6 Juni '!Print_Area</vt:lpstr>
      <vt:lpstr>'7 Juni'!Print_Area</vt:lpstr>
      <vt:lpstr>'8 Juni'!Print_Area</vt:lpstr>
      <vt:lpstr>'9 Juni'!Print_Area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Nizar</cp:lastModifiedBy>
  <cp:lastPrinted>2018-06-22T09:02:29Z</cp:lastPrinted>
  <dcterms:created xsi:type="dcterms:W3CDTF">2018-05-30T02:09:18Z</dcterms:created>
  <dcterms:modified xsi:type="dcterms:W3CDTF">2018-06-25T00:14:24Z</dcterms:modified>
</cp:coreProperties>
</file>