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200" firstSheet="9" activeTab="19"/>
  </bookViews>
  <sheets>
    <sheet name="28 Juli" sheetId="1" r:id="rId1"/>
    <sheet name="30 Juli" sheetId="4" r:id="rId2"/>
    <sheet name="31 Juli " sheetId="5" r:id="rId3"/>
    <sheet name="1 Ags" sheetId="6" r:id="rId4"/>
    <sheet name="2 Ags" sheetId="7" r:id="rId5"/>
    <sheet name="3 Ags " sheetId="8" r:id="rId6"/>
    <sheet name="4 Ags" sheetId="9" r:id="rId7"/>
    <sheet name="5 Ags" sheetId="10" r:id="rId8"/>
    <sheet name="6 Ags " sheetId="11" r:id="rId9"/>
    <sheet name="7 Ags " sheetId="12" r:id="rId10"/>
    <sheet name="8 Ags " sheetId="13" r:id="rId11"/>
    <sheet name="9 ags" sheetId="14" r:id="rId12"/>
    <sheet name="10 Ags " sheetId="15" r:id="rId13"/>
    <sheet name="11 ags " sheetId="16" r:id="rId14"/>
    <sheet name="12 Ags" sheetId="17" r:id="rId15"/>
    <sheet name="13 Ags" sheetId="18" r:id="rId16"/>
    <sheet name="14 Ags" sheetId="19" r:id="rId17"/>
    <sheet name="15 Ags" sheetId="20" r:id="rId18"/>
    <sheet name="16 Ags " sheetId="21" r:id="rId19"/>
    <sheet name="18 Ags" sheetId="22" r:id="rId20"/>
  </sheets>
  <externalReferences>
    <externalReference r:id="rId21"/>
  </externalReferences>
  <definedNames>
    <definedName name="_xlnm.Print_Area" localSheetId="3">'1 Ags'!$A$1:$I$75</definedName>
    <definedName name="_xlnm.Print_Area" localSheetId="12">'10 Ags '!$A$1:$I$75</definedName>
    <definedName name="_xlnm.Print_Area" localSheetId="13">'11 ags '!$A$1:$I$75</definedName>
    <definedName name="_xlnm.Print_Area" localSheetId="14">'12 Ags'!$A$1:$I$75</definedName>
    <definedName name="_xlnm.Print_Area" localSheetId="15">'13 Ags'!$A$1:$I$75</definedName>
    <definedName name="_xlnm.Print_Area" localSheetId="16">'14 Ags'!$A$1:$I$75</definedName>
    <definedName name="_xlnm.Print_Area" localSheetId="17">'15 Ags'!$A$1:$I$75</definedName>
    <definedName name="_xlnm.Print_Area" localSheetId="18">'16 Ags '!$A$1:$I$75</definedName>
    <definedName name="_xlnm.Print_Area" localSheetId="19">'18 Ags'!$A$1:$I$75</definedName>
    <definedName name="_xlnm.Print_Area" localSheetId="4">'2 Ags'!$A$1:$I$75</definedName>
    <definedName name="_xlnm.Print_Area" localSheetId="0">'28 Juli'!$A$1:$I$75</definedName>
    <definedName name="_xlnm.Print_Area" localSheetId="5">'3 Ags '!$A$1:$I$75</definedName>
    <definedName name="_xlnm.Print_Area" localSheetId="1">'30 Juli'!$A$1:$I$75</definedName>
    <definedName name="_xlnm.Print_Area" localSheetId="2">'31 Juli '!$A$1:$I$75</definedName>
    <definedName name="_xlnm.Print_Area" localSheetId="6">'4 Ags'!$A$1:$I$75</definedName>
    <definedName name="_xlnm.Print_Area" localSheetId="7">'5 Ags'!$A$1:$I$75</definedName>
    <definedName name="_xlnm.Print_Area" localSheetId="8">'6 Ags '!$A$1:$I$75</definedName>
    <definedName name="_xlnm.Print_Area" localSheetId="9">'7 Ags '!$A$1:$I$75</definedName>
    <definedName name="_xlnm.Print_Area" localSheetId="10">'8 Ags '!$A$1:$I$75</definedName>
    <definedName name="_xlnm.Print_Area" localSheetId="11">'9 ags'!$A$1:$I$75</definedName>
  </definedNames>
  <calcPr calcId="144525"/>
</workbook>
</file>

<file path=xl/calcChain.xml><?xml version="1.0" encoding="utf-8"?>
<calcChain xmlns="http://schemas.openxmlformats.org/spreadsheetml/2006/main">
  <c r="I31" i="22" l="1"/>
  <c r="P119" i="22"/>
  <c r="N119" i="22"/>
  <c r="M119" i="22"/>
  <c r="L119" i="22"/>
  <c r="L120" i="22" s="1"/>
  <c r="Q111" i="22"/>
  <c r="H85" i="22"/>
  <c r="E85" i="22"/>
  <c r="A85" i="22"/>
  <c r="H52" i="22"/>
  <c r="H47" i="22"/>
  <c r="I49" i="22" s="1"/>
  <c r="S46" i="22"/>
  <c r="H43" i="22"/>
  <c r="I44" i="22" s="1"/>
  <c r="I30" i="22"/>
  <c r="I38" i="22" s="1"/>
  <c r="I45" i="22" s="1"/>
  <c r="O24" i="22"/>
  <c r="G24" i="22"/>
  <c r="G23" i="22"/>
  <c r="G22" i="22"/>
  <c r="G21" i="22"/>
  <c r="G20" i="22"/>
  <c r="H26" i="22" s="1"/>
  <c r="U16" i="22"/>
  <c r="T16" i="22"/>
  <c r="G16" i="22"/>
  <c r="G15" i="22"/>
  <c r="G14" i="22"/>
  <c r="G13" i="22"/>
  <c r="G12" i="22"/>
  <c r="G11" i="22"/>
  <c r="G10" i="22"/>
  <c r="G9" i="22"/>
  <c r="G8" i="22"/>
  <c r="H17" i="22" s="1"/>
  <c r="I27" i="22" l="1"/>
  <c r="I57" i="22" s="1"/>
  <c r="I55" i="22"/>
  <c r="I56" i="22" s="1"/>
  <c r="H53" i="22"/>
  <c r="O119" i="22"/>
  <c r="O120" i="22" s="1"/>
  <c r="I31" i="21"/>
  <c r="P119" i="21"/>
  <c r="N119" i="21"/>
  <c r="M119" i="21"/>
  <c r="H47" i="21" s="1"/>
  <c r="I49" i="21" s="1"/>
  <c r="L119" i="21"/>
  <c r="L120" i="21" s="1"/>
  <c r="Q111" i="21"/>
  <c r="H85" i="21"/>
  <c r="E85" i="21"/>
  <c r="A85" i="21"/>
  <c r="S46" i="21"/>
  <c r="I44" i="21"/>
  <c r="H43" i="21"/>
  <c r="I30" i="21"/>
  <c r="I38" i="21" s="1"/>
  <c r="I45" i="21" s="1"/>
  <c r="O24" i="21"/>
  <c r="H53" i="21" s="1"/>
  <c r="G24" i="21"/>
  <c r="G23" i="21"/>
  <c r="G22" i="21"/>
  <c r="G21" i="21"/>
  <c r="G20" i="21"/>
  <c r="H26" i="21" s="1"/>
  <c r="U16" i="21"/>
  <c r="T16" i="21"/>
  <c r="G16" i="21"/>
  <c r="G15" i="21"/>
  <c r="G14" i="21"/>
  <c r="G13" i="21"/>
  <c r="G12" i="21"/>
  <c r="G11" i="21"/>
  <c r="G10" i="21"/>
  <c r="G9" i="21"/>
  <c r="G8" i="21"/>
  <c r="I59" i="22" l="1"/>
  <c r="O119" i="21"/>
  <c r="O120" i="21" s="1"/>
  <c r="H17" i="21"/>
  <c r="I27" i="21" s="1"/>
  <c r="I57" i="21" s="1"/>
  <c r="H52" i="21"/>
  <c r="I55" i="21" s="1"/>
  <c r="I56" i="21" s="1"/>
  <c r="I31" i="20"/>
  <c r="P119" i="20"/>
  <c r="O119" i="20"/>
  <c r="N119" i="20"/>
  <c r="M119" i="20"/>
  <c r="H47" i="20" s="1"/>
  <c r="I49" i="20" s="1"/>
  <c r="L119" i="20"/>
  <c r="L120" i="20" s="1"/>
  <c r="Q111" i="20"/>
  <c r="H85" i="20"/>
  <c r="E85" i="20"/>
  <c r="A85" i="20"/>
  <c r="H53" i="20"/>
  <c r="S46" i="20"/>
  <c r="I44" i="20"/>
  <c r="H43" i="20"/>
  <c r="I30" i="20"/>
  <c r="I38" i="20" s="1"/>
  <c r="I45" i="20" s="1"/>
  <c r="O24" i="20"/>
  <c r="O120" i="20" s="1"/>
  <c r="G24" i="20"/>
  <c r="G23" i="20"/>
  <c r="G22" i="20"/>
  <c r="G21" i="20"/>
  <c r="G20" i="20"/>
  <c r="H26" i="20" s="1"/>
  <c r="U16" i="20"/>
  <c r="T16" i="20"/>
  <c r="G16" i="20"/>
  <c r="G15" i="20"/>
  <c r="G14" i="20"/>
  <c r="G13" i="20"/>
  <c r="G12" i="20"/>
  <c r="G11" i="20"/>
  <c r="G10" i="20"/>
  <c r="G9" i="20"/>
  <c r="G8" i="20"/>
  <c r="I59" i="21" l="1"/>
  <c r="H17" i="20"/>
  <c r="I27" i="20" s="1"/>
  <c r="I57" i="20" s="1"/>
  <c r="H52" i="20"/>
  <c r="I55" i="20" s="1"/>
  <c r="I56" i="20" s="1"/>
  <c r="I31" i="19"/>
  <c r="E12" i="19"/>
  <c r="E8" i="19"/>
  <c r="E9" i="19"/>
  <c r="G9" i="19" s="1"/>
  <c r="P119" i="19"/>
  <c r="N119" i="19"/>
  <c r="M119" i="19"/>
  <c r="H47" i="19" s="1"/>
  <c r="I49" i="19" s="1"/>
  <c r="L119" i="19"/>
  <c r="L120" i="19" s="1"/>
  <c r="Q111" i="19"/>
  <c r="H85" i="19"/>
  <c r="E85" i="19"/>
  <c r="A85" i="19"/>
  <c r="S46" i="19"/>
  <c r="H43" i="19"/>
  <c r="I44" i="19" s="1"/>
  <c r="I30" i="19"/>
  <c r="I38" i="19" s="1"/>
  <c r="I45" i="19" s="1"/>
  <c r="O24" i="19"/>
  <c r="O119" i="19" s="1"/>
  <c r="G24" i="19"/>
  <c r="G23" i="19"/>
  <c r="G22" i="19"/>
  <c r="G21" i="19"/>
  <c r="G20" i="19"/>
  <c r="H26" i="19" s="1"/>
  <c r="U16" i="19"/>
  <c r="T16" i="19"/>
  <c r="G16" i="19"/>
  <c r="G15" i="19"/>
  <c r="G14" i="19"/>
  <c r="G13" i="19"/>
  <c r="G12" i="19"/>
  <c r="G11" i="19"/>
  <c r="E10" i="19"/>
  <c r="G10" i="19" s="1"/>
  <c r="G8" i="19"/>
  <c r="I59" i="20" l="1"/>
  <c r="H52" i="19"/>
  <c r="H17" i="19"/>
  <c r="I27" i="19" s="1"/>
  <c r="I57" i="19" s="1"/>
  <c r="O120" i="19"/>
  <c r="H53" i="19"/>
  <c r="I55" i="19" s="1"/>
  <c r="I56" i="19" s="1"/>
  <c r="E9" i="18"/>
  <c r="E8" i="18"/>
  <c r="I59" i="19" l="1"/>
  <c r="I31" i="18"/>
  <c r="P119" i="18"/>
  <c r="N119" i="18"/>
  <c r="M119" i="18"/>
  <c r="H47" i="18" s="1"/>
  <c r="I49" i="18" s="1"/>
  <c r="L119" i="18"/>
  <c r="L120" i="18" s="1"/>
  <c r="Q111" i="18"/>
  <c r="H85" i="18"/>
  <c r="E85" i="18"/>
  <c r="A85" i="18"/>
  <c r="S46" i="18"/>
  <c r="H43" i="18"/>
  <c r="I44" i="18" s="1"/>
  <c r="I30" i="18"/>
  <c r="I38" i="18" s="1"/>
  <c r="I45" i="18" s="1"/>
  <c r="O24" i="18"/>
  <c r="G24" i="18"/>
  <c r="G23" i="18"/>
  <c r="G22" i="18"/>
  <c r="G21" i="18"/>
  <c r="G20" i="18"/>
  <c r="H26" i="18" s="1"/>
  <c r="U16" i="18"/>
  <c r="T16" i="18"/>
  <c r="G16" i="18"/>
  <c r="G15" i="18"/>
  <c r="G14" i="18"/>
  <c r="G13" i="18"/>
  <c r="G12" i="18"/>
  <c r="G11" i="18"/>
  <c r="G10" i="18"/>
  <c r="E10" i="18"/>
  <c r="G9" i="18"/>
  <c r="G8" i="18"/>
  <c r="H17" i="18" l="1"/>
  <c r="I27" i="18" s="1"/>
  <c r="I57" i="18" s="1"/>
  <c r="H52" i="18"/>
  <c r="I55" i="18" s="1"/>
  <c r="I56" i="18" s="1"/>
  <c r="H53" i="18"/>
  <c r="O119" i="18"/>
  <c r="O120" i="18" s="1"/>
  <c r="E8" i="17"/>
  <c r="E9" i="17"/>
  <c r="I59" i="18" l="1"/>
  <c r="I31" i="17"/>
  <c r="P119" i="17"/>
  <c r="N119" i="17"/>
  <c r="M119" i="17"/>
  <c r="H47" i="17" s="1"/>
  <c r="I49" i="17" s="1"/>
  <c r="L119" i="17"/>
  <c r="L120" i="17" s="1"/>
  <c r="Q111" i="17"/>
  <c r="H85" i="17"/>
  <c r="E85" i="17"/>
  <c r="A85" i="17"/>
  <c r="S46" i="17"/>
  <c r="H43" i="17"/>
  <c r="I44" i="17"/>
  <c r="I30" i="17"/>
  <c r="I38" i="17" s="1"/>
  <c r="O24" i="17"/>
  <c r="G24" i="17"/>
  <c r="G23" i="17"/>
  <c r="G22" i="17"/>
  <c r="G21" i="17"/>
  <c r="G20" i="17"/>
  <c r="H26" i="17" s="1"/>
  <c r="U16" i="17"/>
  <c r="T16" i="17"/>
  <c r="G16" i="17"/>
  <c r="G15" i="17"/>
  <c r="G14" i="17"/>
  <c r="G13" i="17"/>
  <c r="G12" i="17"/>
  <c r="G11" i="17"/>
  <c r="E10" i="17"/>
  <c r="G10" i="17" s="1"/>
  <c r="G9" i="17"/>
  <c r="G8" i="17"/>
  <c r="H17" i="17" s="1"/>
  <c r="I27" i="17" s="1"/>
  <c r="I57" i="17" s="1"/>
  <c r="I45" i="17" l="1"/>
  <c r="H52" i="17"/>
  <c r="H53" i="17"/>
  <c r="I55" i="17" s="1"/>
  <c r="I56" i="17" s="1"/>
  <c r="I59" i="17" s="1"/>
  <c r="O119" i="17"/>
  <c r="O120" i="17" s="1"/>
  <c r="I31" i="16"/>
  <c r="E10" i="16"/>
  <c r="E8" i="16"/>
  <c r="E9" i="16"/>
  <c r="P119" i="16"/>
  <c r="N119" i="16"/>
  <c r="M119" i="16"/>
  <c r="H47" i="16" s="1"/>
  <c r="I49" i="16" s="1"/>
  <c r="L119" i="16"/>
  <c r="L120" i="16" s="1"/>
  <c r="Q111" i="16"/>
  <c r="H85" i="16"/>
  <c r="E85" i="16"/>
  <c r="A85" i="16"/>
  <c r="S46" i="16"/>
  <c r="H43" i="16"/>
  <c r="H41" i="16"/>
  <c r="I44" i="16" s="1"/>
  <c r="I30" i="16"/>
  <c r="I38" i="16" s="1"/>
  <c r="I45" i="16" s="1"/>
  <c r="O24" i="16"/>
  <c r="G24" i="16"/>
  <c r="G23" i="16"/>
  <c r="G22" i="16"/>
  <c r="G21" i="16"/>
  <c r="G20" i="16"/>
  <c r="H26" i="16" s="1"/>
  <c r="U16" i="16"/>
  <c r="T16" i="16"/>
  <c r="G16" i="16"/>
  <c r="G15" i="16"/>
  <c r="G14" i="16"/>
  <c r="G13" i="16"/>
  <c r="G12" i="16"/>
  <c r="G11" i="16"/>
  <c r="G10" i="16"/>
  <c r="G9" i="16"/>
  <c r="G8" i="16"/>
  <c r="H17" i="16" s="1"/>
  <c r="I27" i="16" s="1"/>
  <c r="I57" i="16" s="1"/>
  <c r="H52" i="16" l="1"/>
  <c r="H53" i="16"/>
  <c r="O119" i="16"/>
  <c r="O120" i="16" s="1"/>
  <c r="I31" i="15"/>
  <c r="P119" i="15"/>
  <c r="N119" i="15"/>
  <c r="M119" i="15"/>
  <c r="H47" i="15" s="1"/>
  <c r="I49" i="15" s="1"/>
  <c r="L119" i="15"/>
  <c r="L120" i="15" s="1"/>
  <c r="Q111" i="15"/>
  <c r="H85" i="15"/>
  <c r="E85" i="15"/>
  <c r="A85" i="15"/>
  <c r="S46" i="15"/>
  <c r="H43" i="15"/>
  <c r="H41" i="15"/>
  <c r="I44" i="15" s="1"/>
  <c r="I30" i="15"/>
  <c r="I38" i="15" s="1"/>
  <c r="I45" i="15" s="1"/>
  <c r="O24" i="15"/>
  <c r="G24" i="15"/>
  <c r="G23" i="15"/>
  <c r="G22" i="15"/>
  <c r="G21" i="15"/>
  <c r="H26" i="15" s="1"/>
  <c r="G20" i="15"/>
  <c r="U16" i="15"/>
  <c r="T16" i="15"/>
  <c r="G16" i="15"/>
  <c r="G15" i="15"/>
  <c r="G14" i="15"/>
  <c r="G13" i="15"/>
  <c r="G12" i="15"/>
  <c r="G11" i="15"/>
  <c r="G10" i="15"/>
  <c r="G9" i="15"/>
  <c r="G8" i="15"/>
  <c r="I55" i="16" l="1"/>
  <c r="I56" i="16" s="1"/>
  <c r="I59" i="16" s="1"/>
  <c r="H17" i="15"/>
  <c r="I27" i="15" s="1"/>
  <c r="I57" i="15" s="1"/>
  <c r="H52" i="15"/>
  <c r="H53" i="15"/>
  <c r="O119" i="15"/>
  <c r="O120" i="15" s="1"/>
  <c r="I31" i="14"/>
  <c r="P119" i="14"/>
  <c r="N119" i="14"/>
  <c r="M119" i="14"/>
  <c r="H47" i="14" s="1"/>
  <c r="I49" i="14" s="1"/>
  <c r="L119" i="14"/>
  <c r="L120" i="14" s="1"/>
  <c r="Q111" i="14"/>
  <c r="H85" i="14"/>
  <c r="E85" i="14"/>
  <c r="A85" i="14"/>
  <c r="S46" i="14"/>
  <c r="H43" i="14"/>
  <c r="H41" i="14"/>
  <c r="I44" i="14" s="1"/>
  <c r="I30" i="14"/>
  <c r="I38" i="14" s="1"/>
  <c r="I45" i="14" s="1"/>
  <c r="O24" i="14"/>
  <c r="G24" i="14"/>
  <c r="G23" i="14"/>
  <c r="G22" i="14"/>
  <c r="E21" i="14"/>
  <c r="G21" i="14" s="1"/>
  <c r="G20" i="14"/>
  <c r="U16" i="14"/>
  <c r="T16" i="14"/>
  <c r="G16" i="14"/>
  <c r="G15" i="14"/>
  <c r="G14" i="14"/>
  <c r="G13" i="14"/>
  <c r="G12" i="14"/>
  <c r="G11" i="14"/>
  <c r="G10" i="14"/>
  <c r="G9" i="14"/>
  <c r="G8" i="14"/>
  <c r="I55" i="15" l="1"/>
  <c r="I56" i="15" s="1"/>
  <c r="I59" i="15" s="1"/>
  <c r="H17" i="14"/>
  <c r="H52" i="14"/>
  <c r="H26" i="14"/>
  <c r="I27" i="14" s="1"/>
  <c r="I57" i="14" s="1"/>
  <c r="H53" i="14"/>
  <c r="I55" i="14" s="1"/>
  <c r="I56" i="14" s="1"/>
  <c r="O119" i="14"/>
  <c r="O120" i="14" s="1"/>
  <c r="I31" i="13"/>
  <c r="P119" i="13"/>
  <c r="N119" i="13"/>
  <c r="M119" i="13"/>
  <c r="H47" i="13" s="1"/>
  <c r="I49" i="13" s="1"/>
  <c r="L119" i="13"/>
  <c r="H52" i="13" s="1"/>
  <c r="Q111" i="13"/>
  <c r="H85" i="13"/>
  <c r="E85" i="13"/>
  <c r="A85" i="13"/>
  <c r="S46" i="13"/>
  <c r="H43" i="13"/>
  <c r="H41" i="13"/>
  <c r="I44" i="13" s="1"/>
  <c r="I30" i="13"/>
  <c r="I38" i="13" s="1"/>
  <c r="I45" i="13" s="1"/>
  <c r="O24" i="13"/>
  <c r="G24" i="13"/>
  <c r="G23" i="13"/>
  <c r="G22" i="13"/>
  <c r="G21" i="13"/>
  <c r="E21" i="13"/>
  <c r="G20" i="13"/>
  <c r="H26" i="13" s="1"/>
  <c r="U16" i="13"/>
  <c r="T16" i="13"/>
  <c r="G16" i="13"/>
  <c r="G15" i="13"/>
  <c r="G14" i="13"/>
  <c r="G13" i="13"/>
  <c r="G12" i="13"/>
  <c r="G11" i="13"/>
  <c r="G10" i="13"/>
  <c r="G9" i="13"/>
  <c r="G8" i="13"/>
  <c r="I59" i="14" l="1"/>
  <c r="H17" i="13"/>
  <c r="I27" i="13" s="1"/>
  <c r="I57" i="13" s="1"/>
  <c r="L120" i="13"/>
  <c r="H53" i="13"/>
  <c r="I55" i="13" s="1"/>
  <c r="I56" i="13" s="1"/>
  <c r="I59" i="13" s="1"/>
  <c r="O119" i="13"/>
  <c r="O120" i="13" s="1"/>
  <c r="I31" i="12"/>
  <c r="P119" i="12"/>
  <c r="N119" i="12"/>
  <c r="M119" i="12"/>
  <c r="H47" i="12" s="1"/>
  <c r="I49" i="12" s="1"/>
  <c r="L119" i="12"/>
  <c r="L120" i="12" s="1"/>
  <c r="Q111" i="12"/>
  <c r="H85" i="12"/>
  <c r="E85" i="12"/>
  <c r="A85" i="12"/>
  <c r="S46" i="12"/>
  <c r="H43" i="12"/>
  <c r="H41" i="12"/>
  <c r="I44" i="12" s="1"/>
  <c r="I30" i="12"/>
  <c r="I38" i="12" s="1"/>
  <c r="I45" i="12" s="1"/>
  <c r="O24" i="12"/>
  <c r="G24" i="12"/>
  <c r="G23" i="12"/>
  <c r="G22" i="12"/>
  <c r="E21" i="12"/>
  <c r="G21" i="12" s="1"/>
  <c r="G20" i="12"/>
  <c r="U16" i="12"/>
  <c r="T16" i="12"/>
  <c r="G16" i="12"/>
  <c r="G15" i="12"/>
  <c r="G14" i="12"/>
  <c r="G13" i="12"/>
  <c r="G12" i="12"/>
  <c r="G11" i="12"/>
  <c r="G10" i="12"/>
  <c r="G9" i="12"/>
  <c r="G8" i="12"/>
  <c r="H26" i="12" l="1"/>
  <c r="I27" i="12" s="1"/>
  <c r="I57" i="12" s="1"/>
  <c r="H17" i="12"/>
  <c r="H52" i="12"/>
  <c r="H53" i="12"/>
  <c r="I55" i="12" s="1"/>
  <c r="I56" i="12" s="1"/>
  <c r="O119" i="12"/>
  <c r="O120" i="12" s="1"/>
  <c r="I59" i="12" l="1"/>
  <c r="E8" i="10" l="1"/>
  <c r="P119" i="11"/>
  <c r="N119" i="11"/>
  <c r="M119" i="11"/>
  <c r="H47" i="11" s="1"/>
  <c r="I49" i="11" s="1"/>
  <c r="Q111" i="11"/>
  <c r="H85" i="11"/>
  <c r="E85" i="11"/>
  <c r="A85" i="11"/>
  <c r="S46" i="11"/>
  <c r="H43" i="11"/>
  <c r="H41" i="11"/>
  <c r="I44" i="11" s="1"/>
  <c r="I30" i="11"/>
  <c r="I38" i="11" s="1"/>
  <c r="I45" i="11" s="1"/>
  <c r="O24" i="11"/>
  <c r="G24" i="11"/>
  <c r="G23" i="11"/>
  <c r="G22" i="11"/>
  <c r="G21" i="11"/>
  <c r="E21" i="11"/>
  <c r="G20" i="11"/>
  <c r="H26" i="11" s="1"/>
  <c r="U16" i="11"/>
  <c r="T16" i="11"/>
  <c r="G16" i="11"/>
  <c r="G15" i="11"/>
  <c r="G14" i="11"/>
  <c r="L119" i="11"/>
  <c r="G13" i="11"/>
  <c r="G12" i="11"/>
  <c r="G11" i="11"/>
  <c r="G10" i="11"/>
  <c r="G9" i="11"/>
  <c r="G8" i="11"/>
  <c r="L13" i="10"/>
  <c r="I31" i="10"/>
  <c r="P119" i="10"/>
  <c r="N119" i="10"/>
  <c r="M119" i="10"/>
  <c r="H47" i="10" s="1"/>
  <c r="I49" i="10" s="1"/>
  <c r="L119" i="10"/>
  <c r="L120" i="10" s="1"/>
  <c r="Q111" i="10"/>
  <c r="H85" i="10"/>
  <c r="E85" i="10"/>
  <c r="A85" i="10"/>
  <c r="S46" i="10"/>
  <c r="H43" i="10"/>
  <c r="H41" i="10"/>
  <c r="I44" i="10" s="1"/>
  <c r="I30" i="10"/>
  <c r="I38" i="10" s="1"/>
  <c r="I45" i="10" s="1"/>
  <c r="O24" i="10"/>
  <c r="O119" i="10" s="1"/>
  <c r="O120" i="10" s="1"/>
  <c r="G24" i="10"/>
  <c r="G23" i="10"/>
  <c r="G22" i="10"/>
  <c r="E21" i="10"/>
  <c r="G21" i="10" s="1"/>
  <c r="H26" i="10" s="1"/>
  <c r="G20" i="10"/>
  <c r="U16" i="10"/>
  <c r="T16" i="10"/>
  <c r="G16" i="10"/>
  <c r="G15" i="10"/>
  <c r="G14" i="10"/>
  <c r="G13" i="10"/>
  <c r="G12" i="10"/>
  <c r="G11" i="10"/>
  <c r="G10" i="10"/>
  <c r="G9" i="10"/>
  <c r="G8" i="10"/>
  <c r="H17" i="10" s="1"/>
  <c r="H17" i="11" l="1"/>
  <c r="I27" i="11" s="1"/>
  <c r="I57" i="11" s="1"/>
  <c r="H52" i="11"/>
  <c r="L120" i="11"/>
  <c r="O120" i="11"/>
  <c r="H53" i="11"/>
  <c r="O119" i="11"/>
  <c r="H52" i="10"/>
  <c r="I27" i="10"/>
  <c r="I57" i="10" s="1"/>
  <c r="H53" i="10"/>
  <c r="I55" i="10" s="1"/>
  <c r="I56" i="10" s="1"/>
  <c r="I31" i="11" s="1"/>
  <c r="E21" i="9"/>
  <c r="E13" i="9"/>
  <c r="E12" i="9"/>
  <c r="E11" i="9"/>
  <c r="E10" i="9"/>
  <c r="E9" i="9"/>
  <c r="E8" i="9"/>
  <c r="I55" i="11" l="1"/>
  <c r="I56" i="11" s="1"/>
  <c r="I59" i="11" s="1"/>
  <c r="I59" i="10"/>
  <c r="P119" i="9"/>
  <c r="N119" i="9"/>
  <c r="M119" i="9"/>
  <c r="H47" i="9" s="1"/>
  <c r="I49" i="9" s="1"/>
  <c r="L119" i="9"/>
  <c r="L120" i="9" s="1"/>
  <c r="Q111" i="9"/>
  <c r="H85" i="9"/>
  <c r="E85" i="9"/>
  <c r="A85" i="9"/>
  <c r="S46" i="9"/>
  <c r="H43" i="9"/>
  <c r="H41" i="9"/>
  <c r="I44" i="9" s="1"/>
  <c r="I30" i="9"/>
  <c r="I38" i="9" s="1"/>
  <c r="I45" i="9" s="1"/>
  <c r="O24" i="9"/>
  <c r="G24" i="9"/>
  <c r="G23" i="9"/>
  <c r="G22" i="9"/>
  <c r="G21" i="9"/>
  <c r="G20" i="9"/>
  <c r="U16" i="9"/>
  <c r="T16" i="9"/>
  <c r="G16" i="9"/>
  <c r="G15" i="9"/>
  <c r="G14" i="9"/>
  <c r="G13" i="9"/>
  <c r="G12" i="9"/>
  <c r="G11" i="9"/>
  <c r="G10" i="9"/>
  <c r="G9" i="9"/>
  <c r="G8" i="9"/>
  <c r="H26" i="9" l="1"/>
  <c r="H17" i="9"/>
  <c r="H52" i="9"/>
  <c r="H53" i="9"/>
  <c r="O119" i="9"/>
  <c r="O120" i="9" s="1"/>
  <c r="I27" i="9" l="1"/>
  <c r="I57" i="9" s="1"/>
  <c r="I55" i="9"/>
  <c r="I31" i="8"/>
  <c r="P119" i="8"/>
  <c r="N119" i="8"/>
  <c r="M119" i="8"/>
  <c r="H47" i="8" s="1"/>
  <c r="I49" i="8" s="1"/>
  <c r="L119" i="8"/>
  <c r="L120" i="8" s="1"/>
  <c r="Q111" i="8"/>
  <c r="H85" i="8"/>
  <c r="E85" i="8"/>
  <c r="A85" i="8"/>
  <c r="S46" i="8"/>
  <c r="H43" i="8"/>
  <c r="H41" i="8"/>
  <c r="I44" i="8" s="1"/>
  <c r="I30" i="8"/>
  <c r="I38" i="8" s="1"/>
  <c r="I45" i="8" s="1"/>
  <c r="O24" i="8"/>
  <c r="G24" i="8"/>
  <c r="G23" i="8"/>
  <c r="G22" i="8"/>
  <c r="G21" i="8"/>
  <c r="G20" i="8"/>
  <c r="H26" i="8" s="1"/>
  <c r="U16" i="8"/>
  <c r="T16" i="8"/>
  <c r="G16" i="8"/>
  <c r="G15" i="8"/>
  <c r="G14" i="8"/>
  <c r="G13" i="8"/>
  <c r="G12" i="8"/>
  <c r="G11" i="8"/>
  <c r="G10" i="8"/>
  <c r="G9" i="8"/>
  <c r="G8" i="8"/>
  <c r="H17" i="8" s="1"/>
  <c r="H52" i="8" l="1"/>
  <c r="I27" i="8"/>
  <c r="I57" i="8" s="1"/>
  <c r="H53" i="8"/>
  <c r="I55" i="8" s="1"/>
  <c r="I56" i="8" s="1"/>
  <c r="I31" i="9" s="1"/>
  <c r="I56" i="9" s="1"/>
  <c r="I59" i="9" s="1"/>
  <c r="O119" i="8"/>
  <c r="O120" i="8" s="1"/>
  <c r="H48" i="7"/>
  <c r="I31" i="7"/>
  <c r="P119" i="7"/>
  <c r="N119" i="7"/>
  <c r="M119" i="7"/>
  <c r="H47" i="7" s="1"/>
  <c r="Q111" i="7"/>
  <c r="H85" i="7"/>
  <c r="E85" i="7"/>
  <c r="A85" i="7"/>
  <c r="S46" i="7"/>
  <c r="H43" i="7"/>
  <c r="H41" i="7"/>
  <c r="I44" i="7" s="1"/>
  <c r="I30" i="7"/>
  <c r="I38" i="7" s="1"/>
  <c r="I45" i="7" s="1"/>
  <c r="O24" i="7"/>
  <c r="G24" i="7"/>
  <c r="G23" i="7"/>
  <c r="G22" i="7"/>
  <c r="G21" i="7"/>
  <c r="G20" i="7"/>
  <c r="H26" i="7" s="1"/>
  <c r="U16" i="7"/>
  <c r="T16" i="7"/>
  <c r="G16" i="7"/>
  <c r="G15" i="7"/>
  <c r="L119" i="7"/>
  <c r="G14" i="7"/>
  <c r="G13" i="7"/>
  <c r="G12" i="7"/>
  <c r="G11" i="7"/>
  <c r="G10" i="7"/>
  <c r="G9" i="7"/>
  <c r="G8" i="7"/>
  <c r="H17" i="7" s="1"/>
  <c r="I27" i="7" s="1"/>
  <c r="I57" i="7" s="1"/>
  <c r="I59" i="8" l="1"/>
  <c r="I49" i="7"/>
  <c r="H52" i="7"/>
  <c r="L120" i="7"/>
  <c r="H53" i="7"/>
  <c r="O119" i="7"/>
  <c r="O120" i="7" s="1"/>
  <c r="L14" i="6"/>
  <c r="I31" i="6"/>
  <c r="P119" i="6"/>
  <c r="N119" i="6"/>
  <c r="M119" i="6"/>
  <c r="H47" i="6" s="1"/>
  <c r="I49" i="6" s="1"/>
  <c r="L119" i="6"/>
  <c r="L120" i="6" s="1"/>
  <c r="Q111" i="6"/>
  <c r="H85" i="6"/>
  <c r="E85" i="6"/>
  <c r="A85" i="6"/>
  <c r="S46" i="6"/>
  <c r="H43" i="6"/>
  <c r="H41" i="6"/>
  <c r="I44" i="6" s="1"/>
  <c r="I30" i="6"/>
  <c r="I38" i="6" s="1"/>
  <c r="I45" i="6" s="1"/>
  <c r="O24" i="6"/>
  <c r="G24" i="6"/>
  <c r="G23" i="6"/>
  <c r="G22" i="6"/>
  <c r="G21" i="6"/>
  <c r="G20" i="6"/>
  <c r="H26" i="6" s="1"/>
  <c r="U16" i="6"/>
  <c r="T16" i="6"/>
  <c r="G16" i="6"/>
  <c r="G15" i="6"/>
  <c r="G14" i="6"/>
  <c r="G13" i="6"/>
  <c r="G12" i="6"/>
  <c r="G11" i="6"/>
  <c r="G10" i="6"/>
  <c r="G9" i="6"/>
  <c r="G8" i="6"/>
  <c r="I55" i="7" l="1"/>
  <c r="I56" i="7" s="1"/>
  <c r="I59" i="7" s="1"/>
  <c r="H17" i="6"/>
  <c r="I27" i="6" s="1"/>
  <c r="I57" i="6" s="1"/>
  <c r="H52" i="6"/>
  <c r="H53" i="6"/>
  <c r="O119" i="6"/>
  <c r="O120" i="6" s="1"/>
  <c r="I31" i="5"/>
  <c r="H43" i="5"/>
  <c r="P119" i="5"/>
  <c r="N119" i="5"/>
  <c r="M119" i="5"/>
  <c r="H47" i="5" s="1"/>
  <c r="I49" i="5" s="1"/>
  <c r="L119" i="5"/>
  <c r="L120" i="5" s="1"/>
  <c r="Q111" i="5"/>
  <c r="H85" i="5"/>
  <c r="E85" i="5"/>
  <c r="A85" i="5"/>
  <c r="S46" i="5"/>
  <c r="H41" i="5"/>
  <c r="I44" i="5" s="1"/>
  <c r="I30" i="5"/>
  <c r="I38" i="5" s="1"/>
  <c r="O24" i="5"/>
  <c r="G24" i="5"/>
  <c r="G23" i="5"/>
  <c r="G22" i="5"/>
  <c r="G21" i="5"/>
  <c r="G20" i="5"/>
  <c r="H26" i="5" s="1"/>
  <c r="U16" i="5"/>
  <c r="T16" i="5"/>
  <c r="G16" i="5"/>
  <c r="G15" i="5"/>
  <c r="G14" i="5"/>
  <c r="G13" i="5"/>
  <c r="G12" i="5"/>
  <c r="G11" i="5"/>
  <c r="G10" i="5"/>
  <c r="G9" i="5"/>
  <c r="G8" i="5"/>
  <c r="I55" i="6" l="1"/>
  <c r="I56" i="6" s="1"/>
  <c r="I59" i="6" s="1"/>
  <c r="H52" i="5"/>
  <c r="H17" i="5"/>
  <c r="I27" i="5" s="1"/>
  <c r="I57" i="5" s="1"/>
  <c r="I45" i="5"/>
  <c r="H53" i="5"/>
  <c r="O119" i="5"/>
  <c r="O120" i="5" s="1"/>
  <c r="I55" i="5" l="1"/>
  <c r="I56" i="5" s="1"/>
  <c r="I59" i="5" s="1"/>
  <c r="P119" i="4" l="1"/>
  <c r="N119" i="4"/>
  <c r="L119" i="4"/>
  <c r="L120" i="4" s="1"/>
  <c r="Q111" i="4"/>
  <c r="H85" i="4"/>
  <c r="E85" i="4"/>
  <c r="A85" i="4"/>
  <c r="S46" i="4"/>
  <c r="H43" i="4"/>
  <c r="H41" i="4"/>
  <c r="I44" i="4" s="1"/>
  <c r="I30" i="4"/>
  <c r="I38" i="4" s="1"/>
  <c r="I45" i="4" s="1"/>
  <c r="O24" i="4"/>
  <c r="G24" i="4"/>
  <c r="G23" i="4"/>
  <c r="G22" i="4"/>
  <c r="G21" i="4"/>
  <c r="G20" i="4"/>
  <c r="H26" i="4" s="1"/>
  <c r="M119" i="4"/>
  <c r="H47" i="4" s="1"/>
  <c r="I49" i="4" s="1"/>
  <c r="U16" i="4"/>
  <c r="T16" i="4"/>
  <c r="G16" i="4"/>
  <c r="G15" i="4"/>
  <c r="G14" i="4"/>
  <c r="G13" i="4"/>
  <c r="G12" i="4"/>
  <c r="G11" i="4"/>
  <c r="G10" i="4"/>
  <c r="G9" i="4"/>
  <c r="G8" i="4"/>
  <c r="P119" i="1"/>
  <c r="N119" i="1"/>
  <c r="L119" i="1"/>
  <c r="L120" i="1" s="1"/>
  <c r="Q111" i="1"/>
  <c r="H85" i="1"/>
  <c r="E85" i="1"/>
  <c r="A85" i="1"/>
  <c r="H52" i="1"/>
  <c r="S46" i="1"/>
  <c r="H43" i="1"/>
  <c r="H41" i="1"/>
  <c r="I44" i="1" s="1"/>
  <c r="I31" i="1"/>
  <c r="I30" i="1"/>
  <c r="I38" i="1" s="1"/>
  <c r="I45" i="1" s="1"/>
  <c r="O24" i="1"/>
  <c r="G24" i="1"/>
  <c r="G23" i="1"/>
  <c r="G22" i="1"/>
  <c r="G21" i="1"/>
  <c r="G20" i="1"/>
  <c r="H26" i="1" s="1"/>
  <c r="M17" i="1"/>
  <c r="M119" i="1" s="1"/>
  <c r="H47" i="1" s="1"/>
  <c r="I49" i="1" s="1"/>
  <c r="U16" i="1"/>
  <c r="T16" i="1"/>
  <c r="G16" i="1"/>
  <c r="G15" i="1"/>
  <c r="G14" i="1"/>
  <c r="G13" i="1"/>
  <c r="G12" i="1"/>
  <c r="G11" i="1"/>
  <c r="G10" i="1"/>
  <c r="G9" i="1"/>
  <c r="G8" i="1"/>
  <c r="H17" i="1" s="1"/>
  <c r="I27" i="1" s="1"/>
  <c r="I57" i="1" s="1"/>
  <c r="H17" i="4" l="1"/>
  <c r="I27" i="4" s="1"/>
  <c r="I57" i="4" s="1"/>
  <c r="H52" i="4"/>
  <c r="H53" i="4"/>
  <c r="O119" i="4"/>
  <c r="O120" i="4" s="1"/>
  <c r="O120" i="1"/>
  <c r="H53" i="1"/>
  <c r="I55" i="1" s="1"/>
  <c r="I56" i="1" s="1"/>
  <c r="O119" i="1"/>
  <c r="I59" i="1" l="1"/>
  <c r="I31" i="4"/>
  <c r="I55" i="4"/>
  <c r="I56" i="4" l="1"/>
  <c r="I59" i="4" s="1"/>
</calcChain>
</file>

<file path=xl/sharedStrings.xml><?xml version="1.0" encoding="utf-8"?>
<sst xmlns="http://schemas.openxmlformats.org/spreadsheetml/2006/main" count="1642" uniqueCount="72">
  <si>
    <t>CASH OPNAME</t>
  </si>
  <si>
    <t>Hari             :</t>
  </si>
  <si>
    <t>Sabtu</t>
  </si>
  <si>
    <t>Tanggal  :</t>
  </si>
  <si>
    <t>Pelaksana   :</t>
  </si>
  <si>
    <t>Keungan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</si>
  <si>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</si>
  <si>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</si>
  <si>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</si>
  <si>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</si>
  <si>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</si>
  <si>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</si>
  <si>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</si>
  <si>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</si>
  <si>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</si>
  <si>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</si>
  <si>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</si>
  <si>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</si>
  <si>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</si>
  <si>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</si>
  <si>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</si>
  <si>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</si>
  <si>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</si>
  <si>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 xml:space="preserve">lebih 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</si>
  <si>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</si>
  <si>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</si>
  <si>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</si>
  <si>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</si>
  <si>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</si>
  <si>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</si>
  <si>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</si>
  <si>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</si>
  <si>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</si>
  <si>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</si>
  <si>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</si>
  <si>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</si>
  <si>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</si>
  <si>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</si>
  <si>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</si>
  <si>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</si>
  <si>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</si>
  <si>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</si>
  <si>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</si>
  <si>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</si>
  <si>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</si>
  <si>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</si>
  <si>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</si>
  <si>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</si>
  <si>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</si>
  <si>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</si>
  <si>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</si>
  <si>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</si>
  <si>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</si>
  <si>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</si>
  <si>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</si>
  <si>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</si>
  <si>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</si>
  <si>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</si>
  <si>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</si>
  <si>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</si>
  <si>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</si>
  <si>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Senin</t>
  </si>
  <si>
    <t>Selasa</t>
  </si>
  <si>
    <t xml:space="preserve">Rabu </t>
  </si>
  <si>
    <t xml:space="preserve">         </t>
  </si>
  <si>
    <t>Keuangan</t>
  </si>
  <si>
    <t>Jum'at</t>
  </si>
  <si>
    <t>Kamis</t>
  </si>
  <si>
    <t xml:space="preserve">Sabtu </t>
  </si>
  <si>
    <t>1. Wafa Tsamrotul F,S.Pd</t>
  </si>
  <si>
    <t xml:space="preserve">Minggu 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</si>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</sst>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Times New Roman"/>
      <family val="1"/>
    </font>
    <font>
      <b/>
      <sz val="11"/>
      <name val="Arial"/>
      <family val="2"/>
    </font>
    <font>
      <u/>
      <sz val="11"/>
      <color rgb="FF0000FF"/>
      <name val="Times New Roman"/>
      <family val="1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76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0" fontId="3" fillId="0" borderId="0" xfId="3" applyFont="1" applyAlignment="1">
      <alignment horizontal="lef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0" borderId="1" xfId="5" applyFont="1" applyBorder="1" applyAlignment="1">
      <alignment horizontal="center" vertical="center" wrapText="1"/>
    </xf>
    <xf numFmtId="41" fontId="17" fillId="0" borderId="1" xfId="1" applyFont="1" applyBorder="1" applyAlignment="1">
      <alignment horizontal="right" vertical="center" wrapText="1"/>
    </xf>
    <xf numFmtId="41" fontId="7" fillId="3" borderId="2" xfId="0" applyNumberFormat="1" applyFont="1" applyFill="1" applyBorder="1"/>
    <xf numFmtId="0" fontId="16" fillId="0" borderId="1" xfId="5" applyFont="1" applyBorder="1" applyAlignment="1">
      <alignment vertical="center" wrapText="1"/>
    </xf>
    <xf numFmtId="41" fontId="17" fillId="0" borderId="1" xfId="1" applyFont="1" applyBorder="1" applyAlignment="1">
      <alignment vertical="center"/>
    </xf>
    <xf numFmtId="41" fontId="7" fillId="3" borderId="3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0" fontId="18" fillId="0" borderId="1" xfId="5" applyFont="1" applyBorder="1" applyAlignment="1">
      <alignment vertical="center" wrapText="1"/>
    </xf>
    <xf numFmtId="3" fontId="17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7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4" fillId="4" borderId="1" xfId="0" applyNumberFormat="1" applyFont="1" applyFill="1" applyBorder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14" fillId="0" borderId="1" xfId="0" applyNumberFormat="1" applyFont="1" applyBorder="1"/>
    <xf numFmtId="41" fontId="3" fillId="0" borderId="1" xfId="1" applyFont="1" applyFill="1" applyBorder="1"/>
    <xf numFmtId="41" fontId="3" fillId="0" borderId="4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19" fillId="0" borderId="1" xfId="1" quotePrefix="1" applyFont="1" applyFill="1" applyBorder="1" applyAlignment="1">
      <alignment horizontal="center" wrapText="1"/>
    </xf>
    <xf numFmtId="41" fontId="7" fillId="0" borderId="2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3" fillId="0" borderId="0" xfId="1" applyFont="1" applyAlignment="1"/>
    <xf numFmtId="41" fontId="19" fillId="0" borderId="0" xfId="1" quotePrefix="1" applyFont="1" applyFill="1" applyBorder="1" applyAlignment="1">
      <alignment horizontal="center" wrapText="1"/>
    </xf>
    <xf numFmtId="3" fontId="14" fillId="4" borderId="1" xfId="0" applyNumberFormat="1" applyFont="1" applyFill="1" applyBorder="1"/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41" fontId="7" fillId="3" borderId="0" xfId="0" applyNumberFormat="1" applyFont="1" applyFill="1"/>
    <xf numFmtId="164" fontId="3" fillId="0" borderId="4" xfId="3" applyNumberFormat="1" applyFont="1" applyBorder="1" applyAlignment="1"/>
    <xf numFmtId="0" fontId="20" fillId="0" borderId="5" xfId="5" applyFont="1" applyBorder="1" applyAlignment="1">
      <alignment vertical="center" wrapText="1"/>
    </xf>
    <xf numFmtId="164" fontId="21" fillId="0" borderId="0" xfId="3" applyNumberFormat="1" applyFont="1" applyBorder="1" applyAlignment="1"/>
    <xf numFmtId="0" fontId="20" fillId="0" borderId="1" xfId="5" applyFont="1" applyBorder="1" applyAlignment="1">
      <alignment vertical="center" wrapText="1"/>
    </xf>
    <xf numFmtId="41" fontId="17" fillId="0" borderId="1" xfId="1" applyFont="1" applyFill="1" applyBorder="1" applyAlignment="1">
      <alignment horizontal="right" vertical="center" wrapText="1"/>
    </xf>
    <xf numFmtId="0" fontId="17" fillId="0" borderId="1" xfId="0" applyFont="1" applyBorder="1" applyAlignment="1">
      <alignment vertical="center"/>
    </xf>
    <xf numFmtId="164" fontId="21" fillId="0" borderId="0" xfId="3" applyNumberFormat="1" applyFont="1" applyAlignment="1"/>
    <xf numFmtId="0" fontId="15" fillId="0" borderId="0" xfId="5" applyAlignment="1">
      <alignment wrapText="1"/>
    </xf>
    <xf numFmtId="3" fontId="0" fillId="0" borderId="1" xfId="0" applyNumberFormat="1" applyBorder="1"/>
    <xf numFmtId="164" fontId="9" fillId="0" borderId="0" xfId="3" applyNumberFormat="1" applyFont="1" applyAlignment="1"/>
    <xf numFmtId="3" fontId="0" fillId="0" borderId="0" xfId="0" applyNumberFormat="1"/>
    <xf numFmtId="0" fontId="17" fillId="0" borderId="1" xfId="0" applyFont="1" applyBorder="1" applyAlignment="1">
      <alignment vertical="center" wrapText="1"/>
    </xf>
    <xf numFmtId="41" fontId="22" fillId="0" borderId="0" xfId="2" applyNumberFormat="1" applyFont="1" applyFill="1" applyBorder="1"/>
    <xf numFmtId="41" fontId="3" fillId="3" borderId="0" xfId="3" applyNumberFormat="1" applyFont="1" applyFill="1"/>
    <xf numFmtId="164" fontId="3" fillId="0" borderId="4" xfId="6" applyNumberFormat="1" applyFont="1" applyFill="1" applyBorder="1" applyAlignment="1">
      <alignment horizontal="left"/>
    </xf>
    <xf numFmtId="164" fontId="17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164" fontId="17" fillId="0" borderId="1" xfId="0" applyNumberFormat="1" applyFont="1" applyBorder="1" applyAlignment="1">
      <alignment wrapText="1"/>
    </xf>
    <xf numFmtId="0" fontId="3" fillId="0" borderId="0" xfId="3" quotePrefix="1" applyFont="1" applyAlignment="1"/>
    <xf numFmtId="0" fontId="17" fillId="0" borderId="1" xfId="0" applyFont="1" applyBorder="1" applyAlignment="1">
      <alignment wrapText="1"/>
    </xf>
    <xf numFmtId="164" fontId="17" fillId="0" borderId="6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6" xfId="0" applyFont="1" applyBorder="1" applyAlignment="1">
      <alignment wrapText="1"/>
    </xf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164" fontId="3" fillId="0" borderId="0" xfId="3" applyNumberFormat="1" applyFont="1" applyFill="1" applyAlignment="1"/>
    <xf numFmtId="41" fontId="7" fillId="0" borderId="1" xfId="0" applyNumberFormat="1" applyFont="1" applyBorder="1"/>
    <xf numFmtId="0" fontId="23" fillId="0" borderId="0" xfId="3" applyFont="1" applyAlignment="1">
      <alignment horizontal="left"/>
    </xf>
    <xf numFmtId="0" fontId="23" fillId="0" borderId="0" xfId="3" applyFont="1"/>
    <xf numFmtId="0" fontId="3" fillId="0" borderId="0" xfId="3" applyFont="1"/>
    <xf numFmtId="0" fontId="7" fillId="0" borderId="0" xfId="0" applyFont="1"/>
    <xf numFmtId="0" fontId="7" fillId="0" borderId="0" xfId="3" applyFont="1" applyAlignment="1">
      <alignment horizontal="left"/>
    </xf>
    <xf numFmtId="166" fontId="0" fillId="0" borderId="0" xfId="0" applyNumberFormat="1"/>
    <xf numFmtId="0" fontId="16" fillId="0" borderId="0" xfId="5" applyFont="1" applyBorder="1" applyAlignment="1">
      <alignment vertical="center" wrapText="1"/>
    </xf>
    <xf numFmtId="0" fontId="0" fillId="0" borderId="0" xfId="0" applyAlignment="1">
      <alignment horizontal="center"/>
    </xf>
    <xf numFmtId="0" fontId="17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4" fillId="0" borderId="0" xfId="3" applyFont="1" applyBorder="1"/>
    <xf numFmtId="164" fontId="25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7" fillId="0" borderId="0" xfId="0" applyNumberFormat="1" applyFont="1" applyBorder="1" applyAlignment="1">
      <alignment horizontal="right" vertical="center" wrapText="1"/>
    </xf>
    <xf numFmtId="41" fontId="22" fillId="0" borderId="0" xfId="0" applyNumberFormat="1" applyFont="1"/>
    <xf numFmtId="0" fontId="26" fillId="0" borderId="0" xfId="4" applyFont="1"/>
    <xf numFmtId="42" fontId="22" fillId="0" borderId="0" xfId="4" applyNumberFormat="1" applyFont="1"/>
    <xf numFmtId="0" fontId="16" fillId="0" borderId="1" xfId="5" applyFont="1" applyBorder="1" applyAlignment="1">
      <alignment wrapText="1"/>
    </xf>
    <xf numFmtId="3" fontId="17" fillId="0" borderId="3" xfId="0" applyNumberFormat="1" applyFont="1" applyBorder="1" applyAlignment="1">
      <alignment horizontal="right" vertical="center" wrapText="1"/>
    </xf>
    <xf numFmtId="0" fontId="26" fillId="0" borderId="0" xfId="0" applyFont="1"/>
    <xf numFmtId="42" fontId="26" fillId="0" borderId="0" xfId="4" applyNumberFormat="1" applyFont="1"/>
    <xf numFmtId="0" fontId="17" fillId="0" borderId="1" xfId="0" applyFont="1" applyBorder="1"/>
    <xf numFmtId="42" fontId="26" fillId="0" borderId="0" xfId="0" applyNumberFormat="1" applyFont="1"/>
    <xf numFmtId="42" fontId="7" fillId="0" borderId="0" xfId="0" applyNumberFormat="1" applyFont="1"/>
    <xf numFmtId="0" fontId="22" fillId="0" borderId="0" xfId="0" applyFont="1"/>
    <xf numFmtId="42" fontId="22" fillId="0" borderId="0" xfId="0" applyNumberFormat="1" applyFont="1"/>
    <xf numFmtId="41" fontId="7" fillId="0" borderId="0" xfId="2" applyNumberFormat="1" applyFont="1" applyFill="1"/>
    <xf numFmtId="41" fontId="27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7" fillId="0" borderId="1" xfId="0" applyNumberFormat="1" applyFont="1" applyBorder="1" applyAlignment="1">
      <alignment horizontal="right" wrapText="1"/>
    </xf>
    <xf numFmtId="3" fontId="17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41" fontId="0" fillId="0" borderId="0" xfId="1" applyFo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17" fillId="0" borderId="1" xfId="0" applyNumberFormat="1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17" fillId="0" borderId="1" xfId="0" applyFont="1" applyBorder="1" applyAlignment="1">
      <alignment horizontal="right" wrapText="1"/>
    </xf>
    <xf numFmtId="41" fontId="17" fillId="0" borderId="1" xfId="0" applyNumberFormat="1" applyFont="1" applyBorder="1" applyAlignment="1">
      <alignment horizontal="right" wrapText="1"/>
    </xf>
    <xf numFmtId="41" fontId="17" fillId="0" borderId="1" xfId="1" applyNumberFormat="1" applyFont="1" applyBorder="1" applyAlignment="1">
      <alignment horizontal="right" vertical="center" wrapText="1"/>
    </xf>
    <xf numFmtId="37" fontId="17" fillId="0" borderId="1" xfId="0" applyNumberFormat="1" applyFont="1" applyBorder="1" applyAlignment="1">
      <alignment horizontal="right" wrapText="1"/>
    </xf>
    <xf numFmtId="37" fontId="17" fillId="0" borderId="1" xfId="1" applyNumberFormat="1" applyFont="1" applyBorder="1" applyAlignment="1">
      <alignment horizontal="right" vertical="center" wrapText="1"/>
    </xf>
    <xf numFmtId="41" fontId="17" fillId="0" borderId="1" xfId="0" applyNumberFormat="1" applyFont="1" applyBorder="1"/>
    <xf numFmtId="166" fontId="0" fillId="0" borderId="1" xfId="0" applyNumberFormat="1" applyBorder="1"/>
    <xf numFmtId="3" fontId="17" fillId="0" borderId="1" xfId="0" applyNumberFormat="1" applyFont="1" applyBorder="1"/>
    <xf numFmtId="3" fontId="17" fillId="4" borderId="1" xfId="0" applyNumberFormat="1" applyFont="1" applyFill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.%20Cash%20Opname%20-%20Juli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Juni"/>
      <sheetName val="1 Juli "/>
      <sheetName val="2 Juli"/>
      <sheetName val="3 Juli"/>
      <sheetName val="4 Juli"/>
      <sheetName val="5 Juli"/>
      <sheetName val="6 Juli (2)"/>
      <sheetName val="7 Juli (2)"/>
      <sheetName val="8 Juli (2)"/>
      <sheetName val="9 Juli"/>
      <sheetName val="10 Juli "/>
      <sheetName val="11 Juli "/>
      <sheetName val="11, Juli"/>
      <sheetName val="12 Juli"/>
      <sheetName val="13 Juli"/>
      <sheetName val="14 Juli "/>
      <sheetName val="15 Juli "/>
      <sheetName val="16 Juli "/>
      <sheetName val="18 Juli"/>
      <sheetName val="19 Juli"/>
      <sheetName val="20 Juli (2)"/>
      <sheetName val="21 Juli"/>
      <sheetName val="22 Juli"/>
      <sheetName val="23 Juli "/>
      <sheetName val="24 Juli"/>
      <sheetName val="25 jul"/>
      <sheetName val="26 jul"/>
      <sheetName val="27 Juli"/>
      <sheetName val="28 jU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8">
          <cell r="I38">
            <v>898038103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57">
          <cell r="I57">
            <v>50038700</v>
          </cell>
        </row>
      </sheetData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4001" TargetMode="External"/><Relationship Id="rId13" Type="http://schemas.openxmlformats.org/officeDocument/2006/relationships/hyperlink" Target="file:///C:\Users\Nijar\Downloads\cetak-kwitansi.php%3fid=1804006" TargetMode="External"/><Relationship Id="rId3" Type="http://schemas.openxmlformats.org/officeDocument/2006/relationships/hyperlink" Target="file:///C:\Users\Nijar\Downloads\cetak-kwitansi.php%3fid=1803994" TargetMode="External"/><Relationship Id="rId7" Type="http://schemas.openxmlformats.org/officeDocument/2006/relationships/hyperlink" Target="file:///C:\Users\Nijar\Downloads\cetak-kwitansi.php%3fid=1803999" TargetMode="External"/><Relationship Id="rId12" Type="http://schemas.openxmlformats.org/officeDocument/2006/relationships/hyperlink" Target="file:///C:\Users\Nijar\Downloads\cetak-kwitansi.php%3fid=1803996" TargetMode="External"/><Relationship Id="rId17" Type="http://schemas.openxmlformats.org/officeDocument/2006/relationships/printerSettings" Target="../printerSettings/printerSettings10.bin"/><Relationship Id="rId2" Type="http://schemas.openxmlformats.org/officeDocument/2006/relationships/hyperlink" Target="file:///C:\Users\Nijar\Downloads\cetak-kwitansi.php%3fid=1803993" TargetMode="External"/><Relationship Id="rId16" Type="http://schemas.openxmlformats.org/officeDocument/2006/relationships/hyperlink" Target="file:///C:\Users\Nijar\Downloads\cetak-kwitansi.php%3fid=1804004" TargetMode="External"/><Relationship Id="rId1" Type="http://schemas.openxmlformats.org/officeDocument/2006/relationships/hyperlink" Target="file:///C:\Users\Nijar\Downloads\cetak-kwitansi.php%3fid=1803992" TargetMode="External"/><Relationship Id="rId6" Type="http://schemas.openxmlformats.org/officeDocument/2006/relationships/hyperlink" Target="file:///C:\Users\Nijar\Downloads\cetak-kwitansi.php%3fid=1803998" TargetMode="External"/><Relationship Id="rId11" Type="http://schemas.openxmlformats.org/officeDocument/2006/relationships/hyperlink" Target="file:///C:\Users\Nijar\Downloads\cetak-kwitansi.php%3fid=1804008" TargetMode="External"/><Relationship Id="rId5" Type="http://schemas.openxmlformats.org/officeDocument/2006/relationships/hyperlink" Target="file:///C:\Users\Nijar\Downloads\cetak-kwitansi.php%3fid=1803997" TargetMode="External"/><Relationship Id="rId15" Type="http://schemas.openxmlformats.org/officeDocument/2006/relationships/hyperlink" Target="file:///C:\Users\Nijar\Downloads\cetak-kwitansi.php%3fid=1804003" TargetMode="External"/><Relationship Id="rId10" Type="http://schemas.openxmlformats.org/officeDocument/2006/relationships/hyperlink" Target="file:///C:\Users\Nijar\Downloads\cetak-kwitansi.php%3fid=1804005" TargetMode="External"/><Relationship Id="rId4" Type="http://schemas.openxmlformats.org/officeDocument/2006/relationships/hyperlink" Target="file:///C:\Users\Nijar\Downloads\cetak-kwitansi.php%3fid=1803995" TargetMode="External"/><Relationship Id="rId9" Type="http://schemas.openxmlformats.org/officeDocument/2006/relationships/hyperlink" Target="file:///C:\Users\Nijar\Downloads\cetak-kwitansi.php%3fid=1804002" TargetMode="External"/><Relationship Id="rId14" Type="http://schemas.openxmlformats.org/officeDocument/2006/relationships/hyperlink" Target="file:///C:\Users\Nijar\Downloads\cetak-kwitansi.php%3fid=1804007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3783" TargetMode="External"/><Relationship Id="rId13" Type="http://schemas.openxmlformats.org/officeDocument/2006/relationships/hyperlink" Target="cetak-kwitansi.php%3fid=1803795" TargetMode="External"/><Relationship Id="rId18" Type="http://schemas.openxmlformats.org/officeDocument/2006/relationships/hyperlink" Target="cetak-kwitansi.php%3fid=1803801" TargetMode="External"/><Relationship Id="rId26" Type="http://schemas.openxmlformats.org/officeDocument/2006/relationships/hyperlink" Target="cetak-kwitansi.php%3fid=1803774" TargetMode="External"/><Relationship Id="rId39" Type="http://schemas.openxmlformats.org/officeDocument/2006/relationships/hyperlink" Target="cetak-kwitansi.php%3fid=1803794" TargetMode="External"/><Relationship Id="rId3" Type="http://schemas.openxmlformats.org/officeDocument/2006/relationships/hyperlink" Target="cetak-kwitansi.php%3fid=1803778" TargetMode="External"/><Relationship Id="rId21" Type="http://schemas.openxmlformats.org/officeDocument/2006/relationships/hyperlink" Target="cetak-kwitansi.php%3fid=1803772" TargetMode="External"/><Relationship Id="rId34" Type="http://schemas.openxmlformats.org/officeDocument/2006/relationships/hyperlink" Target="cetak-kwitansi.php%3fid=1803784" TargetMode="External"/><Relationship Id="rId7" Type="http://schemas.openxmlformats.org/officeDocument/2006/relationships/hyperlink" Target="cetak-kwitansi.php%3fid=1803782" TargetMode="External"/><Relationship Id="rId12" Type="http://schemas.openxmlformats.org/officeDocument/2006/relationships/hyperlink" Target="cetak-kwitansi.php%3fid=1803792" TargetMode="External"/><Relationship Id="rId17" Type="http://schemas.openxmlformats.org/officeDocument/2006/relationships/hyperlink" Target="cetak-kwitansi.php%3fid=1803800" TargetMode="External"/><Relationship Id="rId25" Type="http://schemas.openxmlformats.org/officeDocument/2006/relationships/hyperlink" Target="cetak-kwitansi.php%3fid=1803805" TargetMode="External"/><Relationship Id="rId33" Type="http://schemas.openxmlformats.org/officeDocument/2006/relationships/hyperlink" Target="cetak-kwitansi.php%3fid=1803771" TargetMode="External"/><Relationship Id="rId38" Type="http://schemas.openxmlformats.org/officeDocument/2006/relationships/hyperlink" Target="cetak-kwitansi.php%3fid=1803770" TargetMode="External"/><Relationship Id="rId2" Type="http://schemas.openxmlformats.org/officeDocument/2006/relationships/hyperlink" Target="cetak-kwitansi.php%3fid=1803777" TargetMode="External"/><Relationship Id="rId16" Type="http://schemas.openxmlformats.org/officeDocument/2006/relationships/hyperlink" Target="cetak-kwitansi.php%3fid=1803799" TargetMode="External"/><Relationship Id="rId20" Type="http://schemas.openxmlformats.org/officeDocument/2006/relationships/hyperlink" Target="cetak-kwitansi.php%3fid=1803803" TargetMode="External"/><Relationship Id="rId29" Type="http://schemas.openxmlformats.org/officeDocument/2006/relationships/hyperlink" Target="cetak-kwitansi.php%3fid=1803764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cetak-kwitansi.php%3fid=1803776" TargetMode="External"/><Relationship Id="rId6" Type="http://schemas.openxmlformats.org/officeDocument/2006/relationships/hyperlink" Target="cetak-kwitansi.php%3fid=1803781" TargetMode="External"/><Relationship Id="rId11" Type="http://schemas.openxmlformats.org/officeDocument/2006/relationships/hyperlink" Target="cetak-kwitansi.php%3fid=1803791" TargetMode="External"/><Relationship Id="rId24" Type="http://schemas.openxmlformats.org/officeDocument/2006/relationships/hyperlink" Target="cetak-kwitansi.php%3fid=1803766" TargetMode="External"/><Relationship Id="rId32" Type="http://schemas.openxmlformats.org/officeDocument/2006/relationships/hyperlink" Target="cetak-kwitansi.php%3fid=1803768" TargetMode="External"/><Relationship Id="rId37" Type="http://schemas.openxmlformats.org/officeDocument/2006/relationships/hyperlink" Target="cetak-kwitansi.php%3fid=1803769" TargetMode="External"/><Relationship Id="rId40" Type="http://schemas.openxmlformats.org/officeDocument/2006/relationships/hyperlink" Target="cetak-kwitansi.php%3fid=1803773" TargetMode="External"/><Relationship Id="rId5" Type="http://schemas.openxmlformats.org/officeDocument/2006/relationships/hyperlink" Target="cetak-kwitansi.php%3fid=1803780" TargetMode="External"/><Relationship Id="rId15" Type="http://schemas.openxmlformats.org/officeDocument/2006/relationships/hyperlink" Target="cetak-kwitansi.php%3fid=1803797" TargetMode="External"/><Relationship Id="rId23" Type="http://schemas.openxmlformats.org/officeDocument/2006/relationships/hyperlink" Target="cetak-kwitansi.php%3fid=1803790" TargetMode="External"/><Relationship Id="rId28" Type="http://schemas.openxmlformats.org/officeDocument/2006/relationships/hyperlink" Target="cetak-kwitansi.php%3fid=1803763" TargetMode="External"/><Relationship Id="rId36" Type="http://schemas.openxmlformats.org/officeDocument/2006/relationships/hyperlink" Target="cetak-kwitansi.php%3fid=1803798" TargetMode="External"/><Relationship Id="rId10" Type="http://schemas.openxmlformats.org/officeDocument/2006/relationships/hyperlink" Target="cetak-kwitansi.php%3fid=1803787" TargetMode="External"/><Relationship Id="rId19" Type="http://schemas.openxmlformats.org/officeDocument/2006/relationships/hyperlink" Target="cetak-kwitansi.php%3fid=1803802" TargetMode="External"/><Relationship Id="rId31" Type="http://schemas.openxmlformats.org/officeDocument/2006/relationships/hyperlink" Target="cetak-kwitansi.php%3fid=1803767" TargetMode="External"/><Relationship Id="rId4" Type="http://schemas.openxmlformats.org/officeDocument/2006/relationships/hyperlink" Target="cetak-kwitansi.php%3fid=1803779" TargetMode="External"/><Relationship Id="rId9" Type="http://schemas.openxmlformats.org/officeDocument/2006/relationships/hyperlink" Target="cetak-kwitansi.php%3fid=1803786" TargetMode="External"/><Relationship Id="rId14" Type="http://schemas.openxmlformats.org/officeDocument/2006/relationships/hyperlink" Target="cetak-kwitansi.php%3fid=1803796" TargetMode="External"/><Relationship Id="rId22" Type="http://schemas.openxmlformats.org/officeDocument/2006/relationships/hyperlink" Target="cetak-kwitansi.php%3fid=1803775" TargetMode="External"/><Relationship Id="rId27" Type="http://schemas.openxmlformats.org/officeDocument/2006/relationships/hyperlink" Target="cetak-kwitansi.php%3fid=1803788" TargetMode="External"/><Relationship Id="rId30" Type="http://schemas.openxmlformats.org/officeDocument/2006/relationships/hyperlink" Target="cetak-kwitansi.php%3fid=1803765" TargetMode="External"/><Relationship Id="rId35" Type="http://schemas.openxmlformats.org/officeDocument/2006/relationships/hyperlink" Target="cetak-kwitansi.php%3fid=1803789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3862" TargetMode="External"/><Relationship Id="rId3" Type="http://schemas.openxmlformats.org/officeDocument/2006/relationships/hyperlink" Target="file:///C:\Users\Nijar\Downloads\cetak-kwitansi.php%3fid=1803855" TargetMode="External"/><Relationship Id="rId7" Type="http://schemas.openxmlformats.org/officeDocument/2006/relationships/hyperlink" Target="file:///C:\Users\Nijar\Downloads\cetak-kwitansi.php%3fid=1803861" TargetMode="External"/><Relationship Id="rId2" Type="http://schemas.openxmlformats.org/officeDocument/2006/relationships/hyperlink" Target="file:///C:\Users\Nijar\Downloads\cetak-kwitansi.php%3fid=1803854" TargetMode="External"/><Relationship Id="rId1" Type="http://schemas.openxmlformats.org/officeDocument/2006/relationships/hyperlink" Target="file:///C:\Users\Nijar\Downloads\cetak-kwitansi.php%3fid=1803853" TargetMode="External"/><Relationship Id="rId6" Type="http://schemas.openxmlformats.org/officeDocument/2006/relationships/hyperlink" Target="file:///C:\Users\Nijar\Downloads\cetak-kwitansi.php%3fid=1803864" TargetMode="External"/><Relationship Id="rId5" Type="http://schemas.openxmlformats.org/officeDocument/2006/relationships/hyperlink" Target="file:///C:\Users\Nijar\Downloads\cetak-kwitansi.php%3fid=1803860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file:///C:\Users\Nijar\Downloads\cetak-kwitansi.php%3fid=1803856" TargetMode="External"/><Relationship Id="rId9" Type="http://schemas.openxmlformats.org/officeDocument/2006/relationships/hyperlink" Target="file:///C:\Users\Nijar\Downloads\cetak-kwitansi.php%3fid=180386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0" zoomScale="98" zoomScaleNormal="100" zoomScaleSheetLayoutView="98" workbookViewId="0">
      <selection activeCell="I57" sqref="I5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43309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515</v>
      </c>
      <c r="F8" s="22"/>
      <c r="G8" s="17">
        <f t="shared" ref="G8:G16" si="0">C8*E8</f>
        <v>51500000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377</v>
      </c>
      <c r="F9" s="22"/>
      <c r="G9" s="17">
        <f t="shared" si="0"/>
        <v>18850000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22</v>
      </c>
      <c r="F10" s="22"/>
      <c r="G10" s="17">
        <f t="shared" si="0"/>
        <v>440000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33</v>
      </c>
      <c r="F11" s="22"/>
      <c r="G11" s="17">
        <f t="shared" si="0"/>
        <v>330000</v>
      </c>
      <c r="H11" s="8"/>
      <c r="I11" s="17"/>
      <c r="J11" s="26"/>
      <c r="K11" s="27"/>
      <c r="L11" s="173" t="s">
        <v>12</v>
      </c>
      <c r="M11" s="174"/>
      <c r="N11" s="175" t="s">
        <v>13</v>
      </c>
      <c r="O11" s="175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23</v>
      </c>
      <c r="F12" s="22"/>
      <c r="G12" s="17">
        <f t="shared" si="0"/>
        <v>115000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72</v>
      </c>
      <c r="F13" s="22"/>
      <c r="G13" s="17">
        <f t="shared" si="0"/>
        <v>144000</v>
      </c>
      <c r="H13" s="8"/>
      <c r="I13" s="17"/>
      <c r="J13" s="35">
        <v>47180</v>
      </c>
      <c r="K13" s="36"/>
      <c r="L13" s="37">
        <v>40005000</v>
      </c>
      <c r="M13" s="38">
        <v>500000</v>
      </c>
      <c r="N13" s="39"/>
      <c r="O13" s="40">
        <v>5700000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-5700000</v>
      </c>
      <c r="M14" s="38">
        <v>270000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51"/>
      <c r="M15" s="38">
        <v>500000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51"/>
      <c r="M16" s="38">
        <v>1200000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71379000</v>
      </c>
      <c r="I17" s="9"/>
      <c r="J17" s="35"/>
      <c r="K17" s="36"/>
      <c r="L17" s="51"/>
      <c r="M17" s="38">
        <f>9144000-712500</f>
        <v>8431500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51"/>
      <c r="M18" s="38">
        <v>3069500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51"/>
      <c r="M19" s="38">
        <v>791000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36"/>
      <c r="L20" s="51"/>
      <c r="M20" s="38">
        <v>3648000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501</v>
      </c>
      <c r="F21" s="7"/>
      <c r="G21" s="23">
        <f>C21*E21</f>
        <v>250500</v>
      </c>
      <c r="H21" s="8"/>
      <c r="I21" s="23"/>
      <c r="J21" s="35"/>
      <c r="K21" s="36"/>
      <c r="L21" s="60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60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60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60"/>
      <c r="M24" s="38"/>
      <c r="N24" s="39"/>
      <c r="O24" s="47">
        <f>SUM(O13:O23)</f>
        <v>5700000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60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254700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71633700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71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6"/>
      <c r="L30" s="71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+'[1]27 Juli'!I57</f>
        <v>50038700</v>
      </c>
      <c r="J31" s="35"/>
      <c r="K31" s="36"/>
      <c r="L31" s="71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71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76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76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</f>
        <v>106924726</v>
      </c>
      <c r="I43" s="8"/>
      <c r="J43" s="35"/>
      <c r="K43" s="78"/>
      <c r="L43" s="79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269670882</v>
      </c>
      <c r="J44" s="35"/>
      <c r="K44" s="82"/>
      <c r="L44" s="8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1167708985</v>
      </c>
      <c r="J45" s="35"/>
      <c r="K45" s="82"/>
      <c r="L45" s="85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82"/>
      <c r="L46" s="85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18410000</v>
      </c>
      <c r="I47" s="8"/>
      <c r="J47" s="86"/>
      <c r="K47" s="82"/>
      <c r="L47" s="85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82"/>
      <c r="L48" s="85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18410000</v>
      </c>
      <c r="J49" s="90"/>
      <c r="K49" s="82"/>
      <c r="L49" s="85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82"/>
      <c r="L50" s="85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82"/>
      <c r="L51" s="85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34305000</v>
      </c>
      <c r="I52" s="8"/>
      <c r="J52" s="97"/>
      <c r="K52" s="82"/>
      <c r="L52" s="85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5700000</v>
      </c>
      <c r="I53" s="8"/>
      <c r="J53" s="97"/>
      <c r="K53" s="82"/>
      <c r="L53" s="85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40005000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71633700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71633700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34305000</v>
      </c>
      <c r="M119" s="144">
        <f t="shared" ref="M119:P119" si="1">SUM(M13:M118)</f>
        <v>18410000</v>
      </c>
      <c r="N119" s="144">
        <f>SUM(N13:N118)</f>
        <v>0</v>
      </c>
      <c r="O119" s="144">
        <f>SUM(O13:O118)</f>
        <v>11400000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34305000</v>
      </c>
      <c r="O120" s="144">
        <f>SUM(O13:O119)</f>
        <v>22800000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10" zoomScale="98" zoomScaleNormal="100" zoomScaleSheetLayoutView="98" workbookViewId="0">
      <selection activeCell="M13" sqref="M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43319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226</v>
      </c>
      <c r="F8" s="22"/>
      <c r="G8" s="17">
        <f t="shared" ref="G8:G16" si="0">C8*E8</f>
        <v>22600000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147</v>
      </c>
      <c r="F9" s="22"/>
      <c r="G9" s="17">
        <f t="shared" si="0"/>
        <v>7350000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9</v>
      </c>
      <c r="F10" s="22"/>
      <c r="G10" s="17">
        <f t="shared" si="0"/>
        <v>180000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2</v>
      </c>
      <c r="F11" s="22"/>
      <c r="G11" s="17">
        <f t="shared" si="0"/>
        <v>20000</v>
      </c>
      <c r="H11" s="8"/>
      <c r="I11" s="17"/>
      <c r="J11" s="26"/>
      <c r="K11" s="27"/>
      <c r="L11" s="173" t="s">
        <v>12</v>
      </c>
      <c r="M11" s="174"/>
      <c r="N11" s="175" t="s">
        <v>13</v>
      </c>
      <c r="O11" s="175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4</v>
      </c>
      <c r="F12" s="22"/>
      <c r="G12" s="17">
        <f t="shared" si="0"/>
        <v>20000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</v>
      </c>
      <c r="F13" s="22"/>
      <c r="G13" s="17">
        <f t="shared" si="0"/>
        <v>6000</v>
      </c>
      <c r="H13" s="8"/>
      <c r="I13" s="17"/>
      <c r="J13" s="35"/>
      <c r="K13" s="36">
        <v>47410</v>
      </c>
      <c r="L13" s="37">
        <v>5000000</v>
      </c>
      <c r="M13" s="38">
        <v>11665000</v>
      </c>
      <c r="N13" s="39"/>
      <c r="O13" s="40">
        <v>3300000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36">
        <v>47411</v>
      </c>
      <c r="L14" s="37">
        <v>690000</v>
      </c>
      <c r="M14" s="38">
        <v>1270000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>
        <v>47412</v>
      </c>
      <c r="L15" s="37">
        <v>6000000</v>
      </c>
      <c r="M15" s="38">
        <v>100000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>
        <v>47413</v>
      </c>
      <c r="L16" s="37">
        <v>5700000</v>
      </c>
      <c r="M16" s="38">
        <v>70000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30177000</v>
      </c>
      <c r="I17" s="9"/>
      <c r="J17" s="35"/>
      <c r="K17" s="36">
        <v>47414</v>
      </c>
      <c r="L17" s="37">
        <v>2000000</v>
      </c>
      <c r="M17" s="38">
        <v>25000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>
        <v>47415</v>
      </c>
      <c r="L18" s="37">
        <v>800000</v>
      </c>
      <c r="M18" s="38">
        <v>814000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>
        <v>47416</v>
      </c>
      <c r="L19" s="37">
        <v>800000</v>
      </c>
      <c r="M19" s="38">
        <v>2531000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5"/>
      <c r="K20" s="36">
        <v>47417</v>
      </c>
      <c r="L20" s="37">
        <v>625000</v>
      </c>
      <c r="M20" s="38">
        <v>371000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6">
        <v>47418</v>
      </c>
      <c r="L21" s="37">
        <v>850000</v>
      </c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>
        <v>47419</v>
      </c>
      <c r="L22" s="37">
        <v>1000000</v>
      </c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>
        <v>47420</v>
      </c>
      <c r="L23" s="37">
        <v>1000000</v>
      </c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>
        <v>47421</v>
      </c>
      <c r="L24" s="37">
        <v>800000</v>
      </c>
      <c r="M24" s="38"/>
      <c r="N24" s="39"/>
      <c r="O24" s="47">
        <f>SUM(O13:O23)</f>
        <v>3300000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>
        <v>47422</v>
      </c>
      <c r="L25" s="37">
        <v>2500000</v>
      </c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255600</v>
      </c>
      <c r="I26" s="8"/>
      <c r="J26" s="35"/>
      <c r="K26" s="36">
        <v>47423</v>
      </c>
      <c r="L26" s="37">
        <v>500000</v>
      </c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30432600</v>
      </c>
      <c r="J27" s="35"/>
      <c r="K27" s="36">
        <v>47424</v>
      </c>
      <c r="L27" s="37">
        <v>1000000</v>
      </c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>
        <v>47425</v>
      </c>
      <c r="L28" s="37">
        <v>1500000</v>
      </c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>
        <v>5250000</v>
      </c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>
        <v>-3300000</v>
      </c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+'6 Ags '!I56</f>
        <v>11113600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16846000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50000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16896000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32715000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3300000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200000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36215000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30432600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30432600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32715000</v>
      </c>
      <c r="M119" s="144">
        <f t="shared" ref="M119:P119" si="1">SUM(M13:M118)</f>
        <v>16846000</v>
      </c>
      <c r="N119" s="144">
        <f>SUM(N13:N118)</f>
        <v>0</v>
      </c>
      <c r="O119" s="144">
        <f>SUM(O13:O118)</f>
        <v>6600000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53740000</v>
      </c>
      <c r="O120" s="144">
        <f>SUM(O13:O119)</f>
        <v>13200000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4" r:id="rId1" display="C:\Users\Nijar\Downloads\cetak-kwitansi.php?id=1803992"/>
    <hyperlink ref="K15" r:id="rId2" display="C:\Users\Nijar\Downloads\cetak-kwitansi.php?id=1803993"/>
    <hyperlink ref="K16" r:id="rId3" display="C:\Users\Nijar\Downloads\cetak-kwitansi.php?id=1803994"/>
    <hyperlink ref="K17" r:id="rId4" display="C:\Users\Nijar\Downloads\cetak-kwitansi.php?id=1803995"/>
    <hyperlink ref="K19" r:id="rId5" display="C:\Users\Nijar\Downloads\cetak-kwitansi.php?id=1803997"/>
    <hyperlink ref="K20" r:id="rId6" display="C:\Users\Nijar\Downloads\cetak-kwitansi.php?id=1803998"/>
    <hyperlink ref="K13" r:id="rId7" display="C:\Users\Nijar\Downloads\cetak-kwitansi.php?id=1803999"/>
    <hyperlink ref="K21" r:id="rId8" display="C:\Users\Nijar\Downloads\cetak-kwitansi.php?id=1804001"/>
    <hyperlink ref="K22" r:id="rId9" display="C:\Users\Nijar\Downloads\cetak-kwitansi.php?id=1804002"/>
    <hyperlink ref="K25" r:id="rId10" display="C:\Users\Nijar\Downloads\cetak-kwitansi.php?id=1804005"/>
    <hyperlink ref="K28" r:id="rId11" display="C:\Users\Nijar\Downloads\cetak-kwitansi.php?id=1804008"/>
    <hyperlink ref="K18" r:id="rId12" display="C:\Users\Nijar\Downloads\cetak-kwitansi.php?id=1803996"/>
    <hyperlink ref="K26" r:id="rId13" display="C:\Users\Nijar\Downloads\cetak-kwitansi.php?id=1804006"/>
    <hyperlink ref="K27" r:id="rId14" display="C:\Users\Nijar\Downloads\cetak-kwitansi.php?id=1804007"/>
    <hyperlink ref="K23" r:id="rId15" display="C:\Users\Nijar\Downloads\cetak-kwitansi.php?id=1804003"/>
    <hyperlink ref="K24" r:id="rId16" display="C:\Users\Nijar\Downloads\cetak-kwitansi.php?id=1804004"/>
  </hyperlinks>
  <pageMargins left="0.7" right="0.7" top="0.75" bottom="0.75" header="0.3" footer="0.3"/>
  <pageSetup paperSize="9" scale="67" orientation="portrait" horizontalDpi="0" verticalDpi="0" r:id="rId1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9" zoomScale="98" zoomScaleNormal="100" zoomScaleSheetLayoutView="98" workbookViewId="0">
      <selection activeCell="M19" sqref="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43320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282</v>
      </c>
      <c r="F8" s="22"/>
      <c r="G8" s="17">
        <f t="shared" ref="G8:G16" si="0">C8*E8</f>
        <v>28200000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182</v>
      </c>
      <c r="F9" s="22"/>
      <c r="G9" s="17">
        <f t="shared" si="0"/>
        <v>9100000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6</v>
      </c>
      <c r="F10" s="22"/>
      <c r="G10" s="17">
        <f t="shared" si="0"/>
        <v>120000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73" t="s">
        <v>12</v>
      </c>
      <c r="M11" s="174"/>
      <c r="N11" s="175" t="s">
        <v>13</v>
      </c>
      <c r="O11" s="175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</v>
      </c>
      <c r="F12" s="22"/>
      <c r="G12" s="17">
        <f t="shared" si="0"/>
        <v>10000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4</v>
      </c>
      <c r="F13" s="22"/>
      <c r="G13" s="17">
        <f t="shared" si="0"/>
        <v>8000</v>
      </c>
      <c r="H13" s="8"/>
      <c r="I13" s="17"/>
      <c r="J13" s="35"/>
      <c r="K13" s="36"/>
      <c r="L13" s="37">
        <v>32369700</v>
      </c>
      <c r="M13" s="38">
        <v>1900000</v>
      </c>
      <c r="N13" s="39"/>
      <c r="O13" s="40">
        <v>1450000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36"/>
      <c r="L14" s="37">
        <v>-1450000</v>
      </c>
      <c r="M14" s="38">
        <v>1100000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200000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37479000</v>
      </c>
      <c r="I17" s="9"/>
      <c r="J17" s="35"/>
      <c r="K17" s="36"/>
      <c r="L17" s="37"/>
      <c r="M17" s="38">
        <v>5000000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6000000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10000000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5"/>
      <c r="K20" s="36"/>
      <c r="L20" s="37"/>
      <c r="M20" s="38">
        <v>100000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6"/>
      <c r="L21" s="37"/>
      <c r="M21" s="38">
        <v>750000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1450000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255600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37734600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+'7 Ags '!I56</f>
        <v>30432600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25550000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25550000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30919700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1450000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482300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32852000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37734600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37734600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30919700</v>
      </c>
      <c r="M119" s="144">
        <f t="shared" ref="M119:P119" si="1">SUM(M13:M118)</f>
        <v>25550000</v>
      </c>
      <c r="N119" s="144">
        <f>SUM(N13:N118)</f>
        <v>0</v>
      </c>
      <c r="O119" s="144">
        <f>SUM(O13:O118)</f>
        <v>2900000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30919700</v>
      </c>
      <c r="O120" s="144">
        <f>SUM(O13:O119)</f>
        <v>5800000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19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43321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564</v>
      </c>
      <c r="F8" s="22"/>
      <c r="G8" s="17">
        <f t="shared" ref="G8:G16" si="0">C8*E8</f>
        <v>56400000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346</v>
      </c>
      <c r="F9" s="22"/>
      <c r="G9" s="17">
        <f t="shared" si="0"/>
        <v>17300000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25</v>
      </c>
      <c r="F10" s="22"/>
      <c r="G10" s="17">
        <f t="shared" si="0"/>
        <v>500000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73" t="s">
        <v>12</v>
      </c>
      <c r="M11" s="174"/>
      <c r="N11" s="175" t="s">
        <v>13</v>
      </c>
      <c r="O11" s="175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</v>
      </c>
      <c r="F13" s="22"/>
      <c r="G13" s="17">
        <f t="shared" si="0"/>
        <v>6000</v>
      </c>
      <c r="H13" s="8"/>
      <c r="I13" s="17"/>
      <c r="J13" s="35"/>
      <c r="K13" s="36"/>
      <c r="L13" s="37">
        <v>44675000</v>
      </c>
      <c r="M13" s="38">
        <v>150000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45000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24000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350000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74251000</v>
      </c>
      <c r="I17" s="9"/>
      <c r="J17" s="35"/>
      <c r="K17" s="36"/>
      <c r="L17" s="37"/>
      <c r="M17" s="38">
        <v>1500000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800000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3750000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5"/>
      <c r="K20" s="36"/>
      <c r="L20" s="37"/>
      <c r="M20" s="38">
        <v>115000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6"/>
      <c r="L21" s="37"/>
      <c r="M21" s="38">
        <v>650000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>
        <v>90000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>
        <v>100000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>
        <v>102000</v>
      </c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>
        <v>227000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255600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74506600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+'8 Ags '!I56</f>
        <v>37734600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7903000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7903000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44675000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44675000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74506600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74506600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44675000</v>
      </c>
      <c r="M119" s="144">
        <f t="shared" ref="M119:P119" si="1">SUM(M13:M118)</f>
        <v>7903000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44675000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10" zoomScale="98" zoomScaleNormal="100" zoomScaleSheetLayoutView="98" workbookViewId="0">
      <selection activeCell="M18" sqref="M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43322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705</v>
      </c>
      <c r="F8" s="22"/>
      <c r="G8" s="17">
        <f t="shared" ref="G8:G16" si="0">C8*E8</f>
        <v>70500000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377</v>
      </c>
      <c r="F9" s="22"/>
      <c r="G9" s="17">
        <f t="shared" si="0"/>
        <v>18850000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20</v>
      </c>
      <c r="F10" s="22"/>
      <c r="G10" s="17">
        <f t="shared" si="0"/>
        <v>400000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</v>
      </c>
      <c r="F11" s="22"/>
      <c r="G11" s="17">
        <f t="shared" si="0"/>
        <v>30000</v>
      </c>
      <c r="H11" s="8"/>
      <c r="I11" s="17"/>
      <c r="J11" s="26"/>
      <c r="K11" s="27"/>
      <c r="L11" s="173" t="s">
        <v>12</v>
      </c>
      <c r="M11" s="174"/>
      <c r="N11" s="175" t="s">
        <v>13</v>
      </c>
      <c r="O11" s="175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35"/>
      <c r="K13" s="36"/>
      <c r="L13" s="37">
        <v>32942000</v>
      </c>
      <c r="M13" s="38">
        <v>3437500</v>
      </c>
      <c r="N13" s="39"/>
      <c r="O13" s="40">
        <v>6750000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-6750000</v>
      </c>
      <c r="M14" s="38">
        <v>2090000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1500000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89789000</v>
      </c>
      <c r="I17" s="9"/>
      <c r="J17" s="35"/>
      <c r="K17" s="36"/>
      <c r="L17" s="37"/>
      <c r="M17" s="38">
        <v>44000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8562000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1000000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>
        <v>500000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>
        <v>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6750000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89792100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+'9 ags'!I56</f>
        <v>74506600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17633500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23000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17656500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26192000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6750000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32942000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89792100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89792100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 t="s">
        <v>71</v>
      </c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26192000</v>
      </c>
      <c r="M119" s="144">
        <f t="shared" ref="M119:P119" si="1">SUM(M13:M118)</f>
        <v>17633500</v>
      </c>
      <c r="N119" s="144">
        <f>SUM(N13:N118)</f>
        <v>0</v>
      </c>
      <c r="O119" s="144">
        <f>SUM(O13:O118)</f>
        <v>13500000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26192000</v>
      </c>
      <c r="O120" s="144">
        <f>SUM(O13:O119)</f>
        <v>27000000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43323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705+247</f>
        <v>952</v>
      </c>
      <c r="F8" s="22"/>
      <c r="G8" s="17">
        <f t="shared" ref="G8:G16" si="0">C8*E8</f>
        <v>95200000</v>
      </c>
      <c r="H8" s="24">
        <v>705</v>
      </c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377+152</f>
        <v>529</v>
      </c>
      <c r="F9" s="22"/>
      <c r="G9" s="17">
        <f t="shared" si="0"/>
        <v>26450000</v>
      </c>
      <c r="H9" s="24">
        <v>377</v>
      </c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20+1</f>
        <v>21</v>
      </c>
      <c r="F10" s="22"/>
      <c r="G10" s="17">
        <f t="shared" si="0"/>
        <v>420000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</v>
      </c>
      <c r="F11" s="22"/>
      <c r="G11" s="17">
        <f t="shared" si="0"/>
        <v>30000</v>
      </c>
      <c r="H11" s="8"/>
      <c r="I11" s="17"/>
      <c r="J11" s="26"/>
      <c r="K11" s="27"/>
      <c r="L11" s="173" t="s">
        <v>12</v>
      </c>
      <c r="M11" s="174"/>
      <c r="N11" s="175" t="s">
        <v>13</v>
      </c>
      <c r="O11" s="175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35"/>
      <c r="K13" s="36"/>
      <c r="L13" s="37">
        <v>32714000</v>
      </c>
      <c r="M13" s="38">
        <v>50000</v>
      </c>
      <c r="N13" s="39"/>
      <c r="O13" s="40">
        <v>9000000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-9000000</v>
      </c>
      <c r="M14" s="38">
        <v>350000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122109000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9000000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122112100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+'10 Ags '!I56</f>
        <v>89792100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400000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400000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23714000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9000000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6000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32720000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122112100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122112100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 t="s">
        <v>71</v>
      </c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23714000</v>
      </c>
      <c r="M119" s="144">
        <f t="shared" ref="M119:P119" si="1">SUM(M13:M118)</f>
        <v>400000</v>
      </c>
      <c r="N119" s="144">
        <f>SUM(N13:N118)</f>
        <v>0</v>
      </c>
      <c r="O119" s="144">
        <f>SUM(O13:O118)</f>
        <v>18000000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23714000</v>
      </c>
      <c r="O120" s="144">
        <f>SUM(O13:O119)</f>
        <v>36000000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1" zoomScale="98" zoomScaleNormal="100" zoomScaleSheetLayoutView="98" workbookViewId="0">
      <selection activeCell="E12" sqref="E1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43324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705+247+244+9</f>
        <v>1205</v>
      </c>
      <c r="F8" s="22"/>
      <c r="G8" s="17">
        <f t="shared" ref="G8:G16" si="0">C8*E8</f>
        <v>120500000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377+152+83+100</f>
        <v>712</v>
      </c>
      <c r="F9" s="22"/>
      <c r="G9" s="17">
        <f t="shared" si="0"/>
        <v>35600000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20+1</f>
        <v>21</v>
      </c>
      <c r="F10" s="22"/>
      <c r="G10" s="17">
        <f t="shared" si="0"/>
        <v>420000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</v>
      </c>
      <c r="F11" s="22"/>
      <c r="G11" s="17">
        <f t="shared" si="0"/>
        <v>30000</v>
      </c>
      <c r="H11" s="8"/>
      <c r="I11" s="17"/>
      <c r="J11" s="26"/>
      <c r="K11" s="27"/>
      <c r="L11" s="173" t="s">
        <v>12</v>
      </c>
      <c r="M11" s="174"/>
      <c r="N11" s="175" t="s">
        <v>13</v>
      </c>
      <c r="O11" s="175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35"/>
      <c r="K13" s="36"/>
      <c r="L13" s="37">
        <v>4000000</v>
      </c>
      <c r="M13" s="38">
        <v>0</v>
      </c>
      <c r="N13" s="39"/>
      <c r="O13" s="40">
        <v>28550000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0</v>
      </c>
      <c r="M14" s="38">
        <v>0</v>
      </c>
      <c r="N14" s="46"/>
      <c r="O14" s="47">
        <v>1900000</v>
      </c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156559000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30450000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156562100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+'11 ags '!I56</f>
        <v>122112100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4000000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30450000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34450000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156562100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156562100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4000000</v>
      </c>
      <c r="M119" s="144">
        <f t="shared" ref="M119:P119" si="1">SUM(M13:M118)</f>
        <v>0</v>
      </c>
      <c r="N119" s="144">
        <f>SUM(N13:N118)</f>
        <v>0</v>
      </c>
      <c r="O119" s="144">
        <f>SUM(O13:O118)</f>
        <v>60900000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4000000</v>
      </c>
      <c r="O120" s="144">
        <f>SUM(O13:O119)</f>
        <v>121800000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2" zoomScale="98" zoomScaleNormal="100" zoomScaleSheetLayoutView="98" workbookViewId="0">
      <selection activeCell="J27" sqref="J2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43325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201+80</f>
        <v>281</v>
      </c>
      <c r="F8" s="22"/>
      <c r="G8" s="17">
        <f t="shared" ref="G8:G16" si="0">C8*E8</f>
        <v>28100000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102+40</f>
        <v>142</v>
      </c>
      <c r="F9" s="22"/>
      <c r="G9" s="17">
        <f t="shared" si="0"/>
        <v>7100000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20+1</f>
        <v>21</v>
      </c>
      <c r="F10" s="22"/>
      <c r="G10" s="17">
        <f t="shared" si="0"/>
        <v>420000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73" t="s">
        <v>12</v>
      </c>
      <c r="M11" s="174"/>
      <c r="N11" s="175" t="s">
        <v>13</v>
      </c>
      <c r="O11" s="175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4</v>
      </c>
      <c r="F12" s="22"/>
      <c r="G12" s="17">
        <f t="shared" si="0"/>
        <v>20000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35755000</v>
      </c>
      <c r="M13" s="38">
        <v>520000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10000000</v>
      </c>
      <c r="M14" s="38">
        <v>34000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550000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135000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35682000</v>
      </c>
      <c r="I17" s="9"/>
      <c r="J17" s="35"/>
      <c r="K17" s="36"/>
      <c r="L17" s="37"/>
      <c r="M17" s="38">
        <v>36453446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73974579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3082274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>
        <v>10001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>
        <v>51372000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>
        <v>500000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35685800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+'12 Ags'!I56</f>
        <v>156562100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166631300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166631300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45755000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45755000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35685800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35685800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45755000</v>
      </c>
      <c r="M119" s="144">
        <f t="shared" ref="M119:P119" si="1">SUM(M13:M118)</f>
        <v>166631300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45755000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="98" zoomScaleNormal="100" zoomScaleSheetLayoutView="98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43326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201+80+60</f>
        <v>341</v>
      </c>
      <c r="F8" s="22"/>
      <c r="G8" s="17">
        <f t="shared" ref="G8:G16" si="0">C8*E8</f>
        <v>34100000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102+40+207</f>
        <v>349</v>
      </c>
      <c r="F9" s="22"/>
      <c r="G9" s="17">
        <f t="shared" si="0"/>
        <v>17450000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20+1</f>
        <v>21</v>
      </c>
      <c r="F10" s="22"/>
      <c r="G10" s="17">
        <f t="shared" si="0"/>
        <v>420000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73" t="s">
        <v>12</v>
      </c>
      <c r="M11" s="174"/>
      <c r="N11" s="175" t="s">
        <v>13</v>
      </c>
      <c r="O11" s="175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4+4</f>
        <v>8</v>
      </c>
      <c r="F12" s="22"/>
      <c r="G12" s="17">
        <f t="shared" si="0"/>
        <v>40000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20375000</v>
      </c>
      <c r="M13" s="38">
        <v>1470000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25000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1400000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110000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52052000</v>
      </c>
      <c r="I17" s="9"/>
      <c r="J17" s="35"/>
      <c r="K17" s="36"/>
      <c r="L17" s="37"/>
      <c r="M17" s="38">
        <v>1000000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52055800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+'13 Ags'!I56</f>
        <v>35685800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4005000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4005000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20375000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20375000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52055800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52055800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20375000</v>
      </c>
      <c r="M119" s="144">
        <f t="shared" ref="M119:P119" si="1">SUM(M13:M118)</f>
        <v>4005000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20375000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40" zoomScale="98" zoomScaleNormal="100" zoomScaleSheetLayoutView="98" workbookViewId="0">
      <selection activeCell="E9" sqref="E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43327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400</v>
      </c>
      <c r="F8" s="22"/>
      <c r="G8" s="17">
        <f t="shared" ref="G8:G16" si="0">C8*E8</f>
        <v>40000000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486</v>
      </c>
      <c r="F9" s="22"/>
      <c r="G9" s="17">
        <f t="shared" si="0"/>
        <v>24300000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12</v>
      </c>
      <c r="F10" s="22"/>
      <c r="G10" s="17">
        <f t="shared" si="0"/>
        <v>240000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0</v>
      </c>
      <c r="F11" s="22"/>
      <c r="G11" s="17">
        <f t="shared" si="0"/>
        <v>0</v>
      </c>
      <c r="H11" s="8"/>
      <c r="I11" s="17"/>
      <c r="J11" s="26"/>
      <c r="K11" s="27"/>
      <c r="L11" s="173" t="s">
        <v>12</v>
      </c>
      <c r="M11" s="174"/>
      <c r="N11" s="175" t="s">
        <v>13</v>
      </c>
      <c r="O11" s="175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5"/>
      <c r="K13" s="36"/>
      <c r="L13" s="37">
        <v>26700000</v>
      </c>
      <c r="M13" s="38">
        <v>481500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7000000</v>
      </c>
      <c r="M14" s="38">
        <v>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125000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25000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64545000</v>
      </c>
      <c r="I17" s="9"/>
      <c r="J17" s="35"/>
      <c r="K17" s="36"/>
      <c r="L17" s="37"/>
      <c r="M17" s="38">
        <v>2000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10000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485000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>
        <v>12875000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>
        <v>1650000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>
        <v>150000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>
        <v>3540000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>
        <v>30000</v>
      </c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>
        <v>1000000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>
        <v>195000</v>
      </c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64548800</v>
      </c>
      <c r="J27" s="35"/>
      <c r="K27" s="36"/>
      <c r="L27" s="37"/>
      <c r="M27" s="67">
        <v>160000</v>
      </c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>
        <v>30000</v>
      </c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>
        <v>400000</v>
      </c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+'14 Ags'!I56</f>
        <v>52055800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21208500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21208500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33700000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1500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33701500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64548800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64548800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33700000</v>
      </c>
      <c r="M119" s="144">
        <f t="shared" ref="M119:P119" si="1">SUM(M13:M118)</f>
        <v>21208500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33700000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9" zoomScale="98" zoomScaleNormal="100" zoomScaleSheetLayoutView="98" workbookViewId="0">
      <selection activeCell="M24" sqref="M2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43328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400</v>
      </c>
      <c r="F8" s="22"/>
      <c r="G8" s="17">
        <f t="shared" ref="G8:G16" si="0">C8*E8</f>
        <v>40000000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112</v>
      </c>
      <c r="F9" s="22"/>
      <c r="G9" s="17">
        <f t="shared" si="0"/>
        <v>5600000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6</v>
      </c>
      <c r="F10" s="22"/>
      <c r="G10" s="17">
        <f t="shared" si="0"/>
        <v>120000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73" t="s">
        <v>12</v>
      </c>
      <c r="M11" s="174"/>
      <c r="N11" s="175" t="s">
        <v>13</v>
      </c>
      <c r="O11" s="175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3</v>
      </c>
      <c r="F12" s="22"/>
      <c r="G12" s="17">
        <f t="shared" si="0"/>
        <v>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18450000</v>
      </c>
      <c r="M13" s="38">
        <v>922000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-2000000</v>
      </c>
      <c r="M14" s="38">
        <v>23540000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45787000</v>
      </c>
      <c r="I17" s="9"/>
      <c r="J17" s="35"/>
      <c r="K17" s="36"/>
      <c r="L17" s="37"/>
      <c r="M17" s="38">
        <v>770000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3270000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100000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>
        <v>4800000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>
        <v>25000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>
        <v>50000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>
        <v>1481000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45790800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+'15 Ags'!I56</f>
        <v>64548800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35208000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35208000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16450000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16450000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45790800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45790800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16450000</v>
      </c>
      <c r="M119" s="144">
        <f t="shared" ref="M119:P119" si="1">SUM(M13:M118)</f>
        <v>35208000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16450000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53" zoomScale="98" zoomScaleNormal="100" zoomScaleSheetLayoutView="98" workbookViewId="0">
      <selection activeCell="L55" sqref="L5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43311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752</v>
      </c>
      <c r="F8" s="22"/>
      <c r="G8" s="17">
        <f t="shared" ref="G8:G16" si="0">C8*E8</f>
        <v>75200000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705</v>
      </c>
      <c r="F9" s="22"/>
      <c r="G9" s="17">
        <f t="shared" si="0"/>
        <v>35250000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15</v>
      </c>
      <c r="F10" s="22"/>
      <c r="G10" s="17">
        <f t="shared" si="0"/>
        <v>300000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11</v>
      </c>
      <c r="F11" s="22"/>
      <c r="G11" s="17">
        <f t="shared" si="0"/>
        <v>110000</v>
      </c>
      <c r="H11" s="8"/>
      <c r="I11" s="17"/>
      <c r="J11" s="26"/>
      <c r="K11" s="27"/>
      <c r="L11" s="173" t="s">
        <v>12</v>
      </c>
      <c r="M11" s="174"/>
      <c r="N11" s="175" t="s">
        <v>13</v>
      </c>
      <c r="O11" s="175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3</v>
      </c>
      <c r="F12" s="22"/>
      <c r="G12" s="17">
        <f t="shared" si="0"/>
        <v>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47</v>
      </c>
      <c r="F13" s="22"/>
      <c r="G13" s="17">
        <f t="shared" si="0"/>
        <v>94000</v>
      </c>
      <c r="H13" s="8"/>
      <c r="I13" s="17"/>
      <c r="J13" s="35">
        <v>47180</v>
      </c>
      <c r="K13" s="39">
        <v>47214</v>
      </c>
      <c r="L13" s="37">
        <v>1000000</v>
      </c>
      <c r="M13" s="38">
        <v>2000000</v>
      </c>
      <c r="N13" s="39"/>
      <c r="O13" s="40">
        <v>20800000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>
        <v>47215</v>
      </c>
      <c r="L14" s="37">
        <v>800000</v>
      </c>
      <c r="M14" s="38">
        <v>800000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>
        <v>47216</v>
      </c>
      <c r="L15" s="37">
        <v>750000</v>
      </c>
      <c r="M15" s="38">
        <v>45000000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>
        <v>47217</v>
      </c>
      <c r="L16" s="37">
        <v>500000</v>
      </c>
      <c r="M16" s="38">
        <v>80000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110969000</v>
      </c>
      <c r="I17" s="9"/>
      <c r="J17" s="35"/>
      <c r="K17" s="39">
        <v>47218</v>
      </c>
      <c r="L17" s="37">
        <v>750000</v>
      </c>
      <c r="M17" s="38">
        <v>555000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>
        <v>47219</v>
      </c>
      <c r="L18" s="37">
        <v>2000000</v>
      </c>
      <c r="M18" s="38">
        <v>700000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>
        <v>47220</v>
      </c>
      <c r="L19" s="37">
        <v>1000000</v>
      </c>
      <c r="M19" s="38">
        <v>450000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39">
        <v>47220</v>
      </c>
      <c r="L20" s="37">
        <v>1000000</v>
      </c>
      <c r="M20" s="38">
        <v>650000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501</v>
      </c>
      <c r="F21" s="7"/>
      <c r="G21" s="23">
        <f>C21*E21</f>
        <v>250500</v>
      </c>
      <c r="H21" s="8"/>
      <c r="I21" s="23"/>
      <c r="J21" s="35"/>
      <c r="K21" s="39">
        <v>47221</v>
      </c>
      <c r="L21" s="37">
        <v>3000000</v>
      </c>
      <c r="M21" s="38">
        <v>700000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9">
        <v>47221</v>
      </c>
      <c r="L22" s="37">
        <v>3000000</v>
      </c>
      <c r="M22" s="38">
        <v>70000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>
        <v>47222</v>
      </c>
      <c r="L23" s="37">
        <v>750000</v>
      </c>
      <c r="M23" s="38">
        <v>40000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>
        <v>47223</v>
      </c>
      <c r="L24" s="37">
        <v>2500000</v>
      </c>
      <c r="M24" s="38"/>
      <c r="N24" s="39"/>
      <c r="O24" s="47">
        <f>SUM(O13:O23)</f>
        <v>20800000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>
        <v>47224</v>
      </c>
      <c r="L25" s="37">
        <v>4000000</v>
      </c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254700</v>
      </c>
      <c r="I26" s="8"/>
      <c r="J26" s="35"/>
      <c r="K26" s="39">
        <v>47225</v>
      </c>
      <c r="L26" s="37">
        <v>1500000</v>
      </c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111223700</v>
      </c>
      <c r="J27" s="35"/>
      <c r="K27" s="39">
        <v>47226</v>
      </c>
      <c r="L27" s="37">
        <v>500000</v>
      </c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>
        <v>47227</v>
      </c>
      <c r="L28" s="37">
        <v>3000000</v>
      </c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>
        <v>47228</v>
      </c>
      <c r="L29" s="37">
        <v>3000000</v>
      </c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>
        <v>47229</v>
      </c>
      <c r="L30" s="37">
        <v>1000000</v>
      </c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+'28 Juli'!I56</f>
        <v>71633700</v>
      </c>
      <c r="J31" s="35"/>
      <c r="K31" s="39">
        <v>47230</v>
      </c>
      <c r="L31" s="37">
        <v>5000000</v>
      </c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>
        <v>47231</v>
      </c>
      <c r="L32" s="37">
        <v>1000000</v>
      </c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>
        <v>47232</v>
      </c>
      <c r="L33" s="37">
        <v>9000000</v>
      </c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>
        <v>47233</v>
      </c>
      <c r="L34" s="37">
        <v>950000</v>
      </c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>
        <v>47234</v>
      </c>
      <c r="L35" s="37">
        <v>835000</v>
      </c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>
        <v>47235</v>
      </c>
      <c r="L36" s="37">
        <v>2500000</v>
      </c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>
        <v>47236</v>
      </c>
      <c r="L37" s="37">
        <v>4000000</v>
      </c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>
        <v>47237</v>
      </c>
      <c r="L38" s="37">
        <v>9800000</v>
      </c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>
        <v>47238</v>
      </c>
      <c r="L39" s="37">
        <v>1000000</v>
      </c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>
        <v>47239</v>
      </c>
      <c r="L40" s="37">
        <v>480000</v>
      </c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>
        <v>47240</v>
      </c>
      <c r="L41" s="37">
        <v>5000000</v>
      </c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>
        <v>47241</v>
      </c>
      <c r="L42" s="37">
        <v>5000000</v>
      </c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</f>
        <v>106924726</v>
      </c>
      <c r="I43" s="8"/>
      <c r="J43" s="35"/>
      <c r="K43" s="39">
        <v>47242</v>
      </c>
      <c r="L43" s="37">
        <v>900000</v>
      </c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269670882</v>
      </c>
      <c r="J44" s="35"/>
      <c r="K44" s="39">
        <v>47243</v>
      </c>
      <c r="L44" s="37">
        <v>800000</v>
      </c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1167708985</v>
      </c>
      <c r="J45" s="35"/>
      <c r="K45" s="39">
        <v>47244</v>
      </c>
      <c r="L45" s="37">
        <v>1000000</v>
      </c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>
        <v>47245</v>
      </c>
      <c r="L46" s="37">
        <v>650000</v>
      </c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51045000</v>
      </c>
      <c r="I47" s="8"/>
      <c r="J47" s="86"/>
      <c r="K47" s="39">
        <v>47246</v>
      </c>
      <c r="L47" s="37">
        <v>1000000</v>
      </c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>
        <v>47247</v>
      </c>
      <c r="L48" s="37">
        <v>5000000</v>
      </c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51045000</v>
      </c>
      <c r="J49" s="90"/>
      <c r="K49" s="39">
        <v>47248</v>
      </c>
      <c r="L49" s="37">
        <v>2500000</v>
      </c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>
        <v>47249</v>
      </c>
      <c r="L50" s="37">
        <v>1300000</v>
      </c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>
        <v>47250</v>
      </c>
      <c r="L51" s="37">
        <v>2000000</v>
      </c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69835000</v>
      </c>
      <c r="I52" s="8"/>
      <c r="J52" s="97"/>
      <c r="K52" s="39">
        <v>47251</v>
      </c>
      <c r="L52" s="37">
        <v>600000</v>
      </c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20800000</v>
      </c>
      <c r="I53" s="8"/>
      <c r="J53" s="97"/>
      <c r="K53"/>
      <c r="L53" s="146">
        <v>4250000</v>
      </c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>
        <v>-3980000</v>
      </c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90635000</v>
      </c>
      <c r="J55" s="95"/>
      <c r="K55" s="82"/>
      <c r="L55" s="85">
        <v>-20800000</v>
      </c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111223700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111223700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69835000</v>
      </c>
      <c r="M119" s="144">
        <f t="shared" ref="M119:P119" si="1">SUM(M13:M118)</f>
        <v>51045000</v>
      </c>
      <c r="N119" s="144">
        <f>SUM(N13:N118)</f>
        <v>0</v>
      </c>
      <c r="O119" s="144">
        <f>SUM(O13:O118)</f>
        <v>41600000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137120000</v>
      </c>
      <c r="O120" s="144">
        <f>SUM(O13:O119)</f>
        <v>83200000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28" r:id="rId1" display="cetak-kwitansi.php%3fid=1803776"/>
    <hyperlink ref="K29" r:id="rId2" display="cetak-kwitansi.php%3fid=1803777"/>
    <hyperlink ref="K30" r:id="rId3" display="cetak-kwitansi.php%3fid=1803778"/>
    <hyperlink ref="K31" r:id="rId4" display="cetak-kwitansi.php%3fid=1803779"/>
    <hyperlink ref="K32" r:id="rId5" display="cetak-kwitansi.php%3fid=1803780"/>
    <hyperlink ref="K33" r:id="rId6" display="cetak-kwitansi.php%3fid=1803781"/>
    <hyperlink ref="K34" r:id="rId7" display="cetak-kwitansi.php%3fid=1803782"/>
    <hyperlink ref="K35" r:id="rId8" display="cetak-kwitansi.php%3fid=1803783"/>
    <hyperlink ref="K37" r:id="rId9" display="cetak-kwitansi.php%3fid=1803786"/>
    <hyperlink ref="K38" r:id="rId10" display="cetak-kwitansi.php%3fid=1803787"/>
    <hyperlink ref="K40" r:id="rId11" display="cetak-kwitansi.php%3fid=1803791"/>
    <hyperlink ref="K41" r:id="rId12" display="cetak-kwitansi.php%3fid=1803792"/>
    <hyperlink ref="K43" r:id="rId13" display="cetak-kwitansi.php%3fid=1803795"/>
    <hyperlink ref="K44" r:id="rId14" display="cetak-kwitansi.php%3fid=1803796"/>
    <hyperlink ref="K45" r:id="rId15" display="cetak-kwitansi.php%3fid=1803797"/>
    <hyperlink ref="K47" r:id="rId16" display="cetak-kwitansi.php%3fid=1803799"/>
    <hyperlink ref="K48" r:id="rId17" display="cetak-kwitansi.php%3fid=1803800"/>
    <hyperlink ref="K49" r:id="rId18" display="cetak-kwitansi.php%3fid=1803801"/>
    <hyperlink ref="K50" r:id="rId19" display="cetak-kwitansi.php%3fid=1803802"/>
    <hyperlink ref="K51" r:id="rId20" display="cetak-kwitansi.php%3fid=1803803"/>
    <hyperlink ref="K24" r:id="rId21" display="cetak-kwitansi.php%3fid=1803772"/>
    <hyperlink ref="K27" r:id="rId22" display="cetak-kwitansi.php%3fid=1803775"/>
    <hyperlink ref="K21" r:id="rId23" display="cetak-kwitansi.php%3fid=1803790"/>
    <hyperlink ref="K16" r:id="rId24" display="cetak-kwitansi.php%3fid=1803766"/>
    <hyperlink ref="K52" r:id="rId25" display="cetak-kwitansi.php%3fid=1803805"/>
    <hyperlink ref="K26" r:id="rId26" display="cetak-kwitansi.php%3fid=1803774"/>
    <hyperlink ref="K19" r:id="rId27" display="cetak-kwitansi.php%3fid=1803788"/>
    <hyperlink ref="K13" r:id="rId28" display="cetak-kwitansi.php%3fid=1803763"/>
    <hyperlink ref="K14" r:id="rId29" display="cetak-kwitansi.php%3fid=1803764"/>
    <hyperlink ref="K15" r:id="rId30" display="cetak-kwitansi.php%3fid=1803765"/>
    <hyperlink ref="K17" r:id="rId31" display="cetak-kwitansi.php%3fid=1803767"/>
    <hyperlink ref="K18" r:id="rId32" display="cetak-kwitansi.php%3fid=1803768"/>
    <hyperlink ref="K23" r:id="rId33" display="cetak-kwitansi.php%3fid=1803771"/>
    <hyperlink ref="K36" r:id="rId34" display="cetak-kwitansi.php%3fid=1803784"/>
    <hyperlink ref="K39" r:id="rId35" display="cetak-kwitansi.php%3fid=1803789"/>
    <hyperlink ref="K46" r:id="rId36" display="cetak-kwitansi.php%3fid=1803798"/>
    <hyperlink ref="K20" r:id="rId37" display="cetak-kwitansi.php%3fid=1803769"/>
    <hyperlink ref="K22" r:id="rId38" display="cetak-kwitansi.php%3fid=1803770"/>
    <hyperlink ref="K42" r:id="rId39" display="cetak-kwitansi.php%3fid=1803794"/>
    <hyperlink ref="K25" r:id="rId40" display="cetak-kwitansi.php%3fid=1803773"/>
  </hyperlinks>
  <pageMargins left="0.7" right="0.7" top="0.75" bottom="0.75" header="0.3" footer="0.3"/>
  <pageSetup paperSize="9" scale="67" orientation="portrait" horizontalDpi="0" verticalDpi="0" r:id="rId4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A42" zoomScale="98" zoomScaleNormal="100" zoomScaleSheetLayoutView="98" workbookViewId="0">
      <selection activeCell="I49" sqref="I4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43328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444</v>
      </c>
      <c r="F8" s="22"/>
      <c r="G8" s="17">
        <f t="shared" ref="G8:G16" si="0">C8*E8</f>
        <v>44400000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179</v>
      </c>
      <c r="F9" s="22"/>
      <c r="G9" s="17">
        <f t="shared" si="0"/>
        <v>8950000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44</v>
      </c>
      <c r="F10" s="22"/>
      <c r="G10" s="17">
        <f t="shared" si="0"/>
        <v>880000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73" t="s">
        <v>12</v>
      </c>
      <c r="M11" s="174"/>
      <c r="N11" s="175" t="s">
        <v>13</v>
      </c>
      <c r="O11" s="175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4</v>
      </c>
      <c r="F12" s="22"/>
      <c r="G12" s="17">
        <f t="shared" si="0"/>
        <v>20000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27300000</v>
      </c>
      <c r="M13" s="38">
        <v>16500000</v>
      </c>
      <c r="N13" s="39"/>
      <c r="O13" s="40">
        <v>15425000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-15425000</v>
      </c>
      <c r="M14" s="38">
        <v>385000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200000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200000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54302000</v>
      </c>
      <c r="I17" s="9"/>
      <c r="J17" s="35"/>
      <c r="K17" s="36"/>
      <c r="L17" s="37"/>
      <c r="M17" s="38">
        <v>1500000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15425000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54305800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+'16 Ags '!I57</f>
        <v>45790800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18785000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18785000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11875000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15425000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27300000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54305800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54305800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11875000</v>
      </c>
      <c r="M119" s="144">
        <f t="shared" ref="M119:P119" si="1">SUM(M13:M118)</f>
        <v>18785000</v>
      </c>
      <c r="N119" s="144">
        <f>SUM(N13:N118)</f>
        <v>0</v>
      </c>
      <c r="O119" s="144">
        <f>SUM(O13:O118)</f>
        <v>30850000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11875000</v>
      </c>
      <c r="O120" s="144">
        <f>SUM(O13:O119)</f>
        <v>61700000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="98" zoomScaleNormal="100" zoomScaleSheetLayoutView="98" workbookViewId="0">
      <selection activeCell="B9" sqref="B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43312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390</v>
      </c>
      <c r="F8" s="22"/>
      <c r="G8" s="17">
        <f t="shared" ref="G8:G16" si="0">C8*E8</f>
        <v>39000000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584</v>
      </c>
      <c r="F9" s="22"/>
      <c r="G9" s="17">
        <f t="shared" si="0"/>
        <v>29200000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12</v>
      </c>
      <c r="F10" s="22"/>
      <c r="G10" s="17">
        <f t="shared" si="0"/>
        <v>240000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12</v>
      </c>
      <c r="F11" s="22"/>
      <c r="G11" s="17">
        <f t="shared" si="0"/>
        <v>120000</v>
      </c>
      <c r="H11" s="8"/>
      <c r="I11" s="17"/>
      <c r="J11" s="26"/>
      <c r="K11" s="27"/>
      <c r="L11" s="173" t="s">
        <v>12</v>
      </c>
      <c r="M11" s="174"/>
      <c r="N11" s="175" t="s">
        <v>13</v>
      </c>
      <c r="O11" s="175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50</v>
      </c>
      <c r="F13" s="22"/>
      <c r="G13" s="17">
        <f t="shared" si="0"/>
        <v>100000</v>
      </c>
      <c r="H13" s="8"/>
      <c r="I13" s="17"/>
      <c r="J13" s="35">
        <v>42767</v>
      </c>
      <c r="K13" s="39"/>
      <c r="L13" s="37">
        <v>31475000</v>
      </c>
      <c r="M13" s="38">
        <v>113510500</v>
      </c>
      <c r="N13" s="39"/>
      <c r="O13" s="40">
        <v>7900000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37">
        <v>45000000</v>
      </c>
      <c r="M14" s="38">
        <v>359000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37">
        <v>-7900000</v>
      </c>
      <c r="M15" s="38">
        <v>9000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37"/>
      <c r="M16" s="38">
        <v>300000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68660000</v>
      </c>
      <c r="I17" s="9"/>
      <c r="J17" s="35"/>
      <c r="K17" s="39"/>
      <c r="L17" s="37"/>
      <c r="M17" s="38">
        <v>200000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37"/>
      <c r="M18" s="38">
        <v>500000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37"/>
      <c r="M19" s="38">
        <v>81600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37"/>
      <c r="M20" s="38">
        <v>550000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/>
      <c r="L21" s="37"/>
      <c r="M21" s="38">
        <v>210000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37"/>
      <c r="M22" s="38">
        <v>200000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>
        <v>275000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>
        <v>700000</v>
      </c>
      <c r="N24" s="39"/>
      <c r="O24" s="47">
        <f>SUM(O13:O23)</f>
        <v>7900000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>
        <v>1265000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>
        <v>445000</v>
      </c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68917600</v>
      </c>
      <c r="J27" s="35"/>
      <c r="K27" s="39"/>
      <c r="L27" s="37"/>
      <c r="M27" s="67">
        <v>120000</v>
      </c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>
        <v>50000</v>
      </c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>
        <v>20000</v>
      </c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>
        <v>-14000</v>
      </c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+'30 Juli'!I56</f>
        <v>111223700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118781100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118781100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68575000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7900000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76475000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68917600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68917600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68575000</v>
      </c>
      <c r="M119" s="144">
        <f t="shared" ref="M119:P119" si="1">SUM(M13:M118)</f>
        <v>118781100</v>
      </c>
      <c r="N119" s="144">
        <f>SUM(N13:N118)</f>
        <v>0</v>
      </c>
      <c r="O119" s="144">
        <f>SUM(O13:O118)</f>
        <v>15800000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68575000</v>
      </c>
      <c r="O120" s="144">
        <f>SUM(O13:O119)</f>
        <v>31600000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7" zoomScale="98" zoomScaleNormal="100" zoomScaleSheetLayoutView="98" workbookViewId="0">
      <selection activeCell="J59" sqref="J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4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43313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64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404</v>
      </c>
      <c r="F8" s="22"/>
      <c r="G8" s="17">
        <f t="shared" ref="G8:G16" si="0">C8*E8</f>
        <v>40400000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455</v>
      </c>
      <c r="F9" s="22"/>
      <c r="G9" s="17">
        <f t="shared" si="0"/>
        <v>22750000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11</v>
      </c>
      <c r="F10" s="22"/>
      <c r="G10" s="17">
        <f t="shared" si="0"/>
        <v>220000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14</v>
      </c>
      <c r="F11" s="22"/>
      <c r="G11" s="17">
        <f t="shared" si="0"/>
        <v>140000</v>
      </c>
      <c r="H11" s="8"/>
      <c r="I11" s="17"/>
      <c r="J11" s="26"/>
      <c r="K11" s="27"/>
      <c r="L11" s="173" t="s">
        <v>12</v>
      </c>
      <c r="M11" s="174"/>
      <c r="N11" s="175" t="s">
        <v>13</v>
      </c>
      <c r="O11" s="175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58</v>
      </c>
      <c r="F13" s="22"/>
      <c r="G13" s="17">
        <f t="shared" si="0"/>
        <v>116000</v>
      </c>
      <c r="H13" s="8"/>
      <c r="I13" s="17"/>
      <c r="J13" s="35">
        <v>42767</v>
      </c>
      <c r="K13" s="39"/>
      <c r="L13" s="37">
        <v>139056500</v>
      </c>
      <c r="M13" s="38">
        <v>125000000</v>
      </c>
      <c r="N13" s="39"/>
      <c r="O13" s="40">
        <v>750000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39"/>
      <c r="L14" s="37">
        <f>+-750000</f>
        <v>-750000</v>
      </c>
      <c r="M14" s="38">
        <v>40000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37"/>
      <c r="M15" s="38">
        <v>200000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37"/>
      <c r="M16" s="38">
        <v>2975000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63627000</v>
      </c>
      <c r="I17" s="9"/>
      <c r="J17" s="35"/>
      <c r="K17" s="39"/>
      <c r="L17" s="37"/>
      <c r="M17" s="38">
        <v>230000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37"/>
      <c r="M18" s="38">
        <v>2440000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37"/>
      <c r="M19" s="38">
        <v>2500000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37"/>
      <c r="M20" s="38">
        <v>1000000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/>
      <c r="L21" s="37"/>
      <c r="M21" s="38">
        <v>10000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37"/>
      <c r="M22" s="38">
        <v>10000000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/>
      <c r="N24" s="39"/>
      <c r="O24" s="47">
        <f>SUM(O13:O23)</f>
        <v>750000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63884600</v>
      </c>
      <c r="J27" s="35"/>
      <c r="K27" s="39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+'31 Juli '!I56</f>
        <v>68917600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144395000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144395000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138306500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750000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305500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139362000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63884600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63884600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138306500</v>
      </c>
      <c r="M119" s="144">
        <f t="shared" ref="M119:P119" si="1">SUM(M13:M118)</f>
        <v>144395000</v>
      </c>
      <c r="N119" s="144">
        <f>SUM(N13:N118)</f>
        <v>0</v>
      </c>
      <c r="O119" s="144">
        <f>SUM(O13:O118)</f>
        <v>1500000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138306500</v>
      </c>
      <c r="O120" s="144">
        <f>SUM(O13:O119)</f>
        <v>3000000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" zoomScale="98" zoomScaleNormal="100" zoomScaleSheetLayoutView="98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4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43314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453</v>
      </c>
      <c r="F8" s="22"/>
      <c r="G8" s="17">
        <f t="shared" ref="G8:G16" si="0">C8*E8</f>
        <v>45300000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448</v>
      </c>
      <c r="F9" s="22"/>
      <c r="G9" s="17">
        <f t="shared" si="0"/>
        <v>22400000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</v>
      </c>
      <c r="F10" s="22"/>
      <c r="G10" s="17">
        <f t="shared" si="0"/>
        <v>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7</v>
      </c>
      <c r="F11" s="22"/>
      <c r="G11" s="17">
        <f t="shared" si="0"/>
        <v>70000</v>
      </c>
      <c r="H11" s="8"/>
      <c r="I11" s="17"/>
      <c r="J11" s="26"/>
      <c r="K11" s="27"/>
      <c r="L11" s="173" t="s">
        <v>12</v>
      </c>
      <c r="M11" s="174"/>
      <c r="N11" s="175" t="s">
        <v>13</v>
      </c>
      <c r="O11" s="175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45</v>
      </c>
      <c r="F13" s="22"/>
      <c r="G13" s="17">
        <f t="shared" si="0"/>
        <v>90000</v>
      </c>
      <c r="H13" s="8"/>
      <c r="I13" s="17"/>
      <c r="J13" s="35">
        <v>47285</v>
      </c>
      <c r="K13" s="39"/>
      <c r="L13" s="37">
        <v>12600000</v>
      </c>
      <c r="M13" s="38">
        <v>200000</v>
      </c>
      <c r="N13" s="39"/>
      <c r="O13" s="40">
        <v>3650000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37">
        <v>-3650000</v>
      </c>
      <c r="M14" s="38">
        <v>576000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37"/>
      <c r="M15" s="38">
        <v>350000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37"/>
      <c r="M16" s="38">
        <v>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67900000</v>
      </c>
      <c r="I17" s="9"/>
      <c r="J17" s="35"/>
      <c r="K17" s="39"/>
      <c r="L17" s="37"/>
      <c r="M17" s="38">
        <v>60000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37"/>
      <c r="M18" s="38">
        <v>1600000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37"/>
      <c r="M19" s="38">
        <v>545000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37"/>
      <c r="M20" s="38">
        <v>240000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/>
      <c r="L21" s="37"/>
      <c r="M21" s="38">
        <v>600000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37"/>
      <c r="M22" s="38">
        <v>1550000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>
        <v>2000000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>
        <v>25000</v>
      </c>
      <c r="N24" s="39"/>
      <c r="O24" s="47">
        <f>SUM(O13:O23)</f>
        <v>3650000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68157600</v>
      </c>
      <c r="J27" s="35"/>
      <c r="K27" s="39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 Ags'!I56</f>
        <v>63884600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8246000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f>6000+75000</f>
        <v>81000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8327000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8950000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3650000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12600000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68157600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68157600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8950000</v>
      </c>
      <c r="M119" s="144">
        <f t="shared" ref="M119:P119" si="1">SUM(M13:M118)</f>
        <v>8246000</v>
      </c>
      <c r="N119" s="144">
        <f>SUM(N13:N118)</f>
        <v>0</v>
      </c>
      <c r="O119" s="144">
        <f>SUM(O13:O118)</f>
        <v>7300000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8950000</v>
      </c>
      <c r="O120" s="144">
        <f>SUM(O13:O119)</f>
        <v>14600000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22" zoomScale="98" zoomScaleNormal="100" zoomScaleSheetLayoutView="98" workbookViewId="0">
      <selection activeCell="L13" sqref="L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4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43314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493</v>
      </c>
      <c r="F8" s="22"/>
      <c r="G8" s="17">
        <f t="shared" ref="G8:G16" si="0">C8*E8</f>
        <v>49300000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467</v>
      </c>
      <c r="F9" s="22"/>
      <c r="G9" s="17">
        <f t="shared" si="0"/>
        <v>23350000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10</v>
      </c>
      <c r="F10" s="22"/>
      <c r="G10" s="17">
        <f t="shared" si="0"/>
        <v>200000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</v>
      </c>
      <c r="F11" s="22"/>
      <c r="G11" s="17">
        <f t="shared" si="0"/>
        <v>10000</v>
      </c>
      <c r="H11" s="8"/>
      <c r="I11" s="17"/>
      <c r="J11" s="26"/>
      <c r="K11" s="27"/>
      <c r="L11" s="173" t="s">
        <v>12</v>
      </c>
      <c r="M11" s="174"/>
      <c r="N11" s="175" t="s">
        <v>13</v>
      </c>
      <c r="O11" s="175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>
        <v>47294</v>
      </c>
      <c r="K13" s="39">
        <v>47286</v>
      </c>
      <c r="L13" s="150">
        <v>1000000</v>
      </c>
      <c r="M13" s="38">
        <v>150000</v>
      </c>
      <c r="N13" s="39"/>
      <c r="O13" s="40">
        <v>3800000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>
        <v>47287</v>
      </c>
      <c r="L14" s="150">
        <v>4000000</v>
      </c>
      <c r="M14" s="38">
        <v>300000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>
        <v>47288</v>
      </c>
      <c r="L15" s="150">
        <v>850000</v>
      </c>
      <c r="M15" s="38">
        <v>3612000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>
        <v>47289</v>
      </c>
      <c r="L16" s="150">
        <v>5000000</v>
      </c>
      <c r="M16" s="38">
        <v>110000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72867000</v>
      </c>
      <c r="I17" s="9"/>
      <c r="J17" s="35"/>
      <c r="K17" s="39">
        <v>47290</v>
      </c>
      <c r="L17" s="150">
        <v>5000000</v>
      </c>
      <c r="M17" s="38">
        <v>30000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>
        <v>47291</v>
      </c>
      <c r="L18" s="150">
        <v>900000</v>
      </c>
      <c r="M18" s="38">
        <v>112000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>
        <v>47292</v>
      </c>
      <c r="L19" s="150">
        <v>900000</v>
      </c>
      <c r="M19" s="38">
        <v>250000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>
        <v>47293</v>
      </c>
      <c r="L20" s="150">
        <v>2000000</v>
      </c>
      <c r="M20" s="38">
        <v>270000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>
        <v>47294</v>
      </c>
      <c r="L21" s="150">
        <v>12600000</v>
      </c>
      <c r="M21" s="38">
        <v>8144000</v>
      </c>
      <c r="N21" s="39"/>
      <c r="O21" s="47"/>
      <c r="P21" s="54"/>
      <c r="Q21" s="37"/>
      <c r="R21" s="56"/>
    </row>
    <row r="22" spans="1:21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/>
      <c r="L22" s="37">
        <v>-3800000</v>
      </c>
      <c r="M22" s="38">
        <v>3266000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>
        <v>1500000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>
        <v>200000</v>
      </c>
      <c r="N24" s="39"/>
      <c r="O24" s="47">
        <f>SUM(O13:O23)</f>
        <v>3800000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>
        <v>24000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>
        <v>630000</v>
      </c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73124600</v>
      </c>
      <c r="J27" s="35"/>
      <c r="K27" s="39"/>
      <c r="L27" s="37"/>
      <c r="M27" s="67">
        <v>7500000</v>
      </c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>
        <v>332000</v>
      </c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>
        <v>853000</v>
      </c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 Ags'!I56</f>
        <v>68157600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27283000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27283000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28450000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3800000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32250000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73124600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73124600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28450000</v>
      </c>
      <c r="M119" s="144">
        <f t="shared" ref="M119:P119" si="1">SUM(M13:M118)</f>
        <v>27283000</v>
      </c>
      <c r="N119" s="144">
        <f>SUM(N13:N118)</f>
        <v>0</v>
      </c>
      <c r="O119" s="144">
        <f>SUM(O13:O118)</f>
        <v>7600000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51050000</v>
      </c>
      <c r="O120" s="144">
        <f>SUM(O13:O119)</f>
        <v>15200000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:\Users\Nijar\Downloads\cetak-kwitansi.php?id=1803853"/>
    <hyperlink ref="K14" r:id="rId2" display="C:\Users\Nijar\Downloads\cetak-kwitansi.php?id=1803854"/>
    <hyperlink ref="K15" r:id="rId3" display="C:\Users\Nijar\Downloads\cetak-kwitansi.php?id=1803855"/>
    <hyperlink ref="K16" r:id="rId4" display="C:\Users\Nijar\Downloads\cetak-kwitansi.php?id=1803856"/>
    <hyperlink ref="K17" r:id="rId5" display="C:\Users\Nijar\Downloads\cetak-kwitansi.php?id=1803860"/>
    <hyperlink ref="K21" r:id="rId6" display="C:\Users\Nijar\Downloads\cetak-kwitansi.php?id=1803864"/>
    <hyperlink ref="K18" r:id="rId7" display="C:\Users\Nijar\Downloads\cetak-kwitansi.php?id=1803861"/>
    <hyperlink ref="K19" r:id="rId8" display="C:\Users\Nijar\Downloads\cetak-kwitansi.php?id=1803862"/>
    <hyperlink ref="K20" r:id="rId9" display="C:\Users\Nijar\Downloads\cetak-kwitansi.php?id=1803863"/>
  </hyperlinks>
  <pageMargins left="0.7" right="0.7" top="0.75" bottom="0.75" header="0.3" footer="0.3"/>
  <pageSetup paperSize="9" scale="67" orientation="portrait" horizontalDpi="0" verticalDpi="0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52" zoomScale="98" zoomScaleNormal="100" zoomScaleSheetLayoutView="98" workbookViewId="0">
      <selection activeCell="G16" sqref="G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4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43316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493-201+557</f>
        <v>849</v>
      </c>
      <c r="F8" s="22"/>
      <c r="G8" s="17">
        <f t="shared" ref="G8:G16" si="0">C8*E8</f>
        <v>84900000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467-60+316</f>
        <v>723</v>
      </c>
      <c r="F9" s="22"/>
      <c r="G9" s="17">
        <f t="shared" si="0"/>
        <v>36150000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8+1</f>
        <v>9</v>
      </c>
      <c r="F10" s="22"/>
      <c r="G10" s="17">
        <f t="shared" si="0"/>
        <v>180000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1+5</f>
        <v>6</v>
      </c>
      <c r="F11" s="22"/>
      <c r="G11" s="17">
        <f t="shared" si="0"/>
        <v>60000</v>
      </c>
      <c r="H11" s="8"/>
      <c r="I11" s="17"/>
      <c r="J11" s="26"/>
      <c r="K11" s="27"/>
      <c r="L11" s="173" t="s">
        <v>12</v>
      </c>
      <c r="M11" s="174"/>
      <c r="N11" s="175" t="s">
        <v>13</v>
      </c>
      <c r="O11" s="175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1+4</f>
        <v>5</v>
      </c>
      <c r="F12" s="22"/>
      <c r="G12" s="17">
        <f t="shared" si="0"/>
        <v>25000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A13" s="7"/>
      <c r="B13" s="22"/>
      <c r="C13" s="23">
        <v>2000</v>
      </c>
      <c r="D13" s="7"/>
      <c r="E13" s="22">
        <f>1+1</f>
        <v>2</v>
      </c>
      <c r="F13" s="22"/>
      <c r="G13" s="17">
        <f t="shared" si="0"/>
        <v>4000</v>
      </c>
      <c r="H13" s="8"/>
      <c r="I13" s="17"/>
      <c r="J13" s="35"/>
      <c r="K13" s="39">
        <v>47295</v>
      </c>
      <c r="L13" s="153">
        <v>5000000</v>
      </c>
      <c r="M13" s="38">
        <v>23140000</v>
      </c>
      <c r="N13" s="39"/>
      <c r="O13" s="40">
        <v>49500000</v>
      </c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>
        <v>47296</v>
      </c>
      <c r="L14" s="153">
        <v>1500000</v>
      </c>
      <c r="M14" s="38">
        <v>700000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>
        <v>47297</v>
      </c>
      <c r="L15" s="154">
        <v>950000</v>
      </c>
      <c r="M15" s="38">
        <v>132000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>
        <v>47298</v>
      </c>
      <c r="L16" s="154">
        <v>1600000</v>
      </c>
      <c r="M16" s="38">
        <v>2000000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121319000</v>
      </c>
      <c r="I17" s="9"/>
      <c r="J17" s="35"/>
      <c r="K17" s="39">
        <v>47299</v>
      </c>
      <c r="L17" s="154">
        <v>1000000</v>
      </c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>
        <v>47300</v>
      </c>
      <c r="L18" s="154">
        <v>3000000</v>
      </c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>
        <v>47301</v>
      </c>
      <c r="L19" s="154">
        <v>1000000</v>
      </c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>
        <v>47302</v>
      </c>
      <c r="L20" s="154">
        <v>2000000</v>
      </c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9">
        <v>47303</v>
      </c>
      <c r="L21" s="154">
        <v>900000</v>
      </c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>
        <v>47304</v>
      </c>
      <c r="L22" s="154">
        <v>875000</v>
      </c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>
        <v>47305</v>
      </c>
      <c r="L23" s="154">
        <v>800000</v>
      </c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>
        <v>47306</v>
      </c>
      <c r="L24" s="154">
        <v>1750000</v>
      </c>
      <c r="M24" s="38"/>
      <c r="N24" s="39"/>
      <c r="O24" s="47">
        <f>SUM(O13:O23)</f>
        <v>49500000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>
        <v>47307</v>
      </c>
      <c r="L25" s="154">
        <v>900000</v>
      </c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258600</v>
      </c>
      <c r="I26" s="8"/>
      <c r="J26" s="35"/>
      <c r="K26" s="39">
        <v>47308</v>
      </c>
      <c r="L26" s="154">
        <v>500000</v>
      </c>
      <c r="M26" s="38"/>
      <c r="N26" s="39"/>
      <c r="O26" s="47"/>
      <c r="P26" s="66"/>
      <c r="Q26" s="49"/>
      <c r="R26" s="64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121577600</v>
      </c>
      <c r="J27" s="35"/>
      <c r="K27" s="39">
        <v>47309</v>
      </c>
      <c r="L27" s="155">
        <v>725000</v>
      </c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>
        <v>47310</v>
      </c>
      <c r="L28" s="155">
        <v>1000000</v>
      </c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>
        <v>47311</v>
      </c>
      <c r="L29" s="155">
        <v>1500000</v>
      </c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>
        <v>47312</v>
      </c>
      <c r="L30" s="155">
        <v>1000000</v>
      </c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 Ags '!I56</f>
        <v>73124600</v>
      </c>
      <c r="J31" s="35"/>
      <c r="K31" s="39">
        <v>47313</v>
      </c>
      <c r="L31" s="155">
        <v>725000</v>
      </c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>
        <v>47314</v>
      </c>
      <c r="L32" s="155">
        <v>1000000</v>
      </c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>
        <v>47315</v>
      </c>
      <c r="L33" s="155">
        <v>725000</v>
      </c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>
        <v>47316</v>
      </c>
      <c r="L34" s="155">
        <v>1000000</v>
      </c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>
        <v>47317</v>
      </c>
      <c r="L35" s="155">
        <v>700000</v>
      </c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>
        <v>47318</v>
      </c>
      <c r="L36" s="155">
        <v>1000000</v>
      </c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>
        <v>47319</v>
      </c>
      <c r="L37" s="155">
        <v>850000</v>
      </c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>
        <v>47320</v>
      </c>
      <c r="L38" s="155">
        <v>725000</v>
      </c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>
        <v>47321</v>
      </c>
      <c r="L39" s="155">
        <v>750000</v>
      </c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>
        <v>47322</v>
      </c>
      <c r="L40" s="155">
        <v>2000000</v>
      </c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>
        <v>47323</v>
      </c>
      <c r="L41" s="156">
        <v>800000</v>
      </c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>
        <v>47324</v>
      </c>
      <c r="L42" s="153">
        <v>500000</v>
      </c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>
        <v>47325</v>
      </c>
      <c r="L43" s="153">
        <v>1500000</v>
      </c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>
        <v>47326</v>
      </c>
      <c r="L44" s="153">
        <v>2400000</v>
      </c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>
        <v>47327</v>
      </c>
      <c r="L45" s="153">
        <v>6500000</v>
      </c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>
        <v>47328</v>
      </c>
      <c r="L46" s="153">
        <v>725000</v>
      </c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25972000</v>
      </c>
      <c r="I47" s="8"/>
      <c r="J47" s="86"/>
      <c r="K47" s="39">
        <v>47329</v>
      </c>
      <c r="L47" s="153">
        <v>575000</v>
      </c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>
        <v>47330</v>
      </c>
      <c r="L48" s="153">
        <v>400000</v>
      </c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25972000</v>
      </c>
      <c r="J49" s="90"/>
      <c r="K49" s="39">
        <v>47331</v>
      </c>
      <c r="L49" s="153">
        <v>1500000</v>
      </c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>
        <v>47332</v>
      </c>
      <c r="L50" s="153">
        <v>500000</v>
      </c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>
        <v>47333</v>
      </c>
      <c r="L51" s="153">
        <v>850000</v>
      </c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24925000</v>
      </c>
      <c r="I52" s="8"/>
      <c r="J52" s="97"/>
      <c r="K52" s="39">
        <v>47334</v>
      </c>
      <c r="L52" s="153">
        <v>1300000</v>
      </c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49500000</v>
      </c>
      <c r="I53" s="8"/>
      <c r="J53" s="97"/>
      <c r="K53" s="39">
        <v>47335</v>
      </c>
      <c r="L53" s="153">
        <v>800000</v>
      </c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>
        <v>47336</v>
      </c>
      <c r="L54" s="153">
        <v>100000</v>
      </c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74425000</v>
      </c>
      <c r="J55" s="95"/>
      <c r="K55" s="39">
        <v>47337</v>
      </c>
      <c r="L55" s="153">
        <v>1000000</v>
      </c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121577600</v>
      </c>
      <c r="J56" s="98"/>
      <c r="K56" s="39">
        <v>47338</v>
      </c>
      <c r="L56" s="153">
        <v>500000</v>
      </c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121577600</v>
      </c>
      <c r="J57" s="100">
        <v>74000</v>
      </c>
      <c r="K57" s="39">
        <v>47339</v>
      </c>
      <c r="L57" s="157">
        <v>3250000</v>
      </c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>
        <v>47340</v>
      </c>
      <c r="L58" s="157">
        <v>850000</v>
      </c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>
        <v>47341</v>
      </c>
      <c r="L59" s="159">
        <v>2300000</v>
      </c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>
        <v>47342</v>
      </c>
      <c r="L60" s="83">
        <v>1000000</v>
      </c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>
        <v>47343</v>
      </c>
      <c r="L61" s="160">
        <v>1000000</v>
      </c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>
        <v>47344</v>
      </c>
      <c r="L62" s="160">
        <v>800000</v>
      </c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>
        <v>47345</v>
      </c>
      <c r="L63" s="160">
        <v>900000</v>
      </c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>
        <v>47346</v>
      </c>
      <c r="L64" s="160">
        <v>2000000</v>
      </c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>
        <v>47347</v>
      </c>
      <c r="L65" s="83">
        <v>5000000</v>
      </c>
      <c r="N65" s="94"/>
      <c r="O65" s="37"/>
      <c r="Q65" s="42"/>
    </row>
    <row r="66" spans="1:21" x14ac:dyDescent="0.25">
      <c r="A66" s="111" t="s">
        <v>69</v>
      </c>
      <c r="B66" s="108"/>
      <c r="C66" s="108"/>
      <c r="D66" s="109"/>
      <c r="E66" s="109"/>
      <c r="F66" s="109"/>
      <c r="G66" s="9" t="s">
        <v>54</v>
      </c>
      <c r="J66" s="102"/>
      <c r="K66" s="39">
        <v>47348</v>
      </c>
      <c r="L66" s="83">
        <v>1000000</v>
      </c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>
        <v>47349</v>
      </c>
      <c r="L67" s="158">
        <v>900000</v>
      </c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>
        <v>-49500000</v>
      </c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24925000</v>
      </c>
      <c r="M119" s="144">
        <f t="shared" ref="M119:P119" si="1">SUM(M13:M118)</f>
        <v>25972000</v>
      </c>
      <c r="N119" s="144">
        <f>SUM(N13:N118)</f>
        <v>0</v>
      </c>
      <c r="O119" s="144">
        <f>SUM(O13:O118)</f>
        <v>99000000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42400000</v>
      </c>
      <c r="O120" s="144">
        <f>SUM(O13:O119)</f>
        <v>198000000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7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5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43317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1006+91</f>
        <v>1097</v>
      </c>
      <c r="F8" s="22"/>
      <c r="G8" s="17">
        <f t="shared" ref="G8:G16" si="0">C8*E8</f>
        <v>109700000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731</v>
      </c>
      <c r="F9" s="22"/>
      <c r="G9" s="17">
        <f t="shared" si="0"/>
        <v>36550000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3</v>
      </c>
      <c r="F10" s="22"/>
      <c r="G10" s="17">
        <f t="shared" si="0"/>
        <v>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73" t="s">
        <v>12</v>
      </c>
      <c r="M11" s="174"/>
      <c r="N11" s="175" t="s">
        <v>13</v>
      </c>
      <c r="O11" s="175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3</v>
      </c>
      <c r="F12" s="22"/>
      <c r="G12" s="17">
        <f t="shared" si="0"/>
        <v>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A13" s="7"/>
      <c r="B13" s="22"/>
      <c r="C13" s="23">
        <v>2000</v>
      </c>
      <c r="D13" s="7"/>
      <c r="E13" s="22">
        <v>7</v>
      </c>
      <c r="F13" s="22"/>
      <c r="G13" s="17">
        <f t="shared" si="0"/>
        <v>14000</v>
      </c>
      <c r="H13" s="8"/>
      <c r="I13" s="17"/>
      <c r="J13" s="35"/>
      <c r="K13" s="39"/>
      <c r="L13" s="153">
        <f>28045000-3350000</f>
        <v>24695000</v>
      </c>
      <c r="M13" s="38">
        <v>60000</v>
      </c>
      <c r="N13" s="39"/>
      <c r="O13" s="40">
        <v>25195000</v>
      </c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153">
        <v>500000</v>
      </c>
      <c r="M14" s="38">
        <v>45000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154">
        <v>-25195000</v>
      </c>
      <c r="M15" s="38">
        <v>20000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154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146389000</v>
      </c>
      <c r="I17" s="9"/>
      <c r="J17" s="35"/>
      <c r="K17" s="39"/>
      <c r="L17" s="154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154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154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154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9"/>
      <c r="L21" s="154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154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154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154"/>
      <c r="M24" s="38"/>
      <c r="N24" s="39"/>
      <c r="O24" s="47">
        <f>SUM(O13:O23)</f>
        <v>25195000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154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258600</v>
      </c>
      <c r="I26" s="8"/>
      <c r="J26" s="35"/>
      <c r="K26" s="39"/>
      <c r="L26" s="154"/>
      <c r="M26" s="38"/>
      <c r="N26" s="39"/>
      <c r="O26" s="47"/>
      <c r="P26" s="66"/>
      <c r="Q26" s="49"/>
      <c r="R26" s="64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146647600</v>
      </c>
      <c r="J27" s="35"/>
      <c r="K27" s="39"/>
      <c r="L27" s="155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155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+'4 Ags'!I56</f>
        <v>121577600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125000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125000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25195000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25195000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146647600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146647600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69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0</v>
      </c>
      <c r="M119" s="144">
        <f t="shared" ref="M119:P119" si="1">SUM(M13:M118)</f>
        <v>125000</v>
      </c>
      <c r="N119" s="144">
        <f>SUM(N13:N118)</f>
        <v>0</v>
      </c>
      <c r="O119" s="144">
        <f>SUM(O13:O118)</f>
        <v>50390000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0</v>
      </c>
      <c r="O120" s="144">
        <f>SUM(O13:O119)</f>
        <v>100780000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" zoomScale="98" zoomScaleNormal="100" zoomScaleSheetLayoutView="98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5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43318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55</v>
      </c>
      <c r="F8" s="22"/>
      <c r="G8" s="17">
        <f t="shared" ref="G8:G16" si="0">C8*E8</f>
        <v>5500000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99</v>
      </c>
      <c r="F9" s="22"/>
      <c r="G9" s="17">
        <f t="shared" si="0"/>
        <v>4950000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16</v>
      </c>
      <c r="F10" s="22"/>
      <c r="G10" s="17">
        <f t="shared" si="0"/>
        <v>320000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73" t="s">
        <v>12</v>
      </c>
      <c r="M11" s="174"/>
      <c r="N11" s="175" t="s">
        <v>13</v>
      </c>
      <c r="O11" s="175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7</v>
      </c>
      <c r="F12" s="22"/>
      <c r="G12" s="17">
        <f t="shared" si="0"/>
        <v>35000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A13" s="7"/>
      <c r="B13" s="22"/>
      <c r="C13" s="23">
        <v>2000</v>
      </c>
      <c r="D13" s="7"/>
      <c r="E13" s="22">
        <v>5</v>
      </c>
      <c r="F13" s="22"/>
      <c r="G13" s="17">
        <f t="shared" si="0"/>
        <v>10000</v>
      </c>
      <c r="H13" s="8"/>
      <c r="I13" s="17"/>
      <c r="J13" s="35"/>
      <c r="K13" s="39"/>
      <c r="L13" s="153">
        <v>33337500</v>
      </c>
      <c r="M13" s="38">
        <v>9147000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153"/>
      <c r="M14" s="38">
        <v>1050000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154"/>
      <c r="M15" s="38">
        <v>8000000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154"/>
      <c r="M16" s="38">
        <v>147500000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10855000</v>
      </c>
      <c r="I17" s="9"/>
      <c r="J17" s="35"/>
      <c r="K17" s="39"/>
      <c r="L17" s="154"/>
      <c r="M17" s="38">
        <v>600000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154"/>
      <c r="M18" s="38">
        <v>2000000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154"/>
      <c r="M19" s="38">
        <v>286000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154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9"/>
      <c r="L21" s="154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154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154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154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154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258600</v>
      </c>
      <c r="I26" s="8"/>
      <c r="J26" s="35"/>
      <c r="K26" s="39"/>
      <c r="L26" s="154"/>
      <c r="M26" s="38"/>
      <c r="N26" s="39"/>
      <c r="O26" s="47"/>
      <c r="P26" s="66"/>
      <c r="Q26" s="49"/>
      <c r="R26" s="64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11113600</v>
      </c>
      <c r="J27" s="35"/>
      <c r="K27" s="39"/>
      <c r="L27" s="155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155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+'5 Ags'!I56</f>
        <v>146647600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168583000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288500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168871500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33337500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33337500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11113600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11113600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33337500</v>
      </c>
      <c r="M119" s="144">
        <f t="shared" ref="M119:P119" si="1">SUM(M13:M118)</f>
        <v>168583000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33337500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28 Juli</vt:lpstr>
      <vt:lpstr>30 Juli</vt:lpstr>
      <vt:lpstr>31 Juli </vt:lpstr>
      <vt:lpstr>1 Ags</vt:lpstr>
      <vt:lpstr>2 Ags</vt:lpstr>
      <vt:lpstr>3 Ags </vt:lpstr>
      <vt:lpstr>4 Ags</vt:lpstr>
      <vt:lpstr>5 Ags</vt:lpstr>
      <vt:lpstr>6 Ags </vt:lpstr>
      <vt:lpstr>7 Ags </vt:lpstr>
      <vt:lpstr>8 Ags </vt:lpstr>
      <vt:lpstr>9 ags</vt:lpstr>
      <vt:lpstr>10 Ags </vt:lpstr>
      <vt:lpstr>11 ags </vt:lpstr>
      <vt:lpstr>12 Ags</vt:lpstr>
      <vt:lpstr>13 Ags</vt:lpstr>
      <vt:lpstr>14 Ags</vt:lpstr>
      <vt:lpstr>15 Ags</vt:lpstr>
      <vt:lpstr>16 Ags </vt:lpstr>
      <vt:lpstr>18 Ags</vt:lpstr>
      <vt:lpstr>'1 Ags'!Print_Area</vt:lpstr>
      <vt:lpstr>'10 Ags '!Print_Area</vt:lpstr>
      <vt:lpstr>'11 ags '!Print_Area</vt:lpstr>
      <vt:lpstr>'12 Ags'!Print_Area</vt:lpstr>
      <vt:lpstr>'13 Ags'!Print_Area</vt:lpstr>
      <vt:lpstr>'14 Ags'!Print_Area</vt:lpstr>
      <vt:lpstr>'15 Ags'!Print_Area</vt:lpstr>
      <vt:lpstr>'16 Ags '!Print_Area</vt:lpstr>
      <vt:lpstr>'18 Ags'!Print_Area</vt:lpstr>
      <vt:lpstr>'2 Ags'!Print_Area</vt:lpstr>
      <vt:lpstr>'28 Juli'!Print_Area</vt:lpstr>
      <vt:lpstr>'3 Ags '!Print_Area</vt:lpstr>
      <vt:lpstr>'30 Juli'!Print_Area</vt:lpstr>
      <vt:lpstr>'31 Juli '!Print_Area</vt:lpstr>
      <vt:lpstr>'4 Ags'!Print_Area</vt:lpstr>
      <vt:lpstr>'5 Ags'!Print_Area</vt:lpstr>
      <vt:lpstr>'6 Ags '!Print_Area</vt:lpstr>
      <vt:lpstr>'7 Ags '!Print_Area</vt:lpstr>
      <vt:lpstr>'8 Ags '!Print_Area</vt:lpstr>
      <vt:lpstr>'9 ags'!Print_Area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2018-08-14T09:11:19Z</cp:lastPrinted>
  <dcterms:created xsi:type="dcterms:W3CDTF">2018-07-30T07:13:44Z</dcterms:created>
  <dcterms:modified xsi:type="dcterms:W3CDTF">2018-08-18T08:22:37Z</dcterms:modified>
</cp:coreProperties>
</file>