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6975" firstSheet="7" activeTab="17"/>
  </bookViews>
  <sheets>
    <sheet name="01 Sep" sheetId="1" r:id="rId1"/>
    <sheet name="02 Sep" sheetId="2" r:id="rId2"/>
    <sheet name="03 sEPT" sheetId="3" r:id="rId3"/>
    <sheet name="04 sEPT " sheetId="4" r:id="rId4"/>
    <sheet name="05 SEPT" sheetId="6" r:id="rId5"/>
    <sheet name="06 SE" sheetId="8" r:id="rId6"/>
    <sheet name="7 Sepu" sheetId="9" r:id="rId7"/>
    <sheet name="8 Sept " sheetId="10" r:id="rId8"/>
    <sheet name="10 Sept" sheetId="11" r:id="rId9"/>
    <sheet name="12 Sept" sheetId="12" r:id="rId10"/>
    <sheet name="13 Sept" sheetId="13" r:id="rId11"/>
    <sheet name="14 Sept" sheetId="15" r:id="rId12"/>
    <sheet name="15 Sept " sheetId="19" r:id="rId13"/>
    <sheet name="16 Sept" sheetId="17" r:id="rId14"/>
    <sheet name="17 " sheetId="20" r:id="rId15"/>
    <sheet name="19 Sept" sheetId="21" r:id="rId16"/>
    <sheet name="22 Sept" sheetId="22" r:id="rId17"/>
    <sheet name="23 Sept" sheetId="23" r:id="rId18"/>
  </sheets>
  <externalReferences>
    <externalReference r:id="rId19"/>
  </externalReferences>
  <definedNames>
    <definedName name="_xlnm.Print_Area" localSheetId="0">'01 Sep'!$A$1:$I$75</definedName>
    <definedName name="_xlnm.Print_Area" localSheetId="2">'03 sEPT'!$A$1:$I$75</definedName>
    <definedName name="_xlnm.Print_Area" localSheetId="3">'04 sEPT '!$A$1:$I$75</definedName>
    <definedName name="_xlnm.Print_Area" localSheetId="5">'06 SE'!$A$1:$I$75</definedName>
    <definedName name="_xlnm.Print_Area" localSheetId="8">'10 Sept'!$A$1:$I$75</definedName>
    <definedName name="_xlnm.Print_Area" localSheetId="9">'12 Sept'!$A$1:$I$75</definedName>
    <definedName name="_xlnm.Print_Area" localSheetId="10">'13 Sept'!$A$1:$I$75</definedName>
    <definedName name="_xlnm.Print_Area" localSheetId="11">'14 Sept'!$A$1:$I$75</definedName>
    <definedName name="_xlnm.Print_Area" localSheetId="12">'15 Sept '!$A$1:$I$75</definedName>
    <definedName name="_xlnm.Print_Area" localSheetId="13">'16 Sept'!$A$1:$I$75</definedName>
    <definedName name="_xlnm.Print_Area" localSheetId="14">'17 '!$A$1:$I$75</definedName>
    <definedName name="_xlnm.Print_Area" localSheetId="15">'19 Sept'!$A$1:$I$75</definedName>
    <definedName name="_xlnm.Print_Area" localSheetId="16">'22 Sept'!$A$1:$I$75</definedName>
    <definedName name="_xlnm.Print_Area" localSheetId="17">'23 Sept'!$A$1:$I$75</definedName>
    <definedName name="_xlnm.Print_Area" localSheetId="6">'7 Sepu'!$A$1:$I$75</definedName>
    <definedName name="_xlnm.Print_Area" localSheetId="7">'8 Sept '!$A$1:$I$75</definedName>
  </definedNames>
  <calcPr calcId="144525"/>
</workbook>
</file>

<file path=xl/calcChain.xml><?xml version="1.0" encoding="utf-8"?>
<calcChain xmlns="http://schemas.openxmlformats.org/spreadsheetml/2006/main">
  <c r="E13" i="23" l="1"/>
  <c r="E11" i="23"/>
  <c r="E9" i="23"/>
  <c r="E8" i="23"/>
  <c r="I31" i="23"/>
  <c r="P119" i="23"/>
  <c r="N119" i="23"/>
  <c r="M119" i="23"/>
  <c r="H47" i="23" s="1"/>
  <c r="I49" i="23" s="1"/>
  <c r="L119" i="23"/>
  <c r="L120" i="23" s="1"/>
  <c r="Q111" i="23"/>
  <c r="H85" i="23"/>
  <c r="E85" i="23"/>
  <c r="A85" i="23"/>
  <c r="S46" i="23"/>
  <c r="H43" i="23"/>
  <c r="H41" i="23"/>
  <c r="I44" i="23" s="1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G8" i="23"/>
  <c r="J5" i="23"/>
  <c r="J4" i="23"/>
  <c r="J9" i="23" s="1"/>
  <c r="K9" i="23" s="1"/>
  <c r="H17" i="23" l="1"/>
  <c r="I27" i="23" s="1"/>
  <c r="I57" i="23" s="1"/>
  <c r="H52" i="23"/>
  <c r="H53" i="23"/>
  <c r="I55" i="23" s="1"/>
  <c r="O119" i="23"/>
  <c r="O120" i="23" s="1"/>
  <c r="I31" i="22"/>
  <c r="P119" i="22"/>
  <c r="N119" i="22"/>
  <c r="M119" i="22"/>
  <c r="H47" i="22" s="1"/>
  <c r="I49" i="22" s="1"/>
  <c r="L119" i="22"/>
  <c r="L120" i="22" s="1"/>
  <c r="Q111" i="22"/>
  <c r="H85" i="22"/>
  <c r="E85" i="22"/>
  <c r="A85" i="22"/>
  <c r="S46" i="22"/>
  <c r="H43" i="22"/>
  <c r="H41" i="22"/>
  <c r="I44" i="22" s="1"/>
  <c r="I30" i="22"/>
  <c r="I38" i="22" s="1"/>
  <c r="I45" i="22" s="1"/>
  <c r="O24" i="22"/>
  <c r="O119" i="22" s="1"/>
  <c r="O120" i="22" s="1"/>
  <c r="G24" i="22"/>
  <c r="G23" i="22"/>
  <c r="G22" i="22"/>
  <c r="G21" i="22"/>
  <c r="G20" i="22"/>
  <c r="H26" i="22" s="1"/>
  <c r="U16" i="22"/>
  <c r="T16" i="22"/>
  <c r="G16" i="22"/>
  <c r="G15" i="22"/>
  <c r="G14" i="22"/>
  <c r="E13" i="22"/>
  <c r="G13" i="22" s="1"/>
  <c r="G12" i="22"/>
  <c r="G11" i="22"/>
  <c r="G10" i="22"/>
  <c r="G9" i="22"/>
  <c r="G8" i="22"/>
  <c r="J5" i="22"/>
  <c r="J4" i="22"/>
  <c r="J9" i="22" s="1"/>
  <c r="K9" i="22" s="1"/>
  <c r="E9" i="21"/>
  <c r="E8" i="21"/>
  <c r="I31" i="21"/>
  <c r="I30" i="21"/>
  <c r="I38" i="21" s="1"/>
  <c r="I45" i="21" s="1"/>
  <c r="I30" i="17"/>
  <c r="P119" i="21"/>
  <c r="N119" i="21"/>
  <c r="M119" i="21"/>
  <c r="H47" i="21" s="1"/>
  <c r="I49" i="21" s="1"/>
  <c r="L119" i="21"/>
  <c r="L120" i="21" s="1"/>
  <c r="Q111" i="21"/>
  <c r="H85" i="21"/>
  <c r="E85" i="21"/>
  <c r="A85" i="21"/>
  <c r="H52" i="21"/>
  <c r="S46" i="21"/>
  <c r="H43" i="21"/>
  <c r="H41" i="21"/>
  <c r="I44" i="21" s="1"/>
  <c r="O24" i="21"/>
  <c r="O119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E13" i="21"/>
  <c r="G12" i="21"/>
  <c r="E12" i="21"/>
  <c r="G11" i="21"/>
  <c r="E11" i="21"/>
  <c r="G10" i="21"/>
  <c r="E10" i="21"/>
  <c r="G9" i="21"/>
  <c r="G8" i="21"/>
  <c r="H17" i="21" s="1"/>
  <c r="I27" i="21" s="1"/>
  <c r="I57" i="21" s="1"/>
  <c r="J5" i="21"/>
  <c r="J4" i="21"/>
  <c r="J9" i="21" s="1"/>
  <c r="K9" i="21" s="1"/>
  <c r="L9" i="23" l="1"/>
  <c r="I56" i="23"/>
  <c r="I59" i="23" s="1"/>
  <c r="H17" i="22"/>
  <c r="I27" i="22" s="1"/>
  <c r="I57" i="22" s="1"/>
  <c r="H52" i="22"/>
  <c r="H53" i="22"/>
  <c r="O120" i="21"/>
  <c r="H53" i="21"/>
  <c r="I55" i="21" s="1"/>
  <c r="E9" i="20"/>
  <c r="E8" i="20"/>
  <c r="I31" i="20"/>
  <c r="P119" i="20"/>
  <c r="N119" i="20"/>
  <c r="M119" i="20"/>
  <c r="H47" i="20" s="1"/>
  <c r="I49" i="20" s="1"/>
  <c r="L119" i="20"/>
  <c r="L120" i="20" s="1"/>
  <c r="Q111" i="20"/>
  <c r="H85" i="20"/>
  <c r="E85" i="20"/>
  <c r="A85" i="20"/>
  <c r="S46" i="20"/>
  <c r="H43" i="20"/>
  <c r="H41" i="20"/>
  <c r="I44" i="20" s="1"/>
  <c r="I38" i="20"/>
  <c r="I45" i="20" s="1"/>
  <c r="O24" i="20"/>
  <c r="G24" i="20"/>
  <c r="G23" i="20"/>
  <c r="G22" i="20"/>
  <c r="G21" i="20"/>
  <c r="G20" i="20"/>
  <c r="H26" i="20" s="1"/>
  <c r="U16" i="20"/>
  <c r="T16" i="20"/>
  <c r="G16" i="20"/>
  <c r="G15" i="20"/>
  <c r="G14" i="20"/>
  <c r="E13" i="20"/>
  <c r="G13" i="20" s="1"/>
  <c r="E12" i="20"/>
  <c r="G12" i="20" s="1"/>
  <c r="E11" i="20"/>
  <c r="G11" i="20" s="1"/>
  <c r="E10" i="20"/>
  <c r="G10" i="20" s="1"/>
  <c r="G9" i="20"/>
  <c r="G8" i="20"/>
  <c r="J5" i="20"/>
  <c r="J4" i="20"/>
  <c r="J9" i="20" s="1"/>
  <c r="K9" i="20" s="1"/>
  <c r="I55" i="22" l="1"/>
  <c r="I56" i="22"/>
  <c r="I59" i="22" s="1"/>
  <c r="L9" i="22"/>
  <c r="I56" i="21"/>
  <c r="I59" i="21" s="1"/>
  <c r="L9" i="21"/>
  <c r="H52" i="20"/>
  <c r="H17" i="20"/>
  <c r="I27" i="20" s="1"/>
  <c r="I57" i="20" s="1"/>
  <c r="H53" i="20"/>
  <c r="I55" i="20" s="1"/>
  <c r="L9" i="20" s="1"/>
  <c r="O119" i="20"/>
  <c r="O120" i="20" s="1"/>
  <c r="E9" i="17"/>
  <c r="E8" i="17"/>
  <c r="E11" i="17"/>
  <c r="E12" i="17"/>
  <c r="E10" i="17"/>
  <c r="H53" i="17"/>
  <c r="L119" i="17"/>
  <c r="L120" i="17" s="1"/>
  <c r="I31" i="17"/>
  <c r="P119" i="19"/>
  <c r="N119" i="19"/>
  <c r="Q111" i="19"/>
  <c r="H85" i="19"/>
  <c r="E85" i="19"/>
  <c r="A85" i="19"/>
  <c r="L57" i="19"/>
  <c r="H53" i="19"/>
  <c r="S46" i="19"/>
  <c r="H43" i="19"/>
  <c r="H41" i="19"/>
  <c r="I44" i="19" s="1"/>
  <c r="I38" i="19"/>
  <c r="L31" i="19"/>
  <c r="L119" i="19" s="1"/>
  <c r="I31" i="19"/>
  <c r="O24" i="19"/>
  <c r="G24" i="19"/>
  <c r="G23" i="19"/>
  <c r="G22" i="19"/>
  <c r="G21" i="19"/>
  <c r="G20" i="19"/>
  <c r="H26" i="19" s="1"/>
  <c r="M18" i="19"/>
  <c r="M119" i="19" s="1"/>
  <c r="U16" i="19"/>
  <c r="T16" i="19"/>
  <c r="G16" i="19"/>
  <c r="G15" i="19"/>
  <c r="G14" i="19"/>
  <c r="G13" i="19"/>
  <c r="E13" i="19"/>
  <c r="G12" i="19"/>
  <c r="E12" i="19"/>
  <c r="G11" i="19"/>
  <c r="E11" i="19"/>
  <c r="G10" i="19"/>
  <c r="E10" i="19"/>
  <c r="E9" i="19"/>
  <c r="G9" i="19" s="1"/>
  <c r="E8" i="19"/>
  <c r="G8" i="19" s="1"/>
  <c r="J5" i="19"/>
  <c r="J4" i="19"/>
  <c r="J9" i="19" s="1"/>
  <c r="K9" i="19" s="1"/>
  <c r="I56" i="20" l="1"/>
  <c r="I59" i="20" s="1"/>
  <c r="H52" i="17"/>
  <c r="H17" i="19"/>
  <c r="I27" i="19" s="1"/>
  <c r="I57" i="19" s="1"/>
  <c r="I45" i="19"/>
  <c r="H47" i="19"/>
  <c r="I49" i="19" s="1"/>
  <c r="I56" i="19" s="1"/>
  <c r="H52" i="19"/>
  <c r="I55" i="19" s="1"/>
  <c r="L9" i="19" s="1"/>
  <c r="O119" i="19"/>
  <c r="O120" i="19" s="1"/>
  <c r="L120" i="19"/>
  <c r="G9" i="17"/>
  <c r="E13" i="17"/>
  <c r="J5" i="17"/>
  <c r="J4" i="17"/>
  <c r="J9" i="17" s="1"/>
  <c r="K9" i="17" s="1"/>
  <c r="M119" i="17"/>
  <c r="H47" i="17" s="1"/>
  <c r="H52" i="12"/>
  <c r="P119" i="17"/>
  <c r="N119" i="17"/>
  <c r="Q111" i="17"/>
  <c r="H85" i="17"/>
  <c r="E85" i="17"/>
  <c r="A85" i="17"/>
  <c r="S46" i="17"/>
  <c r="H43" i="17"/>
  <c r="H41" i="17"/>
  <c r="I44" i="17" s="1"/>
  <c r="I38" i="17"/>
  <c r="I45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G10" i="17"/>
  <c r="G8" i="17"/>
  <c r="I55" i="17" l="1"/>
  <c r="I59" i="19"/>
  <c r="L9" i="17"/>
  <c r="H17" i="17"/>
  <c r="I27" i="17" s="1"/>
  <c r="I57" i="17" s="1"/>
  <c r="I49" i="17"/>
  <c r="I56" i="17" s="1"/>
  <c r="O119" i="17"/>
  <c r="O120" i="17" s="1"/>
  <c r="I27" i="15"/>
  <c r="H17" i="15"/>
  <c r="I31" i="15"/>
  <c r="E13" i="15"/>
  <c r="E11" i="15"/>
  <c r="E10" i="15"/>
  <c r="E9" i="15"/>
  <c r="E8" i="15"/>
  <c r="P119" i="15"/>
  <c r="O119" i="15"/>
  <c r="N119" i="15"/>
  <c r="M119" i="15"/>
  <c r="H47" i="15" s="1"/>
  <c r="I49" i="15" s="1"/>
  <c r="L119" i="15"/>
  <c r="L120" i="15" s="1"/>
  <c r="Q111" i="15"/>
  <c r="H85" i="15"/>
  <c r="E85" i="15"/>
  <c r="A85" i="15"/>
  <c r="H53" i="15"/>
  <c r="S46" i="15"/>
  <c r="H43" i="15"/>
  <c r="H41" i="15"/>
  <c r="I44" i="15" s="1"/>
  <c r="I38" i="15"/>
  <c r="I45" i="15" s="1"/>
  <c r="O24" i="15"/>
  <c r="O120" i="15" s="1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I59" i="17" l="1"/>
  <c r="I57" i="15"/>
  <c r="H52" i="15"/>
  <c r="I55" i="15" s="1"/>
  <c r="I56" i="15"/>
  <c r="I59" i="15" s="1"/>
  <c r="P119" i="13"/>
  <c r="N119" i="13"/>
  <c r="M119" i="13"/>
  <c r="H47" i="13" s="1"/>
  <c r="I49" i="13" s="1"/>
  <c r="L119" i="13"/>
  <c r="L120" i="13" s="1"/>
  <c r="Q111" i="13"/>
  <c r="H85" i="13"/>
  <c r="E85" i="13"/>
  <c r="A85" i="13"/>
  <c r="S46" i="13"/>
  <c r="H43" i="13"/>
  <c r="H41" i="13"/>
  <c r="I44" i="13" s="1"/>
  <c r="I38" i="13"/>
  <c r="I45" i="13" s="1"/>
  <c r="O2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H17" i="13" l="1"/>
  <c r="I27" i="13" s="1"/>
  <c r="I57" i="13" s="1"/>
  <c r="H52" i="13"/>
  <c r="H53" i="13"/>
  <c r="I55" i="13" s="1"/>
  <c r="O119" i="13"/>
  <c r="O120" i="13" s="1"/>
  <c r="E8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8" i="12"/>
  <c r="I45" i="12" s="1"/>
  <c r="O24" i="12"/>
  <c r="G24" i="12"/>
  <c r="G23" i="12"/>
  <c r="G22" i="12"/>
  <c r="G21" i="12"/>
  <c r="G20" i="12"/>
  <c r="H26" i="12" s="1"/>
  <c r="U16" i="12"/>
  <c r="T16" i="12"/>
  <c r="G16" i="12"/>
  <c r="G15" i="12"/>
  <c r="G14" i="12"/>
  <c r="G13" i="12"/>
  <c r="G12" i="12"/>
  <c r="G11" i="12"/>
  <c r="G10" i="12"/>
  <c r="G9" i="12"/>
  <c r="G8" i="12"/>
  <c r="H17" i="12" s="1"/>
  <c r="I27" i="12" l="1"/>
  <c r="I57" i="12" s="1"/>
  <c r="O119" i="12"/>
  <c r="O120" i="12" s="1"/>
  <c r="H53" i="12"/>
  <c r="H54" i="1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H43" i="11"/>
  <c r="H41" i="11"/>
  <c r="I44" i="11" s="1"/>
  <c r="I38" i="11"/>
  <c r="I45" i="11" s="1"/>
  <c r="O24" i="11"/>
  <c r="G24" i="11"/>
  <c r="G23" i="11"/>
  <c r="G22" i="11"/>
  <c r="G21" i="11"/>
  <c r="G20" i="11"/>
  <c r="H26" i="11" s="1"/>
  <c r="U16" i="11"/>
  <c r="T16" i="11"/>
  <c r="G16" i="11"/>
  <c r="G15" i="11"/>
  <c r="G14" i="11"/>
  <c r="G13" i="11"/>
  <c r="G12" i="11"/>
  <c r="G11" i="11"/>
  <c r="G10" i="11"/>
  <c r="G9" i="11"/>
  <c r="G8" i="11"/>
  <c r="H17" i="11" s="1"/>
  <c r="I27" i="11" s="1"/>
  <c r="I57" i="11" s="1"/>
  <c r="I55" i="12" l="1"/>
  <c r="H52" i="11"/>
  <c r="H53" i="11"/>
  <c r="I55" i="11" s="1"/>
  <c r="O119" i="11"/>
  <c r="O120" i="11" s="1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8" i="10"/>
  <c r="I45" i="10" s="1"/>
  <c r="O24" i="10"/>
  <c r="G24" i="10"/>
  <c r="G23" i="10"/>
  <c r="G22" i="10"/>
  <c r="G21" i="10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I27" i="10" l="1"/>
  <c r="I57" i="10" s="1"/>
  <c r="H52" i="10"/>
  <c r="I55" i="10" s="1"/>
  <c r="H53" i="10"/>
  <c r="O119" i="10"/>
  <c r="O120" i="10" s="1"/>
  <c r="P119" i="9"/>
  <c r="N119" i="9"/>
  <c r="M119" i="9"/>
  <c r="L119" i="9"/>
  <c r="L120" i="9" s="1"/>
  <c r="Q111" i="9"/>
  <c r="H85" i="9"/>
  <c r="E85" i="9"/>
  <c r="A85" i="9"/>
  <c r="H47" i="9"/>
  <c r="I49" i="9" s="1"/>
  <c r="S46" i="9"/>
  <c r="H43" i="9"/>
  <c r="H41" i="9"/>
  <c r="I44" i="9" s="1"/>
  <c r="I38" i="9"/>
  <c r="I45" i="9" s="1"/>
  <c r="O24" i="9"/>
  <c r="G24" i="9"/>
  <c r="G23" i="9"/>
  <c r="G22" i="9"/>
  <c r="G21" i="9"/>
  <c r="G20" i="9"/>
  <c r="H26" i="9" s="1"/>
  <c r="U16" i="9"/>
  <c r="T16" i="9"/>
  <c r="G16" i="9"/>
  <c r="G15" i="9"/>
  <c r="G14" i="9"/>
  <c r="G13" i="9"/>
  <c r="G12" i="9"/>
  <c r="G11" i="9"/>
  <c r="G10" i="9"/>
  <c r="G9" i="9"/>
  <c r="G8" i="9"/>
  <c r="P119" i="8"/>
  <c r="N119" i="8"/>
  <c r="M119" i="8"/>
  <c r="L119" i="8"/>
  <c r="L120" i="8" s="1"/>
  <c r="Q111" i="8"/>
  <c r="H85" i="8"/>
  <c r="E85" i="8"/>
  <c r="A85" i="8"/>
  <c r="H52" i="8"/>
  <c r="H47" i="8"/>
  <c r="I49" i="8" s="1"/>
  <c r="S46" i="8"/>
  <c r="H43" i="8"/>
  <c r="H41" i="8"/>
  <c r="I44" i="8" s="1"/>
  <c r="I38" i="8"/>
  <c r="I45" i="8" s="1"/>
  <c r="I31" i="8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E9" i="8"/>
  <c r="G9" i="8" s="1"/>
  <c r="E8" i="8"/>
  <c r="G8" i="8" s="1"/>
  <c r="H17" i="8" s="1"/>
  <c r="I27" i="8" s="1"/>
  <c r="I57" i="8" s="1"/>
  <c r="P119" i="6"/>
  <c r="N119" i="6"/>
  <c r="M119" i="6"/>
  <c r="L119" i="6"/>
  <c r="L120" i="6" s="1"/>
  <c r="Q111" i="6"/>
  <c r="H85" i="6"/>
  <c r="E85" i="6"/>
  <c r="A85" i="6"/>
  <c r="H52" i="6"/>
  <c r="I55" i="6" s="1"/>
  <c r="H47" i="6"/>
  <c r="I49" i="6" s="1"/>
  <c r="S46" i="6"/>
  <c r="H43" i="6"/>
  <c r="H41" i="6"/>
  <c r="I44" i="6" s="1"/>
  <c r="I38" i="6"/>
  <c r="I31" i="6"/>
  <c r="I56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H17" i="6" s="1"/>
  <c r="I27" i="6" s="1"/>
  <c r="I57" i="6" s="1"/>
  <c r="P119" i="4"/>
  <c r="N119" i="4"/>
  <c r="M119" i="4"/>
  <c r="L119" i="4"/>
  <c r="L120" i="4" s="1"/>
  <c r="Q111" i="4"/>
  <c r="H85" i="4"/>
  <c r="E85" i="4"/>
  <c r="A85" i="4"/>
  <c r="H52" i="4"/>
  <c r="I55" i="4" s="1"/>
  <c r="H47" i="4"/>
  <c r="I49" i="4" s="1"/>
  <c r="S46" i="4"/>
  <c r="H43" i="4"/>
  <c r="H41" i="4"/>
  <c r="I44" i="4" s="1"/>
  <c r="I38" i="4"/>
  <c r="I31" i="4"/>
  <c r="I56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H17" i="4" s="1"/>
  <c r="I27" i="4" s="1"/>
  <c r="I57" i="4" s="1"/>
  <c r="P119" i="3"/>
  <c r="N119" i="3"/>
  <c r="M119" i="3"/>
  <c r="L119" i="3"/>
  <c r="L120" i="3" s="1"/>
  <c r="Q111" i="3"/>
  <c r="H85" i="3"/>
  <c r="E85" i="3"/>
  <c r="A85" i="3"/>
  <c r="H52" i="3"/>
  <c r="I55" i="3" s="1"/>
  <c r="H47" i="3"/>
  <c r="I49" i="3" s="1"/>
  <c r="S46" i="3"/>
  <c r="H43" i="3"/>
  <c r="H41" i="3"/>
  <c r="I44" i="3" s="1"/>
  <c r="I38" i="3"/>
  <c r="I31" i="3"/>
  <c r="I56" i="3" s="1"/>
  <c r="O24" i="3"/>
  <c r="G24" i="3"/>
  <c r="G23" i="3"/>
  <c r="G22" i="3"/>
  <c r="G21" i="3"/>
  <c r="G20" i="3"/>
  <c r="H26" i="3" s="1"/>
  <c r="U16" i="3"/>
  <c r="T16" i="3"/>
  <c r="G16" i="3"/>
  <c r="G15" i="3"/>
  <c r="G14" i="3"/>
  <c r="G13" i="3"/>
  <c r="G12" i="3"/>
  <c r="G11" i="3"/>
  <c r="G10" i="3"/>
  <c r="G9" i="3"/>
  <c r="G8" i="3"/>
  <c r="H17" i="3" s="1"/>
  <c r="L120" i="2"/>
  <c r="P119" i="2"/>
  <c r="O119" i="2"/>
  <c r="N119" i="2"/>
  <c r="M119" i="2"/>
  <c r="H47" i="2" s="1"/>
  <c r="I49" i="2" s="1"/>
  <c r="L119" i="2"/>
  <c r="Q111" i="2"/>
  <c r="H85" i="2"/>
  <c r="E85" i="2"/>
  <c r="A85" i="2"/>
  <c r="H53" i="2"/>
  <c r="H52" i="2"/>
  <c r="I55" i="2" s="1"/>
  <c r="S46" i="2"/>
  <c r="H43" i="2"/>
  <c r="H41" i="2"/>
  <c r="I44" i="2" s="1"/>
  <c r="I38" i="2"/>
  <c r="I31" i="2"/>
  <c r="I56" i="2" s="1"/>
  <c r="O24" i="2"/>
  <c r="O120" i="2" s="1"/>
  <c r="G24" i="2"/>
  <c r="G23" i="2"/>
  <c r="G22" i="2"/>
  <c r="G21" i="2"/>
  <c r="G20" i="2"/>
  <c r="H26" i="2" s="1"/>
  <c r="U16" i="2"/>
  <c r="T16" i="2"/>
  <c r="G16" i="2"/>
  <c r="G15" i="2"/>
  <c r="G14" i="2"/>
  <c r="G13" i="2"/>
  <c r="G12" i="2"/>
  <c r="E11" i="2"/>
  <c r="G11" i="2" s="1"/>
  <c r="G10" i="2"/>
  <c r="G9" i="2"/>
  <c r="E9" i="2"/>
  <c r="G8" i="2"/>
  <c r="H17" i="2" s="1"/>
  <c r="I27" i="2" s="1"/>
  <c r="I57" i="2" s="1"/>
  <c r="E8" i="2"/>
  <c r="P119" i="1"/>
  <c r="N119" i="1"/>
  <c r="M119" i="1"/>
  <c r="L119" i="1"/>
  <c r="L120" i="1" s="1"/>
  <c r="Q111" i="1"/>
  <c r="H85" i="1"/>
  <c r="E85" i="1"/>
  <c r="A85" i="1"/>
  <c r="H52" i="1"/>
  <c r="H47" i="1"/>
  <c r="I49" i="1" s="1"/>
  <c r="S46" i="1"/>
  <c r="H43" i="1"/>
  <c r="H41" i="1"/>
  <c r="I44" i="1" s="1"/>
  <c r="I38" i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I59" i="2" l="1"/>
  <c r="I59" i="4"/>
  <c r="I59" i="6"/>
  <c r="H17" i="9"/>
  <c r="I27" i="9" s="1"/>
  <c r="I57" i="9" s="1"/>
  <c r="H52" i="9"/>
  <c r="H53" i="9"/>
  <c r="I55" i="9" s="1"/>
  <c r="O119" i="9"/>
  <c r="O120" i="9" s="1"/>
  <c r="I55" i="8"/>
  <c r="I56" i="8" s="1"/>
  <c r="H53" i="8"/>
  <c r="O119" i="8"/>
  <c r="O120" i="8" s="1"/>
  <c r="I45" i="6"/>
  <c r="O119" i="6"/>
  <c r="O120" i="6" s="1"/>
  <c r="I45" i="4"/>
  <c r="O119" i="4"/>
  <c r="O120" i="4" s="1"/>
  <c r="I27" i="3"/>
  <c r="I57" i="3" s="1"/>
  <c r="I59" i="3" s="1"/>
  <c r="I45" i="3"/>
  <c r="O119" i="3"/>
  <c r="O120" i="3" s="1"/>
  <c r="I45" i="2"/>
  <c r="I45" i="1"/>
  <c r="I55" i="1"/>
  <c r="I56" i="1" s="1"/>
  <c r="I59" i="1" s="1"/>
  <c r="H53" i="1"/>
  <c r="O119" i="1"/>
  <c r="O120" i="1" s="1"/>
  <c r="I59" i="8" l="1"/>
  <c r="I31" i="9"/>
  <c r="I56" i="9" s="1"/>
  <c r="I31" i="10" l="1"/>
  <c r="I56" i="10" s="1"/>
  <c r="I59" i="9"/>
  <c r="I59" i="10" l="1"/>
  <c r="I31" i="11"/>
  <c r="I56" i="11" s="1"/>
  <c r="I59" i="11" l="1"/>
  <c r="I31" i="12"/>
  <c r="I56" i="12" s="1"/>
  <c r="I59" i="12" l="1"/>
  <c r="I31" i="13"/>
  <c r="I56" i="13" s="1"/>
  <c r="I59" i="13" s="1"/>
</calcChain>
</file>

<file path=xl/sharedStrings.xml><?xml version="1.0" encoding="utf-8"?>
<sst xmlns="http://schemas.openxmlformats.org/spreadsheetml/2006/main" count="1478" uniqueCount="76">
  <si>
    <t>CASH OPNAME</t>
  </si>
  <si>
    <t>Hari             :</t>
  </si>
  <si>
    <t xml:space="preserve">Sabtu </t>
  </si>
  <si>
    <t>Tanggal  :</t>
  </si>
  <si>
    <t>Pelaksana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</si>
  <si>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</si>
  <si>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</si>
  <si>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</si>
  <si>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</si>
  <si>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</si>
  <si>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</si>
  <si>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</si>
  <si>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</si>
  <si>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</si>
  <si>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</si>
  <si>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</si>
  <si>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</si>
  <si>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</si>
  <si>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</si>
  <si>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</si>
  <si>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</si>
  <si>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</si>
  <si>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</si>
  <si>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</si>
  <si>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</si>
  <si>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</si>
  <si>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</si>
  <si>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</si>
  <si>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</si>
  <si>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</si>
  <si>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</si>
  <si>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</si>
  <si>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</si>
  <si>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</si>
  <si>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</si>
  <si>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</si>
  <si>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</si>
  <si>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</si>
  <si>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</si>
  <si>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</si>
  <si>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</si>
  <si>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</si>
  <si>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</si>
  <si>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</si>
  <si>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</si>
  <si>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</si>
  <si>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</si>
  <si>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</si>
  <si>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</si>
  <si>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</si>
  <si>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</si>
  <si>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</si>
  <si>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</si>
  <si>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Wafa Tsamrotul Fuadah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</si>
  <si>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</si>
  <si>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</si>
  <si>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</si>
  <si>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</si>
  <si>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</si>
  <si>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</si>
  <si>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</si>
  <si>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</si>
  <si>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1. Nijar Kurnia Romdoni, A.Md</t>
  </si>
  <si>
    <t xml:space="preserve">Rabu </t>
  </si>
  <si>
    <t>Jum'at</t>
  </si>
  <si>
    <t>Pelaksana    :</t>
  </si>
  <si>
    <t>Kamis</t>
  </si>
  <si>
    <t>Jumat</t>
  </si>
  <si>
    <t>yg di abang belum</t>
  </si>
  <si>
    <t>1. Ririn Puspita Sari Dewi</t>
  </si>
  <si>
    <t>Sabtu</t>
  </si>
  <si>
    <t>1. Roni Nugraha</t>
  </si>
  <si>
    <t>1. Wafa Tsamrotul F</t>
  </si>
  <si>
    <t>Minggu</t>
  </si>
  <si>
    <t>1. Nijar Kurnia Romdoni, S.E</t>
  </si>
  <si>
    <t xml:space="preserve">Minggu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</si>
</sst>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name val="Calibri"/>
      <family val="2"/>
      <charset val="1"/>
      <scheme val="minor"/>
    </font>
    <font>
      <sz val="8"/>
      <name val="MS Sans Serif"/>
      <family val="2"/>
    </font>
    <font>
      <sz val="11"/>
      <name val="Calibri"/>
      <family val="2"/>
      <charset val="1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9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7" fontId="17" fillId="0" borderId="1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horizontal="right" wrapText="1"/>
    </xf>
    <xf numFmtId="164" fontId="3" fillId="0" borderId="4" xfId="3" applyNumberFormat="1" applyFont="1" applyBorder="1" applyAlignment="1"/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 applyAlignment="1">
      <alignment horizontal="right" wrapText="1"/>
    </xf>
    <xf numFmtId="164" fontId="20" fillId="0" borderId="0" xfId="3" applyNumberFormat="1" applyFont="1" applyBorder="1" applyAlignment="1"/>
    <xf numFmtId="0" fontId="17" fillId="0" borderId="1" xfId="0" applyFont="1" applyBorder="1" applyAlignment="1">
      <alignment vertical="center"/>
    </xf>
    <xf numFmtId="164" fontId="20" fillId="0" borderId="0" xfId="3" applyNumberFormat="1" applyFont="1" applyAlignment="1"/>
    <xf numFmtId="164" fontId="9" fillId="0" borderId="0" xfId="3" applyNumberFormat="1" applyFont="1" applyAlignment="1"/>
    <xf numFmtId="0" fontId="17" fillId="0" borderId="1" xfId="0" applyFont="1" applyBorder="1" applyAlignment="1">
      <alignment vertical="center" wrapText="1"/>
    </xf>
    <xf numFmtId="41" fontId="21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5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5" xfId="0" applyFont="1" applyBorder="1" applyAlignment="1">
      <alignment wrapText="1"/>
    </xf>
    <xf numFmtId="41" fontId="17" fillId="0" borderId="1" xfId="0" applyNumberFormat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3" fontId="17" fillId="0" borderId="1" xfId="0" applyNumberFormat="1" applyFont="1" applyBorder="1"/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7" fillId="4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2" fillId="0" borderId="0" xfId="3" applyFont="1" applyAlignment="1">
      <alignment horizontal="left"/>
    </xf>
    <xf numFmtId="0" fontId="22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0" fontId="16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1" fillId="0" borderId="0" xfId="0" applyNumberFormat="1" applyFont="1"/>
    <xf numFmtId="0" fontId="25" fillId="0" borderId="0" xfId="4" applyFont="1"/>
    <xf numFmtId="42" fontId="21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5" fillId="0" borderId="0" xfId="0" applyFont="1"/>
    <xf numFmtId="42" fontId="25" fillId="0" borderId="0" xfId="4" applyNumberFormat="1" applyFont="1"/>
    <xf numFmtId="0" fontId="17" fillId="0" borderId="1" xfId="0" applyFont="1" applyBorder="1"/>
    <xf numFmtId="42" fontId="25" fillId="0" borderId="0" xfId="0" applyNumberFormat="1" applyFont="1"/>
    <xf numFmtId="42" fontId="7" fillId="0" borderId="0" xfId="0" applyNumberFormat="1" applyFont="1"/>
    <xf numFmtId="0" fontId="21" fillId="0" borderId="0" xfId="0" applyFont="1"/>
    <xf numFmtId="42" fontId="21" fillId="0" borderId="0" xfId="0" applyNumberFormat="1" applyFont="1"/>
    <xf numFmtId="41" fontId="7" fillId="0" borderId="0" xfId="2" applyNumberFormat="1" applyFont="1" applyFill="1"/>
    <xf numFmtId="41" fontId="26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7" fillId="0" borderId="2" xfId="0" applyFont="1" applyBorder="1" applyAlignment="1">
      <alignment horizontal="right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right"/>
    </xf>
    <xf numFmtId="0" fontId="27" fillId="6" borderId="1" xfId="5" applyFont="1" applyFill="1" applyBorder="1" applyAlignment="1">
      <alignment vertical="top" wrapText="1"/>
    </xf>
    <xf numFmtId="3" fontId="28" fillId="6" borderId="1" xfId="0" applyNumberFormat="1" applyFont="1" applyFill="1" applyBorder="1" applyAlignment="1">
      <alignment horizontal="right" vertical="top" wrapText="1"/>
    </xf>
    <xf numFmtId="0" fontId="29" fillId="0" borderId="1" xfId="0" applyFont="1" applyBorder="1" applyAlignment="1"/>
    <xf numFmtId="0" fontId="27" fillId="5" borderId="1" xfId="5" applyFont="1" applyFill="1" applyBorder="1" applyAlignment="1">
      <alignment vertical="top" wrapText="1"/>
    </xf>
    <xf numFmtId="3" fontId="28" fillId="5" borderId="1" xfId="0" applyNumberFormat="1" applyFont="1" applyFill="1" applyBorder="1" applyAlignment="1">
      <alignment horizontal="right" vertical="top" wrapText="1"/>
    </xf>
    <xf numFmtId="0" fontId="27" fillId="7" borderId="1" xfId="5" applyFont="1" applyFill="1" applyBorder="1" applyAlignment="1">
      <alignment vertical="top" wrapText="1"/>
    </xf>
    <xf numFmtId="3" fontId="28" fillId="7" borderId="1" xfId="0" applyNumberFormat="1" applyFont="1" applyFill="1" applyBorder="1" applyAlignment="1">
      <alignment horizontal="right" vertical="top" wrapText="1"/>
    </xf>
    <xf numFmtId="0" fontId="27" fillId="6" borderId="1" xfId="5" applyFont="1" applyFill="1" applyBorder="1" applyAlignment="1">
      <alignment vertical="top"/>
    </xf>
    <xf numFmtId="41" fontId="28" fillId="6" borderId="1" xfId="1" applyFont="1" applyFill="1" applyBorder="1" applyAlignment="1">
      <alignment horizontal="right" vertical="top"/>
    </xf>
    <xf numFmtId="41" fontId="28" fillId="6" borderId="1" xfId="1" applyFont="1" applyFill="1" applyBorder="1" applyAlignment="1">
      <alignment horizontal="right" vertical="top" wrapText="1"/>
    </xf>
    <xf numFmtId="41" fontId="28" fillId="5" borderId="1" xfId="1" applyFont="1" applyFill="1" applyBorder="1" applyAlignment="1">
      <alignment horizontal="right" vertical="top" wrapText="1"/>
    </xf>
    <xf numFmtId="41" fontId="28" fillId="7" borderId="1" xfId="1" applyFont="1" applyFill="1" applyBorder="1" applyAlignment="1">
      <alignment horizontal="right" vertical="top" wrapText="1"/>
    </xf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166" fontId="28" fillId="6" borderId="1" xfId="0" applyNumberFormat="1" applyFont="1" applyFill="1" applyBorder="1" applyAlignment="1">
      <alignment horizontal="right" vertical="top" wrapText="1"/>
    </xf>
    <xf numFmtId="166" fontId="29" fillId="0" borderId="1" xfId="0" applyNumberFormat="1" applyFont="1" applyBorder="1" applyAlignment="1"/>
    <xf numFmtId="166" fontId="28" fillId="5" borderId="1" xfId="0" applyNumberFormat="1" applyFont="1" applyFill="1" applyBorder="1" applyAlignment="1">
      <alignment horizontal="right" vertical="top" wrapText="1"/>
    </xf>
    <xf numFmtId="166" fontId="28" fillId="7" borderId="1" xfId="0" applyNumberFormat="1" applyFont="1" applyFill="1" applyBorder="1" applyAlignment="1">
      <alignment horizontal="right" vertical="top" wrapText="1"/>
    </xf>
    <xf numFmtId="166" fontId="28" fillId="6" borderId="1" xfId="1" applyNumberFormat="1" applyFont="1" applyFill="1" applyBorder="1" applyAlignment="1">
      <alignment horizontal="right" vertical="top"/>
    </xf>
    <xf numFmtId="166" fontId="28" fillId="6" borderId="1" xfId="1" applyNumberFormat="1" applyFont="1" applyFill="1" applyBorder="1" applyAlignment="1">
      <alignment horizontal="right" vertical="top" wrapText="1"/>
    </xf>
    <xf numFmtId="166" fontId="28" fillId="5" borderId="1" xfId="1" applyNumberFormat="1" applyFont="1" applyFill="1" applyBorder="1" applyAlignment="1">
      <alignment horizontal="right" vertical="top" wrapText="1"/>
    </xf>
    <xf numFmtId="166" fontId="6" fillId="0" borderId="1" xfId="0" applyNumberFormat="1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30" fillId="6" borderId="1" xfId="1" applyFont="1" applyFill="1" applyBorder="1" applyAlignment="1">
      <alignment horizontal="right" vertical="top" wrapText="1"/>
    </xf>
    <xf numFmtId="41" fontId="30" fillId="0" borderId="1" xfId="1" applyFont="1" applyBorder="1" applyAlignment="1"/>
    <xf numFmtId="41" fontId="30" fillId="5" borderId="1" xfId="1" applyFont="1" applyFill="1" applyBorder="1" applyAlignment="1">
      <alignment horizontal="right" vertical="top" wrapText="1"/>
    </xf>
    <xf numFmtId="41" fontId="30" fillId="7" borderId="1" xfId="1" applyFont="1" applyFill="1" applyBorder="1" applyAlignment="1">
      <alignment horizontal="right" vertical="top" wrapText="1"/>
    </xf>
    <xf numFmtId="41" fontId="30" fillId="6" borderId="1" xfId="1" applyFont="1" applyFill="1" applyBorder="1" applyAlignment="1">
      <alignment horizontal="right" vertical="top"/>
    </xf>
    <xf numFmtId="41" fontId="31" fillId="0" borderId="1" xfId="1" applyFont="1" applyBorder="1" applyAlignment="1">
      <alignment horizontal="right" wrapText="1"/>
    </xf>
    <xf numFmtId="41" fontId="31" fillId="0" borderId="1" xfId="1" applyFont="1" applyBorder="1"/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0" fontId="6" fillId="0" borderId="5" xfId="4" applyFont="1" applyFill="1" applyBorder="1" applyAlignment="1">
      <alignment horizontal="center"/>
    </xf>
    <xf numFmtId="41" fontId="7" fillId="0" borderId="5" xfId="4" applyNumberFormat="1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%20CO%20daily%20-%20agus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uli"/>
      <sheetName val="30 Juli"/>
      <sheetName val="31 Juli "/>
      <sheetName val="1 Ags"/>
      <sheetName val="2 Ags"/>
      <sheetName val="3 Ags "/>
      <sheetName val="4 Ags"/>
      <sheetName val="5 Ags"/>
      <sheetName val="6 Ags "/>
      <sheetName val="7 Ags "/>
      <sheetName val="8 Ags "/>
      <sheetName val="9 ags"/>
      <sheetName val="10 Ags "/>
      <sheetName val="11 ags "/>
      <sheetName val="12 Ags"/>
      <sheetName val="13 Ags"/>
      <sheetName val="14 Ags"/>
      <sheetName val="15 Ags"/>
      <sheetName val="16 Ags "/>
      <sheetName val="18 Ags"/>
      <sheetName val="19 Ags"/>
      <sheetName val="20 Ags "/>
      <sheetName val="23 ags 18"/>
      <sheetName val="24 Agust 18"/>
      <sheetName val="25 Ags 18"/>
      <sheetName val="26 Ags "/>
      <sheetName val="27 Ags"/>
      <sheetName val="28 ags"/>
      <sheetName val="29 ags"/>
      <sheetName val="30 ags"/>
      <sheetName val="31ags"/>
      <sheetName val="01 Sep "/>
      <sheetName val="02 Sep "/>
      <sheetName val="03 Sep "/>
      <sheetName val="04 Sept "/>
      <sheetName val="05 Sept"/>
      <sheetName val="06 Sept "/>
      <sheetName val="7 Sep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6">
          <cell r="I56">
            <v>156745100</v>
          </cell>
        </row>
      </sheetData>
      <sheetData sheetId="31">
        <row r="56">
          <cell r="I56">
            <v>230130100</v>
          </cell>
        </row>
      </sheetData>
      <sheetData sheetId="32">
        <row r="56">
          <cell r="I56">
            <v>262470100</v>
          </cell>
        </row>
      </sheetData>
      <sheetData sheetId="33">
        <row r="56">
          <cell r="I56">
            <v>23750600</v>
          </cell>
        </row>
      </sheetData>
      <sheetData sheetId="34">
        <row r="56">
          <cell r="I56">
            <v>26719100</v>
          </cell>
        </row>
      </sheetData>
      <sheetData sheetId="35"/>
      <sheetData sheetId="36">
        <row r="56">
          <cell r="I56">
            <v>32174100</v>
          </cell>
        </row>
      </sheetData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195.168.40.222/admin/cetak-kwitansi.php?id=1804881" TargetMode="External"/><Relationship Id="rId13" Type="http://schemas.openxmlformats.org/officeDocument/2006/relationships/hyperlink" Target="http://195.168.40.222/admin/cetak-kwitansi.php?id=1804890" TargetMode="External"/><Relationship Id="rId18" Type="http://schemas.openxmlformats.org/officeDocument/2006/relationships/hyperlink" Target="http://195.168.40.222/admin/cetak-kwitansi.php?id=1804874" TargetMode="External"/><Relationship Id="rId26" Type="http://schemas.openxmlformats.org/officeDocument/2006/relationships/hyperlink" Target="http://195.168.40.222/admin/cetak-kwitansi.php?id=1804911" TargetMode="External"/><Relationship Id="rId39" Type="http://schemas.openxmlformats.org/officeDocument/2006/relationships/hyperlink" Target="http://195.168.40.222/admin/cetak-kwitansi.php?id=1804909" TargetMode="External"/><Relationship Id="rId3" Type="http://schemas.openxmlformats.org/officeDocument/2006/relationships/hyperlink" Target="http://195.168.40.222/admin/cetak-kwitansi.php?id=1804876" TargetMode="External"/><Relationship Id="rId21" Type="http://schemas.openxmlformats.org/officeDocument/2006/relationships/hyperlink" Target="http://195.168.40.222/admin/cetak-kwitansi.php?id=1804900" TargetMode="External"/><Relationship Id="rId34" Type="http://schemas.openxmlformats.org/officeDocument/2006/relationships/hyperlink" Target="http://195.168.40.222/admin/cetak-kwitansi.php?id=1804897" TargetMode="External"/><Relationship Id="rId42" Type="http://schemas.openxmlformats.org/officeDocument/2006/relationships/printerSettings" Target="../printerSettings/printerSettings12.bin"/><Relationship Id="rId7" Type="http://schemas.openxmlformats.org/officeDocument/2006/relationships/hyperlink" Target="http://195.168.40.222/admin/cetak-kwitansi.php?id=1804880" TargetMode="External"/><Relationship Id="rId12" Type="http://schemas.openxmlformats.org/officeDocument/2006/relationships/hyperlink" Target="http://195.168.40.222/admin/cetak-kwitansi.php?id=1804889" TargetMode="External"/><Relationship Id="rId17" Type="http://schemas.openxmlformats.org/officeDocument/2006/relationships/hyperlink" Target="http://195.168.40.222/admin/cetak-kwitansi.php?id=1804905" TargetMode="External"/><Relationship Id="rId25" Type="http://schemas.openxmlformats.org/officeDocument/2006/relationships/hyperlink" Target="http://195.168.40.222/admin/cetak-kwitansi.php?id=1804907" TargetMode="External"/><Relationship Id="rId33" Type="http://schemas.openxmlformats.org/officeDocument/2006/relationships/hyperlink" Target="http://195.168.40.222/admin/cetak-kwitansi.php?id=1804896" TargetMode="External"/><Relationship Id="rId38" Type="http://schemas.openxmlformats.org/officeDocument/2006/relationships/hyperlink" Target="http://195.168.40.222/admin/cetak-kwitansi.php?id=1804908" TargetMode="External"/><Relationship Id="rId2" Type="http://schemas.openxmlformats.org/officeDocument/2006/relationships/hyperlink" Target="http://195.168.40.222/admin/cetak-kwitansi.php?id=1804875" TargetMode="External"/><Relationship Id="rId16" Type="http://schemas.openxmlformats.org/officeDocument/2006/relationships/hyperlink" Target="http://195.168.40.222/admin/cetak-kwitansi.php?id=1804901" TargetMode="External"/><Relationship Id="rId20" Type="http://schemas.openxmlformats.org/officeDocument/2006/relationships/hyperlink" Target="http://195.168.40.222/admin/cetak-kwitansi.php?id=1804891" TargetMode="External"/><Relationship Id="rId29" Type="http://schemas.openxmlformats.org/officeDocument/2006/relationships/hyperlink" Target="http://195.168.40.222/admin/cetak-kwitansi.php?id=1804885" TargetMode="External"/><Relationship Id="rId41" Type="http://schemas.openxmlformats.org/officeDocument/2006/relationships/hyperlink" Target="http://195.168.40.222/admin/cetak-kwitansi.php?id=1804913" TargetMode="External"/><Relationship Id="rId1" Type="http://schemas.openxmlformats.org/officeDocument/2006/relationships/hyperlink" Target="http://195.168.40.222/admin/cetak-kwitansi.php?id=1804867" TargetMode="External"/><Relationship Id="rId6" Type="http://schemas.openxmlformats.org/officeDocument/2006/relationships/hyperlink" Target="http://195.168.40.222/admin/cetak-kwitansi.php?id=1804879" TargetMode="External"/><Relationship Id="rId11" Type="http://schemas.openxmlformats.org/officeDocument/2006/relationships/hyperlink" Target="http://195.168.40.222/admin/cetak-kwitansi.php?id=1804886" TargetMode="External"/><Relationship Id="rId24" Type="http://schemas.openxmlformats.org/officeDocument/2006/relationships/hyperlink" Target="http://195.168.40.222/admin/cetak-kwitansi.php?id=1804904" TargetMode="External"/><Relationship Id="rId32" Type="http://schemas.openxmlformats.org/officeDocument/2006/relationships/hyperlink" Target="http://195.168.40.222/admin/cetak-kwitansi.php?id=1804895" TargetMode="External"/><Relationship Id="rId37" Type="http://schemas.openxmlformats.org/officeDocument/2006/relationships/hyperlink" Target="http://195.168.40.222/admin/cetak-kwitansi.php?id=1804906" TargetMode="External"/><Relationship Id="rId40" Type="http://schemas.openxmlformats.org/officeDocument/2006/relationships/hyperlink" Target="http://195.168.40.222/admin/cetak-kwitansi.php?id=1804910" TargetMode="External"/><Relationship Id="rId5" Type="http://schemas.openxmlformats.org/officeDocument/2006/relationships/hyperlink" Target="http://195.168.40.222/admin/cetak-kwitansi.php?id=1804878" TargetMode="External"/><Relationship Id="rId15" Type="http://schemas.openxmlformats.org/officeDocument/2006/relationships/hyperlink" Target="http://195.168.40.222/admin/cetak-kwitansi.php?id=1804893" TargetMode="External"/><Relationship Id="rId23" Type="http://schemas.openxmlformats.org/officeDocument/2006/relationships/hyperlink" Target="http://195.168.40.222/admin/cetak-kwitansi.php?id=1804903" TargetMode="External"/><Relationship Id="rId28" Type="http://schemas.openxmlformats.org/officeDocument/2006/relationships/hyperlink" Target="http://195.168.40.222/admin/cetak-kwitansi.php?id=1804884" TargetMode="External"/><Relationship Id="rId36" Type="http://schemas.openxmlformats.org/officeDocument/2006/relationships/hyperlink" Target="http://195.168.40.222/admin/cetak-kwitansi.php?id=1804899" TargetMode="External"/><Relationship Id="rId10" Type="http://schemas.openxmlformats.org/officeDocument/2006/relationships/hyperlink" Target="http://195.168.40.222/admin/cetak-kwitansi.php?id=1804883" TargetMode="External"/><Relationship Id="rId19" Type="http://schemas.openxmlformats.org/officeDocument/2006/relationships/hyperlink" Target="http://195.168.40.222/admin/cetak-kwitansi.php?id=1804888" TargetMode="External"/><Relationship Id="rId31" Type="http://schemas.openxmlformats.org/officeDocument/2006/relationships/hyperlink" Target="http://195.168.40.222/admin/cetak-kwitansi.php?id=1804894" TargetMode="External"/><Relationship Id="rId4" Type="http://schemas.openxmlformats.org/officeDocument/2006/relationships/hyperlink" Target="http://195.168.40.222/admin/cetak-kwitansi.php?id=1804877" TargetMode="External"/><Relationship Id="rId9" Type="http://schemas.openxmlformats.org/officeDocument/2006/relationships/hyperlink" Target="http://195.168.40.222/admin/cetak-kwitansi.php?id=1804882" TargetMode="External"/><Relationship Id="rId14" Type="http://schemas.openxmlformats.org/officeDocument/2006/relationships/hyperlink" Target="http://195.168.40.222/admin/cetak-kwitansi.php?id=1804892" TargetMode="External"/><Relationship Id="rId22" Type="http://schemas.openxmlformats.org/officeDocument/2006/relationships/hyperlink" Target="http://195.168.40.222/admin/cetak-kwitansi.php?id=1804902" TargetMode="External"/><Relationship Id="rId27" Type="http://schemas.openxmlformats.org/officeDocument/2006/relationships/hyperlink" Target="http://195.168.40.222/admin/cetak-kwitansi.php?id=1804912" TargetMode="External"/><Relationship Id="rId30" Type="http://schemas.openxmlformats.org/officeDocument/2006/relationships/hyperlink" Target="http://195.168.40.222/admin/cetak-kwitansi.php?id=1804887" TargetMode="External"/><Relationship Id="rId35" Type="http://schemas.openxmlformats.org/officeDocument/2006/relationships/hyperlink" Target="http://195.168.40.222/admin/cetak-kwitansi.php?id=180489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1810</v>
      </c>
      <c r="F8" s="22"/>
      <c r="G8" s="17">
        <f t="shared" ref="G8:G16" si="0">C8*E8</f>
        <v>181000000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930</v>
      </c>
      <c r="F9" s="22"/>
      <c r="G9" s="17">
        <f t="shared" si="0"/>
        <v>46500000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88</v>
      </c>
      <c r="F11" s="22"/>
      <c r="G11" s="17">
        <f t="shared" si="0"/>
        <v>880000</v>
      </c>
      <c r="H11" s="8"/>
      <c r="I11" s="17"/>
      <c r="J11" s="26"/>
      <c r="K11" s="27"/>
      <c r="L11" s="191" t="s">
        <v>12</v>
      </c>
      <c r="M11" s="192"/>
      <c r="N11" s="193" t="s">
        <v>13</v>
      </c>
      <c r="O11" s="193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64700000</v>
      </c>
      <c r="M13" s="38">
        <v>15000</v>
      </c>
      <c r="N13" s="39"/>
      <c r="O13" s="40">
        <v>18730000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5000000</v>
      </c>
      <c r="M14" s="38">
        <v>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-700000</v>
      </c>
      <c r="M15" s="38">
        <v>100000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5000000</v>
      </c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229878000</v>
      </c>
      <c r="I17" s="9"/>
      <c r="J17" s="35"/>
      <c r="K17" s="36"/>
      <c r="L17" s="37">
        <v>-18730000</v>
      </c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18730000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230130100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+'[1]31ags'!I56</f>
        <v>156745100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615000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615000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55270000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18730000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74000000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230130100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230130100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55270000</v>
      </c>
      <c r="M119" s="146">
        <f t="shared" ref="M119:P119" si="1">SUM(M13:M118)</f>
        <v>615000</v>
      </c>
      <c r="N119" s="146">
        <f>SUM(N13:N118)</f>
        <v>0</v>
      </c>
      <c r="O119" s="146">
        <f>SUM(O13:O118)</f>
        <v>37460000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41540000</v>
      </c>
      <c r="O120" s="146">
        <f>SUM(O13:O119)</f>
        <v>74920000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39" zoomScale="98" zoomScaleNormal="100" zoomScaleSheetLayoutView="98" workbookViewId="0">
      <selection activeCell="I62" sqref="I6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43355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696-36</f>
        <v>660</v>
      </c>
      <c r="F8" s="22"/>
      <c r="G8" s="17">
        <f t="shared" ref="G8:G16" si="0">C8*E8</f>
        <v>66000000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583</v>
      </c>
      <c r="F9" s="22"/>
      <c r="G9" s="17">
        <f t="shared" si="0"/>
        <v>29150000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21</v>
      </c>
      <c r="F12" s="22"/>
      <c r="G12" s="17">
        <f t="shared" si="0"/>
        <v>105000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10</v>
      </c>
      <c r="F13" s="22"/>
      <c r="G13" s="17">
        <f t="shared" si="0"/>
        <v>20000</v>
      </c>
      <c r="H13" s="8"/>
      <c r="I13" s="17"/>
      <c r="J13" s="35"/>
      <c r="K13" s="36"/>
      <c r="L13" s="37">
        <v>23610000</v>
      </c>
      <c r="M13" s="38">
        <v>6500000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2500000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95315000</v>
      </c>
      <c r="I17" s="9"/>
      <c r="J17" s="35"/>
      <c r="K17" s="36"/>
      <c r="L17" s="37"/>
      <c r="M17" s="38">
        <v>150000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60000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3625000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95570100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Sept'!I56</f>
        <v>85410100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13805000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300000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14105000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23610000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655000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24265000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95570100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95570100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23610000</v>
      </c>
      <c r="M119" s="146">
        <f t="shared" ref="M119:P119" si="1">SUM(M13:M118)</f>
        <v>13805000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23610000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I57" sqref="I5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43356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101</v>
      </c>
      <c r="F8" s="22"/>
      <c r="G8" s="17">
        <f t="shared" ref="G8:G16" si="0">C8*E8</f>
        <v>10100000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276</v>
      </c>
      <c r="F9" s="22"/>
      <c r="G9" s="17">
        <f t="shared" si="0"/>
        <v>13800000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24</v>
      </c>
      <c r="F12" s="22"/>
      <c r="G12" s="17">
        <f t="shared" si="0"/>
        <v>120000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13</v>
      </c>
      <c r="F13" s="22"/>
      <c r="G13" s="17">
        <f t="shared" si="0"/>
        <v>26000</v>
      </c>
      <c r="H13" s="8"/>
      <c r="I13" s="17"/>
      <c r="J13" s="35"/>
      <c r="K13" s="36"/>
      <c r="L13" s="37">
        <v>29199000</v>
      </c>
      <c r="M13" s="38">
        <v>100000000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58000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24136000</v>
      </c>
      <c r="I17" s="9"/>
      <c r="J17" s="35"/>
      <c r="K17" s="36"/>
      <c r="L17" s="37"/>
      <c r="M17" s="38">
        <v>20000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24391100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Sept'!I56</f>
        <v>95570100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100000000</v>
      </c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100378000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100378000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29199000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29199000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24391100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24391100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29199000</v>
      </c>
      <c r="M119" s="146">
        <f t="shared" ref="M119:P119" si="1">SUM(M13:M118)</f>
        <v>100378000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29199000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3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43357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</f>
        <v>131</v>
      </c>
      <c r="F8" s="22"/>
      <c r="G8" s="17">
        <f t="shared" ref="G8:G16" si="0">C8*E8</f>
        <v>13100000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</f>
        <v>292</v>
      </c>
      <c r="F9" s="22"/>
      <c r="G9" s="17">
        <f t="shared" si="0"/>
        <v>14600000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</f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</f>
        <v>7</v>
      </c>
      <c r="F11" s="22"/>
      <c r="G11" s="17">
        <f t="shared" si="0"/>
        <v>70000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24</v>
      </c>
      <c r="F12" s="22"/>
      <c r="G12" s="17">
        <f t="shared" si="0"/>
        <v>120000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</f>
        <v>17</v>
      </c>
      <c r="F13" s="22"/>
      <c r="G13" s="17">
        <f t="shared" si="0"/>
        <v>34000</v>
      </c>
      <c r="H13" s="8"/>
      <c r="I13" s="17"/>
      <c r="J13" s="35"/>
      <c r="K13" s="36"/>
      <c r="L13" s="37">
        <v>14429500</v>
      </c>
      <c r="M13" s="38">
        <v>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 t="s">
        <v>68</v>
      </c>
      <c r="M14" s="38">
        <v>600000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121000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27984000</v>
      </c>
      <c r="I17" s="9"/>
      <c r="J17" s="35"/>
      <c r="K17" s="36"/>
      <c r="L17" s="37"/>
      <c r="M17" s="38">
        <v>5560000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3350000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28239600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'13 Sept'!I57</f>
        <v>24391100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100000000</v>
      </c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10581000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10581000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14429500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14429500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28239600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28239600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14429500</v>
      </c>
      <c r="M119" s="146">
        <f t="shared" ref="M119:P119" si="1">SUM(M13:M118)</f>
        <v>10581000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14429500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6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43358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</f>
        <v>449</v>
      </c>
      <c r="F8" s="22"/>
      <c r="G8" s="17">
        <f t="shared" ref="G8:G16" si="0">C8*E8</f>
        <v>44900000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</f>
        <v>460</v>
      </c>
      <c r="F9" s="22"/>
      <c r="G9" s="17">
        <f t="shared" si="0"/>
        <v>23000000</v>
      </c>
      <c r="H9" s="24"/>
      <c r="I9" s="17"/>
      <c r="J9" s="17">
        <f>SUM(J4:J8)</f>
        <v>39459000</v>
      </c>
      <c r="K9" s="170">
        <f>J9+M18</f>
        <v>40575000</v>
      </c>
      <c r="L9" s="171">
        <f>K9-I55</f>
        <v>-800000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</f>
        <v>4</v>
      </c>
      <c r="F10" s="22"/>
      <c r="G10" s="17">
        <f t="shared" si="0"/>
        <v>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</f>
        <v>10</v>
      </c>
      <c r="F11" s="22"/>
      <c r="G11" s="17">
        <f t="shared" si="0"/>
        <v>100000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</f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>
        <v>48181</v>
      </c>
      <c r="L13" s="158">
        <v>490000</v>
      </c>
      <c r="M13" s="38">
        <v>186000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>
        <v>48182</v>
      </c>
      <c r="L14" s="159">
        <v>200000</v>
      </c>
      <c r="M14" s="38">
        <v>400000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60">
        <v>48187</v>
      </c>
      <c r="L15" s="161">
        <v>1000000</v>
      </c>
      <c r="M15" s="38">
        <v>30000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7">
        <v>48188</v>
      </c>
      <c r="L16" s="158">
        <v>850000</v>
      </c>
      <c r="M16" s="38">
        <v>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68243000</v>
      </c>
      <c r="I17" s="9"/>
      <c r="J17" s="35"/>
      <c r="K17" s="160">
        <v>48189</v>
      </c>
      <c r="L17" s="161">
        <v>1000000</v>
      </c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157">
        <v>48190</v>
      </c>
      <c r="L18" s="158">
        <v>900000</v>
      </c>
      <c r="M18" s="38">
        <f>SUM(M13:M16)</f>
        <v>1116000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60">
        <v>48191</v>
      </c>
      <c r="L19" s="161">
        <v>800000</v>
      </c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7">
        <v>48192</v>
      </c>
      <c r="L20" s="158">
        <v>825000</v>
      </c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60">
        <v>48193</v>
      </c>
      <c r="L21" s="161">
        <v>950000</v>
      </c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7">
        <v>48194</v>
      </c>
      <c r="L22" s="158">
        <v>750000</v>
      </c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60">
        <v>48195</v>
      </c>
      <c r="L23" s="161">
        <v>835000</v>
      </c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7">
        <v>48198</v>
      </c>
      <c r="L24" s="158">
        <v>700000</v>
      </c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60">
        <v>48201</v>
      </c>
      <c r="L25" s="161">
        <v>900000</v>
      </c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7">
        <v>48202</v>
      </c>
      <c r="L26" s="158">
        <v>900000</v>
      </c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68498600</v>
      </c>
      <c r="J27" s="35"/>
      <c r="K27" s="160">
        <v>48204</v>
      </c>
      <c r="L27" s="161">
        <v>875000</v>
      </c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7">
        <v>48205</v>
      </c>
      <c r="L28" s="158">
        <v>1600000</v>
      </c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60">
        <v>48213</v>
      </c>
      <c r="L29" s="161">
        <v>1000000</v>
      </c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162">
        <v>48217</v>
      </c>
      <c r="L30" s="163">
        <v>900000</v>
      </c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'14 Sept'!I57</f>
        <v>28239600</v>
      </c>
      <c r="J31" s="35"/>
      <c r="K31" s="164"/>
      <c r="L31" s="165">
        <f>SUM(L13:L30)</f>
        <v>15475000</v>
      </c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7">
        <v>48186</v>
      </c>
      <c r="L32" s="166">
        <v>2500000</v>
      </c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>
        <v>48200</v>
      </c>
      <c r="L33" s="167">
        <v>800000</v>
      </c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>
        <v>48203</v>
      </c>
      <c r="L34" s="166">
        <v>1500000</v>
      </c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>
        <v>48212</v>
      </c>
      <c r="L35" s="167">
        <v>900000</v>
      </c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>
        <v>48214</v>
      </c>
      <c r="L36" s="166">
        <v>750000</v>
      </c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>
        <v>48215</v>
      </c>
      <c r="L37" s="167">
        <v>800000</v>
      </c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157">
        <v>48216</v>
      </c>
      <c r="L38" s="166">
        <v>2000000</v>
      </c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>
        <v>48219</v>
      </c>
      <c r="L39" s="167">
        <v>300000</v>
      </c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>
        <v>48223</v>
      </c>
      <c r="L40" s="166">
        <v>775000</v>
      </c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>
        <v>48224</v>
      </c>
      <c r="L41" s="167">
        <v>1000000</v>
      </c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>
        <v>48196</v>
      </c>
      <c r="L42" s="167">
        <v>2000000</v>
      </c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>
        <v>48197</v>
      </c>
      <c r="L43" s="166">
        <v>900000</v>
      </c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>
        <v>48199</v>
      </c>
      <c r="L44" s="167">
        <v>2500000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157">
        <v>48206</v>
      </c>
      <c r="L45" s="166">
        <v>725000</v>
      </c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>
        <v>48207</v>
      </c>
      <c r="L46" s="167">
        <v>25000</v>
      </c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M18</f>
        <v>1116000</v>
      </c>
      <c r="I47" s="8"/>
      <c r="J47" s="82"/>
      <c r="K47" s="157">
        <v>48208</v>
      </c>
      <c r="L47" s="166">
        <v>750000</v>
      </c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>
        <v>48209</v>
      </c>
      <c r="L48" s="167">
        <v>1000000</v>
      </c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1116000</v>
      </c>
      <c r="J49" s="86"/>
      <c r="K49" s="157">
        <v>48210</v>
      </c>
      <c r="L49" s="166">
        <v>1500000</v>
      </c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>
        <v>48211</v>
      </c>
      <c r="L50" s="167">
        <v>750000</v>
      </c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>
        <v>48218</v>
      </c>
      <c r="L51" s="166">
        <v>500000</v>
      </c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L31</f>
        <v>15475000</v>
      </c>
      <c r="I52" s="8"/>
      <c r="J52" s="93"/>
      <c r="K52" s="160">
        <v>48220</v>
      </c>
      <c r="L52" s="167">
        <v>900000</v>
      </c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L57</f>
        <v>25900000</v>
      </c>
      <c r="I53" s="8"/>
      <c r="J53" s="93"/>
      <c r="K53" s="157">
        <v>48221</v>
      </c>
      <c r="L53" s="166">
        <v>850000</v>
      </c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>
        <v>48222</v>
      </c>
      <c r="L54" s="167">
        <v>725000</v>
      </c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41375000</v>
      </c>
      <c r="J55" s="91"/>
      <c r="K55" s="162">
        <v>48225</v>
      </c>
      <c r="L55" s="168">
        <v>650000</v>
      </c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68498600</v>
      </c>
      <c r="J56" s="94"/>
      <c r="K56" s="39">
        <v>48226</v>
      </c>
      <c r="L56" s="77">
        <v>800000</v>
      </c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68498600</v>
      </c>
      <c r="J57" s="96"/>
      <c r="K57" s="39"/>
      <c r="L57" s="97">
        <f>SUM(L32:L56)</f>
        <v>25900000</v>
      </c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71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82750000</v>
      </c>
      <c r="M119" s="146">
        <f t="shared" ref="M119:P119" si="1">SUM(M13:M118)</f>
        <v>2232000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163810000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http://195.168.40.222/admin/cetak-kwitansi.php?id=1804867"/>
    <hyperlink ref="K15" r:id="rId2" display="http://195.168.40.222/admin/cetak-kwitansi.php?id=1804875"/>
    <hyperlink ref="K16" r:id="rId3" display="http://195.168.40.222/admin/cetak-kwitansi.php?id=1804876"/>
    <hyperlink ref="K17" r:id="rId4" display="http://195.168.40.222/admin/cetak-kwitansi.php?id=1804877"/>
    <hyperlink ref="K18" r:id="rId5" display="http://195.168.40.222/admin/cetak-kwitansi.php?id=1804878"/>
    <hyperlink ref="K19" r:id="rId6" display="http://195.168.40.222/admin/cetak-kwitansi.php?id=1804879"/>
    <hyperlink ref="K20" r:id="rId7" display="http://195.168.40.222/admin/cetak-kwitansi.php?id=1804880"/>
    <hyperlink ref="K21" r:id="rId8" display="http://195.168.40.222/admin/cetak-kwitansi.php?id=1804881"/>
    <hyperlink ref="K22" r:id="rId9" display="http://195.168.40.222/admin/cetak-kwitansi.php?id=1804882"/>
    <hyperlink ref="K23" r:id="rId10" display="http://195.168.40.222/admin/cetak-kwitansi.php?id=1804883"/>
    <hyperlink ref="K24" r:id="rId11" display="http://195.168.40.222/admin/cetak-kwitansi.php?id=1804886"/>
    <hyperlink ref="K25" r:id="rId12" display="http://195.168.40.222/admin/cetak-kwitansi.php?id=1804889"/>
    <hyperlink ref="K26" r:id="rId13" display="http://195.168.40.222/admin/cetak-kwitansi.php?id=1804890"/>
    <hyperlink ref="K27" r:id="rId14" display="http://195.168.40.222/admin/cetak-kwitansi.php?id=1804892"/>
    <hyperlink ref="K28" r:id="rId15" display="http://195.168.40.222/admin/cetak-kwitansi.php?id=1804893"/>
    <hyperlink ref="K29" r:id="rId16" display="http://195.168.40.222/admin/cetak-kwitansi.php?id=1804901"/>
    <hyperlink ref="K30" r:id="rId17" display="http://195.168.40.222/admin/cetak-kwitansi.php?id=1804905"/>
    <hyperlink ref="K32" r:id="rId18" display="http://195.168.40.222/admin/cetak-kwitansi.php?id=1804874"/>
    <hyperlink ref="K33" r:id="rId19" display="http://195.168.40.222/admin/cetak-kwitansi.php?id=1804888"/>
    <hyperlink ref="K34" r:id="rId20" display="http://195.168.40.222/admin/cetak-kwitansi.php?id=1804891"/>
    <hyperlink ref="K35" r:id="rId21" display="http://195.168.40.222/admin/cetak-kwitansi.php?id=1804900"/>
    <hyperlink ref="K36" r:id="rId22" display="http://195.168.40.222/admin/cetak-kwitansi.php?id=1804902"/>
    <hyperlink ref="K37" r:id="rId23" display="http://195.168.40.222/admin/cetak-kwitansi.php?id=1804903"/>
    <hyperlink ref="K38" r:id="rId24" display="http://195.168.40.222/admin/cetak-kwitansi.php?id=1804904"/>
    <hyperlink ref="K39" r:id="rId25" display="http://195.168.40.222/admin/cetak-kwitansi.php?id=1804907"/>
    <hyperlink ref="K40" r:id="rId26" display="http://195.168.40.222/admin/cetak-kwitansi.php?id=1804911"/>
    <hyperlink ref="K41" r:id="rId27" display="http://195.168.40.222/admin/cetak-kwitansi.php?id=1804912"/>
    <hyperlink ref="K42" r:id="rId28" display="http://195.168.40.222/admin/cetak-kwitansi.php?id=1804884"/>
    <hyperlink ref="K43" r:id="rId29" display="http://195.168.40.222/admin/cetak-kwitansi.php?id=1804885"/>
    <hyperlink ref="K44" r:id="rId30" display="http://195.168.40.222/admin/cetak-kwitansi.php?id=1804887"/>
    <hyperlink ref="K45" r:id="rId31" display="http://195.168.40.222/admin/cetak-kwitansi.php?id=1804894"/>
    <hyperlink ref="K46" r:id="rId32" display="http://195.168.40.222/admin/cetak-kwitansi.php?id=1804895"/>
    <hyperlink ref="K47" r:id="rId33" display="http://195.168.40.222/admin/cetak-kwitansi.php?id=1804896"/>
    <hyperlink ref="K48" r:id="rId34" display="http://195.168.40.222/admin/cetak-kwitansi.php?id=1804897"/>
    <hyperlink ref="K49" r:id="rId35" display="http://195.168.40.222/admin/cetak-kwitansi.php?id=1804898"/>
    <hyperlink ref="K50" r:id="rId36" display="http://195.168.40.222/admin/cetak-kwitansi.php?id=1804899"/>
    <hyperlink ref="K51" r:id="rId37" display="http://195.168.40.222/admin/cetak-kwitansi.php?id=1804906"/>
    <hyperlink ref="K52" r:id="rId38" display="http://195.168.40.222/admin/cetak-kwitansi.php?id=1804908"/>
    <hyperlink ref="K53" r:id="rId39" display="http://195.168.40.222/admin/cetak-kwitansi.php?id=1804909"/>
    <hyperlink ref="K54" r:id="rId40" display="http://195.168.40.222/admin/cetak-kwitansi.php?id=1804910"/>
    <hyperlink ref="K55" r:id="rId41" display="http://195.168.40.222/admin/cetak-kwitansi.php?id=1804913"/>
  </hyperlinks>
  <pageMargins left="0.7" right="0.7" top="0.75" bottom="0.75" header="0.3" footer="0.3"/>
  <pageSetup scale="62" orientation="portrait" horizontalDpi="0" verticalDpi="0" r:id="rId4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2" zoomScale="98" zoomScaleNormal="100" zoomScaleSheetLayoutView="98" workbookViewId="0">
      <selection activeCell="I31" sqref="I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5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73</v>
      </c>
      <c r="C3" s="9"/>
      <c r="D3" s="7"/>
      <c r="E3" s="7"/>
      <c r="F3" s="7"/>
      <c r="G3" s="7"/>
      <c r="H3" s="7" t="s">
        <v>3</v>
      </c>
      <c r="I3" s="11">
        <v>43359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101+30+318+141</f>
        <v>590</v>
      </c>
      <c r="F8" s="22"/>
      <c r="G8" s="17">
        <f t="shared" ref="G8:G16" si="0">C8*E8</f>
        <v>59000000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276+16+168+69</f>
        <v>529</v>
      </c>
      <c r="F9" s="22"/>
      <c r="G9" s="17">
        <f t="shared" si="0"/>
        <v>26450000</v>
      </c>
      <c r="H9" s="24"/>
      <c r="I9" s="17"/>
      <c r="J9" s="17">
        <f>SUM(J4:J8)</f>
        <v>39459000</v>
      </c>
      <c r="K9" s="170">
        <f>J9+M18</f>
        <v>39609000</v>
      </c>
      <c r="L9" s="171">
        <f>K9-I55</f>
        <v>19134000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2+1+1+1</f>
        <v>5</v>
      </c>
      <c r="F10" s="22"/>
      <c r="G10" s="17">
        <f t="shared" si="0"/>
        <v>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5+2+3+2</f>
        <v>12</v>
      </c>
      <c r="F11" s="22"/>
      <c r="G11" s="17">
        <f t="shared" si="0"/>
        <v>120000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24+1+1</f>
        <v>26</v>
      </c>
      <c r="F12" s="22"/>
      <c r="G12" s="17">
        <f t="shared" si="0"/>
        <v>130000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>
        <v>48227</v>
      </c>
      <c r="L13" s="173">
        <v>1700000</v>
      </c>
      <c r="M13" s="38">
        <v>100000</v>
      </c>
      <c r="N13" s="39"/>
      <c r="O13" s="40">
        <v>16725000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>
        <v>48228</v>
      </c>
      <c r="L14" s="174">
        <v>300000</v>
      </c>
      <c r="M14" s="38">
        <v>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>
        <v>48229</v>
      </c>
      <c r="L15" s="175">
        <v>950000</v>
      </c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>
        <v>48230</v>
      </c>
      <c r="L16" s="173">
        <v>1000000</v>
      </c>
      <c r="M16" s="38">
        <v>2500000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85838000</v>
      </c>
      <c r="I17" s="9"/>
      <c r="J17" s="35"/>
      <c r="K17" s="157">
        <v>48231</v>
      </c>
      <c r="L17" s="175">
        <v>1900000</v>
      </c>
      <c r="M17" s="38">
        <v>50000</v>
      </c>
      <c r="N17" s="39"/>
      <c r="O17" s="47"/>
      <c r="P17" s="53"/>
      <c r="Q17" s="27" t="s">
        <v>23</v>
      </c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>
        <v>48232</v>
      </c>
      <c r="L18" s="173">
        <v>750000</v>
      </c>
      <c r="M18" s="38">
        <v>150000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>
        <v>48233</v>
      </c>
      <c r="L19" s="175">
        <v>1000000</v>
      </c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>
        <v>48234</v>
      </c>
      <c r="L20" s="173">
        <v>850000</v>
      </c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>
        <v>48235</v>
      </c>
      <c r="L21" s="175">
        <v>900000</v>
      </c>
      <c r="M21" s="38"/>
      <c r="N21" s="39"/>
      <c r="O21" s="47"/>
      <c r="P21" s="53"/>
      <c r="Q21" s="37"/>
      <c r="R21" s="55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>
        <v>48236</v>
      </c>
      <c r="L22" s="173">
        <v>900000</v>
      </c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>
        <v>48237</v>
      </c>
      <c r="L23" s="175">
        <v>800000</v>
      </c>
      <c r="M23" s="38"/>
      <c r="N23" s="39"/>
      <c r="O23" s="47"/>
      <c r="P23" s="53"/>
      <c r="Q23" s="37"/>
      <c r="R23" s="55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>
        <v>48238</v>
      </c>
      <c r="L24" s="173">
        <v>725000</v>
      </c>
      <c r="M24" s="38"/>
      <c r="N24" s="39"/>
      <c r="O24" s="47">
        <f>SUM(O13:O23)</f>
        <v>16725000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>
        <v>48239</v>
      </c>
      <c r="L25" s="175">
        <v>1800000</v>
      </c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>
        <v>48240</v>
      </c>
      <c r="L26" s="173">
        <v>1700000</v>
      </c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86093600</v>
      </c>
      <c r="J27" s="35"/>
      <c r="K27" s="157">
        <v>48241</v>
      </c>
      <c r="L27" s="175">
        <v>1000000</v>
      </c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>
        <v>48242</v>
      </c>
      <c r="L28" s="173">
        <v>900000</v>
      </c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>
        <v>48243</v>
      </c>
      <c r="L29" s="175">
        <v>900000</v>
      </c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+'14 Sept'!I38</f>
        <v>1000390315</v>
      </c>
      <c r="J30" s="35"/>
      <c r="K30" s="159">
        <v>48244</v>
      </c>
      <c r="L30" s="176">
        <v>900000</v>
      </c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'15 Sept '!I27</f>
        <v>68498600</v>
      </c>
      <c r="J31" s="35"/>
      <c r="K31" s="157">
        <v>48245</v>
      </c>
      <c r="L31" s="177">
        <v>1000000</v>
      </c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>
        <v>48246</v>
      </c>
      <c r="L32" s="178">
        <v>500000</v>
      </c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79">
        <v>-16725000</v>
      </c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78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7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66"/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67"/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66"/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67"/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66"/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67"/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6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66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6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66"/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6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2880000</v>
      </c>
      <c r="I47" s="8"/>
      <c r="J47" s="82"/>
      <c r="K47" s="157"/>
      <c r="L47" s="166"/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6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2880000</v>
      </c>
      <c r="J49" s="86"/>
      <c r="K49" s="157"/>
      <c r="L49" s="166"/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6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66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3750000</v>
      </c>
      <c r="I52" s="8"/>
      <c r="J52" s="93"/>
      <c r="K52" s="160"/>
      <c r="L52" s="16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16725000</v>
      </c>
      <c r="I53" s="8"/>
      <c r="J53" s="93"/>
      <c r="K53" s="157"/>
      <c r="L53" s="166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6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20475000</v>
      </c>
      <c r="J55" s="91"/>
      <c r="K55" s="162"/>
      <c r="L55" s="168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86093600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86093600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3750000</v>
      </c>
      <c r="M119" s="146">
        <f t="shared" ref="M119:P119" si="1">SUM(M13:M118)</f>
        <v>2880000</v>
      </c>
      <c r="N119" s="146">
        <f>SUM(N13:N118)</f>
        <v>0</v>
      </c>
      <c r="O119" s="146">
        <f>SUM(O13:O118)</f>
        <v>33450000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3750000</v>
      </c>
      <c r="O120" s="146">
        <f>SUM(O13:O119)</f>
        <v>66900000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sortState ref="K13:L30">
    <sortCondition ref="K13:K30"/>
  </sortState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4" zoomScale="98" zoomScaleNormal="100" zoomScaleSheetLayoutView="98" workbookViewId="0">
      <selection activeCell="I46" sqref="I4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101+30+318+141+60</f>
        <v>650</v>
      </c>
      <c r="F8" s="22"/>
      <c r="G8" s="17">
        <f t="shared" ref="G8:G16" si="0">C8*E8</f>
        <v>65000000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276+16+168+69+52</f>
        <v>581</v>
      </c>
      <c r="F9" s="22"/>
      <c r="G9" s="17">
        <f t="shared" si="0"/>
        <v>29050000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29379000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2+1+1+1</f>
        <v>5</v>
      </c>
      <c r="F10" s="22"/>
      <c r="G10" s="17">
        <f t="shared" si="0"/>
        <v>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5+2+3+2</f>
        <v>12</v>
      </c>
      <c r="F11" s="22"/>
      <c r="G11" s="17">
        <f t="shared" si="0"/>
        <v>120000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24+1+1</f>
        <v>26</v>
      </c>
      <c r="F12" s="22"/>
      <c r="G12" s="17">
        <f t="shared" si="0"/>
        <v>130000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/>
      <c r="L13" s="173">
        <v>10080000</v>
      </c>
      <c r="M13" s="38">
        <v>1150000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74"/>
      <c r="M14" s="38">
        <v>80000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75"/>
      <c r="M15" s="38">
        <v>250000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73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94438000</v>
      </c>
      <c r="I17" s="9"/>
      <c r="J17" s="35"/>
      <c r="K17" s="157"/>
      <c r="L17" s="175"/>
      <c r="M17" s="38"/>
      <c r="N17" s="39"/>
      <c r="O17" s="47"/>
      <c r="P17" s="53"/>
      <c r="Q17" s="27" t="s">
        <v>23</v>
      </c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73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7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73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75"/>
      <c r="M21" s="38"/>
      <c r="N21" s="39"/>
      <c r="O21" s="47"/>
      <c r="P21" s="53"/>
      <c r="Q21" s="37"/>
      <c r="R21" s="55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73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75"/>
      <c r="M23" s="38"/>
      <c r="N23" s="39"/>
      <c r="O23" s="47"/>
      <c r="P23" s="53"/>
      <c r="Q23" s="37"/>
      <c r="R23" s="55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7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75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73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94693600</v>
      </c>
      <c r="J27" s="35"/>
      <c r="K27" s="157"/>
      <c r="L27" s="175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73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75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159"/>
      <c r="L30" s="176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+'16 Sept'!I56</f>
        <v>86093600</v>
      </c>
      <c r="J31" s="35"/>
      <c r="K31" s="157"/>
      <c r="L31" s="177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78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7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78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7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66"/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67"/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157"/>
      <c r="L38" s="166"/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67"/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66"/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67"/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6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66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6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157"/>
      <c r="L45" s="166"/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6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1480000</v>
      </c>
      <c r="I47" s="8"/>
      <c r="J47" s="82"/>
      <c r="K47" s="157"/>
      <c r="L47" s="166"/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6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1480000</v>
      </c>
      <c r="J49" s="86"/>
      <c r="K49" s="157"/>
      <c r="L49" s="166"/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6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66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10080000</v>
      </c>
      <c r="I52" s="8"/>
      <c r="J52" s="93"/>
      <c r="K52" s="160"/>
      <c r="L52" s="16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66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6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10080000</v>
      </c>
      <c r="J55" s="91"/>
      <c r="K55" s="162"/>
      <c r="L55" s="168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94693600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94693600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10080000</v>
      </c>
      <c r="M119" s="146">
        <f t="shared" ref="M119:P119" si="1">SUM(M13:M118)</f>
        <v>1480000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10080000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4" zoomScale="98" zoomScaleNormal="100" zoomScaleSheetLayoutView="98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43360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0.625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101+30+318+141+60-135</f>
        <v>515</v>
      </c>
      <c r="F8" s="22"/>
      <c r="G8" s="17">
        <f t="shared" ref="G8:G16" si="0">C8*E8</f>
        <v>51500000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276+16+168+69+52-100</f>
        <v>481</v>
      </c>
      <c r="F9" s="22"/>
      <c r="G9" s="17">
        <f t="shared" si="0"/>
        <v>24050000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39459000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2+1+1+1</f>
        <v>5</v>
      </c>
      <c r="F10" s="22"/>
      <c r="G10" s="17">
        <f t="shared" si="0"/>
        <v>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5+2+3+2</f>
        <v>12</v>
      </c>
      <c r="F11" s="22"/>
      <c r="G11" s="17">
        <f t="shared" si="0"/>
        <v>120000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24+1+1</f>
        <v>26</v>
      </c>
      <c r="F12" s="22"/>
      <c r="G12" s="17">
        <f t="shared" si="0"/>
        <v>130000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/>
      <c r="L13" s="173"/>
      <c r="M13" s="38">
        <v>5000000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74"/>
      <c r="M14" s="38">
        <v>13500000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75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73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75938000</v>
      </c>
      <c r="I17" s="9"/>
      <c r="J17" s="35"/>
      <c r="K17" s="157"/>
      <c r="L17" s="175"/>
      <c r="M17" s="38"/>
      <c r="N17" s="39"/>
      <c r="O17" s="47"/>
      <c r="P17" s="53"/>
      <c r="Q17" s="27" t="s">
        <v>23</v>
      </c>
      <c r="R17" s="2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73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7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73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75"/>
      <c r="M21" s="38"/>
      <c r="N21" s="39"/>
      <c r="O21" s="47"/>
      <c r="P21" s="53"/>
      <c r="Q21" s="37"/>
      <c r="R21" s="55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73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75"/>
      <c r="M23" s="38"/>
      <c r="N23" s="39"/>
      <c r="O23" s="47"/>
      <c r="P23" s="53"/>
      <c r="Q23" s="37"/>
      <c r="R23" s="55"/>
    </row>
    <row r="24" spans="1:21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73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75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73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76193600</v>
      </c>
      <c r="J27" s="35"/>
      <c r="K27" s="157"/>
      <c r="L27" s="175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73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75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76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+'17 '!I56</f>
        <v>94693600</v>
      </c>
      <c r="J31" s="35"/>
      <c r="K31" s="157"/>
      <c r="L31" s="177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78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7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78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7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66"/>
      <c r="M36" s="15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67"/>
      <c r="M37" s="15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66"/>
      <c r="M38" s="15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67"/>
      <c r="M39" s="15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66"/>
      <c r="M40" s="15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67"/>
      <c r="N41" s="39"/>
      <c r="O41" s="47"/>
      <c r="Q41" s="42"/>
      <c r="S41" s="51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6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66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6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66"/>
      <c r="N45" s="79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6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18500000</v>
      </c>
      <c r="I47" s="8"/>
      <c r="J47" s="82"/>
      <c r="K47" s="157"/>
      <c r="L47" s="166"/>
      <c r="M47" s="84"/>
      <c r="N47" s="39"/>
      <c r="O47" s="79"/>
      <c r="P47" s="84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6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18500000</v>
      </c>
      <c r="J49" s="86"/>
      <c r="K49" s="157"/>
      <c r="L49" s="166"/>
      <c r="M49" s="84"/>
      <c r="N49" s="39"/>
      <c r="O49" s="37"/>
      <c r="P49" s="84"/>
      <c r="Q49" s="42"/>
      <c r="R49" s="87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6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66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0</v>
      </c>
      <c r="I52" s="8"/>
      <c r="J52" s="93"/>
      <c r="K52" s="160"/>
      <c r="L52" s="16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0</v>
      </c>
      <c r="I53" s="8"/>
      <c r="J53" s="93"/>
      <c r="K53" s="157"/>
      <c r="L53" s="166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6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0</v>
      </c>
      <c r="J55" s="91"/>
      <c r="K55" s="162"/>
      <c r="L55" s="168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76193600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76193600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0</v>
      </c>
      <c r="M119" s="146">
        <f t="shared" ref="M119:P119" si="1">SUM(M13:M118)</f>
        <v>18500000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8" zoomScaleNormal="100" zoomScaleSheetLayoutView="98" workbookViewId="0">
      <selection activeCell="J29" sqref="J2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43365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500</v>
      </c>
      <c r="F8" s="22"/>
      <c r="G8" s="17">
        <f t="shared" ref="G8:G16" si="0">C8*E8</f>
        <v>50000000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479</v>
      </c>
      <c r="F9" s="22"/>
      <c r="G9" s="17">
        <f t="shared" si="0"/>
        <v>23950000</v>
      </c>
      <c r="H9" s="24"/>
      <c r="I9" s="17"/>
      <c r="J9" s="17">
        <f>SUM(J4:J8)</f>
        <v>39459000</v>
      </c>
      <c r="K9" s="170">
        <f>J9+M18</f>
        <v>41194000</v>
      </c>
      <c r="L9" s="171">
        <f>K9-I55</f>
        <v>34638000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</v>
      </c>
      <c r="F11" s="22"/>
      <c r="G11" s="17">
        <f t="shared" si="0"/>
        <v>100000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f>13+4+2</f>
        <v>19</v>
      </c>
      <c r="F13" s="22"/>
      <c r="G13" s="17">
        <f t="shared" si="0"/>
        <v>38000</v>
      </c>
      <c r="H13" s="8"/>
      <c r="I13" s="17"/>
      <c r="J13" s="35"/>
      <c r="K13" s="157"/>
      <c r="L13" s="183">
        <v>0</v>
      </c>
      <c r="M13" s="38">
        <v>450000</v>
      </c>
      <c r="N13" s="39"/>
      <c r="O13" s="40">
        <v>1500000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84"/>
      <c r="M14" s="38">
        <v>4200000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>
        <v>1200000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121000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74213000</v>
      </c>
      <c r="I17" s="9"/>
      <c r="J17" s="35"/>
      <c r="K17" s="157"/>
      <c r="L17" s="185"/>
      <c r="M17" s="38">
        <v>25000</v>
      </c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>
        <v>1735000</v>
      </c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>
        <v>550000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1500000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74468600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Sept'!I56</f>
        <v>76193600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8281000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8281000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1500000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5056000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6556000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74468600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74468600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0</v>
      </c>
      <c r="M119" s="146">
        <f t="shared" ref="M119:P119" si="1">SUM(M13:M118)</f>
        <v>8281000</v>
      </c>
      <c r="N119" s="146">
        <f>SUM(N13:N118)</f>
        <v>0</v>
      </c>
      <c r="O119" s="146">
        <f>SUM(O13:O118)</f>
        <v>3000000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0</v>
      </c>
      <c r="O120" s="146">
        <f>SUM(O13:O119)</f>
        <v>6000000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A37" zoomScale="98" zoomScaleNormal="100" zoomScaleSheetLayoutView="98" workbookViewId="0">
      <selection activeCell="E48" sqref="E4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8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43366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0" t="s">
        <v>75</v>
      </c>
      <c r="C4" s="7"/>
      <c r="D4" s="7"/>
      <c r="E4" s="7"/>
      <c r="F4" s="7"/>
      <c r="G4" s="7"/>
      <c r="H4" s="7" t="s">
        <v>6</v>
      </c>
      <c r="I4" s="15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67">
        <f>50000*152</f>
        <v>7600000</v>
      </c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67">
        <v>20000</v>
      </c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67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500+142</f>
        <v>642</v>
      </c>
      <c r="F8" s="22"/>
      <c r="G8" s="17">
        <f t="shared" ref="G8:G16" si="0">C8*E8</f>
        <v>64200000</v>
      </c>
      <c r="H8" s="24"/>
      <c r="I8" s="17"/>
      <c r="J8" s="169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479+236</f>
        <v>715</v>
      </c>
      <c r="F9" s="22"/>
      <c r="G9" s="17">
        <f t="shared" si="0"/>
        <v>35750000</v>
      </c>
      <c r="H9" s="24"/>
      <c r="I9" s="17"/>
      <c r="J9" s="17">
        <f>SUM(J4:J8)</f>
        <v>39459000</v>
      </c>
      <c r="K9" s="170">
        <f>J9+M18</f>
        <v>39459000</v>
      </c>
      <c r="L9" s="171">
        <f>K9-I55</f>
        <v>12286000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</v>
      </c>
      <c r="F10" s="22"/>
      <c r="G10" s="17">
        <f t="shared" si="0"/>
        <v>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10+2</f>
        <v>12</v>
      </c>
      <c r="F11" s="22"/>
      <c r="G11" s="17">
        <f t="shared" si="0"/>
        <v>120000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25</v>
      </c>
      <c r="F12" s="22"/>
      <c r="G12" s="17">
        <f t="shared" si="0"/>
        <v>125000</v>
      </c>
      <c r="H12" s="8"/>
      <c r="I12" s="17"/>
      <c r="J12" s="29"/>
      <c r="K12" s="155" t="s">
        <v>15</v>
      </c>
      <c r="L12" s="156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2"/>
      <c r="C13" s="23">
        <v>2000</v>
      </c>
      <c r="D13" s="7"/>
      <c r="E13" s="22">
        <f>19+2</f>
        <v>21</v>
      </c>
      <c r="F13" s="22"/>
      <c r="G13" s="17">
        <f t="shared" si="0"/>
        <v>42000</v>
      </c>
      <c r="H13" s="8"/>
      <c r="I13" s="17"/>
      <c r="J13" s="35"/>
      <c r="K13" s="157"/>
      <c r="L13" s="183"/>
      <c r="M13" s="38">
        <v>19000</v>
      </c>
      <c r="N13" s="39"/>
      <c r="O13" s="40">
        <v>27173000</v>
      </c>
      <c r="P13" s="41"/>
      <c r="Q13" s="42"/>
      <c r="R13" s="43"/>
      <c r="S13" s="44"/>
      <c r="T13" s="45"/>
      <c r="U13" s="45"/>
    </row>
    <row r="14" spans="1:21" ht="15.75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159"/>
      <c r="L14" s="184"/>
      <c r="M14" s="38">
        <v>150000</v>
      </c>
      <c r="N14" s="46"/>
      <c r="O14" s="47"/>
      <c r="P14" s="48"/>
      <c r="Q14" s="49"/>
      <c r="R14" s="50"/>
    </row>
    <row r="15" spans="1:21" ht="15.75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157"/>
      <c r="L15" s="185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ht="15.75" x14ac:dyDescent="0.25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159"/>
      <c r="L16" s="183"/>
      <c r="M16" s="38">
        <v>850000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ht="15.75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100317000</v>
      </c>
      <c r="I17" s="9"/>
      <c r="J17" s="35"/>
      <c r="K17" s="157"/>
      <c r="L17" s="185"/>
      <c r="M17" s="38"/>
      <c r="N17" s="39"/>
      <c r="O17" s="47"/>
      <c r="P17" s="53"/>
      <c r="Q17" s="27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5"/>
      <c r="K18" s="159"/>
      <c r="L18" s="183"/>
      <c r="M18" s="38"/>
      <c r="N18" s="46"/>
      <c r="O18" s="47"/>
      <c r="P18" s="53"/>
      <c r="Q18" s="54"/>
      <c r="R18" s="55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157"/>
      <c r="L19" s="185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ht="15.75" x14ac:dyDescent="0.25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159"/>
      <c r="L20" s="183"/>
      <c r="M20" s="38"/>
      <c r="N20" s="39"/>
      <c r="O20" s="47"/>
      <c r="P20" s="58"/>
      <c r="Q20" s="28"/>
      <c r="R20" s="44"/>
      <c r="S20" s="51"/>
      <c r="T20" s="57"/>
      <c r="U20" s="51"/>
    </row>
    <row r="21" spans="1:21" ht="15.75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157"/>
      <c r="L21" s="185"/>
      <c r="M21" s="38"/>
      <c r="N21" s="39"/>
      <c r="O21" s="47"/>
      <c r="P21" s="53"/>
      <c r="Q21" s="37"/>
      <c r="R21" s="55"/>
    </row>
    <row r="22" spans="1:21" ht="15.75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159"/>
      <c r="L22" s="183"/>
      <c r="M22" s="38"/>
      <c r="N22" s="39"/>
      <c r="O22" s="47"/>
      <c r="P22" s="53"/>
      <c r="Q22" s="37"/>
      <c r="R22" s="55"/>
    </row>
    <row r="23" spans="1:21" ht="15.75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157"/>
      <c r="L23" s="185"/>
      <c r="M23" s="38"/>
      <c r="N23" s="39"/>
      <c r="O23" s="47"/>
      <c r="P23" s="53"/>
      <c r="Q23" s="37"/>
      <c r="R23" s="55"/>
    </row>
    <row r="24" spans="1:21" ht="15.75" x14ac:dyDescent="0.25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159"/>
      <c r="L24" s="183"/>
      <c r="M24" s="38"/>
      <c r="N24" s="39"/>
      <c r="O24" s="47">
        <f>SUM(O13:O23)</f>
        <v>27173000</v>
      </c>
      <c r="P24" s="59"/>
      <c r="Q24" s="42"/>
      <c r="R24" s="44"/>
      <c r="S24" s="51"/>
      <c r="T24" s="57"/>
      <c r="U24" s="51"/>
    </row>
    <row r="25" spans="1:21" ht="15.75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157"/>
      <c r="L25" s="185"/>
      <c r="M25" s="38"/>
      <c r="N25" s="39"/>
      <c r="O25" s="47"/>
      <c r="P25" s="61"/>
      <c r="Q25" s="49"/>
      <c r="R25" s="62"/>
    </row>
    <row r="26" spans="1:21" ht="15.75" x14ac:dyDescent="0.25">
      <c r="A26" s="7"/>
      <c r="B26" s="7"/>
      <c r="C26" s="18"/>
      <c r="D26" s="7"/>
      <c r="E26" s="7"/>
      <c r="F26" s="7"/>
      <c r="G26" s="7"/>
      <c r="H26" s="63">
        <f>SUM(G20:G25)</f>
        <v>255600</v>
      </c>
      <c r="I26" s="8"/>
      <c r="J26" s="35"/>
      <c r="K26" s="159"/>
      <c r="L26" s="183"/>
      <c r="M26" s="38"/>
      <c r="N26" s="39"/>
      <c r="O26" s="47"/>
      <c r="P26" s="64"/>
      <c r="Q26" s="49"/>
      <c r="R26" s="62"/>
    </row>
    <row r="27" spans="1:21" ht="15.75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100572600</v>
      </c>
      <c r="J27" s="35"/>
      <c r="K27" s="157"/>
      <c r="L27" s="185"/>
      <c r="M27" s="65"/>
      <c r="N27" s="39"/>
      <c r="O27" s="47"/>
      <c r="P27" s="52"/>
      <c r="Q27" s="66"/>
      <c r="R27" s="44"/>
      <c r="S27" s="51"/>
      <c r="T27" s="57"/>
      <c r="U27" s="51"/>
    </row>
    <row r="28" spans="1:21" ht="15.75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159"/>
      <c r="L28" s="183"/>
      <c r="M28" s="68"/>
      <c r="N28" s="39"/>
      <c r="O28" s="47"/>
      <c r="P28" s="68"/>
      <c r="Q28" s="49"/>
      <c r="R28" s="62"/>
    </row>
    <row r="29" spans="1:21" ht="15.75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57"/>
      <c r="L29" s="185"/>
      <c r="M29" s="70"/>
      <c r="N29" s="39"/>
      <c r="O29" s="47"/>
      <c r="P29" s="70"/>
      <c r="Q29" s="42"/>
      <c r="R29" s="44"/>
      <c r="S29" s="51"/>
      <c r="T29" s="57"/>
      <c r="U29" s="51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+'16 Sept'!I38</f>
        <v>1000390315</v>
      </c>
      <c r="J30" s="35"/>
      <c r="K30" s="159"/>
      <c r="L30" s="186"/>
      <c r="M30" s="70"/>
      <c r="N30" s="39"/>
      <c r="O30" s="47"/>
      <c r="P30" s="70"/>
      <c r="Q30" s="42"/>
      <c r="R30" s="2"/>
      <c r="S30" s="51"/>
      <c r="T30" s="2"/>
      <c r="U30" s="51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+'22 Sept'!I56</f>
        <v>74468600</v>
      </c>
      <c r="J31" s="35"/>
      <c r="K31" s="157"/>
      <c r="L31" s="187"/>
      <c r="M31" s="70"/>
      <c r="N31" s="39"/>
      <c r="O31" s="47"/>
      <c r="P31" s="70"/>
      <c r="Q31" s="42"/>
      <c r="R31" s="2"/>
      <c r="S31" s="51"/>
      <c r="T31" s="2"/>
      <c r="U31" s="51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159"/>
      <c r="L32" s="183"/>
      <c r="M32" s="70"/>
      <c r="N32" s="39"/>
      <c r="O32" s="47"/>
      <c r="P32" s="70"/>
      <c r="Q32" s="42"/>
      <c r="R32" s="2"/>
      <c r="S32" s="51"/>
      <c r="T32" s="2"/>
      <c r="U32" s="51"/>
    </row>
    <row r="33" spans="1:21" ht="15.75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160"/>
      <c r="L33" s="185"/>
      <c r="M33" s="70"/>
      <c r="N33" s="39"/>
      <c r="O33" s="47"/>
      <c r="P33" s="70"/>
      <c r="Q33" s="42"/>
      <c r="R33" s="2"/>
      <c r="S33" s="51"/>
      <c r="T33" s="71"/>
      <c r="U33" s="51"/>
    </row>
    <row r="34" spans="1:21" ht="15.75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157"/>
      <c r="L34" s="183"/>
      <c r="M34" s="70"/>
      <c r="N34" s="39"/>
      <c r="O34" s="47"/>
      <c r="P34" s="70"/>
      <c r="Q34" s="42"/>
      <c r="R34" s="51"/>
      <c r="S34" s="51"/>
      <c r="T34" s="2"/>
      <c r="U34" s="51"/>
    </row>
    <row r="35" spans="1:21" ht="15.75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160"/>
      <c r="L35" s="185"/>
      <c r="N35" s="39"/>
      <c r="O35" s="47"/>
      <c r="Q35" s="42"/>
      <c r="R35" s="9"/>
      <c r="S35" s="51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>
        <v>0</v>
      </c>
      <c r="I36" s="8"/>
      <c r="J36" s="73"/>
      <c r="K36" s="157"/>
      <c r="L36" s="183"/>
      <c r="M36" s="154"/>
      <c r="N36" s="39"/>
      <c r="O36" s="47"/>
      <c r="Q36" s="42"/>
      <c r="S36" s="51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160"/>
      <c r="L37" s="185"/>
      <c r="M37" s="154"/>
      <c r="N37" s="39"/>
      <c r="O37" s="47"/>
      <c r="Q37" s="42"/>
      <c r="S37" s="51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1000390315</v>
      </c>
      <c r="J38" s="35"/>
      <c r="K38" s="157"/>
      <c r="L38" s="183"/>
      <c r="M38" s="154"/>
      <c r="N38" s="39"/>
      <c r="O38" s="47"/>
      <c r="Q38" s="42"/>
      <c r="S38" s="51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160"/>
      <c r="L39" s="185"/>
      <c r="M39" s="154"/>
      <c r="N39" s="39"/>
      <c r="O39" s="47"/>
      <c r="Q39" s="42"/>
      <c r="S39" s="51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157"/>
      <c r="L40" s="183"/>
      <c r="M40" s="154"/>
      <c r="N40" s="39"/>
      <c r="O40" s="47"/>
      <c r="Q40" s="42"/>
      <c r="S40" s="51"/>
      <c r="T40" s="2"/>
      <c r="U40" s="2"/>
    </row>
    <row r="41" spans="1:21" ht="15.75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160"/>
      <c r="L41" s="185"/>
      <c r="N41" s="39"/>
      <c r="O41" s="47"/>
      <c r="Q41" s="42"/>
      <c r="S41" s="51"/>
      <c r="T41" s="2"/>
      <c r="U41" s="2"/>
    </row>
    <row r="42" spans="1:21" ht="15.75" x14ac:dyDescent="0.2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160"/>
      <c r="L42" s="185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157"/>
      <c r="L43" s="183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160"/>
      <c r="L44" s="185"/>
      <c r="N44" s="39"/>
      <c r="O44" s="40"/>
      <c r="Q44" s="42"/>
      <c r="R44" s="43"/>
      <c r="S44" s="44"/>
      <c r="T44" s="43"/>
      <c r="U44" s="45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1">
        <f>SUM(I38:I44)</f>
        <v>1236791636</v>
      </c>
      <c r="J45" s="35"/>
      <c r="K45" s="157"/>
      <c r="L45" s="183"/>
      <c r="N45" s="79"/>
      <c r="O45" s="40"/>
      <c r="Q45" s="42"/>
      <c r="R45" s="43"/>
      <c r="S45" s="45"/>
      <c r="T45" s="43"/>
      <c r="U45" s="45"/>
    </row>
    <row r="46" spans="1:21" ht="15.75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160"/>
      <c r="L46" s="185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1069000</v>
      </c>
      <c r="I47" s="8"/>
      <c r="J47" s="82"/>
      <c r="K47" s="157"/>
      <c r="L47" s="183"/>
      <c r="M47" s="84"/>
      <c r="N47" s="39"/>
      <c r="O47" s="79"/>
      <c r="P47" s="84"/>
      <c r="Q47" s="42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160"/>
      <c r="L48" s="185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1069000</v>
      </c>
      <c r="J49" s="86"/>
      <c r="K49" s="157"/>
      <c r="L49" s="183"/>
      <c r="M49" s="84"/>
      <c r="N49" s="39"/>
      <c r="O49" s="37"/>
      <c r="P49" s="84"/>
      <c r="Q49" s="42"/>
      <c r="R49" s="87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160"/>
      <c r="L50" s="185"/>
      <c r="N50" s="90"/>
      <c r="O50" s="37"/>
      <c r="Q50" s="42"/>
      <c r="S50" s="87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157"/>
      <c r="L51" s="183"/>
      <c r="M51" s="84"/>
      <c r="N51" s="39"/>
      <c r="O51" s="37"/>
      <c r="P51" s="84"/>
      <c r="Q51" s="42"/>
      <c r="R51" s="87"/>
      <c r="S51" s="2"/>
      <c r="U51" s="2"/>
    </row>
    <row r="52" spans="1:21" ht="15.75" x14ac:dyDescent="0.25">
      <c r="A52" s="7"/>
      <c r="B52" s="7"/>
      <c r="C52" s="92" t="s">
        <v>43</v>
      </c>
      <c r="D52" s="7"/>
      <c r="E52" s="7"/>
      <c r="F52" s="7"/>
      <c r="G52" s="17"/>
      <c r="H52" s="63">
        <f>L119</f>
        <v>0</v>
      </c>
      <c r="I52" s="8"/>
      <c r="J52" s="93"/>
      <c r="K52" s="160"/>
      <c r="L52" s="185"/>
      <c r="N52" s="90"/>
      <c r="O52" s="37"/>
      <c r="Q52" s="42"/>
    </row>
    <row r="53" spans="1:21" ht="15.75" x14ac:dyDescent="0.25">
      <c r="A53" s="7"/>
      <c r="B53" s="7"/>
      <c r="C53" s="92" t="s">
        <v>44</v>
      </c>
      <c r="D53" s="7"/>
      <c r="E53" s="7"/>
      <c r="F53" s="7"/>
      <c r="G53" s="17"/>
      <c r="H53" s="63">
        <f>O24</f>
        <v>27173000</v>
      </c>
      <c r="I53" s="8"/>
      <c r="J53" s="93"/>
      <c r="K53" s="157"/>
      <c r="L53" s="183"/>
      <c r="M53" s="84"/>
      <c r="N53" s="39"/>
      <c r="O53" s="37"/>
      <c r="P53" s="84"/>
      <c r="Q53" s="42"/>
      <c r="R53" s="87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160"/>
      <c r="L54" s="185"/>
      <c r="M54" s="84"/>
      <c r="N54" s="39"/>
      <c r="O54" s="37"/>
      <c r="P54" s="84"/>
      <c r="Q54" s="42"/>
      <c r="R54" s="87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27173000</v>
      </c>
      <c r="J55" s="91"/>
      <c r="K55" s="162"/>
      <c r="L55" s="186"/>
      <c r="M55" s="84"/>
      <c r="N55" s="39"/>
      <c r="O55" s="37"/>
      <c r="P55" s="84"/>
      <c r="Q55" s="42"/>
      <c r="R55" s="87"/>
      <c r="S55" s="2"/>
      <c r="U55" s="2"/>
    </row>
    <row r="56" spans="1:21" ht="15.75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100572600</v>
      </c>
      <c r="J56" s="94"/>
      <c r="K56" s="39"/>
      <c r="L56" s="188"/>
      <c r="M56" s="84"/>
      <c r="N56" s="39"/>
      <c r="O56" s="37"/>
      <c r="P56" s="84"/>
      <c r="Q56" s="42"/>
      <c r="R56" s="95"/>
      <c r="S56" s="71"/>
      <c r="T56" s="95"/>
      <c r="U56" s="71"/>
    </row>
    <row r="57" spans="1:21" ht="15.75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100572600</v>
      </c>
      <c r="J57" s="96"/>
      <c r="K57" s="39"/>
      <c r="L57" s="189"/>
      <c r="M57" s="98"/>
      <c r="N57" s="39"/>
      <c r="O57" s="37"/>
      <c r="P57" s="98"/>
      <c r="Q57" s="42"/>
      <c r="R57" s="95"/>
      <c r="S57" s="71"/>
      <c r="T57" s="95"/>
      <c r="U57" s="71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189"/>
      <c r="M58" s="98"/>
      <c r="N58" s="39"/>
      <c r="O58" s="37"/>
      <c r="P58" s="98"/>
      <c r="Q58" s="42"/>
      <c r="R58" s="95"/>
      <c r="S58" s="71"/>
      <c r="T58" s="95"/>
      <c r="U58" s="71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89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74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0</v>
      </c>
      <c r="M119" s="146">
        <f t="shared" ref="M119:P119" si="1">SUM(M13:M118)</f>
        <v>1069000</v>
      </c>
      <c r="N119" s="146">
        <f>SUM(N13:N118)</f>
        <v>0</v>
      </c>
      <c r="O119" s="146">
        <f>SUM(O13:O118)</f>
        <v>54346000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80">
        <f>SUM(L34:L119)</f>
        <v>0</v>
      </c>
      <c r="O120" s="146">
        <f>SUM(O13:O119)</f>
        <v>108692000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opLeftCell="A52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1810+182</f>
        <v>1992</v>
      </c>
      <c r="F8" s="22"/>
      <c r="G8" s="17">
        <f t="shared" ref="G8:G16" si="0">C8*E8</f>
        <v>199200000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930+282</f>
        <v>1212</v>
      </c>
      <c r="F9" s="22"/>
      <c r="G9" s="17">
        <f t="shared" si="0"/>
        <v>60600000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88+4</f>
        <v>92</v>
      </c>
      <c r="F11" s="22"/>
      <c r="G11" s="17">
        <f t="shared" si="0"/>
        <v>920000</v>
      </c>
      <c r="H11" s="8"/>
      <c r="I11" s="17"/>
      <c r="J11" s="26"/>
      <c r="K11" s="27"/>
      <c r="L11" s="191" t="s">
        <v>12</v>
      </c>
      <c r="M11" s="192"/>
      <c r="N11" s="193" t="s">
        <v>13</v>
      </c>
      <c r="O11" s="193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35910000</v>
      </c>
      <c r="M13" s="38">
        <v>70000</v>
      </c>
      <c r="N13" s="39"/>
      <c r="O13" s="40">
        <v>30410000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-30410000</v>
      </c>
      <c r="M14" s="38">
        <v>2500000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262218000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30410000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262470100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+'[1]01 Sep '!I56</f>
        <v>230130100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3570000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3570000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5500000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30410000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35910000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262470100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262470100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5500000</v>
      </c>
      <c r="M119" s="146">
        <f t="shared" ref="M119:P119" si="1">SUM(M13:M118)</f>
        <v>3570000</v>
      </c>
      <c r="N119" s="146">
        <f>SUM(N13:N118)</f>
        <v>0</v>
      </c>
      <c r="O119" s="146">
        <f>SUM(O13:O118)</f>
        <v>60820000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5500000</v>
      </c>
      <c r="O120" s="146">
        <f>SUM(O13:O119)</f>
        <v>121640000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2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Normal="100" zoomScaleSheetLayoutView="100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116</v>
      </c>
      <c r="F8" s="22"/>
      <c r="G8" s="17">
        <f t="shared" ref="G8:G16" si="0">C8*E8</f>
        <v>11600000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198</v>
      </c>
      <c r="F9" s="22"/>
      <c r="G9" s="17">
        <f t="shared" si="0"/>
        <v>9900000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95</v>
      </c>
      <c r="F11" s="22"/>
      <c r="G11" s="17">
        <f t="shared" si="0"/>
        <v>950000</v>
      </c>
      <c r="H11" s="8"/>
      <c r="I11" s="17"/>
      <c r="J11" s="26"/>
      <c r="K11" s="27"/>
      <c r="L11" s="191" t="s">
        <v>12</v>
      </c>
      <c r="M11" s="192"/>
      <c r="N11" s="193" t="s">
        <v>13</v>
      </c>
      <c r="O11" s="193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134</v>
      </c>
      <c r="F12" s="22"/>
      <c r="G12" s="17">
        <f t="shared" si="0"/>
        <v>670000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32582500</v>
      </c>
      <c r="M13" s="38">
        <v>800000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625000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18000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23498000</v>
      </c>
      <c r="I17" s="9"/>
      <c r="J17" s="35"/>
      <c r="K17" s="36"/>
      <c r="L17" s="37"/>
      <c r="M17" s="38">
        <v>200000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164000000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79000000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70000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503</v>
      </c>
      <c r="F21" s="7"/>
      <c r="G21" s="23">
        <f>C21*E21</f>
        <v>251500</v>
      </c>
      <c r="H21" s="8"/>
      <c r="I21" s="23"/>
      <c r="J21" s="35"/>
      <c r="K21" s="36"/>
      <c r="L21" s="37"/>
      <c r="M21" s="38">
        <v>149000</v>
      </c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>
        <v>25000000</v>
      </c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252600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23750600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+'[1]02 Sep '!I56</f>
        <v>262470100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271362000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271362000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32582500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60000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32642500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23750600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23750600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32582500</v>
      </c>
      <c r="M119" s="146">
        <f t="shared" ref="M119:P119" si="1">SUM(M13:M118)</f>
        <v>271362000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32582500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158</v>
      </c>
      <c r="F8" s="22"/>
      <c r="G8" s="17">
        <f t="shared" ref="G8:G16" si="0">C8*E8</f>
        <v>15800000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190</v>
      </c>
      <c r="F9" s="22"/>
      <c r="G9" s="17">
        <f t="shared" si="0"/>
        <v>9500000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91" t="s">
        <v>12</v>
      </c>
      <c r="M11" s="192"/>
      <c r="N11" s="193" t="s">
        <v>13</v>
      </c>
      <c r="O11" s="193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69</v>
      </c>
      <c r="F12" s="22"/>
      <c r="G12" s="17">
        <f t="shared" si="0"/>
        <v>345000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15870000</v>
      </c>
      <c r="M13" s="38">
        <v>2120000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2700000</v>
      </c>
      <c r="M14" s="38">
        <v>2440000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700000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26465000</v>
      </c>
      <c r="I17" s="9"/>
      <c r="J17" s="35"/>
      <c r="K17" s="36"/>
      <c r="L17" s="37"/>
      <c r="M17" s="38">
        <v>900000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50000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9041500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26719100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+'[1]03 Sep '!I56</f>
        <v>23750600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15601500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15601500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18570000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18570000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26719100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26719100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18570000</v>
      </c>
      <c r="M119" s="146">
        <f t="shared" ref="M119:P119" si="1">SUM(M13:M118)</f>
        <v>15601500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18570000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opLeftCell="D1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248</v>
      </c>
      <c r="F8" s="22"/>
      <c r="G8" s="17">
        <f t="shared" ref="G8:G16" si="0">C8*E8</f>
        <v>24800000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120</v>
      </c>
      <c r="F9" s="22"/>
      <c r="G9" s="17">
        <f t="shared" si="0"/>
        <v>6000000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45</v>
      </c>
      <c r="F11" s="22"/>
      <c r="G11" s="17">
        <f t="shared" si="0"/>
        <v>450000</v>
      </c>
      <c r="H11" s="8"/>
      <c r="I11" s="17"/>
      <c r="J11" s="26"/>
      <c r="K11" s="27"/>
      <c r="L11" s="191" t="s">
        <v>12</v>
      </c>
      <c r="M11" s="192"/>
      <c r="N11" s="193" t="s">
        <v>13</v>
      </c>
      <c r="O11" s="193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12330000</v>
      </c>
      <c r="M13" s="38">
        <v>6645000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31920000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32174100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+'[1]04 Sept '!I56</f>
        <v>26719100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6875000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6875000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12330000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12330000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32174100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32174100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12330000</v>
      </c>
      <c r="M119" s="146">
        <f t="shared" ref="M119:P119" si="1">SUM(M13:M118)</f>
        <v>6875000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12330000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L16" sqref="L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248+175</f>
        <v>423</v>
      </c>
      <c r="F8" s="22"/>
      <c r="G8" s="17">
        <f t="shared" ref="G8:G16" si="0">C8*E8</f>
        <v>42300000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120+94</f>
        <v>214</v>
      </c>
      <c r="F9" s="22"/>
      <c r="G9" s="17">
        <f t="shared" si="0"/>
        <v>10700000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22432000</v>
      </c>
      <c r="M13" s="38">
        <v>132000</v>
      </c>
      <c r="N13" s="39"/>
      <c r="O13" s="40">
        <v>4300000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-4300000</v>
      </c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54220000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4300000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54474100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+'[1]06 Sept '!I56</f>
        <v>32174100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132000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132000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18132000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4300000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22432000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54474100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54474100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18132000</v>
      </c>
      <c r="M119" s="146">
        <f t="shared" ref="M119:P119" si="1">SUM(M13:M118)</f>
        <v>132000</v>
      </c>
      <c r="N119" s="146">
        <f>SUM(N13:N118)</f>
        <v>0</v>
      </c>
      <c r="O119" s="146">
        <f>SUM(O13:O118)</f>
        <v>8600000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18132000</v>
      </c>
      <c r="O120" s="146">
        <f>SUM(O13:O119)</f>
        <v>17200000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37" zoomScale="98" zoomScaleNormal="100" zoomScaleSheetLayoutView="98" workbookViewId="0">
      <selection activeCell="K59" sqref="K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459</v>
      </c>
      <c r="F8" s="22"/>
      <c r="G8" s="17">
        <f t="shared" ref="G8:G16" si="0">C8*E8</f>
        <v>45900000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301</v>
      </c>
      <c r="F9" s="22"/>
      <c r="G9" s="17">
        <f t="shared" si="0"/>
        <v>15050000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</v>
      </c>
      <c r="F10" s="22"/>
      <c r="G10" s="17">
        <f t="shared" si="0"/>
        <v>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</v>
      </c>
      <c r="F11" s="22"/>
      <c r="G11" s="17">
        <f t="shared" si="0"/>
        <v>100000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17</v>
      </c>
      <c r="F12" s="22"/>
      <c r="G12" s="17">
        <f t="shared" si="0"/>
        <v>85000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19435500</v>
      </c>
      <c r="M13" s="38">
        <v>12828000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61171000</v>
      </c>
      <c r="I17" s="9"/>
      <c r="J17" s="35"/>
      <c r="K17" s="36"/>
      <c r="L17" s="37"/>
      <c r="M17" s="38"/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511</v>
      </c>
      <c r="F21" s="7"/>
      <c r="G21" s="23">
        <f>C21*E21</f>
        <v>255500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256600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61427600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+'06 SE'!I56</f>
        <v>54474100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12828000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12828000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19435500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346000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19781500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61427600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61427600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19435500</v>
      </c>
      <c r="M119" s="146">
        <f t="shared" ref="M119:P119" si="1">SUM(M13:M118)</f>
        <v>12828000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19435500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8" zoomScaleNormal="100" zoomScaleSheetLayoutView="98" workbookViewId="0">
      <selection activeCell="A17" sqref="A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43350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466</v>
      </c>
      <c r="F8" s="22"/>
      <c r="G8" s="17">
        <f t="shared" ref="G8:G16" si="0">C8*E8</f>
        <v>46600000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324</v>
      </c>
      <c r="F9" s="22"/>
      <c r="G9" s="17">
        <f t="shared" si="0"/>
        <v>16200000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</v>
      </c>
      <c r="F12" s="22"/>
      <c r="G12" s="17">
        <f t="shared" si="0"/>
        <v>80000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5750000</v>
      </c>
      <c r="M13" s="38">
        <v>100000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260000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 t="s">
        <v>11</v>
      </c>
      <c r="M15" s="38">
        <v>135000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750000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62946000</v>
      </c>
      <c r="I17" s="9"/>
      <c r="J17" s="35"/>
      <c r="K17" s="36"/>
      <c r="L17" s="37"/>
      <c r="M17" s="38">
        <v>132500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1200000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750000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650000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63200100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Sepu'!I56</f>
        <v>61427600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3977500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3977500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5750000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5750000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63200100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63200100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5750000</v>
      </c>
      <c r="M119" s="146">
        <f t="shared" ref="M119:P119" si="1">SUM(M13:M118)</f>
        <v>3977500</v>
      </c>
      <c r="N119" s="146">
        <f>SUM(N13:N118)</f>
        <v>0</v>
      </c>
      <c r="O119" s="146">
        <f>SUM(O13:O118)</f>
        <v>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5750000</v>
      </c>
      <c r="O120" s="146">
        <f>SUM(O13:O119)</f>
        <v>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7" bestFit="1" customWidth="1"/>
    <col min="13" max="14" width="20.7109375" style="72" customWidth="1"/>
    <col min="15" max="15" width="18.5703125" style="147" bestFit="1" customWidth="1"/>
    <col min="16" max="16" width="20.7109375" style="72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0" t="s">
        <v>0</v>
      </c>
      <c r="B1" s="190"/>
      <c r="C1" s="190"/>
      <c r="D1" s="190"/>
      <c r="E1" s="190"/>
      <c r="F1" s="190"/>
      <c r="G1" s="190"/>
      <c r="H1" s="190"/>
      <c r="I1" s="190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65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669</v>
      </c>
      <c r="F8" s="22"/>
      <c r="G8" s="17">
        <f t="shared" ref="G8:G16" si="0">C8*E8</f>
        <v>66900000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363</v>
      </c>
      <c r="F9" s="22"/>
      <c r="G9" s="17">
        <f t="shared" si="0"/>
        <v>18150000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0</v>
      </c>
      <c r="F10" s="22"/>
      <c r="G10" s="17">
        <f t="shared" si="0"/>
        <v>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94" t="s">
        <v>12</v>
      </c>
      <c r="M11" s="191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14</v>
      </c>
      <c r="F12" s="22"/>
      <c r="G12" s="17">
        <f t="shared" si="0"/>
        <v>70000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8</v>
      </c>
      <c r="F13" s="22"/>
      <c r="G13" s="17">
        <f t="shared" si="0"/>
        <v>16000</v>
      </c>
      <c r="H13" s="8"/>
      <c r="I13" s="17"/>
      <c r="J13" s="35"/>
      <c r="K13" s="36"/>
      <c r="L13" s="37">
        <v>27450000</v>
      </c>
      <c r="M13" s="38">
        <v>35000000</v>
      </c>
      <c r="N13" s="39"/>
      <c r="O13" s="40">
        <v>28900000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37294500</v>
      </c>
      <c r="M14" s="38">
        <v>16100000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-28900000</v>
      </c>
      <c r="M15" s="38">
        <v>300000</v>
      </c>
      <c r="N15" s="39"/>
      <c r="O15" s="47"/>
      <c r="P15" s="48"/>
      <c r="Q15" s="37"/>
      <c r="R15" s="44"/>
      <c r="S15" s="51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48000</v>
      </c>
      <c r="N16" s="39"/>
      <c r="O16" s="47"/>
      <c r="P16" s="52"/>
      <c r="Q16" s="37"/>
      <c r="R16" s="44"/>
      <c r="S16" s="51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85156000</v>
      </c>
      <c r="I17" s="9"/>
      <c r="J17" s="35"/>
      <c r="K17" s="36"/>
      <c r="L17" s="37"/>
      <c r="M17" s="38">
        <v>150000</v>
      </c>
      <c r="N17" s="39"/>
      <c r="O17" s="47"/>
      <c r="P17" s="53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2000000</v>
      </c>
      <c r="N18" s="46"/>
      <c r="O18" s="47"/>
      <c r="P18" s="53"/>
      <c r="Q18" s="54"/>
      <c r="R18" s="55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30000</v>
      </c>
      <c r="N19" s="46"/>
      <c r="O19" s="47"/>
      <c r="P19" s="52"/>
      <c r="Q19" s="56"/>
      <c r="R19" s="44"/>
      <c r="S19" s="51"/>
      <c r="T19" s="57" t="s">
        <v>25</v>
      </c>
      <c r="U19" s="51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551500</v>
      </c>
      <c r="N20" s="39"/>
      <c r="O20" s="47"/>
      <c r="P20" s="58"/>
      <c r="Q20" s="28"/>
      <c r="R20" s="44"/>
      <c r="S20" s="51"/>
      <c r="T20" s="57"/>
      <c r="U20" s="51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3"/>
      <c r="Q21" s="37"/>
      <c r="R21" s="55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3"/>
      <c r="Q22" s="37"/>
      <c r="R22" s="55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3"/>
      <c r="Q23" s="37"/>
      <c r="R23" s="55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28900000</v>
      </c>
      <c r="P24" s="59"/>
      <c r="Q24" s="42"/>
      <c r="R24" s="44"/>
      <c r="S24" s="51"/>
      <c r="T24" s="57"/>
      <c r="U24" s="51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0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1"/>
      <c r="Q25" s="49"/>
      <c r="R25" s="62"/>
    </row>
    <row r="26" spans="1:21" x14ac:dyDescent="0.25">
      <c r="A26" s="7"/>
      <c r="B26" s="7"/>
      <c r="C26" s="18"/>
      <c r="D26" s="7"/>
      <c r="E26" s="7"/>
      <c r="F26" s="7"/>
      <c r="G26" s="7"/>
      <c r="H26" s="63">
        <f>SUM(G20:G25)</f>
        <v>254100</v>
      </c>
      <c r="I26" s="8"/>
      <c r="J26" s="35"/>
      <c r="K26" s="36"/>
      <c r="L26" s="37"/>
      <c r="M26" s="38"/>
      <c r="N26" s="39"/>
      <c r="O26" s="47"/>
      <c r="P26" s="64"/>
      <c r="Q26" s="49"/>
      <c r="R26" s="62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85410100</v>
      </c>
      <c r="J27" s="35"/>
      <c r="K27" s="36"/>
      <c r="L27" s="37"/>
      <c r="M27" s="65"/>
      <c r="N27" s="39"/>
      <c r="O27" s="47"/>
      <c r="P27" s="52"/>
      <c r="Q27" s="66"/>
      <c r="R27" s="44"/>
      <c r="S27" s="51"/>
      <c r="T27" s="57"/>
      <c r="U27" s="51"/>
    </row>
    <row r="28" spans="1:21" x14ac:dyDescent="0.25">
      <c r="A28" s="7"/>
      <c r="B28" s="7"/>
      <c r="C28" s="7"/>
      <c r="D28" s="7"/>
      <c r="E28" s="7"/>
      <c r="F28" s="7"/>
      <c r="G28" s="67"/>
      <c r="H28" s="8"/>
      <c r="I28" s="8"/>
      <c r="J28" s="35"/>
      <c r="K28" s="36"/>
      <c r="L28" s="37"/>
      <c r="M28" s="68"/>
      <c r="N28" s="39"/>
      <c r="O28" s="47"/>
      <c r="P28" s="68"/>
      <c r="Q28" s="49"/>
      <c r="R28" s="62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69"/>
      <c r="M29" s="70"/>
      <c r="N29" s="39"/>
      <c r="O29" s="47"/>
      <c r="P29" s="70"/>
      <c r="Q29" s="42"/>
      <c r="R29" s="44"/>
      <c r="S29" s="51"/>
      <c r="T29" s="57"/>
      <c r="U29" s="51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69"/>
      <c r="M30" s="70"/>
      <c r="N30" s="39"/>
      <c r="O30" s="47"/>
      <c r="P30" s="70"/>
      <c r="Q30" s="42"/>
      <c r="R30" s="2"/>
      <c r="S30" s="51"/>
      <c r="T30" s="2"/>
      <c r="U30" s="51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Sept '!I56</f>
        <v>63200100</v>
      </c>
      <c r="J31" s="35"/>
      <c r="K31" s="36"/>
      <c r="L31" s="69"/>
      <c r="M31" s="70"/>
      <c r="N31" s="39"/>
      <c r="O31" s="47"/>
      <c r="P31" s="70"/>
      <c r="Q31" s="42"/>
      <c r="R31" s="2"/>
      <c r="S31" s="51"/>
      <c r="T31" s="2"/>
      <c r="U31" s="5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69"/>
      <c r="M32" s="70"/>
      <c r="N32" s="39"/>
      <c r="O32" s="47"/>
      <c r="P32" s="70"/>
      <c r="Q32" s="42"/>
      <c r="R32" s="2"/>
      <c r="S32" s="51"/>
      <c r="T32" s="2"/>
      <c r="U32" s="51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69"/>
      <c r="M33" s="70"/>
      <c r="N33" s="39"/>
      <c r="O33" s="47"/>
      <c r="P33" s="70"/>
      <c r="Q33" s="42"/>
      <c r="R33" s="2"/>
      <c r="S33" s="51"/>
      <c r="T33" s="71"/>
      <c r="U33" s="51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69"/>
      <c r="M34" s="70"/>
      <c r="N34" s="39"/>
      <c r="O34" s="47"/>
      <c r="P34" s="70"/>
      <c r="Q34" s="42"/>
      <c r="R34" s="51"/>
      <c r="S34" s="51"/>
      <c r="T34" s="2"/>
      <c r="U34" s="51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69"/>
      <c r="N35" s="39"/>
      <c r="O35" s="47"/>
      <c r="Q35" s="42"/>
      <c r="R35" s="9"/>
      <c r="S35" s="51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3"/>
      <c r="I36" s="8"/>
      <c r="J36" s="73"/>
      <c r="K36" s="36"/>
      <c r="L36" s="69"/>
      <c r="M36" s="74"/>
      <c r="N36" s="39"/>
      <c r="O36" s="47"/>
      <c r="Q36" s="42"/>
      <c r="S36" s="51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69"/>
      <c r="M37" s="74"/>
      <c r="N37" s="39"/>
      <c r="O37" s="47"/>
      <c r="Q37" s="42"/>
      <c r="S37" s="51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69"/>
      <c r="M38" s="74"/>
      <c r="N38" s="39"/>
      <c r="O38" s="47"/>
      <c r="Q38" s="42"/>
      <c r="S38" s="51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69"/>
      <c r="M39" s="74"/>
      <c r="N39" s="39"/>
      <c r="O39" s="47"/>
      <c r="Q39" s="42"/>
      <c r="S39" s="51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69"/>
      <c r="M40" s="74"/>
      <c r="N40" s="39"/>
      <c r="O40" s="47"/>
      <c r="Q40" s="42"/>
      <c r="S40" s="51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3">
        <f>25303132+65000000-84000000</f>
        <v>6303132</v>
      </c>
      <c r="J41" s="35"/>
      <c r="K41" s="39"/>
      <c r="L41" s="76"/>
      <c r="N41" s="39"/>
      <c r="O41" s="47"/>
      <c r="Q41" s="42"/>
      <c r="S41" s="51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77"/>
      <c r="N42" s="39"/>
      <c r="O42" s="47"/>
      <c r="Q42" s="42"/>
      <c r="S42" s="51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8">
        <f>116537412-37138758</f>
        <v>79398654</v>
      </c>
      <c r="I43" s="8"/>
      <c r="J43" s="35"/>
      <c r="K43" s="39"/>
      <c r="L43" s="77"/>
      <c r="N43" s="79"/>
      <c r="O43" s="40"/>
      <c r="Q43" s="42"/>
      <c r="S43" s="51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0">
        <f>SUM(H40:H43)</f>
        <v>236401321</v>
      </c>
      <c r="J44" s="35"/>
      <c r="K44" s="39"/>
      <c r="L44" s="77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1">
        <f>SUM(I38:I44)</f>
        <v>1136791636</v>
      </c>
      <c r="J45" s="35"/>
      <c r="K45" s="39"/>
      <c r="L45" s="77"/>
      <c r="N45" s="79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2"/>
      <c r="K46" s="39"/>
      <c r="L46" s="77"/>
      <c r="N46" s="39"/>
      <c r="O46" s="79"/>
      <c r="Q46" s="42"/>
      <c r="R46" s="83"/>
      <c r="S46" s="83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54179500</v>
      </c>
      <c r="I47" s="8"/>
      <c r="J47" s="82"/>
      <c r="K47" s="39"/>
      <c r="L47" s="77"/>
      <c r="M47" s="84"/>
      <c r="N47" s="39"/>
      <c r="O47" s="79"/>
      <c r="P47" s="84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5">
        <v>0</v>
      </c>
      <c r="I48" s="8" t="s">
        <v>7</v>
      </c>
      <c r="J48" s="86"/>
      <c r="K48" s="39"/>
      <c r="L48" s="77"/>
      <c r="M48" s="84"/>
      <c r="N48" s="39"/>
      <c r="O48" s="37"/>
      <c r="P48" s="84"/>
      <c r="Q48" s="42"/>
      <c r="R48" s="87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88"/>
      <c r="I49" s="8">
        <f>H47+H48</f>
        <v>54179500</v>
      </c>
      <c r="J49" s="86"/>
      <c r="K49" s="39"/>
      <c r="L49" s="77"/>
      <c r="M49" s="84"/>
      <c r="N49" s="39"/>
      <c r="O49" s="37"/>
      <c r="P49" s="84"/>
      <c r="Q49" s="42"/>
      <c r="R49" s="87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89"/>
      <c r="I50" s="8" t="s">
        <v>7</v>
      </c>
      <c r="J50" s="82"/>
      <c r="K50" s="39"/>
      <c r="L50" s="77"/>
      <c r="N50" s="90"/>
      <c r="O50" s="37"/>
      <c r="Q50" s="42"/>
      <c r="S50" s="87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1"/>
      <c r="K51" s="39"/>
      <c r="L51" s="77"/>
      <c r="M51" s="84"/>
      <c r="N51" s="39"/>
      <c r="O51" s="37"/>
      <c r="P51" s="84"/>
      <c r="Q51" s="42"/>
      <c r="R51" s="87"/>
      <c r="S51" s="2"/>
      <c r="U51" s="2"/>
    </row>
    <row r="52" spans="1:21" x14ac:dyDescent="0.25">
      <c r="A52" s="7"/>
      <c r="B52" s="7"/>
      <c r="C52" s="92" t="s">
        <v>43</v>
      </c>
      <c r="D52" s="7"/>
      <c r="E52" s="7"/>
      <c r="F52" s="7"/>
      <c r="G52" s="17"/>
      <c r="H52" s="63">
        <f>+L119</f>
        <v>35844500</v>
      </c>
      <c r="I52" s="8"/>
      <c r="J52" s="93"/>
      <c r="K52" s="39"/>
      <c r="L52" s="77"/>
      <c r="N52" s="90"/>
      <c r="O52" s="37"/>
      <c r="Q52" s="42"/>
    </row>
    <row r="53" spans="1:21" x14ac:dyDescent="0.25">
      <c r="A53" s="7"/>
      <c r="B53" s="7"/>
      <c r="C53" s="92" t="s">
        <v>44</v>
      </c>
      <c r="D53" s="7"/>
      <c r="E53" s="7"/>
      <c r="F53" s="7"/>
      <c r="G53" s="17"/>
      <c r="H53" s="63">
        <f>+O24</f>
        <v>28900000</v>
      </c>
      <c r="I53" s="8"/>
      <c r="J53" s="93"/>
      <c r="K53" s="39"/>
      <c r="L53" s="77"/>
      <c r="M53" s="84"/>
      <c r="N53" s="39"/>
      <c r="O53" s="37"/>
      <c r="P53" s="84"/>
      <c r="Q53" s="42"/>
      <c r="R53" s="87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f>6645000+5000000</f>
        <v>11645000</v>
      </c>
      <c r="I54" s="8"/>
      <c r="J54" s="93"/>
      <c r="K54" s="39"/>
      <c r="L54" s="77"/>
      <c r="M54" s="84"/>
      <c r="N54" s="39"/>
      <c r="O54" s="37"/>
      <c r="P54" s="84"/>
      <c r="Q54" s="42"/>
      <c r="R54" s="87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76389500</v>
      </c>
      <c r="J55" s="91"/>
      <c r="K55" s="39"/>
      <c r="L55" s="77"/>
      <c r="M55" s="84"/>
      <c r="N55" s="39"/>
      <c r="O55" s="37"/>
      <c r="P55" s="84"/>
      <c r="Q55" s="42"/>
      <c r="R55" s="87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85410100</v>
      </c>
      <c r="J56" s="94"/>
      <c r="K56" s="39"/>
      <c r="L56" s="77"/>
      <c r="M56" s="84"/>
      <c r="N56" s="39"/>
      <c r="O56" s="37"/>
      <c r="P56" s="84"/>
      <c r="Q56" s="42"/>
      <c r="R56" s="95"/>
      <c r="S56" s="71"/>
      <c r="T56" s="95"/>
      <c r="U56" s="71"/>
    </row>
    <row r="57" spans="1:21" x14ac:dyDescent="0.25">
      <c r="A57" s="92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85410100</v>
      </c>
      <c r="J57" s="96"/>
      <c r="K57" s="39"/>
      <c r="L57" s="97"/>
      <c r="M57" s="98"/>
      <c r="N57" s="39"/>
      <c r="O57" s="37"/>
      <c r="P57" s="98"/>
      <c r="Q57" s="42"/>
      <c r="R57" s="95"/>
      <c r="S57" s="71"/>
      <c r="T57" s="95"/>
      <c r="U57" s="71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96"/>
      <c r="K58" s="39"/>
      <c r="L58" s="97"/>
      <c r="M58" s="98"/>
      <c r="N58" s="39"/>
      <c r="O58" s="37"/>
      <c r="P58" s="98"/>
      <c r="Q58" s="42"/>
      <c r="R58" s="95"/>
      <c r="S58" s="71"/>
      <c r="T58" s="95"/>
      <c r="U58" s="71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99"/>
      <c r="K59" s="39"/>
      <c r="L59" s="100"/>
      <c r="M59" s="101"/>
      <c r="N59" s="39"/>
      <c r="O59" s="37"/>
      <c r="P59" s="101"/>
      <c r="Q59" s="42"/>
      <c r="R59" s="95"/>
      <c r="S59" s="71"/>
      <c r="T59" s="95"/>
      <c r="U59" s="102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9"/>
      <c r="K60" s="39"/>
      <c r="L60" s="103"/>
      <c r="M60" s="84"/>
      <c r="N60" s="39"/>
      <c r="O60" s="37"/>
      <c r="P60" s="84"/>
      <c r="Q60" s="42"/>
      <c r="R60" s="95"/>
      <c r="S60" s="71"/>
      <c r="T60" s="95"/>
      <c r="U60" s="95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4"/>
      <c r="J61" s="99"/>
      <c r="K61" s="39"/>
      <c r="L61" s="105"/>
      <c r="M61" s="101"/>
      <c r="N61" s="39"/>
      <c r="O61" s="37"/>
      <c r="P61" s="101"/>
      <c r="Q61" s="42"/>
      <c r="R61" s="95"/>
      <c r="S61" s="71"/>
      <c r="T61" s="95"/>
      <c r="U61" s="95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99"/>
      <c r="K62" s="39"/>
      <c r="L62" s="105"/>
      <c r="M62" s="101"/>
      <c r="N62" s="39"/>
      <c r="O62" s="37"/>
      <c r="P62" s="101"/>
      <c r="Q62" s="42"/>
      <c r="R62" s="95"/>
      <c r="S62" s="71"/>
      <c r="T62" s="95"/>
      <c r="U62" s="95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99"/>
      <c r="K63" s="39"/>
      <c r="L63" s="105"/>
      <c r="M63" s="101"/>
      <c r="N63" s="106"/>
      <c r="O63" s="37"/>
      <c r="P63" s="101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99"/>
      <c r="K64" s="39"/>
      <c r="L64" s="105"/>
      <c r="N64" s="90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99"/>
      <c r="K65" s="39"/>
      <c r="L65" s="103"/>
      <c r="N65" s="90"/>
      <c r="O65" s="37"/>
      <c r="Q65" s="42"/>
    </row>
    <row r="66" spans="1:21" x14ac:dyDescent="0.25">
      <c r="A66" s="111" t="s">
        <v>62</v>
      </c>
      <c r="B66" s="108"/>
      <c r="C66" s="108"/>
      <c r="D66" s="109"/>
      <c r="E66" s="109"/>
      <c r="F66" s="109"/>
      <c r="G66" s="9" t="s">
        <v>54</v>
      </c>
      <c r="J66" s="99"/>
      <c r="K66" s="39"/>
      <c r="L66" s="103"/>
      <c r="M66" s="101"/>
      <c r="N66" s="112"/>
      <c r="O66" s="37"/>
      <c r="P66" s="101"/>
      <c r="Q66" s="42"/>
      <c r="R66" s="95"/>
      <c r="S66" s="71"/>
      <c r="T66" s="95"/>
      <c r="U66" s="95"/>
    </row>
    <row r="67" spans="1:21" x14ac:dyDescent="0.25">
      <c r="K67" s="39"/>
      <c r="L67" s="113"/>
      <c r="M67" s="101"/>
      <c r="N67" s="112"/>
      <c r="O67" s="49"/>
      <c r="P67" s="101"/>
      <c r="Q67" s="42"/>
      <c r="S67" s="51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99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99"/>
      <c r="K69" s="114"/>
      <c r="L69" s="115"/>
      <c r="N69" s="112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99"/>
      <c r="K70" s="114"/>
      <c r="L70" s="115"/>
      <c r="N70" s="112"/>
      <c r="O70" s="37"/>
      <c r="Q70" s="42"/>
      <c r="S70" s="87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99"/>
      <c r="K71" s="114"/>
      <c r="L71" s="115"/>
      <c r="O71" s="37"/>
      <c r="Q71" s="42"/>
      <c r="S71" s="87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99"/>
      <c r="K72" s="116"/>
      <c r="L72" s="49"/>
      <c r="N72" s="117"/>
      <c r="O72" s="40"/>
      <c r="Q72" s="42"/>
      <c r="R72" s="43"/>
      <c r="S72" s="44"/>
      <c r="T72" s="118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9"/>
      <c r="J73" s="99"/>
      <c r="K73" s="114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20"/>
      <c r="H74" s="121"/>
      <c r="I74" s="109"/>
      <c r="J74" s="99"/>
      <c r="K74" s="114"/>
      <c r="L74" s="49"/>
      <c r="O74" s="37"/>
      <c r="Q74" s="122"/>
    </row>
    <row r="75" spans="1:21" x14ac:dyDescent="0.25">
      <c r="A75" s="109"/>
      <c r="B75" s="109"/>
      <c r="C75" s="109"/>
      <c r="D75" s="109"/>
      <c r="E75" s="109"/>
      <c r="F75" s="109"/>
      <c r="G75" s="120" t="s">
        <v>59</v>
      </c>
      <c r="H75" s="123"/>
      <c r="I75" s="109"/>
      <c r="J75" s="99"/>
      <c r="K75" s="114"/>
      <c r="L75" s="124"/>
      <c r="O75" s="37"/>
      <c r="Q75" s="122"/>
    </row>
    <row r="76" spans="1:21" x14ac:dyDescent="0.25">
      <c r="A76" s="125"/>
      <c r="B76" s="126"/>
      <c r="C76" s="126"/>
      <c r="D76" s="126"/>
      <c r="E76" s="127"/>
      <c r="F76" s="2"/>
      <c r="G76" s="2"/>
      <c r="H76" s="71"/>
      <c r="I76" s="2"/>
      <c r="J76" s="99"/>
      <c r="K76" s="128"/>
      <c r="L76" s="129"/>
      <c r="O76" s="37"/>
      <c r="Q76" s="122"/>
    </row>
    <row r="77" spans="1:21" x14ac:dyDescent="0.25">
      <c r="A77" s="125"/>
      <c r="B77" s="126"/>
      <c r="C77" s="130"/>
      <c r="D77" s="126"/>
      <c r="E77" s="131"/>
      <c r="F77" s="2"/>
      <c r="G77" s="2"/>
      <c r="H77" s="71"/>
      <c r="I77" s="2"/>
      <c r="J77" s="99"/>
      <c r="K77" s="132"/>
      <c r="L77" s="31"/>
      <c r="O77" s="37"/>
      <c r="Q77" s="122"/>
    </row>
    <row r="78" spans="1:21" x14ac:dyDescent="0.25">
      <c r="A78" s="127"/>
      <c r="B78" s="126"/>
      <c r="C78" s="130"/>
      <c r="D78" s="130"/>
      <c r="E78" s="133"/>
      <c r="F78" s="87"/>
      <c r="H78" s="95"/>
      <c r="J78" s="99"/>
      <c r="K78" s="29"/>
      <c r="L78" s="31"/>
      <c r="O78" s="37"/>
      <c r="Q78" s="122"/>
    </row>
    <row r="79" spans="1:21" x14ac:dyDescent="0.25">
      <c r="A79" s="134"/>
      <c r="B79" s="126"/>
      <c r="C79" s="135"/>
      <c r="D79" s="135"/>
      <c r="E79" s="133"/>
      <c r="H79" s="95"/>
      <c r="J79" s="99"/>
      <c r="K79" s="29"/>
      <c r="L79" s="31"/>
      <c r="O79" s="37"/>
      <c r="Q79" s="122"/>
    </row>
    <row r="80" spans="1:21" x14ac:dyDescent="0.25">
      <c r="A80" s="136"/>
      <c r="B80" s="126"/>
      <c r="C80" s="135"/>
      <c r="D80" s="135"/>
      <c r="E80" s="133"/>
      <c r="H80" s="95"/>
      <c r="J80" s="99"/>
      <c r="K80" s="29"/>
      <c r="L80" s="31"/>
      <c r="O80" s="37"/>
      <c r="Q80" s="137"/>
    </row>
    <row r="81" spans="1:17" x14ac:dyDescent="0.25">
      <c r="A81" s="136"/>
      <c r="B81" s="126"/>
      <c r="C81" s="135"/>
      <c r="D81" s="135"/>
      <c r="E81" s="133"/>
      <c r="H81" s="95"/>
      <c r="J81" s="99"/>
      <c r="K81" s="29"/>
      <c r="L81" s="31"/>
      <c r="O81" s="37"/>
      <c r="Q81" s="137"/>
    </row>
    <row r="82" spans="1:17" x14ac:dyDescent="0.25">
      <c r="A82" s="138"/>
      <c r="B82" s="126"/>
      <c r="C82" s="126"/>
      <c r="D82" s="126"/>
      <c r="E82" s="127"/>
      <c r="F82" s="2"/>
      <c r="G82" s="2"/>
      <c r="H82" s="71"/>
      <c r="I82" s="2"/>
      <c r="J82" s="99"/>
      <c r="K82" s="79"/>
      <c r="L82" s="37"/>
      <c r="O82" s="37"/>
      <c r="Q82" s="137"/>
    </row>
    <row r="83" spans="1:17" x14ac:dyDescent="0.25">
      <c r="A83" s="125" t="s">
        <v>60</v>
      </c>
      <c r="B83" s="126"/>
      <c r="C83" s="126"/>
      <c r="D83" s="126"/>
      <c r="E83" s="127"/>
      <c r="F83" s="2"/>
      <c r="G83" s="2"/>
      <c r="H83" s="71"/>
      <c r="I83" s="2"/>
      <c r="J83" s="99"/>
      <c r="K83" s="139"/>
      <c r="L83" s="37"/>
      <c r="O83" s="37"/>
      <c r="Q83" s="137"/>
    </row>
    <row r="84" spans="1:17" x14ac:dyDescent="0.25">
      <c r="A84" s="125"/>
      <c r="B84" s="126"/>
      <c r="C84" s="130"/>
      <c r="D84" s="126"/>
      <c r="E84" s="131"/>
      <c r="F84" s="2"/>
      <c r="G84" s="2"/>
      <c r="H84" s="71"/>
      <c r="I84" s="2"/>
      <c r="J84" s="99"/>
      <c r="K84" s="139"/>
      <c r="L84" s="37"/>
      <c r="O84" s="37"/>
      <c r="Q84" s="137"/>
    </row>
    <row r="85" spans="1:17" x14ac:dyDescent="0.25">
      <c r="A85" s="140">
        <f>SUM(A66:A84)</f>
        <v>0</v>
      </c>
      <c r="E85" s="95">
        <f>SUM(E66:E84)</f>
        <v>0</v>
      </c>
      <c r="H85" s="95">
        <f>SUM(H66:H84)</f>
        <v>0</v>
      </c>
      <c r="J85" s="99"/>
      <c r="K85" s="139"/>
      <c r="L85" s="37"/>
      <c r="O85" s="37"/>
      <c r="Q85" s="137"/>
    </row>
    <row r="86" spans="1:17" x14ac:dyDescent="0.25">
      <c r="J86" s="99"/>
      <c r="K86" s="139"/>
      <c r="L86" s="37"/>
      <c r="O86" s="37"/>
      <c r="Q86" s="122"/>
    </row>
    <row r="87" spans="1:17" x14ac:dyDescent="0.25">
      <c r="J87" s="99"/>
      <c r="K87" s="139"/>
      <c r="L87" s="37"/>
      <c r="O87" s="37"/>
      <c r="Q87" s="122"/>
    </row>
    <row r="88" spans="1:17" x14ac:dyDescent="0.25">
      <c r="J88" s="99"/>
      <c r="K88" s="139"/>
      <c r="L88" s="37"/>
      <c r="O88" s="37"/>
      <c r="Q88" s="122"/>
    </row>
    <row r="89" spans="1:17" x14ac:dyDescent="0.25">
      <c r="J89" s="99"/>
      <c r="K89" s="139"/>
      <c r="L89" s="37"/>
      <c r="O89" s="37"/>
      <c r="Q89" s="122"/>
    </row>
    <row r="90" spans="1:17" x14ac:dyDescent="0.25">
      <c r="J90" s="99"/>
      <c r="K90" s="139"/>
      <c r="L90" s="37"/>
      <c r="O90" s="37"/>
      <c r="Q90" s="122"/>
    </row>
    <row r="91" spans="1:17" x14ac:dyDescent="0.25">
      <c r="J91" s="99"/>
      <c r="K91" s="139"/>
      <c r="L91" s="37"/>
      <c r="O91" s="37"/>
      <c r="Q91" s="122"/>
    </row>
    <row r="92" spans="1:17" x14ac:dyDescent="0.2">
      <c r="K92" s="139"/>
      <c r="L92" s="37"/>
      <c r="O92" s="37"/>
      <c r="Q92" s="122"/>
    </row>
    <row r="93" spans="1:17" x14ac:dyDescent="0.2">
      <c r="K93" s="139"/>
      <c r="L93" s="37"/>
      <c r="O93" s="37"/>
      <c r="Q93" s="122"/>
    </row>
    <row r="94" spans="1:17" x14ac:dyDescent="0.2">
      <c r="K94" s="139"/>
      <c r="L94" s="37"/>
      <c r="O94" s="37"/>
      <c r="Q94" s="122"/>
    </row>
    <row r="95" spans="1:17" x14ac:dyDescent="0.2">
      <c r="K95" s="139"/>
      <c r="L95" s="37"/>
      <c r="O95" s="37"/>
      <c r="Q95" s="122"/>
    </row>
    <row r="96" spans="1:17" x14ac:dyDescent="0.2">
      <c r="K96" s="139"/>
      <c r="L96" s="37"/>
      <c r="O96" s="37"/>
      <c r="Q96" s="122"/>
    </row>
    <row r="97" spans="1:21" x14ac:dyDescent="0.2">
      <c r="K97" s="139"/>
      <c r="L97" s="37"/>
      <c r="O97" s="37"/>
      <c r="Q97" s="122"/>
    </row>
    <row r="98" spans="1:21" x14ac:dyDescent="0.25">
      <c r="K98" s="139"/>
      <c r="L98" s="141"/>
      <c r="O98" s="142"/>
      <c r="Q98" s="122"/>
    </row>
    <row r="99" spans="1:21" x14ac:dyDescent="0.25">
      <c r="K99" s="139"/>
      <c r="L99" s="141"/>
      <c r="O99" s="142"/>
      <c r="Q99" s="122"/>
    </row>
    <row r="100" spans="1:21" x14ac:dyDescent="0.25">
      <c r="K100" s="139"/>
      <c r="L100" s="143"/>
      <c r="O100" s="144"/>
      <c r="Q100" s="122"/>
    </row>
    <row r="101" spans="1:21" x14ac:dyDescent="0.25">
      <c r="K101" s="139"/>
      <c r="L101" s="143"/>
      <c r="O101" s="144"/>
      <c r="Q101" s="122"/>
    </row>
    <row r="102" spans="1:21" x14ac:dyDescent="0.25">
      <c r="K102" s="139"/>
      <c r="L102" s="143"/>
      <c r="O102" s="144"/>
      <c r="Q102" s="122"/>
    </row>
    <row r="103" spans="1:21" x14ac:dyDescent="0.25">
      <c r="K103" s="139"/>
      <c r="L103" s="143"/>
      <c r="O103" s="144"/>
      <c r="Q103" s="122"/>
    </row>
    <row r="104" spans="1:21" x14ac:dyDescent="0.25">
      <c r="K104" s="139"/>
      <c r="L104" s="143"/>
      <c r="O104" s="144"/>
      <c r="Q104" s="122"/>
    </row>
    <row r="105" spans="1:21" x14ac:dyDescent="0.25">
      <c r="K105" s="139"/>
      <c r="L105" s="143"/>
      <c r="O105" s="144"/>
      <c r="Q105" s="122"/>
    </row>
    <row r="106" spans="1:21" x14ac:dyDescent="0.25">
      <c r="K106" s="139"/>
      <c r="L106" s="143"/>
      <c r="O106" s="144"/>
      <c r="Q106" s="122"/>
    </row>
    <row r="107" spans="1:21" s="72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9"/>
      <c r="L107" s="143"/>
      <c r="O107" s="144"/>
      <c r="Q107" s="122"/>
      <c r="R107" s="6"/>
      <c r="S107" s="6"/>
      <c r="T107" s="6"/>
      <c r="U107" s="6"/>
    </row>
    <row r="108" spans="1:21" s="72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9"/>
      <c r="L108" s="143"/>
      <c r="O108" s="144"/>
      <c r="Q108" s="110"/>
      <c r="R108" s="6"/>
      <c r="S108" s="6"/>
      <c r="T108" s="6"/>
      <c r="U108" s="6"/>
    </row>
    <row r="109" spans="1:21" s="72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9"/>
      <c r="L109" s="143"/>
      <c r="O109" s="144"/>
      <c r="Q109" s="110"/>
      <c r="R109" s="6"/>
      <c r="S109" s="6"/>
      <c r="T109" s="6"/>
      <c r="U109" s="6"/>
    </row>
    <row r="110" spans="1:21" s="72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9"/>
      <c r="L110" s="143"/>
      <c r="O110" s="144"/>
      <c r="Q110" s="110"/>
      <c r="R110" s="6"/>
      <c r="S110" s="6"/>
      <c r="T110" s="6"/>
      <c r="U110" s="6"/>
    </row>
    <row r="111" spans="1:21" s="72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9"/>
      <c r="L111" s="143"/>
      <c r="O111" s="144"/>
      <c r="Q111" s="101">
        <f>SUM(Q13:Q110)</f>
        <v>0</v>
      </c>
      <c r="R111" s="6"/>
      <c r="S111" s="6"/>
      <c r="T111" s="6"/>
      <c r="U111" s="6"/>
    </row>
    <row r="112" spans="1:21" s="72" customFormat="1" x14ac:dyDescent="0.25">
      <c r="A112" s="6"/>
      <c r="B112" s="6"/>
      <c r="C112" s="6"/>
      <c r="D112" s="6"/>
      <c r="E112" s="6"/>
      <c r="F112" s="6"/>
      <c r="I112" s="6"/>
      <c r="J112" s="6"/>
      <c r="K112" s="139"/>
      <c r="L112" s="143"/>
      <c r="O112" s="144"/>
      <c r="Q112" s="110"/>
      <c r="R112" s="6"/>
      <c r="S112" s="6"/>
      <c r="T112" s="6"/>
      <c r="U112" s="6"/>
    </row>
    <row r="113" spans="1:21" s="72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9"/>
      <c r="L113" s="143"/>
      <c r="O113" s="144"/>
      <c r="Q113" s="110"/>
      <c r="R113" s="6"/>
      <c r="S113" s="6"/>
      <c r="T113" s="6"/>
      <c r="U113" s="6"/>
    </row>
    <row r="114" spans="1:21" s="72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9"/>
      <c r="L114" s="143"/>
      <c r="O114" s="144"/>
      <c r="Q114" s="110"/>
      <c r="R114" s="6"/>
      <c r="S114" s="6"/>
      <c r="T114" s="6"/>
      <c r="U114" s="6"/>
    </row>
    <row r="115" spans="1:21" s="72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9"/>
      <c r="L115" s="143"/>
      <c r="O115" s="144"/>
      <c r="Q115" s="110"/>
      <c r="R115" s="6"/>
      <c r="S115" s="6"/>
      <c r="T115" s="6"/>
      <c r="U115" s="6"/>
    </row>
    <row r="116" spans="1:21" s="72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9"/>
      <c r="L116" s="143"/>
      <c r="O116" s="144"/>
      <c r="Q116" s="110"/>
      <c r="R116" s="6"/>
      <c r="S116" s="6"/>
      <c r="T116" s="6"/>
      <c r="U116" s="6"/>
    </row>
    <row r="117" spans="1:21" s="72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9"/>
      <c r="L117" s="143"/>
      <c r="O117" s="144"/>
      <c r="Q117" s="110"/>
      <c r="R117" s="6"/>
      <c r="S117" s="6"/>
      <c r="T117" s="6"/>
      <c r="U117" s="6"/>
    </row>
    <row r="118" spans="1:21" s="72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9"/>
      <c r="L118" s="143"/>
      <c r="O118" s="144"/>
      <c r="Q118" s="110"/>
      <c r="R118" s="6"/>
      <c r="S118" s="6"/>
      <c r="T118" s="6"/>
      <c r="U118" s="6"/>
    </row>
    <row r="119" spans="1:21" s="72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9"/>
      <c r="L119" s="145">
        <f>SUM(L12:L118)</f>
        <v>35844500</v>
      </c>
      <c r="M119" s="146">
        <f t="shared" ref="M119:P119" si="1">SUM(M13:M118)</f>
        <v>54179500</v>
      </c>
      <c r="N119" s="146">
        <f>SUM(N13:N118)</f>
        <v>0</v>
      </c>
      <c r="O119" s="146">
        <f>SUM(O13:O118)</f>
        <v>57800000</v>
      </c>
      <c r="P119" s="146">
        <f t="shared" si="1"/>
        <v>0</v>
      </c>
      <c r="Q119" s="110"/>
      <c r="R119" s="6"/>
      <c r="S119" s="6"/>
      <c r="T119" s="6"/>
      <c r="U119" s="6"/>
    </row>
    <row r="120" spans="1:21" s="72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5">
        <f>SUM(L16:L119)</f>
        <v>35844500</v>
      </c>
      <c r="O120" s="146">
        <f>SUM(O13:O119)</f>
        <v>115600000</v>
      </c>
      <c r="Q120" s="110"/>
      <c r="R120" s="6"/>
      <c r="S120" s="6"/>
      <c r="T120" s="6"/>
      <c r="U120" s="6"/>
    </row>
    <row r="121" spans="1:21" s="72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7"/>
      <c r="O121" s="147"/>
      <c r="Q121" s="110"/>
      <c r="R121" s="6"/>
      <c r="S121" s="6"/>
      <c r="T121" s="6"/>
      <c r="U121" s="6"/>
    </row>
    <row r="122" spans="1:21" s="72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7"/>
      <c r="O122" s="147"/>
      <c r="Q122" s="110"/>
      <c r="R122" s="6"/>
      <c r="S122" s="6"/>
      <c r="T122" s="6"/>
      <c r="U122" s="6"/>
    </row>
    <row r="123" spans="1:21" s="72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7"/>
      <c r="O123" s="147"/>
      <c r="Q123" s="110"/>
      <c r="R123" s="6"/>
      <c r="S123" s="6"/>
      <c r="T123" s="6"/>
      <c r="U123" s="6"/>
    </row>
    <row r="124" spans="1:21" s="72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7"/>
      <c r="O124" s="147"/>
      <c r="Q124" s="110"/>
      <c r="R124" s="6"/>
      <c r="S124" s="6"/>
      <c r="T124" s="6"/>
      <c r="U124" s="6"/>
    </row>
    <row r="125" spans="1:21" s="72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7"/>
      <c r="O125" s="147"/>
      <c r="Q125" s="110"/>
      <c r="R125" s="6"/>
      <c r="S125" s="6"/>
      <c r="T125" s="6"/>
      <c r="U125" s="6"/>
    </row>
    <row r="126" spans="1:21" s="72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7"/>
      <c r="O126" s="147"/>
      <c r="Q126" s="110"/>
      <c r="R126" s="6"/>
      <c r="S126" s="6"/>
      <c r="T126" s="6"/>
      <c r="U126" s="6"/>
    </row>
    <row r="127" spans="1:21" s="72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7"/>
      <c r="O127" s="147"/>
      <c r="Q127" s="110"/>
      <c r="R127" s="6"/>
      <c r="S127" s="6"/>
      <c r="T127" s="6"/>
      <c r="U127" s="6"/>
    </row>
    <row r="128" spans="1:21" s="72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7"/>
      <c r="O128" s="147"/>
      <c r="Q128" s="110"/>
      <c r="R128" s="6"/>
      <c r="S128" s="6"/>
      <c r="T128" s="6"/>
      <c r="U128" s="6"/>
    </row>
    <row r="129" spans="1:21" s="72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7"/>
      <c r="O129" s="147"/>
      <c r="Q129" s="110"/>
      <c r="R129" s="6"/>
      <c r="S129" s="6"/>
      <c r="T129" s="6"/>
      <c r="U129" s="6"/>
    </row>
    <row r="130" spans="1:21" s="72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7"/>
      <c r="O130" s="147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16</vt:i4>
      </vt:variant>
    </vt:vector>
  </HeadingPairs>
  <TitlesOfParts>
    <vt:vector size="34" baseType="lpstr">
      <vt:lpstr>01 Sep</vt:lpstr>
      <vt:lpstr>02 Sep</vt:lpstr>
      <vt:lpstr>03 sEPT</vt:lpstr>
      <vt:lpstr>04 sEPT </vt:lpstr>
      <vt:lpstr>05 SEPT</vt:lpstr>
      <vt:lpstr>06 SE</vt:lpstr>
      <vt:lpstr>7 Sepu</vt:lpstr>
      <vt:lpstr>8 Sept </vt:lpstr>
      <vt:lpstr>10 Sept</vt:lpstr>
      <vt:lpstr>12 Sept</vt:lpstr>
      <vt:lpstr>13 Sept</vt:lpstr>
      <vt:lpstr>14 Sept</vt:lpstr>
      <vt:lpstr>15 Sept </vt:lpstr>
      <vt:lpstr>16 Sept</vt:lpstr>
      <vt:lpstr>17 </vt:lpstr>
      <vt:lpstr>19 Sept</vt:lpstr>
      <vt:lpstr>22 Sept</vt:lpstr>
      <vt:lpstr>23 Sept</vt:lpstr>
      <vt:lpstr>'01 Sep'!Print_Area</vt:lpstr>
      <vt:lpstr>'03 sEPT'!Print_Area</vt:lpstr>
      <vt:lpstr>'04 sEPT '!Print_Area</vt:lpstr>
      <vt:lpstr>'06 SE'!Print_Area</vt:lpstr>
      <vt:lpstr>'10 Sept'!Print_Area</vt:lpstr>
      <vt:lpstr>'12 Sept'!Print_Area</vt:lpstr>
      <vt:lpstr>'13 Sept'!Print_Area</vt:lpstr>
      <vt:lpstr>'14 Sept'!Print_Area</vt:lpstr>
      <vt:lpstr>'15 Sept '!Print_Area</vt:lpstr>
      <vt:lpstr>'16 Sept'!Print_Area</vt:lpstr>
      <vt:lpstr>'17 '!Print_Area</vt:lpstr>
      <vt:lpstr>'19 Sept'!Print_Area</vt:lpstr>
      <vt:lpstr>'22 Sept'!Print_Area</vt:lpstr>
      <vt:lpstr>'23 Sept'!Print_Area</vt:lpstr>
      <vt:lpstr>'7 Sepu'!Print_Area</vt:lpstr>
      <vt:lpstr>'8 Sept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2018-09-17T09:07:50Z</cp:lastPrinted>
  <dcterms:created xsi:type="dcterms:W3CDTF">2018-09-07T06:50:37Z</dcterms:created>
  <dcterms:modified xsi:type="dcterms:W3CDTF">2018-09-23T06:49:50Z</dcterms:modified>
</cp:coreProperties>
</file>