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1"/>
  </bookViews>
  <sheets>
    <sheet name="28 Des" sheetId="1" r:id="rId1"/>
    <sheet name="05 Jan " sheetId="4" r:id="rId2"/>
  </sheets>
  <externalReferences>
    <externalReference r:id="rId3"/>
  </externalReferences>
  <definedNames>
    <definedName name="_xlnm.Print_Area" localSheetId="1">'05 Jan '!$A$1:$I$75</definedName>
    <definedName name="_xlnm.Print_Area" localSheetId="0">'28 Des'!$A$1:$I$75</definedName>
  </definedNames>
  <calcPr calcId="144525"/>
</workbook>
</file>

<file path=xl/calcChain.xml><?xml version="1.0" encoding="utf-8"?>
<calcChain xmlns="http://schemas.openxmlformats.org/spreadsheetml/2006/main">
  <c r="J56" i="4" l="1"/>
  <c r="M18" i="4"/>
  <c r="I30" i="4" l="1"/>
  <c r="I38" i="4" s="1"/>
  <c r="H48" i="4"/>
  <c r="H54" i="4"/>
  <c r="H53" i="4"/>
  <c r="N122" i="4"/>
  <c r="P122" i="4"/>
  <c r="I31" i="4"/>
  <c r="P119" i="4"/>
  <c r="N119" i="4"/>
  <c r="M122" i="4"/>
  <c r="H47" i="4" s="1"/>
  <c r="Q111" i="4"/>
  <c r="S46" i="4"/>
  <c r="I44" i="4"/>
  <c r="O37" i="4"/>
  <c r="L122" i="4"/>
  <c r="H52" i="4" s="1"/>
  <c r="G24" i="4"/>
  <c r="G23" i="4"/>
  <c r="G22" i="4"/>
  <c r="G21" i="4"/>
  <c r="G20" i="4"/>
  <c r="U16" i="4"/>
  <c r="T16" i="4"/>
  <c r="G16" i="4"/>
  <c r="G15" i="4"/>
  <c r="G14" i="4"/>
  <c r="G13" i="4"/>
  <c r="G12" i="4"/>
  <c r="G11" i="4"/>
  <c r="G10" i="4"/>
  <c r="G9" i="4"/>
  <c r="G8" i="4"/>
  <c r="P119" i="1"/>
  <c r="N119" i="1"/>
  <c r="M119" i="1"/>
  <c r="Q111" i="1"/>
  <c r="H85" i="1"/>
  <c r="E85" i="1"/>
  <c r="A85" i="1"/>
  <c r="H54" i="1"/>
  <c r="H53" i="1"/>
  <c r="I55" i="1" s="1"/>
  <c r="I49" i="1"/>
  <c r="H47" i="1"/>
  <c r="S46" i="1"/>
  <c r="I44" i="1"/>
  <c r="O37" i="1"/>
  <c r="L37" i="1"/>
  <c r="I31" i="1"/>
  <c r="I56" i="1" s="1"/>
  <c r="J56" i="1" s="1"/>
  <c r="I30" i="1"/>
  <c r="I38" i="1" s="1"/>
  <c r="I45" i="1" s="1"/>
  <c r="G24" i="1"/>
  <c r="G23" i="1"/>
  <c r="G22" i="1"/>
  <c r="G21" i="1"/>
  <c r="G20" i="1"/>
  <c r="H26" i="1" s="1"/>
  <c r="U16" i="1"/>
  <c r="T16" i="1"/>
  <c r="G16" i="1"/>
  <c r="G15" i="1"/>
  <c r="G14" i="1"/>
  <c r="G13" i="1"/>
  <c r="G12" i="1"/>
  <c r="G11" i="1"/>
  <c r="G10" i="1"/>
  <c r="G9" i="1"/>
  <c r="G8" i="1"/>
  <c r="H17" i="1" s="1"/>
  <c r="H26" i="4" l="1"/>
  <c r="H17" i="4"/>
  <c r="I45" i="4"/>
  <c r="I55" i="4"/>
  <c r="I49" i="4"/>
  <c r="O119" i="4"/>
  <c r="I27" i="1"/>
  <c r="I57" i="1" s="1"/>
  <c r="I59" i="1" s="1"/>
  <c r="O119" i="1"/>
  <c r="O120" i="1" s="1"/>
  <c r="O120" i="4" l="1"/>
  <c r="O122" i="4" s="1"/>
  <c r="I27" i="4"/>
  <c r="I57" i="4" s="1"/>
  <c r="I56" i="4"/>
  <c r="I59" i="4" l="1"/>
</calcChain>
</file>

<file path=xl/sharedStrings.xml><?xml version="1.0" encoding="utf-8"?>
<sst xmlns="http://schemas.openxmlformats.org/spreadsheetml/2006/main" count="164" uniqueCount="62">
  <si>
    <t>CASH OPNAME</t>
  </si>
  <si>
    <t>Hari              :</t>
  </si>
  <si>
    <t xml:space="preserve">Rabu </t>
  </si>
  <si>
    <t>Tanggal    :</t>
  </si>
  <si>
    <t>Pelaksana    :</t>
  </si>
  <si>
    <t>Keuangan</t>
  </si>
  <si>
    <t>Pukul       :</t>
  </si>
  <si>
    <t xml:space="preserve"> </t>
  </si>
  <si>
    <t>NOMINAL</t>
  </si>
  <si>
    <t>LEMBAR</t>
  </si>
  <si>
    <t>JUMLAH</t>
  </si>
  <si>
    <t xml:space="preserve">  </t>
  </si>
  <si>
    <t>kas Profesi</t>
  </si>
  <si>
    <t>kas kerjasama</t>
  </si>
  <si>
    <t>BPRSA</t>
  </si>
  <si>
    <t>BTK</t>
  </si>
  <si>
    <t>in</t>
  </si>
  <si>
    <t>out</t>
  </si>
  <si>
    <t>No Bukti</t>
  </si>
  <si>
    <t>lebih</t>
  </si>
  <si>
    <t>kurang</t>
  </si>
  <si>
    <t>MUTASI</t>
  </si>
  <si>
    <t>Sub Total</t>
  </si>
  <si>
    <t>KEPING</t>
  </si>
  <si>
    <t>penyesuaian</t>
  </si>
  <si>
    <t>Jumlah Kas Sebelumnya :</t>
  </si>
  <si>
    <t>Kas BPRSA</t>
  </si>
  <si>
    <t>Kas</t>
  </si>
  <si>
    <t>Jumlah Kas Hari Ini :</t>
  </si>
  <si>
    <t>Bank:</t>
  </si>
  <si>
    <t>Penerimaan BPRSA</t>
  </si>
  <si>
    <t>,</t>
  </si>
  <si>
    <t>Pengeluaran</t>
  </si>
  <si>
    <t>Jumlah Kas di Bank</t>
  </si>
  <si>
    <t>BPRSA 2</t>
  </si>
  <si>
    <t>BTN</t>
  </si>
  <si>
    <t>BNI</t>
  </si>
  <si>
    <t>BRI Syariah</t>
  </si>
  <si>
    <t>Kas LP3I</t>
  </si>
  <si>
    <t>Realisasi Kurang</t>
  </si>
  <si>
    <t xml:space="preserve">Penyesuaian </t>
  </si>
  <si>
    <t>Penerimaan</t>
  </si>
  <si>
    <t>- Profesi</t>
  </si>
  <si>
    <t>- Kelas Kerjasama</t>
  </si>
  <si>
    <t>Realisasi Lebih</t>
  </si>
  <si>
    <t>Total</t>
  </si>
  <si>
    <t/>
  </si>
  <si>
    <t>Menurut kas hari ini (Kas Ditangan)</t>
  </si>
  <si>
    <t>Selisih</t>
  </si>
  <si>
    <t>Demikian berita acara ini dibuat dan dilaksanakan oleh:</t>
  </si>
  <si>
    <t>LP3I</t>
  </si>
  <si>
    <t>Tanda Tangan</t>
  </si>
  <si>
    <t>1…………………............</t>
  </si>
  <si>
    <t>2. Dheri Febiyani Lestari, S.Pd,MM</t>
  </si>
  <si>
    <t>2.............................</t>
  </si>
  <si>
    <t>Mengetahui,</t>
  </si>
  <si>
    <t xml:space="preserve">                                                                                                                                                                                                    </t>
  </si>
  <si>
    <t>H. Rudi Kurniawan, ST,MM</t>
  </si>
  <si>
    <t xml:space="preserve">      </t>
  </si>
  <si>
    <t>1. Nijar Kurnia Romdoni, S.E</t>
  </si>
  <si>
    <t xml:space="preserve">Sabtu </t>
  </si>
  <si>
    <t xml:space="preserve">Realisasi Kurang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</si>
</sst>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_);_(@_)"/>
    <numFmt numFmtId="165" formatCode="_([$Rp-421]* #,##0.00_);_([$Rp-421]* \(#,##0.00\);_([$Rp-421]* &quot;-&quot;??_);_(@_)"/>
    <numFmt numFmtId="166" formatCode="&quot;Rp&quot;#,##0"/>
  </numFmts>
  <fonts count="3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b/>
      <sz val="11"/>
      <color theme="1"/>
      <name val="Times New Roman"/>
      <family val="1"/>
    </font>
    <font>
      <b/>
      <sz val="10"/>
      <color rgb="FFFF0000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0"/>
      <name val="Times New Roman"/>
      <family val="1"/>
    </font>
    <font>
      <b/>
      <sz val="11"/>
      <name val="Arial"/>
      <family val="2"/>
    </font>
    <font>
      <u val="singleAccounting"/>
      <sz val="10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1"/>
      <color theme="0"/>
      <name val="Arial"/>
      <family val="2"/>
    </font>
    <font>
      <sz val="11"/>
      <color rgb="FFFFFF00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15" fillId="0" borderId="0" applyNumberFormat="0" applyFill="0" applyBorder="0" applyAlignment="0" applyProtection="0"/>
    <xf numFmtId="41" fontId="3" fillId="0" borderId="0" applyFont="0" applyFill="0" applyBorder="0" applyAlignment="0" applyProtection="0"/>
  </cellStyleXfs>
  <cellXfs count="184">
    <xf numFmtId="0" fontId="0" fillId="0" borderId="0" xfId="0"/>
    <xf numFmtId="0" fontId="4" fillId="0" borderId="0" xfId="3" applyFont="1" applyAlignment="1">
      <alignment horizontal="center"/>
    </xf>
    <xf numFmtId="0" fontId="5" fillId="0" borderId="0" xfId="4" applyFont="1"/>
    <xf numFmtId="0" fontId="6" fillId="0" borderId="0" xfId="4" applyFont="1" applyFill="1" applyAlignment="1">
      <alignment horizontal="right"/>
    </xf>
    <xf numFmtId="41" fontId="7" fillId="0" borderId="0" xfId="4" applyNumberFormat="1" applyFont="1" applyFill="1"/>
    <xf numFmtId="0" fontId="7" fillId="0" borderId="0" xfId="4" applyFont="1"/>
    <xf numFmtId="0" fontId="5" fillId="0" borderId="0" xfId="0" applyFont="1"/>
    <xf numFmtId="0" fontId="3" fillId="0" borderId="0" xfId="3" applyFont="1" applyAlignment="1"/>
    <xf numFmtId="164" fontId="3" fillId="0" borderId="0" xfId="3" applyNumberFormat="1" applyFont="1" applyAlignment="1"/>
    <xf numFmtId="41" fontId="3" fillId="0" borderId="0" xfId="3" applyNumberFormat="1" applyFont="1"/>
    <xf numFmtId="41" fontId="3" fillId="0" borderId="0" xfId="3" applyNumberFormat="1" applyFont="1" applyAlignment="1">
      <alignment horizontal="left"/>
    </xf>
    <xf numFmtId="14" fontId="3" fillId="0" borderId="0" xfId="3" applyNumberFormat="1" applyFont="1" applyAlignment="1">
      <alignment horizontal="left"/>
    </xf>
    <xf numFmtId="41" fontId="3" fillId="0" borderId="0" xfId="1" applyFont="1" applyAlignment="1">
      <alignment horizontal="left"/>
    </xf>
    <xf numFmtId="41" fontId="8" fillId="0" borderId="0" xfId="3" applyNumberFormat="1" applyFont="1" applyFill="1" applyAlignment="1">
      <alignment horizontal="right"/>
    </xf>
    <xf numFmtId="20" fontId="3" fillId="0" borderId="0" xfId="3" applyNumberFormat="1" applyFont="1" applyAlignment="1">
      <alignment horizontal="left"/>
    </xf>
    <xf numFmtId="41" fontId="3" fillId="0" borderId="0" xfId="1" applyFont="1" applyAlignment="1"/>
    <xf numFmtId="41" fontId="3" fillId="0" borderId="0" xfId="3" applyNumberFormat="1" applyFont="1" applyFill="1" applyAlignment="1"/>
    <xf numFmtId="1" fontId="5" fillId="0" borderId="0" xfId="4" applyNumberFormat="1" applyFont="1"/>
    <xf numFmtId="0" fontId="9" fillId="0" borderId="0" xfId="3" applyFont="1" applyAlignment="1"/>
    <xf numFmtId="0" fontId="10" fillId="0" borderId="0" xfId="3" applyFont="1" applyAlignment="1"/>
    <xf numFmtId="0" fontId="3" fillId="0" borderId="0" xfId="3" applyFont="1" applyAlignment="1">
      <alignment horizontal="center"/>
    </xf>
    <xf numFmtId="0" fontId="3" fillId="0" borderId="0" xfId="3" applyFont="1" applyFill="1" applyAlignment="1"/>
    <xf numFmtId="41" fontId="3" fillId="0" borderId="0" xfId="3" applyNumberFormat="1" applyFont="1" applyAlignment="1"/>
    <xf numFmtId="0" fontId="9" fillId="0" borderId="0" xfId="3" applyFont="1" applyFill="1" applyAlignment="1"/>
    <xf numFmtId="41" fontId="3" fillId="0" borderId="0" xfId="1" applyFont="1" applyFill="1" applyAlignment="1"/>
    <xf numFmtId="41" fontId="5" fillId="0" borderId="0" xfId="4" applyNumberFormat="1" applyFont="1"/>
    <xf numFmtId="41" fontId="6" fillId="0" borderId="0" xfId="4" applyNumberFormat="1" applyFont="1" applyFill="1" applyAlignment="1">
      <alignment horizontal="right"/>
    </xf>
    <xf numFmtId="0" fontId="3" fillId="0" borderId="0" xfId="3" applyNumberFormat="1" applyFont="1" applyFill="1" applyBorder="1"/>
    <xf numFmtId="41" fontId="3" fillId="0" borderId="1" xfId="3" applyNumberFormat="1" applyFont="1" applyFill="1" applyBorder="1" applyAlignment="1"/>
    <xf numFmtId="0" fontId="5" fillId="0" borderId="1" xfId="4" applyFont="1" applyBorder="1"/>
    <xf numFmtId="41" fontId="7" fillId="0" borderId="1" xfId="4" applyNumberFormat="1" applyFont="1" applyFill="1" applyBorder="1"/>
    <xf numFmtId="0" fontId="5" fillId="0" borderId="1" xfId="0" applyFont="1" applyBorder="1"/>
    <xf numFmtId="0" fontId="11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right"/>
    </xf>
    <xf numFmtId="41" fontId="12" fillId="3" borderId="1" xfId="3" applyNumberFormat="1" applyFont="1" applyFill="1" applyBorder="1" applyAlignment="1">
      <alignment horizontal="center"/>
    </xf>
    <xf numFmtId="41" fontId="13" fillId="0" borderId="1" xfId="3" applyNumberFormat="1" applyFont="1" applyFill="1" applyBorder="1" applyAlignment="1">
      <alignment horizontal="center"/>
    </xf>
    <xf numFmtId="0" fontId="9" fillId="0" borderId="0" xfId="3" applyFont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1" fontId="0" fillId="0" borderId="1" xfId="1" applyFont="1" applyBorder="1" applyAlignment="1">
      <alignment wrapText="1"/>
    </xf>
    <xf numFmtId="41" fontId="7" fillId="3" borderId="0" xfId="0" applyNumberFormat="1" applyFont="1" applyFill="1"/>
    <xf numFmtId="0" fontId="16" fillId="0" borderId="1" xfId="5" applyFont="1" applyBorder="1" applyAlignment="1">
      <alignment vertical="center" wrapText="1"/>
    </xf>
    <xf numFmtId="41" fontId="16" fillId="0" borderId="1" xfId="1" applyFont="1" applyBorder="1" applyAlignment="1">
      <alignment vertical="center"/>
    </xf>
    <xf numFmtId="41" fontId="7" fillId="3" borderId="5" xfId="0" applyNumberFormat="1" applyFont="1" applyFill="1" applyBorder="1"/>
    <xf numFmtId="41" fontId="7" fillId="0" borderId="0" xfId="4" applyNumberFormat="1" applyFont="1" applyFill="1" applyBorder="1"/>
    <xf numFmtId="0" fontId="5" fillId="0" borderId="0" xfId="0" applyFont="1" applyBorder="1"/>
    <xf numFmtId="41" fontId="3" fillId="0" borderId="0" xfId="3" applyNumberFormat="1" applyFont="1" applyFill="1" applyBorder="1"/>
    <xf numFmtId="0" fontId="5" fillId="0" borderId="0" xfId="4" applyFont="1" applyBorder="1"/>
    <xf numFmtId="41" fontId="7" fillId="3" borderId="3" xfId="0" applyNumberFormat="1" applyFont="1" applyFill="1" applyBorder="1"/>
    <xf numFmtId="3" fontId="16" fillId="0" borderId="1" xfId="0" applyNumberFormat="1" applyFont="1" applyBorder="1" applyAlignment="1">
      <alignment horizontal="right" vertical="center" wrapText="1"/>
    </xf>
    <xf numFmtId="41" fontId="7" fillId="0" borderId="1" xfId="1" applyFont="1" applyFill="1" applyBorder="1" applyAlignment="1">
      <alignment horizontal="center" wrapText="1"/>
    </xf>
    <xf numFmtId="41" fontId="16" fillId="0" borderId="0" xfId="1" applyFont="1" applyBorder="1" applyAlignment="1">
      <alignment horizontal="right" vertical="center" wrapText="1"/>
    </xf>
    <xf numFmtId="165" fontId="3" fillId="0" borderId="0" xfId="3" applyNumberFormat="1" applyFont="1" applyFill="1"/>
    <xf numFmtId="41" fontId="16" fillId="0" borderId="1" xfId="1" applyFont="1" applyBorder="1" applyAlignment="1">
      <alignment horizontal="right" vertical="center" wrapText="1"/>
    </xf>
    <xf numFmtId="41" fontId="3" fillId="0" borderId="0" xfId="3" applyNumberFormat="1" applyFont="1" applyFill="1"/>
    <xf numFmtId="41" fontId="17" fillId="3" borderId="3" xfId="1" applyFont="1" applyFill="1" applyBorder="1" applyAlignment="1">
      <alignment horizontal="left"/>
    </xf>
    <xf numFmtId="0" fontId="18" fillId="0" borderId="1" xfId="5" applyFont="1" applyBorder="1" applyAlignment="1">
      <alignment vertical="center"/>
    </xf>
    <xf numFmtId="41" fontId="7" fillId="0" borderId="1" xfId="1" quotePrefix="1" applyFont="1" applyFill="1" applyBorder="1" applyAlignment="1">
      <alignment horizontal="center" wrapText="1"/>
    </xf>
    <xf numFmtId="0" fontId="18" fillId="0" borderId="1" xfId="5" applyFont="1" applyBorder="1" applyAlignment="1">
      <alignment vertical="center" wrapText="1"/>
    </xf>
    <xf numFmtId="41" fontId="16" fillId="0" borderId="1" xfId="1" applyFont="1" applyBorder="1" applyAlignment="1">
      <alignment vertical="center" wrapText="1"/>
    </xf>
    <xf numFmtId="0" fontId="15" fillId="0" borderId="1" xfId="5" applyBorder="1" applyAlignment="1">
      <alignment horizontal="center" wrapText="1"/>
    </xf>
    <xf numFmtId="0" fontId="19" fillId="0" borderId="1" xfId="5" applyFont="1" applyBorder="1" applyAlignment="1">
      <alignment vertical="center" wrapText="1"/>
    </xf>
    <xf numFmtId="165" fontId="5" fillId="0" borderId="1" xfId="4" applyNumberFormat="1" applyFont="1" applyBorder="1"/>
    <xf numFmtId="165" fontId="7" fillId="0" borderId="0" xfId="4" applyNumberFormat="1" applyFont="1" applyBorder="1"/>
    <xf numFmtId="41" fontId="3" fillId="0" borderId="1" xfId="4" applyNumberFormat="1" applyFont="1" applyFill="1" applyBorder="1"/>
    <xf numFmtId="0" fontId="3" fillId="0" borderId="0" xfId="3" applyFont="1" applyFill="1"/>
    <xf numFmtId="0" fontId="0" fillId="0" borderId="1" xfId="0" applyBorder="1" applyAlignment="1"/>
    <xf numFmtId="41" fontId="5" fillId="0" borderId="1" xfId="1" applyFont="1" applyFill="1" applyBorder="1"/>
    <xf numFmtId="166" fontId="0" fillId="0" borderId="1" xfId="0" applyNumberFormat="1" applyBorder="1" applyAlignment="1">
      <alignment horizontal="right" wrapText="1"/>
    </xf>
    <xf numFmtId="41" fontId="3" fillId="0" borderId="1" xfId="1" applyFont="1" applyFill="1" applyBorder="1"/>
    <xf numFmtId="41" fontId="3" fillId="0" borderId="6" xfId="3" applyNumberFormat="1" applyFont="1" applyBorder="1" applyAlignment="1"/>
    <xf numFmtId="41" fontId="9" fillId="0" borderId="1" xfId="1" applyFont="1" applyFill="1" applyBorder="1"/>
    <xf numFmtId="165" fontId="7" fillId="0" borderId="0" xfId="6" applyNumberFormat="1" applyFont="1" applyFill="1" applyBorder="1" applyAlignment="1"/>
    <xf numFmtId="164" fontId="3" fillId="0" borderId="0" xfId="3" applyNumberFormat="1" applyFont="1" applyBorder="1" applyAlignment="1"/>
    <xf numFmtId="41" fontId="20" fillId="0" borderId="1" xfId="1" quotePrefix="1" applyFont="1" applyFill="1" applyBorder="1" applyAlignment="1">
      <alignment horizontal="center" wrapText="1"/>
    </xf>
    <xf numFmtId="41" fontId="3" fillId="0" borderId="0" xfId="4" applyNumberFormat="1" applyFont="1" applyFill="1" applyBorder="1"/>
    <xf numFmtId="41" fontId="20" fillId="0" borderId="0" xfId="1" quotePrefix="1" applyFont="1" applyFill="1" applyBorder="1" applyAlignment="1">
      <alignment horizontal="center" wrapText="1"/>
    </xf>
    <xf numFmtId="3" fontId="0" fillId="0" borderId="0" xfId="0" applyNumberFormat="1" applyAlignment="1">
      <alignment horizontal="right" wrapText="1"/>
    </xf>
    <xf numFmtId="42" fontId="5" fillId="0" borderId="0" xfId="4" applyNumberFormat="1" applyFont="1"/>
    <xf numFmtId="0" fontId="14" fillId="3" borderId="1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right" wrapText="1"/>
    </xf>
    <xf numFmtId="164" fontId="3" fillId="0" borderId="6" xfId="3" applyNumberFormat="1" applyFont="1" applyBorder="1" applyAlignment="1"/>
    <xf numFmtId="41" fontId="0" fillId="0" borderId="1" xfId="0" applyNumberFormat="1" applyBorder="1" applyAlignment="1">
      <alignment wrapText="1"/>
    </xf>
    <xf numFmtId="41" fontId="0" fillId="0" borderId="1" xfId="1" applyFont="1" applyBorder="1" applyAlignment="1">
      <alignment horizontal="right" wrapText="1"/>
    </xf>
    <xf numFmtId="164" fontId="21" fillId="0" borderId="0" xfId="3" applyNumberFormat="1" applyFont="1" applyBorder="1" applyAlignment="1"/>
    <xf numFmtId="0" fontId="16" fillId="0" borderId="1" xfId="0" applyFont="1" applyBorder="1" applyAlignment="1">
      <alignment vertical="center"/>
    </xf>
    <xf numFmtId="164" fontId="21" fillId="0" borderId="0" xfId="3" applyNumberFormat="1" applyFont="1" applyAlignment="1"/>
    <xf numFmtId="164" fontId="9" fillId="0" borderId="0" xfId="3" applyNumberFormat="1" applyFont="1" applyAlignment="1"/>
    <xf numFmtId="0" fontId="16" fillId="0" borderId="1" xfId="0" applyFont="1" applyBorder="1" applyAlignment="1">
      <alignment vertical="center" wrapText="1"/>
    </xf>
    <xf numFmtId="41" fontId="22" fillId="0" borderId="0" xfId="2" applyNumberFormat="1" applyFont="1" applyFill="1" applyBorder="1"/>
    <xf numFmtId="41" fontId="3" fillId="3" borderId="0" xfId="3" applyNumberFormat="1" applyFont="1" applyFill="1"/>
    <xf numFmtId="164" fontId="3" fillId="0" borderId="6" xfId="6" applyNumberFormat="1" applyFont="1" applyFill="1" applyBorder="1" applyAlignment="1">
      <alignment horizontal="left"/>
    </xf>
    <xf numFmtId="164" fontId="16" fillId="0" borderId="1" xfId="0" applyNumberFormat="1" applyFont="1" applyBorder="1" applyAlignment="1">
      <alignment vertical="center" wrapText="1"/>
    </xf>
    <xf numFmtId="0" fontId="5" fillId="0" borderId="0" xfId="4" applyFont="1" applyFill="1"/>
    <xf numFmtId="41" fontId="3" fillId="0" borderId="0" xfId="6" applyNumberFormat="1" applyFont="1" applyFill="1" applyBorder="1" applyAlignment="1"/>
    <xf numFmtId="41" fontId="3" fillId="0" borderId="0" xfId="6" applyNumberFormat="1" applyFont="1" applyFill="1" applyAlignment="1"/>
    <xf numFmtId="41" fontId="7" fillId="3" borderId="1" xfId="0" applyNumberFormat="1" applyFont="1" applyFill="1" applyBorder="1"/>
    <xf numFmtId="0" fontId="3" fillId="0" borderId="0" xfId="3" quotePrefix="1" applyFont="1" applyAlignment="1"/>
    <xf numFmtId="0" fontId="16" fillId="0" borderId="1" xfId="0" applyFont="1" applyBorder="1" applyAlignment="1">
      <alignment wrapText="1"/>
    </xf>
    <xf numFmtId="164" fontId="16" fillId="0" borderId="1" xfId="0" applyNumberFormat="1" applyFont="1" applyBorder="1" applyAlignment="1">
      <alignment wrapText="1"/>
    </xf>
    <xf numFmtId="164" fontId="16" fillId="0" borderId="2" xfId="0" applyNumberFormat="1" applyFont="1" applyBorder="1" applyAlignment="1">
      <alignment wrapText="1"/>
    </xf>
    <xf numFmtId="42" fontId="5" fillId="0" borderId="0" xfId="0" applyNumberFormat="1" applyFont="1"/>
    <xf numFmtId="0" fontId="16" fillId="0" borderId="2" xfId="0" applyFont="1" applyBorder="1" applyAlignment="1">
      <alignment wrapText="1"/>
    </xf>
    <xf numFmtId="41" fontId="7" fillId="3" borderId="0" xfId="4" applyNumberFormat="1" applyFont="1" applyFill="1"/>
    <xf numFmtId="0" fontId="0" fillId="0" borderId="0" xfId="0" applyAlignment="1">
      <alignment wrapText="1"/>
    </xf>
    <xf numFmtId="41" fontId="7" fillId="0" borderId="0" xfId="0" applyNumberFormat="1" applyFont="1"/>
    <xf numFmtId="42" fontId="3" fillId="0" borderId="0" xfId="3" applyNumberFormat="1" applyFont="1"/>
    <xf numFmtId="164" fontId="3" fillId="0" borderId="0" xfId="3" applyNumberFormat="1" applyFont="1" applyFill="1" applyAlignment="1"/>
    <xf numFmtId="3" fontId="16" fillId="4" borderId="1" xfId="0" applyNumberFormat="1" applyFont="1" applyFill="1" applyBorder="1" applyAlignment="1">
      <alignment horizontal="right" wrapText="1"/>
    </xf>
    <xf numFmtId="41" fontId="7" fillId="0" borderId="1" xfId="0" applyNumberFormat="1" applyFont="1" applyBorder="1"/>
    <xf numFmtId="0" fontId="23" fillId="0" borderId="0" xfId="3" applyFont="1" applyAlignment="1">
      <alignment horizontal="left"/>
    </xf>
    <xf numFmtId="0" fontId="23" fillId="0" borderId="0" xfId="3" applyFont="1"/>
    <xf numFmtId="0" fontId="3" fillId="0" borderId="0" xfId="3" applyFont="1"/>
    <xf numFmtId="0" fontId="6" fillId="0" borderId="1" xfId="0" applyFont="1" applyFill="1" applyBorder="1" applyAlignment="1">
      <alignment horizontal="right"/>
    </xf>
    <xf numFmtId="0" fontId="7" fillId="0" borderId="0" xfId="0" applyFont="1"/>
    <xf numFmtId="3" fontId="0" fillId="0" borderId="1" xfId="0" applyNumberFormat="1" applyBorder="1"/>
    <xf numFmtId="0" fontId="7" fillId="0" borderId="0" xfId="3" applyFont="1" applyAlignment="1">
      <alignment horizontal="left"/>
    </xf>
    <xf numFmtId="0" fontId="18" fillId="0" borderId="0" xfId="5" applyFont="1" applyBorder="1" applyAlignment="1">
      <alignment vertical="center" wrapText="1"/>
    </xf>
    <xf numFmtId="166" fontId="0" fillId="0" borderId="1" xfId="0" applyNumberFormat="1" applyBorder="1"/>
    <xf numFmtId="0" fontId="15" fillId="0" borderId="0" xfId="5" applyAlignment="1">
      <alignment wrapText="1"/>
    </xf>
    <xf numFmtId="166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Border="1" applyAlignment="1">
      <alignment vertical="center"/>
    </xf>
    <xf numFmtId="41" fontId="3" fillId="0" borderId="0" xfId="3" applyNumberFormat="1" applyFont="1" applyBorder="1"/>
    <xf numFmtId="164" fontId="5" fillId="0" borderId="0" xfId="4" applyNumberFormat="1" applyFont="1"/>
    <xf numFmtId="0" fontId="24" fillId="0" borderId="0" xfId="3" applyFont="1" applyBorder="1"/>
    <xf numFmtId="164" fontId="25" fillId="0" borderId="0" xfId="3" applyNumberFormat="1" applyFont="1" applyBorder="1"/>
    <xf numFmtId="42" fontId="7" fillId="0" borderId="0" xfId="2" applyNumberFormat="1" applyFont="1" applyFill="1"/>
    <xf numFmtId="164" fontId="3" fillId="0" borderId="0" xfId="3" applyNumberFormat="1" applyFont="1"/>
    <xf numFmtId="3" fontId="16" fillId="0" borderId="0" xfId="0" applyNumberFormat="1" applyFont="1" applyBorder="1" applyAlignment="1">
      <alignment horizontal="right" vertical="center" wrapText="1"/>
    </xf>
    <xf numFmtId="41" fontId="22" fillId="0" borderId="0" xfId="0" applyNumberFormat="1" applyFont="1"/>
    <xf numFmtId="0" fontId="26" fillId="0" borderId="0" xfId="4" applyFont="1"/>
    <xf numFmtId="42" fontId="22" fillId="0" borderId="0" xfId="4" applyNumberFormat="1" applyFont="1"/>
    <xf numFmtId="0" fontId="18" fillId="0" borderId="1" xfId="5" applyFont="1" applyBorder="1" applyAlignment="1">
      <alignment wrapText="1"/>
    </xf>
    <xf numFmtId="3" fontId="16" fillId="0" borderId="5" xfId="0" applyNumberFormat="1" applyFont="1" applyBorder="1" applyAlignment="1">
      <alignment horizontal="right" vertical="center" wrapText="1"/>
    </xf>
    <xf numFmtId="0" fontId="26" fillId="0" borderId="0" xfId="0" applyFont="1"/>
    <xf numFmtId="42" fontId="26" fillId="0" borderId="0" xfId="4" applyNumberFormat="1" applyFont="1"/>
    <xf numFmtId="0" fontId="16" fillId="0" borderId="1" xfId="0" applyFont="1" applyBorder="1"/>
    <xf numFmtId="42" fontId="26" fillId="0" borderId="0" xfId="0" applyNumberFormat="1" applyFont="1"/>
    <xf numFmtId="42" fontId="7" fillId="0" borderId="0" xfId="0" applyNumberFormat="1" applyFont="1"/>
    <xf numFmtId="0" fontId="22" fillId="0" borderId="0" xfId="0" applyFont="1"/>
    <xf numFmtId="42" fontId="22" fillId="0" borderId="0" xfId="0" applyNumberFormat="1" applyFont="1"/>
    <xf numFmtId="41" fontId="7" fillId="0" borderId="0" xfId="2" applyNumberFormat="1" applyFont="1" applyFill="1"/>
    <xf numFmtId="41" fontId="27" fillId="0" borderId="0" xfId="0" applyNumberFormat="1" applyFont="1"/>
    <xf numFmtId="0" fontId="5" fillId="0" borderId="1" xfId="0" applyFont="1" applyBorder="1" applyAlignment="1">
      <alignment horizontal="center"/>
    </xf>
    <xf numFmtId="41" fontId="5" fillId="0" borderId="0" xfId="0" applyNumberFormat="1" applyFont="1"/>
    <xf numFmtId="3" fontId="16" fillId="0" borderId="1" xfId="0" applyNumberFormat="1" applyFont="1" applyBorder="1" applyAlignment="1">
      <alignment horizontal="right" wrapText="1"/>
    </xf>
    <xf numFmtId="3" fontId="16" fillId="0" borderId="0" xfId="0" applyNumberFormat="1" applyFont="1" applyAlignment="1">
      <alignment horizontal="right" wrapText="1"/>
    </xf>
    <xf numFmtId="41" fontId="6" fillId="0" borderId="1" xfId="1" applyFont="1" applyFill="1" applyBorder="1" applyAlignment="1">
      <alignment horizontal="right"/>
    </xf>
    <xf numFmtId="41" fontId="6" fillId="0" borderId="0" xfId="1" applyFont="1" applyFill="1" applyAlignment="1">
      <alignment horizontal="right"/>
    </xf>
    <xf numFmtId="41" fontId="6" fillId="0" borderId="1" xfId="0" applyNumberFormat="1" applyFont="1" applyFill="1" applyBorder="1" applyAlignment="1">
      <alignment horizontal="right"/>
    </xf>
    <xf numFmtId="41" fontId="6" fillId="0" borderId="0" xfId="0" applyNumberFormat="1" applyFont="1" applyFill="1" applyAlignment="1">
      <alignment horizontal="right"/>
    </xf>
    <xf numFmtId="166" fontId="6" fillId="0" borderId="1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41" fontId="16" fillId="0" borderId="3" xfId="1" applyFont="1" applyBorder="1" applyAlignment="1">
      <alignment horizontal="right" vertical="center" wrapText="1"/>
    </xf>
    <xf numFmtId="0" fontId="5" fillId="0" borderId="3" xfId="4" applyFont="1" applyBorder="1"/>
    <xf numFmtId="165" fontId="5" fillId="0" borderId="3" xfId="4" applyNumberFormat="1" applyFont="1" applyBorder="1"/>
    <xf numFmtId="41" fontId="3" fillId="0" borderId="3" xfId="4" applyNumberFormat="1" applyFont="1" applyFill="1" applyBorder="1"/>
    <xf numFmtId="41" fontId="7" fillId="0" borderId="3" xfId="4" applyNumberFormat="1" applyFont="1" applyFill="1" applyBorder="1"/>
    <xf numFmtId="41" fontId="7" fillId="3" borderId="5" xfId="1" applyFont="1" applyFill="1" applyBorder="1"/>
    <xf numFmtId="41" fontId="7" fillId="3" borderId="1" xfId="1" applyFont="1" applyFill="1" applyBorder="1"/>
    <xf numFmtId="41" fontId="16" fillId="0" borderId="1" xfId="1" applyFont="1" applyBorder="1" applyAlignment="1">
      <alignment horizontal="right" wrapText="1"/>
    </xf>
    <xf numFmtId="41" fontId="3" fillId="3" borderId="1" xfId="1" applyFont="1" applyFill="1" applyBorder="1"/>
    <xf numFmtId="41" fontId="7" fillId="0" borderId="1" xfId="1" applyFont="1" applyBorder="1"/>
    <xf numFmtId="0" fontId="16" fillId="0" borderId="1" xfId="1" applyNumberFormat="1" applyFont="1" applyBorder="1" applyAlignment="1">
      <alignment vertical="center" wrapText="1"/>
    </xf>
    <xf numFmtId="0" fontId="18" fillId="0" borderId="1" xfId="1" applyNumberFormat="1" applyFont="1" applyBorder="1" applyAlignment="1">
      <alignment vertical="center"/>
    </xf>
    <xf numFmtId="0" fontId="18" fillId="0" borderId="1" xfId="1" applyNumberFormat="1" applyFont="1" applyBorder="1" applyAlignment="1">
      <alignment vertical="center" wrapText="1"/>
    </xf>
    <xf numFmtId="0" fontId="19" fillId="0" borderId="1" xfId="1" applyNumberFormat="1" applyFont="1" applyBorder="1" applyAlignment="1">
      <alignment vertical="center" wrapText="1"/>
    </xf>
    <xf numFmtId="0" fontId="16" fillId="0" borderId="1" xfId="1" applyNumberFormat="1" applyFont="1" applyBorder="1" applyAlignment="1">
      <alignment vertical="center"/>
    </xf>
    <xf numFmtId="0" fontId="7" fillId="3" borderId="1" xfId="1" applyNumberFormat="1" applyFont="1" applyFill="1" applyBorder="1"/>
    <xf numFmtId="0" fontId="7" fillId="0" borderId="1" xfId="1" applyNumberFormat="1" applyFont="1" applyBorder="1"/>
    <xf numFmtId="0" fontId="6" fillId="0" borderId="1" xfId="1" applyNumberFormat="1" applyFont="1" applyFill="1" applyBorder="1" applyAlignment="1">
      <alignment horizontal="right"/>
    </xf>
    <xf numFmtId="42" fontId="28" fillId="0" borderId="0" xfId="1" applyNumberFormat="1" applyFont="1"/>
    <xf numFmtId="41" fontId="29" fillId="0" borderId="1" xfId="1" applyFont="1" applyFill="1" applyBorder="1" applyAlignment="1">
      <alignment horizontal="right" vertical="center" wrapText="1"/>
    </xf>
    <xf numFmtId="41" fontId="14" fillId="3" borderId="1" xfId="1" applyFont="1" applyFill="1" applyBorder="1" applyAlignment="1">
      <alignment horizontal="center" vertical="center" wrapText="1"/>
    </xf>
    <xf numFmtId="41" fontId="15" fillId="0" borderId="1" xfId="1" applyFont="1" applyBorder="1" applyAlignment="1">
      <alignment horizontal="center" wrapText="1"/>
    </xf>
    <xf numFmtId="41" fontId="14" fillId="3" borderId="1" xfId="1" applyFont="1" applyFill="1" applyBorder="1" applyAlignment="1">
      <alignment horizontal="right" vertical="center" wrapText="1"/>
    </xf>
    <xf numFmtId="41" fontId="16" fillId="0" borderId="1" xfId="1" applyFont="1" applyBorder="1" applyAlignment="1">
      <alignment wrapText="1"/>
    </xf>
    <xf numFmtId="41" fontId="30" fillId="0" borderId="1" xfId="1" applyFont="1" applyBorder="1" applyAlignment="1">
      <alignment horizontal="center" wrapText="1"/>
    </xf>
    <xf numFmtId="0" fontId="4" fillId="0" borderId="0" xfId="3" applyFont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41" fontId="7" fillId="0" borderId="2" xfId="4" applyNumberFormat="1" applyFont="1" applyFill="1" applyBorder="1" applyAlignment="1">
      <alignment horizontal="center"/>
    </xf>
    <xf numFmtId="41" fontId="7" fillId="0" borderId="3" xfId="4" applyNumberFormat="1" applyFont="1" applyFill="1" applyBorder="1" applyAlignment="1">
      <alignment horizontal="center"/>
    </xf>
  </cellXfs>
  <cellStyles count="7">
    <cellStyle name="Accent3" xfId="2" builtinId="37"/>
    <cellStyle name="Comma [0]" xfId="1" builtinId="6"/>
    <cellStyle name="Comma [0] 2" xfId="6"/>
    <cellStyle name="Hyperlink" xfId="5" builtinId="8"/>
    <cellStyle name="Normal" xfId="0" builtinId="0"/>
    <cellStyle name="Normal 2" xfId="4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/2.%20CASH%20OF%20NAME%20DAILY/2018/12.%20Co%20Daily%20-%20Desember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 Nov "/>
      <sheetName val="1 Des"/>
      <sheetName val="2 Des"/>
      <sheetName val="3 Des"/>
      <sheetName val="4 Des"/>
      <sheetName val="5 Des"/>
      <sheetName val="6 Des "/>
      <sheetName val="7 des "/>
      <sheetName val="8 Des"/>
      <sheetName val="9 DEs18"/>
      <sheetName val="10 Des"/>
      <sheetName val="11 Des "/>
      <sheetName val="12 Des"/>
      <sheetName val="13 Des"/>
      <sheetName val="14 Des"/>
      <sheetName val="16 Des"/>
      <sheetName val="17 Des "/>
      <sheetName val="18 Des"/>
      <sheetName val="19 Des"/>
      <sheetName val="20 Des"/>
      <sheetName val="21 Des  "/>
      <sheetName val="22 Des "/>
      <sheetName val="23 Des"/>
      <sheetName val="26 Des"/>
      <sheetName val="27 Des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8">
          <cell r="I38">
            <v>831507793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56">
          <cell r="I56">
            <v>70448000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0"/>
  <sheetViews>
    <sheetView view="pageBreakPreview" topLeftCell="A52" zoomScaleNormal="100" zoomScaleSheetLayoutView="100" workbookViewId="0">
      <selection activeCell="A66" sqref="A66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153" bestFit="1" customWidth="1"/>
    <col min="13" max="14" width="20.7109375" style="40" customWidth="1"/>
    <col min="15" max="15" width="18.5703125" style="153" bestFit="1" customWidth="1"/>
    <col min="16" max="16" width="20.7109375" style="40" customWidth="1"/>
    <col min="17" max="17" width="21.5703125" style="114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8" ht="15.75" x14ac:dyDescent="0.25">
      <c r="A1" s="179" t="s">
        <v>0</v>
      </c>
      <c r="B1" s="179"/>
      <c r="C1" s="179"/>
      <c r="D1" s="179"/>
      <c r="E1" s="179"/>
      <c r="F1" s="179"/>
      <c r="G1" s="179"/>
      <c r="H1" s="179"/>
      <c r="I1" s="179"/>
      <c r="J1" s="1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8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8" ht="14.25" x14ac:dyDescent="0.2">
      <c r="A3" s="7" t="s">
        <v>1</v>
      </c>
      <c r="B3" s="10" t="s">
        <v>2</v>
      </c>
      <c r="C3" s="9"/>
      <c r="D3" s="7"/>
      <c r="E3" s="7"/>
      <c r="F3" s="7"/>
      <c r="G3" s="7"/>
      <c r="H3" s="7" t="s">
        <v>3</v>
      </c>
      <c r="I3" s="11">
        <v>43460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8" ht="14.25" x14ac:dyDescent="0.2">
      <c r="A4" s="7" t="s">
        <v>4</v>
      </c>
      <c r="B4" s="10" t="s">
        <v>5</v>
      </c>
      <c r="C4" s="7"/>
      <c r="D4" s="7"/>
      <c r="E4" s="7"/>
      <c r="F4" s="7"/>
      <c r="G4" s="7"/>
      <c r="H4" s="7" t="s">
        <v>6</v>
      </c>
      <c r="I4" s="14">
        <v>0.66666666666666663</v>
      </c>
      <c r="J4" s="12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8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4"/>
      <c r="J5" s="15"/>
      <c r="K5" s="2"/>
      <c r="L5" s="13"/>
      <c r="M5" s="16"/>
      <c r="N5" s="16"/>
      <c r="O5" s="13"/>
      <c r="P5" s="16"/>
      <c r="Q5" s="5"/>
      <c r="R5" s="2"/>
      <c r="S5" s="2"/>
      <c r="T5" s="2"/>
      <c r="U5" s="2"/>
    </row>
    <row r="6" spans="1:28" ht="14.25" x14ac:dyDescent="0.2">
      <c r="J6" s="15"/>
      <c r="K6" s="17"/>
      <c r="L6" s="13"/>
      <c r="M6" s="4"/>
      <c r="N6" s="4"/>
      <c r="O6" s="13"/>
      <c r="P6" s="4"/>
      <c r="Q6" s="7"/>
      <c r="R6" s="2"/>
      <c r="S6" s="2"/>
      <c r="T6" s="18"/>
      <c r="U6" s="19"/>
      <c r="V6" s="7"/>
      <c r="W6" s="7"/>
      <c r="X6" s="7"/>
      <c r="Y6" s="7"/>
      <c r="Z6" s="7" t="s">
        <v>7</v>
      </c>
      <c r="AA6" s="8"/>
      <c r="AB6" s="7"/>
    </row>
    <row r="7" spans="1:28" ht="14.25" x14ac:dyDescent="0.2">
      <c r="A7" s="7"/>
      <c r="C7" s="20" t="s">
        <v>8</v>
      </c>
      <c r="D7" s="20"/>
      <c r="E7" s="20" t="s">
        <v>9</v>
      </c>
      <c r="F7" s="20"/>
      <c r="G7" s="20" t="s">
        <v>10</v>
      </c>
      <c r="H7" s="8"/>
      <c r="I7" s="21"/>
      <c r="J7" s="15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8" ht="14.25" x14ac:dyDescent="0.2">
      <c r="A8" s="7"/>
      <c r="C8" s="22">
        <v>100000</v>
      </c>
      <c r="D8" s="7"/>
      <c r="E8" s="21">
        <v>138</v>
      </c>
      <c r="F8" s="21"/>
      <c r="G8" s="16">
        <f t="shared" ref="G8:G16" si="0">C8*E8</f>
        <v>13800000</v>
      </c>
      <c r="H8" s="23"/>
      <c r="I8" s="21"/>
      <c r="J8" s="24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8" x14ac:dyDescent="0.25">
      <c r="C9" s="22">
        <v>50000</v>
      </c>
      <c r="D9" s="7"/>
      <c r="E9" s="21">
        <v>520</v>
      </c>
      <c r="F9" s="21"/>
      <c r="G9" s="16">
        <f t="shared" si="0"/>
        <v>26000000</v>
      </c>
      <c r="H9" s="23"/>
      <c r="I9" s="21"/>
      <c r="J9" s="16"/>
      <c r="K9" s="25"/>
      <c r="L9" s="26"/>
      <c r="M9" s="4"/>
      <c r="N9" s="4"/>
      <c r="O9" s="3"/>
      <c r="P9" s="4"/>
      <c r="Q9" s="5"/>
      <c r="R9" s="2" t="s">
        <v>11</v>
      </c>
      <c r="S9" s="2"/>
      <c r="T9" s="2"/>
      <c r="U9" s="2"/>
    </row>
    <row r="10" spans="1:28" x14ac:dyDescent="0.25">
      <c r="C10" s="22">
        <v>20000</v>
      </c>
      <c r="D10" s="7"/>
      <c r="E10" s="21">
        <v>1</v>
      </c>
      <c r="F10" s="21"/>
      <c r="G10" s="16">
        <f t="shared" si="0"/>
        <v>20000</v>
      </c>
      <c r="H10" s="8"/>
      <c r="I10" s="21"/>
      <c r="J10" s="16"/>
      <c r="K10" s="27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8" x14ac:dyDescent="0.25">
      <c r="C11" s="22">
        <v>10000</v>
      </c>
      <c r="D11" s="7"/>
      <c r="E11" s="21">
        <v>2</v>
      </c>
      <c r="F11" s="21"/>
      <c r="G11" s="16">
        <f t="shared" si="0"/>
        <v>20000</v>
      </c>
      <c r="H11" s="8"/>
      <c r="I11" s="21"/>
      <c r="J11" s="28"/>
      <c r="K11" s="29"/>
      <c r="L11" s="180" t="s">
        <v>12</v>
      </c>
      <c r="M11" s="181"/>
      <c r="N11" s="182" t="s">
        <v>13</v>
      </c>
      <c r="O11" s="183"/>
      <c r="P11" s="30"/>
      <c r="Q11" s="8"/>
      <c r="R11" s="2"/>
      <c r="S11" s="2"/>
      <c r="T11" s="2" t="s">
        <v>14</v>
      </c>
      <c r="U11" s="2"/>
    </row>
    <row r="12" spans="1:28" x14ac:dyDescent="0.25">
      <c r="C12" s="22">
        <v>5000</v>
      </c>
      <c r="D12" s="7"/>
      <c r="E12" s="21">
        <v>2</v>
      </c>
      <c r="F12" s="21"/>
      <c r="G12" s="16">
        <f t="shared" si="0"/>
        <v>10000</v>
      </c>
      <c r="H12" s="8"/>
      <c r="I12" s="21"/>
      <c r="J12" s="31"/>
      <c r="K12" s="32" t="s">
        <v>15</v>
      </c>
      <c r="L12" s="33" t="s">
        <v>16</v>
      </c>
      <c r="M12" s="34" t="s">
        <v>17</v>
      </c>
      <c r="N12" s="34" t="s">
        <v>18</v>
      </c>
      <c r="O12" s="35" t="s">
        <v>16</v>
      </c>
      <c r="P12" s="34" t="s">
        <v>17</v>
      </c>
      <c r="Q12" s="36" t="s">
        <v>14</v>
      </c>
      <c r="R12" s="2" t="s">
        <v>19</v>
      </c>
      <c r="S12" s="2" t="s">
        <v>20</v>
      </c>
      <c r="T12" s="2" t="s">
        <v>21</v>
      </c>
      <c r="U12" s="2"/>
    </row>
    <row r="13" spans="1:28" x14ac:dyDescent="0.25">
      <c r="C13" s="22">
        <v>2000</v>
      </c>
      <c r="D13" s="7"/>
      <c r="E13" s="21">
        <v>13</v>
      </c>
      <c r="F13" s="21"/>
      <c r="G13" s="16">
        <f t="shared" si="0"/>
        <v>26000</v>
      </c>
      <c r="H13" s="8"/>
      <c r="I13" s="7"/>
      <c r="J13" s="37"/>
      <c r="K13" s="38"/>
      <c r="L13" s="39"/>
      <c r="M13" s="40">
        <v>22075000</v>
      </c>
      <c r="N13" s="41"/>
      <c r="O13" s="42"/>
      <c r="P13" s="43"/>
      <c r="Q13" s="44"/>
      <c r="R13" s="45"/>
      <c r="S13" s="46"/>
      <c r="T13" s="47"/>
      <c r="U13" s="47"/>
    </row>
    <row r="14" spans="1:28" x14ac:dyDescent="0.25">
      <c r="C14" s="22">
        <v>1000</v>
      </c>
      <c r="D14" s="7"/>
      <c r="E14" s="21">
        <v>0</v>
      </c>
      <c r="F14" s="21"/>
      <c r="G14" s="16">
        <f t="shared" si="0"/>
        <v>0</v>
      </c>
      <c r="H14" s="8"/>
      <c r="I14" s="7"/>
      <c r="J14" s="37"/>
      <c r="K14" s="38"/>
      <c r="L14" s="39"/>
      <c r="M14" s="48">
        <v>5500000</v>
      </c>
      <c r="N14" s="41"/>
      <c r="O14" s="49"/>
      <c r="P14" s="50"/>
      <c r="Q14" s="51"/>
      <c r="R14" s="52"/>
    </row>
    <row r="15" spans="1:28" x14ac:dyDescent="0.25">
      <c r="C15" s="22">
        <v>500</v>
      </c>
      <c r="D15" s="7"/>
      <c r="E15" s="21">
        <v>0</v>
      </c>
      <c r="F15" s="21"/>
      <c r="G15" s="16">
        <f t="shared" si="0"/>
        <v>0</v>
      </c>
      <c r="H15" s="8"/>
      <c r="I15" s="7"/>
      <c r="J15" s="37"/>
      <c r="K15" s="38"/>
      <c r="L15" s="39"/>
      <c r="M15" s="48">
        <v>3500000</v>
      </c>
      <c r="N15" s="41"/>
      <c r="O15" s="49"/>
      <c r="P15" s="50"/>
      <c r="Q15" s="53"/>
      <c r="R15" s="46"/>
      <c r="S15" s="54"/>
      <c r="T15" s="52"/>
      <c r="U15" s="52"/>
    </row>
    <row r="16" spans="1:28" ht="18.75" x14ac:dyDescent="0.3">
      <c r="A16" s="7"/>
      <c r="C16" s="22">
        <v>100</v>
      </c>
      <c r="D16" s="7"/>
      <c r="E16" s="21">
        <v>0</v>
      </c>
      <c r="F16" s="21"/>
      <c r="G16" s="16">
        <f t="shared" si="0"/>
        <v>0</v>
      </c>
      <c r="H16" s="8"/>
      <c r="I16" s="9"/>
      <c r="J16" s="37"/>
      <c r="K16" s="38"/>
      <c r="L16" s="39"/>
      <c r="M16" s="55">
        <v>1729000</v>
      </c>
      <c r="N16" s="56"/>
      <c r="O16" s="49"/>
      <c r="P16" s="57"/>
      <c r="Q16" s="53"/>
      <c r="R16" s="46"/>
      <c r="S16" s="54"/>
      <c r="T16" s="52">
        <f>SUM(T7:T15)</f>
        <v>0</v>
      </c>
      <c r="U16" s="52">
        <f>SUM(U7:U15)</f>
        <v>0</v>
      </c>
    </row>
    <row r="17" spans="1:21" ht="18.75" x14ac:dyDescent="0.3">
      <c r="A17" s="7"/>
      <c r="B17" s="7"/>
      <c r="C17" s="18" t="s">
        <v>22</v>
      </c>
      <c r="D17" s="7"/>
      <c r="E17" s="21"/>
      <c r="F17" s="7"/>
      <c r="G17" s="7"/>
      <c r="H17" s="8">
        <f>SUM(G8:G16)</f>
        <v>39876000</v>
      </c>
      <c r="I17" s="9"/>
      <c r="J17" s="37"/>
      <c r="K17" s="38"/>
      <c r="L17" s="39"/>
      <c r="M17" s="55"/>
      <c r="N17" s="58"/>
      <c r="O17" s="49"/>
      <c r="P17" s="59"/>
      <c r="Q17" s="29"/>
      <c r="R17" s="2"/>
    </row>
    <row r="18" spans="1:21" x14ac:dyDescent="0.25">
      <c r="A18" s="7"/>
      <c r="B18" s="7"/>
      <c r="C18" s="7"/>
      <c r="D18" s="7"/>
      <c r="E18" s="7"/>
      <c r="F18" s="7"/>
      <c r="G18" s="7"/>
      <c r="H18" s="8"/>
      <c r="I18" s="9"/>
      <c r="J18" s="60"/>
      <c r="K18" s="38"/>
      <c r="L18" s="39"/>
      <c r="M18" s="48"/>
      <c r="N18" s="61"/>
      <c r="O18" s="49"/>
      <c r="P18" s="59"/>
      <c r="Q18" s="62"/>
      <c r="R18" s="63"/>
    </row>
    <row r="19" spans="1:21" x14ac:dyDescent="0.25">
      <c r="A19" s="7"/>
      <c r="B19" s="21"/>
      <c r="C19" s="7" t="s">
        <v>8</v>
      </c>
      <c r="D19" s="7"/>
      <c r="E19" s="7" t="s">
        <v>23</v>
      </c>
      <c r="F19" s="7"/>
      <c r="G19" s="7" t="s">
        <v>10</v>
      </c>
      <c r="H19" s="8"/>
      <c r="I19" s="22"/>
      <c r="J19" s="60"/>
      <c r="K19" s="38"/>
      <c r="L19" s="39"/>
      <c r="M19" s="48"/>
      <c r="N19" s="61"/>
      <c r="O19" s="49"/>
      <c r="P19" s="57"/>
      <c r="Q19" s="64"/>
      <c r="R19" s="46"/>
      <c r="S19" s="54"/>
      <c r="T19" s="65" t="s">
        <v>24</v>
      </c>
      <c r="U19" s="54"/>
    </row>
    <row r="20" spans="1:21" x14ac:dyDescent="0.25">
      <c r="A20" s="7"/>
      <c r="B20" s="21"/>
      <c r="C20" s="22">
        <v>1000</v>
      </c>
      <c r="D20" s="7"/>
      <c r="E20" s="7">
        <v>0</v>
      </c>
      <c r="F20" s="7"/>
      <c r="G20" s="22">
        <f>C20*E20</f>
        <v>0</v>
      </c>
      <c r="H20" s="8"/>
      <c r="I20" s="22"/>
      <c r="J20" s="60"/>
      <c r="K20" s="66"/>
      <c r="L20" s="59"/>
      <c r="M20" s="48"/>
      <c r="N20" s="58"/>
      <c r="O20" s="49"/>
      <c r="P20" s="67"/>
      <c r="Q20" s="30"/>
      <c r="R20" s="46"/>
      <c r="S20" s="54"/>
      <c r="T20" s="65"/>
      <c r="U20" s="54"/>
    </row>
    <row r="21" spans="1:21" x14ac:dyDescent="0.25">
      <c r="A21" s="7"/>
      <c r="B21" s="21" t="s">
        <v>7</v>
      </c>
      <c r="C21" s="22">
        <v>500</v>
      </c>
      <c r="D21" s="7"/>
      <c r="E21" s="7">
        <v>0</v>
      </c>
      <c r="F21" s="7"/>
      <c r="G21" s="22">
        <f>C21*E21</f>
        <v>0</v>
      </c>
      <c r="H21" s="8"/>
      <c r="I21" s="22"/>
      <c r="J21" s="60"/>
      <c r="K21" s="38"/>
      <c r="L21" s="39"/>
      <c r="M21" s="48"/>
      <c r="N21" s="58"/>
      <c r="O21" s="49"/>
      <c r="P21" s="59"/>
      <c r="Q21" s="53"/>
      <c r="R21" s="63"/>
    </row>
    <row r="22" spans="1:21" x14ac:dyDescent="0.25">
      <c r="A22" s="7"/>
      <c r="B22" s="21"/>
      <c r="C22" s="22">
        <v>200</v>
      </c>
      <c r="D22" s="7"/>
      <c r="E22" s="7">
        <v>1</v>
      </c>
      <c r="F22" s="7"/>
      <c r="G22" s="22">
        <f>C22*E22</f>
        <v>200</v>
      </c>
      <c r="H22" s="8"/>
      <c r="I22" s="9"/>
      <c r="J22" s="60"/>
      <c r="K22" s="38"/>
      <c r="L22" s="39"/>
      <c r="M22" s="48"/>
      <c r="N22" s="58"/>
      <c r="O22" s="49"/>
      <c r="P22" s="59"/>
      <c r="Q22" s="53"/>
      <c r="R22" s="63"/>
    </row>
    <row r="23" spans="1:21" x14ac:dyDescent="0.25">
      <c r="A23" s="7"/>
      <c r="B23" s="21"/>
      <c r="C23" s="22">
        <v>100</v>
      </c>
      <c r="D23" s="7"/>
      <c r="E23" s="7">
        <v>0</v>
      </c>
      <c r="F23" s="7"/>
      <c r="G23" s="22">
        <f>C23*E23</f>
        <v>0</v>
      </c>
      <c r="H23" s="8"/>
      <c r="I23" s="9"/>
      <c r="J23" s="60"/>
      <c r="K23" s="38"/>
      <c r="L23" s="68"/>
      <c r="M23" s="48"/>
      <c r="N23" s="58"/>
      <c r="O23" s="49"/>
      <c r="P23" s="59"/>
      <c r="Q23" s="53"/>
      <c r="R23" s="63"/>
    </row>
    <row r="24" spans="1:21" x14ac:dyDescent="0.25">
      <c r="A24" s="7"/>
      <c r="B24" s="21"/>
      <c r="C24" s="22">
        <v>50</v>
      </c>
      <c r="D24" s="7"/>
      <c r="E24" s="7">
        <v>0</v>
      </c>
      <c r="F24" s="7"/>
      <c r="G24" s="22">
        <f>C24*E24</f>
        <v>0</v>
      </c>
      <c r="H24" s="8"/>
      <c r="I24" s="7"/>
      <c r="J24" s="60"/>
      <c r="K24" s="38"/>
      <c r="L24" s="68"/>
      <c r="M24" s="48"/>
      <c r="N24" s="58"/>
      <c r="O24" s="49"/>
      <c r="P24" s="69"/>
      <c r="Q24" s="44"/>
      <c r="R24" s="46"/>
      <c r="S24" s="54"/>
      <c r="T24" s="65"/>
      <c r="U24" s="54"/>
    </row>
    <row r="25" spans="1:21" x14ac:dyDescent="0.25">
      <c r="A25" s="7"/>
      <c r="B25" s="21"/>
      <c r="C25" s="22">
        <v>25</v>
      </c>
      <c r="D25" s="7"/>
      <c r="E25" s="7">
        <v>0</v>
      </c>
      <c r="F25" s="7"/>
      <c r="G25" s="70">
        <v>0</v>
      </c>
      <c r="H25" s="8"/>
      <c r="I25" s="7" t="s">
        <v>7</v>
      </c>
      <c r="J25" s="37"/>
      <c r="K25" s="38"/>
      <c r="L25" s="68"/>
      <c r="M25" s="48"/>
      <c r="N25" s="58"/>
      <c r="O25" s="49"/>
      <c r="P25" s="71"/>
      <c r="Q25" s="51"/>
      <c r="R25" s="72"/>
    </row>
    <row r="26" spans="1:21" x14ac:dyDescent="0.25">
      <c r="A26" s="7"/>
      <c r="B26" s="21"/>
      <c r="C26" s="18"/>
      <c r="D26" s="7"/>
      <c r="E26" s="7"/>
      <c r="F26" s="7"/>
      <c r="G26" s="7"/>
      <c r="H26" s="73">
        <f>SUM(G20:G25)</f>
        <v>200</v>
      </c>
      <c r="I26" s="8"/>
      <c r="J26" s="37"/>
      <c r="K26" s="38"/>
      <c r="L26" s="68"/>
      <c r="N26" s="58"/>
      <c r="O26" s="49"/>
      <c r="P26" s="74"/>
      <c r="Q26" s="51"/>
      <c r="R26" s="72"/>
    </row>
    <row r="27" spans="1:21" x14ac:dyDescent="0.25">
      <c r="A27" s="7"/>
      <c r="B27" s="21"/>
      <c r="C27" s="18" t="s">
        <v>22</v>
      </c>
      <c r="D27" s="7"/>
      <c r="E27" s="7"/>
      <c r="F27" s="7"/>
      <c r="G27" s="7"/>
      <c r="H27" s="8"/>
      <c r="I27" s="8">
        <f>H17+H26</f>
        <v>39876200</v>
      </c>
      <c r="J27" s="37"/>
      <c r="K27" s="38"/>
      <c r="L27" s="68"/>
      <c r="N27" s="58"/>
      <c r="O27" s="49"/>
      <c r="P27" s="57"/>
      <c r="Q27" s="75"/>
      <c r="R27" s="46"/>
      <c r="S27" s="54"/>
      <c r="T27" s="65"/>
      <c r="U27" s="54"/>
    </row>
    <row r="28" spans="1:21" x14ac:dyDescent="0.25">
      <c r="A28" s="7"/>
      <c r="B28" s="7"/>
      <c r="C28" s="7"/>
      <c r="D28" s="7"/>
      <c r="E28" s="7"/>
      <c r="F28" s="7"/>
      <c r="G28" s="15"/>
      <c r="H28" s="8"/>
      <c r="I28" s="8"/>
      <c r="J28" s="37"/>
      <c r="K28" s="38"/>
      <c r="L28" s="68"/>
      <c r="N28" s="58"/>
      <c r="O28" s="49"/>
      <c r="P28" s="76"/>
      <c r="Q28" s="51"/>
      <c r="R28" s="72"/>
    </row>
    <row r="29" spans="1:21" x14ac:dyDescent="0.25">
      <c r="A29" s="7"/>
      <c r="B29" s="7"/>
      <c r="C29" s="18" t="s">
        <v>25</v>
      </c>
      <c r="D29" s="7"/>
      <c r="E29" s="7"/>
      <c r="F29" s="7"/>
      <c r="G29" s="7"/>
      <c r="H29" s="8"/>
      <c r="I29" s="8"/>
      <c r="J29" s="37"/>
      <c r="K29" s="38"/>
      <c r="L29" s="68"/>
      <c r="M29" s="77"/>
      <c r="N29" s="58"/>
      <c r="O29" s="49"/>
      <c r="P29" s="77"/>
      <c r="Q29" s="44"/>
      <c r="R29" s="46"/>
      <c r="S29" s="54"/>
      <c r="T29" s="65"/>
      <c r="U29" s="54"/>
    </row>
    <row r="30" spans="1:21" x14ac:dyDescent="0.25">
      <c r="A30" s="7"/>
      <c r="B30" s="7"/>
      <c r="C30" s="7" t="s">
        <v>26</v>
      </c>
      <c r="D30" s="7"/>
      <c r="E30" s="7"/>
      <c r="F30" s="7"/>
      <c r="G30" s="7" t="s">
        <v>7</v>
      </c>
      <c r="H30" s="8"/>
      <c r="I30" s="8">
        <f>+'[1]12 Des'!I38</f>
        <v>831507793</v>
      </c>
      <c r="J30" s="37"/>
      <c r="K30" s="38"/>
      <c r="L30" s="68"/>
      <c r="M30" s="77"/>
      <c r="N30" s="58"/>
      <c r="O30" s="49"/>
      <c r="P30" s="77"/>
      <c r="Q30" s="44"/>
      <c r="R30" s="2"/>
      <c r="S30" s="54"/>
      <c r="T30" s="2"/>
      <c r="U30" s="54"/>
    </row>
    <row r="31" spans="1:21" x14ac:dyDescent="0.25">
      <c r="A31" s="7"/>
      <c r="B31" s="7"/>
      <c r="C31" s="7" t="s">
        <v>27</v>
      </c>
      <c r="D31" s="7"/>
      <c r="E31" s="7"/>
      <c r="F31" s="7"/>
      <c r="G31" s="7"/>
      <c r="H31" s="8"/>
      <c r="I31" s="8">
        <f>+'[1]26 Des'!I56</f>
        <v>70448000</v>
      </c>
      <c r="J31" s="37"/>
      <c r="K31" s="38"/>
      <c r="L31" s="68"/>
      <c r="M31" s="77"/>
      <c r="N31" s="58"/>
      <c r="O31" s="49"/>
      <c r="P31" s="77"/>
      <c r="Q31" s="44"/>
      <c r="R31" s="2"/>
      <c r="S31" s="54"/>
      <c r="T31" s="2"/>
      <c r="U31" s="5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7"/>
      <c r="K32" s="38"/>
      <c r="L32" s="68"/>
      <c r="M32" s="77"/>
      <c r="N32" s="58"/>
      <c r="O32" s="49"/>
      <c r="P32" s="77"/>
      <c r="Q32" s="44"/>
      <c r="R32" s="2"/>
      <c r="S32" s="54"/>
      <c r="T32" s="2"/>
      <c r="U32" s="54"/>
    </row>
    <row r="33" spans="1:21" x14ac:dyDescent="0.25">
      <c r="A33" s="7"/>
      <c r="B33" s="7">
        <v>8</v>
      </c>
      <c r="C33" s="18" t="s">
        <v>28</v>
      </c>
      <c r="D33" s="7"/>
      <c r="E33" s="7"/>
      <c r="F33" s="7"/>
      <c r="G33" s="7"/>
      <c r="H33" s="8"/>
      <c r="I33" s="46"/>
      <c r="J33" s="37"/>
      <c r="K33" s="38"/>
      <c r="L33" s="68"/>
      <c r="M33" s="77"/>
      <c r="N33" s="58"/>
      <c r="O33" s="49"/>
      <c r="P33" s="77"/>
      <c r="Q33" s="44"/>
      <c r="R33" s="2"/>
      <c r="S33" s="54"/>
      <c r="T33" s="78"/>
      <c r="U33" s="54"/>
    </row>
    <row r="34" spans="1:21" x14ac:dyDescent="0.25">
      <c r="A34" s="7"/>
      <c r="B34" s="18">
        <v>1</v>
      </c>
      <c r="C34" s="18" t="s">
        <v>29</v>
      </c>
      <c r="D34" s="7"/>
      <c r="E34" s="7"/>
      <c r="F34" s="7"/>
      <c r="G34" s="7"/>
      <c r="H34" s="8"/>
      <c r="I34" s="8"/>
      <c r="J34" s="37"/>
      <c r="K34" s="38"/>
      <c r="L34" s="68"/>
      <c r="M34" s="77"/>
      <c r="N34" s="58"/>
      <c r="O34" s="49"/>
      <c r="P34" s="77"/>
      <c r="Q34" s="44"/>
      <c r="R34" s="54"/>
      <c r="S34" s="54"/>
      <c r="T34" s="2"/>
      <c r="U34" s="54"/>
    </row>
    <row r="35" spans="1:21" x14ac:dyDescent="0.25">
      <c r="A35" s="7"/>
      <c r="B35" s="18"/>
      <c r="C35" s="18" t="s">
        <v>14</v>
      </c>
      <c r="D35" s="7"/>
      <c r="E35" s="7"/>
      <c r="F35" s="7"/>
      <c r="G35" s="7"/>
      <c r="H35" s="8"/>
      <c r="I35" s="8"/>
      <c r="J35" s="37"/>
      <c r="K35" s="38"/>
      <c r="L35" s="68"/>
      <c r="N35" s="58"/>
      <c r="O35" s="49"/>
      <c r="Q35" s="44"/>
      <c r="R35" s="9"/>
      <c r="S35" s="54"/>
      <c r="T35" s="2"/>
      <c r="U35" s="2"/>
    </row>
    <row r="36" spans="1:21" x14ac:dyDescent="0.25">
      <c r="A36" s="7"/>
      <c r="B36" s="7"/>
      <c r="C36" s="7" t="s">
        <v>30</v>
      </c>
      <c r="D36" s="7"/>
      <c r="E36" s="7" t="s">
        <v>31</v>
      </c>
      <c r="F36" s="7"/>
      <c r="G36" s="22"/>
      <c r="H36" s="73">
        <v>0</v>
      </c>
      <c r="I36" s="8"/>
      <c r="J36" s="79"/>
      <c r="K36" s="38"/>
      <c r="L36" s="68"/>
      <c r="M36" s="80"/>
      <c r="N36" s="58"/>
      <c r="O36" s="49"/>
      <c r="Q36" s="44"/>
      <c r="S36" s="54"/>
      <c r="T36" s="2"/>
      <c r="U36" s="2"/>
    </row>
    <row r="37" spans="1:21" x14ac:dyDescent="0.25">
      <c r="A37" s="7"/>
      <c r="B37" s="7"/>
      <c r="C37" s="7" t="s">
        <v>32</v>
      </c>
      <c r="D37" s="7"/>
      <c r="E37" s="7"/>
      <c r="F37" s="7"/>
      <c r="G37" s="7"/>
      <c r="H37" s="81">
        <v>0</v>
      </c>
      <c r="I37" s="7" t="s">
        <v>7</v>
      </c>
      <c r="J37" s="37"/>
      <c r="K37" s="82"/>
      <c r="L37" s="83">
        <f>SUM(L13:L28)</f>
        <v>0</v>
      </c>
      <c r="M37" s="80"/>
      <c r="N37" s="58"/>
      <c r="O37" s="49">
        <f>SUM(O13:O36)</f>
        <v>0</v>
      </c>
      <c r="Q37" s="44"/>
      <c r="S37" s="54"/>
      <c r="T37" s="2"/>
      <c r="U37" s="2"/>
    </row>
    <row r="38" spans="1:21" x14ac:dyDescent="0.25">
      <c r="A38" s="7"/>
      <c r="B38" s="7"/>
      <c r="C38" s="7" t="s">
        <v>33</v>
      </c>
      <c r="D38" s="7"/>
      <c r="E38" s="7"/>
      <c r="F38" s="7"/>
      <c r="G38" s="7"/>
      <c r="H38" s="8"/>
      <c r="I38" s="8">
        <f>+I30+H36-H37</f>
        <v>831507793</v>
      </c>
      <c r="J38" s="37"/>
      <c r="K38" s="38"/>
      <c r="L38" s="68"/>
      <c r="M38" s="80"/>
      <c r="N38" s="58"/>
      <c r="O38" s="49"/>
      <c r="Q38" s="44"/>
      <c r="S38" s="54"/>
      <c r="T38" s="2"/>
      <c r="U38" s="2"/>
    </row>
    <row r="39" spans="1:21" x14ac:dyDescent="0.25">
      <c r="A39" s="7"/>
      <c r="B39" s="7"/>
      <c r="C39" s="7"/>
      <c r="D39" s="7"/>
      <c r="E39" s="7"/>
      <c r="F39" s="7"/>
      <c r="G39" s="7"/>
      <c r="H39" s="8"/>
      <c r="I39" s="8"/>
      <c r="J39" s="37"/>
      <c r="K39" s="38"/>
      <c r="L39" s="68"/>
      <c r="M39" s="80"/>
      <c r="N39" s="58"/>
      <c r="O39" s="49"/>
      <c r="Q39" s="44"/>
      <c r="S39" s="54"/>
      <c r="T39" s="2"/>
      <c r="U39" s="2"/>
    </row>
    <row r="40" spans="1:21" x14ac:dyDescent="0.25">
      <c r="A40" s="7"/>
      <c r="B40" s="7"/>
      <c r="C40" s="7" t="s">
        <v>34</v>
      </c>
      <c r="D40" s="7"/>
      <c r="E40" s="7"/>
      <c r="F40" s="7"/>
      <c r="G40" s="7"/>
      <c r="H40" s="8">
        <v>75000000</v>
      </c>
      <c r="I40" s="8"/>
      <c r="J40" s="37"/>
      <c r="K40" s="38"/>
      <c r="L40" s="68"/>
      <c r="M40" s="80"/>
      <c r="N40" s="58"/>
      <c r="O40" s="49"/>
      <c r="Q40" s="44"/>
      <c r="S40" s="54"/>
      <c r="T40" s="2"/>
      <c r="U40" s="2"/>
    </row>
    <row r="41" spans="1:21" x14ac:dyDescent="0.2">
      <c r="A41" s="7"/>
      <c r="B41" s="7"/>
      <c r="C41" s="18" t="s">
        <v>35</v>
      </c>
      <c r="D41" s="7"/>
      <c r="E41" s="7"/>
      <c r="F41" s="7"/>
      <c r="G41" s="7"/>
      <c r="H41" s="73">
        <v>10606041</v>
      </c>
      <c r="J41" s="37"/>
      <c r="K41" s="37"/>
      <c r="L41" s="49"/>
      <c r="N41" s="58"/>
      <c r="O41" s="49"/>
      <c r="Q41" s="44"/>
      <c r="S41" s="54"/>
      <c r="T41" s="2"/>
      <c r="U41" s="2"/>
    </row>
    <row r="42" spans="1:21" x14ac:dyDescent="0.2">
      <c r="A42" s="7"/>
      <c r="B42" s="7"/>
      <c r="C42" s="18" t="s">
        <v>36</v>
      </c>
      <c r="D42" s="7"/>
      <c r="E42" s="7"/>
      <c r="F42" s="7"/>
      <c r="G42" s="7"/>
      <c r="H42" s="8">
        <v>135852416</v>
      </c>
      <c r="I42" s="8"/>
      <c r="J42" s="37"/>
      <c r="K42" s="37"/>
      <c r="L42" s="49"/>
      <c r="N42" s="58"/>
      <c r="O42" s="49"/>
      <c r="Q42" s="44"/>
      <c r="S42" s="54"/>
      <c r="T42" s="2"/>
      <c r="U42" s="2"/>
    </row>
    <row r="43" spans="1:21" ht="16.5" x14ac:dyDescent="0.35">
      <c r="A43" s="7"/>
      <c r="B43" s="7"/>
      <c r="C43" s="18" t="s">
        <v>37</v>
      </c>
      <c r="D43" s="7"/>
      <c r="E43" s="7"/>
      <c r="F43" s="7"/>
      <c r="G43" s="7"/>
      <c r="H43" s="84">
        <v>172763888</v>
      </c>
      <c r="I43" s="8"/>
      <c r="J43" s="37"/>
      <c r="K43" s="37"/>
      <c r="L43" s="49"/>
      <c r="N43" s="85"/>
      <c r="O43" s="42"/>
      <c r="Q43" s="44"/>
      <c r="S43" s="54"/>
      <c r="T43" s="2"/>
      <c r="U43" s="2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86">
        <f>SUM(H40:H43)</f>
        <v>394222345</v>
      </c>
      <c r="J44" s="37"/>
      <c r="K44" s="37"/>
      <c r="L44" s="49"/>
      <c r="N44" s="58"/>
      <c r="O44" s="42"/>
      <c r="Q44" s="44"/>
      <c r="R44" s="45"/>
      <c r="S44" s="46"/>
      <c r="T44" s="45"/>
      <c r="U44" s="47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87">
        <f>SUM(I38:I44)</f>
        <v>1225730138</v>
      </c>
      <c r="J45" s="37"/>
      <c r="K45" s="37"/>
      <c r="L45" s="49"/>
      <c r="N45" s="85"/>
      <c r="O45" s="42"/>
      <c r="Q45" s="44"/>
      <c r="R45" s="45"/>
      <c r="S45" s="47"/>
      <c r="T45" s="45"/>
      <c r="U45" s="47"/>
    </row>
    <row r="46" spans="1:21" x14ac:dyDescent="0.2">
      <c r="A46" s="7"/>
      <c r="B46" s="18">
        <v>2</v>
      </c>
      <c r="C46" s="18" t="s">
        <v>38</v>
      </c>
      <c r="D46" s="7"/>
      <c r="E46" s="7"/>
      <c r="F46" s="7"/>
      <c r="G46" s="7"/>
      <c r="H46" s="8"/>
      <c r="I46" s="8"/>
      <c r="J46" s="88"/>
      <c r="K46" s="37"/>
      <c r="L46" s="49"/>
      <c r="N46" s="58"/>
      <c r="O46" s="85"/>
      <c r="Q46" s="44"/>
      <c r="R46" s="89"/>
      <c r="S46" s="89">
        <f>SUM(S12:S44)</f>
        <v>0</v>
      </c>
      <c r="T46" s="45"/>
      <c r="U46" s="47"/>
    </row>
    <row r="47" spans="1:21" x14ac:dyDescent="0.2">
      <c r="A47" s="7"/>
      <c r="B47" s="7"/>
      <c r="C47" s="7" t="s">
        <v>32</v>
      </c>
      <c r="D47" s="7"/>
      <c r="E47" s="7"/>
      <c r="F47" s="7"/>
      <c r="G47" s="16"/>
      <c r="H47" s="8">
        <f>M119</f>
        <v>32804000</v>
      </c>
      <c r="I47" s="8"/>
      <c r="J47" s="88"/>
      <c r="K47" s="37"/>
      <c r="L47" s="49"/>
      <c r="M47" s="90"/>
      <c r="N47" s="58"/>
      <c r="O47" s="85"/>
      <c r="P47" s="90"/>
      <c r="Q47" s="44"/>
      <c r="S47" s="2"/>
      <c r="U47" s="2"/>
    </row>
    <row r="48" spans="1:21" x14ac:dyDescent="0.2">
      <c r="A48" s="7"/>
      <c r="B48" s="7"/>
      <c r="C48" s="7" t="s">
        <v>39</v>
      </c>
      <c r="D48" s="7"/>
      <c r="E48" s="7"/>
      <c r="F48" s="7"/>
      <c r="G48" s="21"/>
      <c r="H48" s="91">
        <v>0</v>
      </c>
      <c r="I48" s="8" t="s">
        <v>7</v>
      </c>
      <c r="J48" s="92"/>
      <c r="K48" s="37"/>
      <c r="L48" s="49"/>
      <c r="M48" s="90"/>
      <c r="N48" s="58"/>
      <c r="O48" s="53"/>
      <c r="P48" s="90"/>
      <c r="Q48" s="44"/>
      <c r="R48" s="93"/>
      <c r="S48" s="2" t="s">
        <v>40</v>
      </c>
      <c r="U48" s="2"/>
    </row>
    <row r="49" spans="1:21" x14ac:dyDescent="0.2">
      <c r="A49" s="7"/>
      <c r="B49" s="7"/>
      <c r="C49" s="7"/>
      <c r="D49" s="7"/>
      <c r="E49" s="7"/>
      <c r="F49" s="7"/>
      <c r="G49" s="21" t="s">
        <v>7</v>
      </c>
      <c r="H49" s="94"/>
      <c r="I49" s="8">
        <f>H47+H48</f>
        <v>32804000</v>
      </c>
      <c r="J49" s="92"/>
      <c r="K49" s="37"/>
      <c r="L49" s="49"/>
      <c r="M49" s="90"/>
      <c r="N49" s="58"/>
      <c r="O49" s="53"/>
      <c r="P49" s="90"/>
      <c r="Q49" s="44"/>
      <c r="R49" s="93"/>
      <c r="S49" s="2"/>
      <c r="U49" s="2"/>
    </row>
    <row r="50" spans="1:21" x14ac:dyDescent="0.2">
      <c r="A50" s="7"/>
      <c r="B50" s="7"/>
      <c r="C50" s="7"/>
      <c r="D50" s="7"/>
      <c r="E50" s="7"/>
      <c r="F50" s="7"/>
      <c r="G50" s="21"/>
      <c r="H50" s="95"/>
      <c r="I50" s="8" t="s">
        <v>7</v>
      </c>
      <c r="J50" s="37"/>
      <c r="K50" s="37"/>
      <c r="L50" s="49"/>
      <c r="N50" s="96"/>
      <c r="O50" s="53"/>
      <c r="Q50" s="44"/>
      <c r="S50" s="93"/>
    </row>
    <row r="51" spans="1:21" x14ac:dyDescent="0.2">
      <c r="A51" s="7"/>
      <c r="B51" s="7"/>
      <c r="C51" s="7" t="s">
        <v>41</v>
      </c>
      <c r="D51" s="7"/>
      <c r="E51" s="7"/>
      <c r="F51" s="7"/>
      <c r="G51" s="16"/>
      <c r="I51" s="8">
        <v>0</v>
      </c>
      <c r="J51" s="37"/>
      <c r="K51" s="37"/>
      <c r="L51" s="49"/>
      <c r="M51" s="90"/>
      <c r="N51" s="58"/>
      <c r="O51" s="53"/>
      <c r="P51" s="90"/>
      <c r="Q51" s="44"/>
      <c r="R51" s="93"/>
      <c r="S51" s="2"/>
      <c r="U51" s="2"/>
    </row>
    <row r="52" spans="1:21" x14ac:dyDescent="0.2">
      <c r="A52" s="7"/>
      <c r="B52" s="7"/>
      <c r="C52" s="97" t="s">
        <v>42</v>
      </c>
      <c r="D52" s="7"/>
      <c r="E52" s="7"/>
      <c r="F52" s="7"/>
      <c r="G52" s="16"/>
      <c r="I52" s="8"/>
      <c r="J52" s="88"/>
      <c r="K52" s="37"/>
      <c r="L52" s="49"/>
      <c r="N52" s="96"/>
      <c r="O52" s="53"/>
      <c r="Q52" s="44"/>
    </row>
    <row r="53" spans="1:21" x14ac:dyDescent="0.2">
      <c r="A53" s="7"/>
      <c r="B53" s="7"/>
      <c r="C53" s="97" t="s">
        <v>43</v>
      </c>
      <c r="D53" s="7"/>
      <c r="E53" s="7"/>
      <c r="F53" s="7"/>
      <c r="G53" s="16"/>
      <c r="H53" s="73">
        <f>SUM(O13:O23)</f>
        <v>0</v>
      </c>
      <c r="I53" s="8"/>
      <c r="J53" s="88"/>
      <c r="K53" s="37"/>
      <c r="L53" s="49"/>
      <c r="M53" s="90"/>
      <c r="N53" s="58"/>
      <c r="O53" s="53"/>
      <c r="P53" s="90"/>
      <c r="Q53" s="44"/>
      <c r="R53" s="93"/>
      <c r="S53" s="2"/>
      <c r="U53" s="2"/>
    </row>
    <row r="54" spans="1:21" x14ac:dyDescent="0.25">
      <c r="A54" s="7"/>
      <c r="B54" s="7"/>
      <c r="C54" s="7" t="s">
        <v>44</v>
      </c>
      <c r="D54" s="7"/>
      <c r="E54" s="7"/>
      <c r="F54" s="7"/>
      <c r="G54" s="7"/>
      <c r="H54" s="81">
        <f>786000+1366200+80000</f>
        <v>2232200</v>
      </c>
      <c r="I54" s="8"/>
      <c r="J54" s="98"/>
      <c r="K54" s="37"/>
      <c r="L54" s="49"/>
      <c r="M54" s="90"/>
      <c r="N54" s="58"/>
      <c r="O54" s="53"/>
      <c r="P54" s="90"/>
      <c r="Q54" s="44"/>
      <c r="R54" s="93"/>
      <c r="S54" s="2"/>
      <c r="U54" s="2"/>
    </row>
    <row r="55" spans="1:21" x14ac:dyDescent="0.25">
      <c r="A55" s="7"/>
      <c r="B55" s="7"/>
      <c r="C55" s="7" t="s">
        <v>45</v>
      </c>
      <c r="D55" s="7"/>
      <c r="E55" s="7"/>
      <c r="F55" s="7"/>
      <c r="G55" s="7"/>
      <c r="H55" s="16"/>
      <c r="I55" s="81">
        <f>SUM(H52:H54)</f>
        <v>2232200</v>
      </c>
      <c r="J55" s="99"/>
      <c r="K55" s="37"/>
      <c r="L55" s="49"/>
      <c r="M55" s="90"/>
      <c r="N55" s="58"/>
      <c r="O55" s="53"/>
      <c r="P55" s="90"/>
      <c r="Q55" s="44"/>
      <c r="R55" s="93"/>
      <c r="S55" s="2"/>
      <c r="U55" s="2"/>
    </row>
    <row r="56" spans="1:21" x14ac:dyDescent="0.25">
      <c r="A56" s="7"/>
      <c r="B56" s="7"/>
      <c r="C56" s="18" t="s">
        <v>45</v>
      </c>
      <c r="D56" s="7"/>
      <c r="E56" s="7"/>
      <c r="F56" s="7"/>
      <c r="G56" s="7"/>
      <c r="H56" s="8"/>
      <c r="I56" s="8">
        <f>+I31-I49+I55</f>
        <v>39876200</v>
      </c>
      <c r="J56" s="100">
        <f>+I56-18000000</f>
        <v>21876200</v>
      </c>
      <c r="K56" s="37"/>
      <c r="L56" s="49"/>
      <c r="M56" s="90"/>
      <c r="N56" s="58"/>
      <c r="O56" s="53"/>
      <c r="P56" s="90"/>
      <c r="Q56" s="44"/>
      <c r="R56" s="101"/>
      <c r="S56" s="78"/>
      <c r="T56" s="101"/>
      <c r="U56" s="78"/>
    </row>
    <row r="57" spans="1:21" x14ac:dyDescent="0.25">
      <c r="A57" s="97" t="s">
        <v>46</v>
      </c>
      <c r="B57" s="7"/>
      <c r="C57" s="7" t="s">
        <v>47</v>
      </c>
      <c r="D57" s="7"/>
      <c r="E57" s="7"/>
      <c r="F57" s="7"/>
      <c r="G57" s="7"/>
      <c r="H57" s="8"/>
      <c r="I57" s="8">
        <f>+I27</f>
        <v>39876200</v>
      </c>
      <c r="J57" s="102"/>
      <c r="K57" s="37"/>
      <c r="L57" s="49"/>
      <c r="M57" s="103"/>
      <c r="N57" s="58"/>
      <c r="O57" s="53"/>
      <c r="P57" s="103"/>
      <c r="Q57" s="44"/>
      <c r="R57" s="101"/>
      <c r="S57" s="78"/>
      <c r="T57" s="101"/>
      <c r="U57" s="78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81">
        <v>0</v>
      </c>
      <c r="J58" s="102"/>
      <c r="K58" s="37"/>
      <c r="L58" s="49"/>
      <c r="M58" s="103"/>
      <c r="N58" s="58"/>
      <c r="O58" s="53"/>
      <c r="P58" s="103"/>
      <c r="Q58" s="44"/>
      <c r="R58" s="101"/>
      <c r="S58" s="78"/>
      <c r="T58" s="101"/>
      <c r="U58" s="78"/>
    </row>
    <row r="59" spans="1:21" x14ac:dyDescent="0.25">
      <c r="A59" s="7"/>
      <c r="B59" s="7"/>
      <c r="C59" s="7"/>
      <c r="D59" s="7"/>
      <c r="E59" s="7" t="s">
        <v>48</v>
      </c>
      <c r="F59" s="7"/>
      <c r="G59" s="7"/>
      <c r="H59" s="8"/>
      <c r="I59" s="8">
        <f>+I57-I56</f>
        <v>0</v>
      </c>
      <c r="J59" s="104"/>
      <c r="K59" s="37"/>
      <c r="L59" s="49"/>
      <c r="M59" s="105"/>
      <c r="N59" s="58"/>
      <c r="O59" s="53"/>
      <c r="P59" s="105"/>
      <c r="Q59" s="44"/>
      <c r="R59" s="101"/>
      <c r="S59" s="78"/>
      <c r="T59" s="101"/>
      <c r="U59" s="106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104"/>
      <c r="K60" s="37"/>
      <c r="L60" s="49"/>
      <c r="M60" s="90"/>
      <c r="N60" s="58"/>
      <c r="O60" s="53"/>
      <c r="P60" s="90"/>
      <c r="Q60" s="44"/>
      <c r="R60" s="101"/>
      <c r="S60" s="78"/>
      <c r="T60" s="101"/>
      <c r="U60" s="101"/>
    </row>
    <row r="61" spans="1:21" x14ac:dyDescent="0.25">
      <c r="A61" s="7" t="s">
        <v>49</v>
      </c>
      <c r="B61" s="7"/>
      <c r="C61" s="7"/>
      <c r="D61" s="7"/>
      <c r="E61" s="7"/>
      <c r="F61" s="7"/>
      <c r="G61" s="7"/>
      <c r="H61" s="8"/>
      <c r="I61" s="107"/>
      <c r="J61" s="104"/>
      <c r="K61" s="37"/>
      <c r="L61" s="49"/>
      <c r="M61" s="105"/>
      <c r="N61" s="58"/>
      <c r="O61" s="53"/>
      <c r="P61" s="105"/>
      <c r="Q61" s="44"/>
      <c r="R61" s="101"/>
      <c r="S61" s="78"/>
      <c r="T61" s="101"/>
      <c r="U61" s="101"/>
    </row>
    <row r="62" spans="1:21" x14ac:dyDescent="0.25">
      <c r="A62" s="7" t="s">
        <v>50</v>
      </c>
      <c r="B62" s="7"/>
      <c r="C62" s="7"/>
      <c r="D62" s="7"/>
      <c r="E62" s="7" t="s">
        <v>7</v>
      </c>
      <c r="F62" s="7"/>
      <c r="G62" s="7" t="s">
        <v>51</v>
      </c>
      <c r="H62" s="8"/>
      <c r="I62" s="22"/>
      <c r="J62" s="104"/>
      <c r="K62" s="37"/>
      <c r="L62" s="49"/>
      <c r="M62" s="105"/>
      <c r="N62" s="58"/>
      <c r="O62" s="53"/>
      <c r="P62" s="105"/>
      <c r="Q62" s="44"/>
      <c r="R62" s="101"/>
      <c r="S62" s="78"/>
      <c r="T62" s="101"/>
      <c r="U62" s="101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2"/>
      <c r="J63" s="104"/>
      <c r="K63" s="58"/>
      <c r="L63" s="108"/>
      <c r="M63" s="105"/>
      <c r="N63" s="109"/>
      <c r="O63" s="53"/>
      <c r="P63" s="105"/>
      <c r="Q63" s="44"/>
    </row>
    <row r="64" spans="1:21" x14ac:dyDescent="0.25">
      <c r="A64" s="110"/>
      <c r="B64" s="111"/>
      <c r="C64" s="111"/>
      <c r="D64" s="112"/>
      <c r="E64" s="112"/>
      <c r="F64" s="112"/>
      <c r="G64" s="112"/>
      <c r="H64" s="112"/>
      <c r="J64" s="104"/>
      <c r="K64" s="58"/>
      <c r="L64" s="108"/>
      <c r="N64" s="96"/>
      <c r="O64" s="113"/>
    </row>
    <row r="65" spans="1:21" x14ac:dyDescent="0.25">
      <c r="A65" s="2"/>
      <c r="B65" s="2"/>
      <c r="C65" s="2"/>
      <c r="D65" s="2"/>
      <c r="E65" s="2"/>
      <c r="F65" s="2"/>
      <c r="G65" s="9"/>
      <c r="I65" s="2"/>
      <c r="J65" s="104"/>
      <c r="K65" s="58"/>
      <c r="L65" s="115"/>
      <c r="N65" s="96"/>
      <c r="O65" s="53"/>
      <c r="Q65" s="44"/>
    </row>
    <row r="66" spans="1:21" x14ac:dyDescent="0.25">
      <c r="A66" s="116" t="s">
        <v>59</v>
      </c>
      <c r="B66" s="111"/>
      <c r="C66" s="111"/>
      <c r="D66" s="112"/>
      <c r="E66" s="112"/>
      <c r="F66" s="112"/>
      <c r="G66" s="9" t="s">
        <v>52</v>
      </c>
      <c r="J66" s="104"/>
      <c r="K66" s="58"/>
      <c r="L66" s="115"/>
      <c r="M66" s="105"/>
      <c r="N66" s="117"/>
      <c r="O66" s="53"/>
      <c r="P66" s="105"/>
      <c r="Q66" s="44"/>
      <c r="R66" s="101"/>
      <c r="S66" s="78"/>
      <c r="T66" s="101"/>
      <c r="U66" s="101"/>
    </row>
    <row r="67" spans="1:21" x14ac:dyDescent="0.25">
      <c r="K67" s="58"/>
      <c r="L67" s="118"/>
      <c r="M67" s="105"/>
      <c r="N67" s="117"/>
      <c r="O67" s="51"/>
      <c r="P67" s="105"/>
      <c r="Q67" s="44"/>
      <c r="S67" s="54"/>
    </row>
    <row r="68" spans="1:21" x14ac:dyDescent="0.25">
      <c r="A68" s="116" t="s">
        <v>53</v>
      </c>
      <c r="B68" s="111"/>
      <c r="C68" s="111"/>
      <c r="D68" s="112"/>
      <c r="E68" s="112"/>
      <c r="F68" s="112"/>
      <c r="G68" s="9"/>
      <c r="H68" s="6" t="s">
        <v>54</v>
      </c>
      <c r="J68" s="104"/>
      <c r="K68" s="58"/>
      <c r="L68" s="53"/>
      <c r="O68" s="53"/>
      <c r="Q68" s="44"/>
    </row>
    <row r="69" spans="1:21" x14ac:dyDescent="0.25">
      <c r="A69" s="2"/>
      <c r="B69" s="2"/>
      <c r="C69" s="2"/>
      <c r="D69" s="2"/>
      <c r="E69" s="2"/>
      <c r="F69" s="2"/>
      <c r="H69" s="9"/>
      <c r="I69" s="2"/>
      <c r="J69" s="104"/>
      <c r="K69" s="119"/>
      <c r="L69" s="120"/>
      <c r="N69" s="117"/>
      <c r="O69" s="53"/>
      <c r="Q69" s="44"/>
    </row>
    <row r="70" spans="1:21" x14ac:dyDescent="0.25">
      <c r="A70" s="2"/>
      <c r="B70" s="2"/>
      <c r="C70" s="2"/>
      <c r="D70" s="2"/>
      <c r="E70" s="2"/>
      <c r="F70" s="2"/>
      <c r="G70" s="112" t="s">
        <v>55</v>
      </c>
      <c r="H70" s="2"/>
      <c r="I70" s="2"/>
      <c r="J70" s="104"/>
      <c r="K70" s="119"/>
      <c r="L70" s="120"/>
      <c r="N70" s="117"/>
      <c r="O70" s="53"/>
      <c r="Q70" s="44"/>
      <c r="S70" s="93"/>
    </row>
    <row r="71" spans="1:21" x14ac:dyDescent="0.25">
      <c r="A71" s="2"/>
      <c r="B71" s="2"/>
      <c r="C71" s="2"/>
      <c r="D71" s="2"/>
      <c r="E71" s="2"/>
      <c r="F71" s="2"/>
      <c r="G71" s="112"/>
      <c r="H71" s="2"/>
      <c r="I71" s="2"/>
      <c r="J71" s="104"/>
      <c r="K71" s="119"/>
      <c r="L71" s="120"/>
      <c r="O71" s="53"/>
      <c r="Q71" s="44"/>
      <c r="S71" s="93"/>
    </row>
    <row r="72" spans="1:21" x14ac:dyDescent="0.25">
      <c r="A72" s="2"/>
      <c r="B72" s="2"/>
      <c r="C72" s="2"/>
      <c r="D72" s="2"/>
      <c r="E72" s="2" t="s">
        <v>56</v>
      </c>
      <c r="F72" s="2"/>
      <c r="G72" s="2"/>
      <c r="H72" s="2"/>
      <c r="I72" s="2"/>
      <c r="J72" s="104"/>
      <c r="K72" s="121"/>
      <c r="L72" s="51"/>
      <c r="N72" s="122"/>
      <c r="O72" s="42"/>
      <c r="Q72" s="44"/>
      <c r="R72" s="45"/>
      <c r="S72" s="46"/>
      <c r="T72" s="123"/>
      <c r="U72" s="47"/>
    </row>
    <row r="73" spans="1:21" x14ac:dyDescent="0.25">
      <c r="A73" s="2"/>
      <c r="B73" s="2"/>
      <c r="C73" s="2"/>
      <c r="D73" s="2"/>
      <c r="E73" s="2" t="s">
        <v>56</v>
      </c>
      <c r="F73" s="2"/>
      <c r="G73" s="2"/>
      <c r="H73" s="2"/>
      <c r="I73" s="124"/>
      <c r="J73" s="104"/>
      <c r="K73" s="119"/>
      <c r="L73" s="51"/>
      <c r="O73" s="53"/>
      <c r="Q73" s="44"/>
    </row>
    <row r="74" spans="1:21" x14ac:dyDescent="0.25">
      <c r="A74" s="112"/>
      <c r="B74" s="112"/>
      <c r="C74" s="112"/>
      <c r="D74" s="112"/>
      <c r="E74" s="112"/>
      <c r="F74" s="112"/>
      <c r="G74" s="125"/>
      <c r="H74" s="126"/>
      <c r="I74" s="112"/>
      <c r="J74" s="104"/>
      <c r="K74" s="119"/>
      <c r="L74" s="51"/>
      <c r="O74" s="53"/>
      <c r="Q74" s="127"/>
    </row>
    <row r="75" spans="1:21" x14ac:dyDescent="0.25">
      <c r="A75" s="112"/>
      <c r="B75" s="112"/>
      <c r="C75" s="112"/>
      <c r="D75" s="112"/>
      <c r="E75" s="112"/>
      <c r="F75" s="112"/>
      <c r="G75" s="125" t="s">
        <v>57</v>
      </c>
      <c r="H75" s="128"/>
      <c r="I75" s="112"/>
      <c r="J75" s="104"/>
      <c r="K75" s="119"/>
      <c r="L75" s="129"/>
      <c r="O75" s="53"/>
      <c r="Q75" s="127"/>
    </row>
    <row r="76" spans="1:21" x14ac:dyDescent="0.25">
      <c r="A76" s="130"/>
      <c r="B76" s="131"/>
      <c r="C76" s="131"/>
      <c r="D76" s="131"/>
      <c r="E76" s="132"/>
      <c r="F76" s="2"/>
      <c r="G76" s="2"/>
      <c r="H76" s="78"/>
      <c r="I76" s="2"/>
      <c r="J76" s="104"/>
      <c r="K76" s="133"/>
      <c r="L76" s="134"/>
      <c r="O76" s="53"/>
      <c r="Q76" s="127"/>
    </row>
    <row r="77" spans="1:21" x14ac:dyDescent="0.25">
      <c r="A77" s="130"/>
      <c r="B77" s="131"/>
      <c r="C77" s="135"/>
      <c r="D77" s="131"/>
      <c r="E77" s="136"/>
      <c r="F77" s="2"/>
      <c r="G77" s="2"/>
      <c r="H77" s="78"/>
      <c r="I77" s="2"/>
      <c r="J77" s="104"/>
      <c r="K77" s="137"/>
      <c r="L77" s="113"/>
      <c r="O77" s="53"/>
      <c r="Q77" s="127"/>
    </row>
    <row r="78" spans="1:21" x14ac:dyDescent="0.25">
      <c r="A78" s="132"/>
      <c r="B78" s="131"/>
      <c r="C78" s="135"/>
      <c r="D78" s="135"/>
      <c r="E78" s="138"/>
      <c r="F78" s="93"/>
      <c r="H78" s="101"/>
      <c r="J78" s="104"/>
      <c r="K78" s="31"/>
      <c r="L78" s="113"/>
      <c r="O78" s="53"/>
      <c r="Q78" s="127"/>
    </row>
    <row r="79" spans="1:21" x14ac:dyDescent="0.25">
      <c r="A79" s="139"/>
      <c r="B79" s="131"/>
      <c r="C79" s="140"/>
      <c r="D79" s="140"/>
      <c r="E79" s="138"/>
      <c r="H79" s="101"/>
      <c r="J79" s="104"/>
      <c r="K79" s="31"/>
      <c r="L79" s="113"/>
      <c r="O79" s="53"/>
      <c r="Q79" s="127"/>
    </row>
    <row r="80" spans="1:21" x14ac:dyDescent="0.25">
      <c r="A80" s="141"/>
      <c r="B80" s="131"/>
      <c r="C80" s="140"/>
      <c r="D80" s="140"/>
      <c r="E80" s="138"/>
      <c r="H80" s="101"/>
      <c r="J80" s="104"/>
      <c r="K80" s="31"/>
      <c r="L80" s="113"/>
      <c r="O80" s="53"/>
      <c r="Q80" s="142"/>
    </row>
    <row r="81" spans="1:17" x14ac:dyDescent="0.25">
      <c r="A81" s="141"/>
      <c r="B81" s="131"/>
      <c r="C81" s="140"/>
      <c r="D81" s="140"/>
      <c r="E81" s="138"/>
      <c r="H81" s="101"/>
      <c r="J81" s="104"/>
      <c r="K81" s="31"/>
      <c r="L81" s="113"/>
      <c r="O81" s="53"/>
      <c r="Q81" s="142"/>
    </row>
    <row r="82" spans="1:17" x14ac:dyDescent="0.25">
      <c r="A82" s="143"/>
      <c r="B82" s="131"/>
      <c r="C82" s="131"/>
      <c r="D82" s="131"/>
      <c r="E82" s="132"/>
      <c r="F82" s="2"/>
      <c r="G82" s="2"/>
      <c r="H82" s="78"/>
      <c r="I82" s="2"/>
      <c r="J82" s="104"/>
      <c r="K82" s="85"/>
      <c r="L82" s="53"/>
      <c r="O82" s="53"/>
      <c r="Q82" s="142"/>
    </row>
    <row r="83" spans="1:17" x14ac:dyDescent="0.25">
      <c r="A83" s="130" t="s">
        <v>58</v>
      </c>
      <c r="B83" s="131"/>
      <c r="C83" s="131"/>
      <c r="D83" s="131"/>
      <c r="E83" s="132"/>
      <c r="F83" s="2"/>
      <c r="G83" s="2"/>
      <c r="H83" s="78"/>
      <c r="I83" s="2"/>
      <c r="J83" s="104"/>
      <c r="K83" s="144"/>
      <c r="L83" s="53"/>
      <c r="O83" s="53"/>
      <c r="Q83" s="142"/>
    </row>
    <row r="84" spans="1:17" x14ac:dyDescent="0.25">
      <c r="A84" s="130"/>
      <c r="B84" s="131"/>
      <c r="C84" s="135"/>
      <c r="D84" s="131"/>
      <c r="E84" s="136"/>
      <c r="F84" s="2"/>
      <c r="G84" s="2"/>
      <c r="H84" s="78"/>
      <c r="I84" s="2"/>
      <c r="J84" s="104"/>
      <c r="K84" s="144"/>
      <c r="L84" s="53"/>
      <c r="O84" s="53"/>
      <c r="Q84" s="142"/>
    </row>
    <row r="85" spans="1:17" x14ac:dyDescent="0.25">
      <c r="A85" s="145">
        <f>SUM(A66:A84)</f>
        <v>0</v>
      </c>
      <c r="E85" s="101">
        <f>SUM(E66:E84)</f>
        <v>0</v>
      </c>
      <c r="H85" s="101">
        <f>SUM(H66:H84)</f>
        <v>0</v>
      </c>
      <c r="J85" s="104"/>
      <c r="K85" s="144"/>
      <c r="L85" s="53"/>
      <c r="O85" s="53"/>
      <c r="Q85" s="142"/>
    </row>
    <row r="86" spans="1:17" x14ac:dyDescent="0.25">
      <c r="J86" s="104"/>
      <c r="K86" s="144"/>
      <c r="L86" s="53"/>
      <c r="O86" s="53"/>
      <c r="Q86" s="127"/>
    </row>
    <row r="87" spans="1:17" x14ac:dyDescent="0.25">
      <c r="J87" s="104"/>
      <c r="K87" s="144"/>
      <c r="L87" s="53"/>
      <c r="O87" s="53"/>
      <c r="Q87" s="127"/>
    </row>
    <row r="88" spans="1:17" x14ac:dyDescent="0.25">
      <c r="J88" s="104"/>
      <c r="K88" s="144"/>
      <c r="L88" s="53"/>
      <c r="O88" s="53"/>
      <c r="Q88" s="127"/>
    </row>
    <row r="89" spans="1:17" x14ac:dyDescent="0.25">
      <c r="J89" s="104"/>
      <c r="K89" s="144"/>
      <c r="L89" s="53"/>
      <c r="O89" s="53"/>
      <c r="Q89" s="127"/>
    </row>
    <row r="90" spans="1:17" x14ac:dyDescent="0.25">
      <c r="J90" s="104"/>
      <c r="K90" s="144"/>
      <c r="L90" s="53"/>
      <c r="O90" s="53"/>
      <c r="Q90" s="127"/>
    </row>
    <row r="91" spans="1:17" x14ac:dyDescent="0.25">
      <c r="J91" s="104"/>
      <c r="K91" s="144"/>
      <c r="L91" s="53"/>
      <c r="O91" s="53"/>
      <c r="Q91" s="127"/>
    </row>
    <row r="92" spans="1:17" x14ac:dyDescent="0.2">
      <c r="K92" s="144"/>
      <c r="L92" s="53"/>
      <c r="O92" s="53"/>
      <c r="Q92" s="127"/>
    </row>
    <row r="93" spans="1:17" x14ac:dyDescent="0.2">
      <c r="K93" s="144"/>
      <c r="L93" s="53"/>
      <c r="O93" s="53"/>
      <c r="Q93" s="127"/>
    </row>
    <row r="94" spans="1:17" x14ac:dyDescent="0.2">
      <c r="K94" s="144"/>
      <c r="L94" s="53"/>
      <c r="O94" s="53"/>
      <c r="Q94" s="127"/>
    </row>
    <row r="95" spans="1:17" x14ac:dyDescent="0.2">
      <c r="K95" s="144"/>
      <c r="L95" s="53"/>
      <c r="O95" s="53"/>
      <c r="Q95" s="127"/>
    </row>
    <row r="96" spans="1:17" x14ac:dyDescent="0.2">
      <c r="K96" s="144"/>
      <c r="L96" s="53"/>
      <c r="O96" s="53"/>
      <c r="Q96" s="127"/>
    </row>
    <row r="97" spans="1:21" x14ac:dyDescent="0.2">
      <c r="K97" s="144"/>
      <c r="L97" s="53"/>
      <c r="O97" s="53"/>
      <c r="Q97" s="127"/>
    </row>
    <row r="98" spans="1:21" x14ac:dyDescent="0.25">
      <c r="K98" s="144"/>
      <c r="L98" s="146"/>
      <c r="O98" s="147"/>
      <c r="Q98" s="127"/>
    </row>
    <row r="99" spans="1:21" x14ac:dyDescent="0.25">
      <c r="K99" s="144"/>
      <c r="L99" s="146"/>
      <c r="O99" s="147"/>
      <c r="Q99" s="127"/>
    </row>
    <row r="100" spans="1:21" x14ac:dyDescent="0.25">
      <c r="K100" s="144"/>
      <c r="L100" s="148"/>
      <c r="O100" s="149"/>
      <c r="Q100" s="127"/>
    </row>
    <row r="101" spans="1:21" x14ac:dyDescent="0.25">
      <c r="K101" s="144"/>
      <c r="L101" s="148"/>
      <c r="O101" s="149"/>
      <c r="Q101" s="127"/>
    </row>
    <row r="102" spans="1:21" x14ac:dyDescent="0.25">
      <c r="K102" s="144"/>
      <c r="L102" s="148"/>
      <c r="O102" s="149"/>
      <c r="Q102" s="127"/>
    </row>
    <row r="103" spans="1:21" x14ac:dyDescent="0.25">
      <c r="K103" s="144"/>
      <c r="L103" s="148"/>
      <c r="O103" s="149"/>
      <c r="Q103" s="127"/>
    </row>
    <row r="104" spans="1:21" x14ac:dyDescent="0.25">
      <c r="K104" s="144"/>
      <c r="L104" s="148"/>
      <c r="O104" s="149"/>
      <c r="Q104" s="127"/>
    </row>
    <row r="105" spans="1:21" x14ac:dyDescent="0.25">
      <c r="K105" s="144"/>
      <c r="L105" s="148"/>
      <c r="O105" s="149"/>
      <c r="Q105" s="127"/>
    </row>
    <row r="106" spans="1:21" x14ac:dyDescent="0.25">
      <c r="K106" s="144"/>
      <c r="L106" s="148"/>
      <c r="O106" s="149"/>
      <c r="Q106" s="127"/>
    </row>
    <row r="107" spans="1:21" s="40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44"/>
      <c r="L107" s="148"/>
      <c r="O107" s="149"/>
      <c r="Q107" s="127"/>
      <c r="R107" s="6"/>
      <c r="S107" s="6"/>
      <c r="T107" s="6"/>
      <c r="U107" s="6"/>
    </row>
    <row r="108" spans="1:21" s="40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44"/>
      <c r="L108" s="148"/>
      <c r="O108" s="149"/>
      <c r="Q108" s="114"/>
      <c r="R108" s="6"/>
      <c r="S108" s="6"/>
      <c r="T108" s="6"/>
      <c r="U108" s="6"/>
    </row>
    <row r="109" spans="1:21" s="40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44"/>
      <c r="L109" s="148"/>
      <c r="O109" s="149"/>
      <c r="Q109" s="114"/>
      <c r="R109" s="6"/>
      <c r="S109" s="6"/>
      <c r="T109" s="6"/>
      <c r="U109" s="6"/>
    </row>
    <row r="110" spans="1:21" s="40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44"/>
      <c r="L110" s="148"/>
      <c r="O110" s="149"/>
      <c r="Q110" s="114"/>
      <c r="R110" s="6"/>
      <c r="S110" s="6"/>
      <c r="T110" s="6"/>
      <c r="U110" s="6"/>
    </row>
    <row r="111" spans="1:21" s="40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44"/>
      <c r="L111" s="148"/>
      <c r="O111" s="149"/>
      <c r="Q111" s="105">
        <f>SUM(Q13:Q110)</f>
        <v>0</v>
      </c>
      <c r="R111" s="6"/>
      <c r="S111" s="6"/>
      <c r="T111" s="6"/>
      <c r="U111" s="6"/>
    </row>
    <row r="112" spans="1:21" s="40" customFormat="1" x14ac:dyDescent="0.25">
      <c r="A112" s="6"/>
      <c r="B112" s="6"/>
      <c r="C112" s="6"/>
      <c r="D112" s="6"/>
      <c r="E112" s="6"/>
      <c r="F112" s="6"/>
      <c r="I112" s="6"/>
      <c r="J112" s="6"/>
      <c r="K112" s="144"/>
      <c r="L112" s="148"/>
      <c r="O112" s="149"/>
      <c r="Q112" s="114"/>
      <c r="R112" s="6"/>
      <c r="S112" s="6"/>
      <c r="T112" s="6"/>
      <c r="U112" s="6"/>
    </row>
    <row r="113" spans="1:21" s="40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44"/>
      <c r="L113" s="148"/>
      <c r="O113" s="149"/>
      <c r="Q113" s="114"/>
      <c r="R113" s="6"/>
      <c r="S113" s="6"/>
      <c r="T113" s="6"/>
      <c r="U113" s="6"/>
    </row>
    <row r="114" spans="1:21" s="40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44"/>
      <c r="L114" s="148"/>
      <c r="O114" s="149"/>
      <c r="Q114" s="114"/>
      <c r="R114" s="6"/>
      <c r="S114" s="6"/>
      <c r="T114" s="6"/>
      <c r="U114" s="6"/>
    </row>
    <row r="115" spans="1:21" s="40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44"/>
      <c r="L115" s="148"/>
      <c r="O115" s="149"/>
      <c r="Q115" s="114"/>
      <c r="R115" s="6"/>
      <c r="S115" s="6"/>
      <c r="T115" s="6"/>
      <c r="U115" s="6"/>
    </row>
    <row r="116" spans="1:21" s="40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44"/>
      <c r="L116" s="148"/>
      <c r="O116" s="149"/>
      <c r="Q116" s="114"/>
      <c r="R116" s="6"/>
      <c r="S116" s="6"/>
      <c r="T116" s="6"/>
      <c r="U116" s="6"/>
    </row>
    <row r="117" spans="1:21" s="40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44"/>
      <c r="L117" s="148"/>
      <c r="O117" s="149"/>
      <c r="Q117" s="114"/>
      <c r="R117" s="6"/>
      <c r="S117" s="6"/>
      <c r="T117" s="6"/>
      <c r="U117" s="6"/>
    </row>
    <row r="118" spans="1:21" s="40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44"/>
      <c r="L118" s="148"/>
      <c r="O118" s="149"/>
      <c r="Q118" s="114"/>
      <c r="R118" s="6"/>
      <c r="S118" s="6"/>
      <c r="T118" s="6"/>
      <c r="U118" s="6"/>
    </row>
    <row r="119" spans="1:21" s="40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44"/>
      <c r="L119" s="150"/>
      <c r="M119" s="151">
        <f>SUM(M13:M118)</f>
        <v>32804000</v>
      </c>
      <c r="N119" s="151">
        <f>SUM(N13:N118)</f>
        <v>0</v>
      </c>
      <c r="O119" s="151">
        <f>SUM(O13:O118)</f>
        <v>0</v>
      </c>
      <c r="P119" s="151">
        <f t="shared" ref="P119" si="1">SUM(P13:P118)</f>
        <v>0</v>
      </c>
      <c r="Q119" s="114"/>
      <c r="R119" s="6"/>
      <c r="S119" s="6"/>
      <c r="T119" s="6"/>
      <c r="U119" s="6"/>
    </row>
    <row r="120" spans="1:21" s="40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31"/>
      <c r="L120" s="152"/>
      <c r="O120" s="151">
        <f>SUM(O13:O119)</f>
        <v>0</v>
      </c>
      <c r="Q120" s="114"/>
      <c r="R120" s="6"/>
      <c r="S120" s="6"/>
      <c r="T120" s="6"/>
      <c r="U120" s="6"/>
    </row>
    <row r="121" spans="1:21" s="40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53"/>
      <c r="O121" s="153"/>
      <c r="Q121" s="114"/>
      <c r="R121" s="6"/>
      <c r="S121" s="6"/>
      <c r="T121" s="6"/>
      <c r="U121" s="6"/>
    </row>
    <row r="122" spans="1:21" s="40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53"/>
      <c r="O122" s="153"/>
      <c r="Q122" s="114"/>
      <c r="R122" s="6"/>
      <c r="S122" s="6"/>
      <c r="T122" s="6"/>
      <c r="U122" s="6"/>
    </row>
    <row r="123" spans="1:21" s="40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53"/>
      <c r="O123" s="153"/>
      <c r="Q123" s="114"/>
      <c r="R123" s="6"/>
      <c r="S123" s="6"/>
      <c r="T123" s="6"/>
      <c r="U123" s="6"/>
    </row>
    <row r="124" spans="1:21" s="40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53"/>
      <c r="O124" s="153"/>
      <c r="Q124" s="114"/>
      <c r="R124" s="6"/>
      <c r="S124" s="6"/>
      <c r="T124" s="6"/>
      <c r="U124" s="6"/>
    </row>
    <row r="125" spans="1:21" s="40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53"/>
      <c r="O125" s="153"/>
      <c r="Q125" s="114"/>
      <c r="R125" s="6"/>
      <c r="S125" s="6"/>
      <c r="T125" s="6"/>
      <c r="U125" s="6"/>
    </row>
    <row r="126" spans="1:21" s="40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53"/>
      <c r="O126" s="153"/>
      <c r="Q126" s="114"/>
      <c r="R126" s="6"/>
      <c r="S126" s="6"/>
      <c r="T126" s="6"/>
      <c r="U126" s="6"/>
    </row>
    <row r="127" spans="1:21" s="40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53"/>
      <c r="O127" s="153"/>
      <c r="Q127" s="114"/>
      <c r="R127" s="6"/>
      <c r="S127" s="6"/>
      <c r="T127" s="6"/>
      <c r="U127" s="6"/>
    </row>
    <row r="128" spans="1:21" s="40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53"/>
      <c r="O128" s="153"/>
      <c r="Q128" s="114"/>
      <c r="R128" s="6"/>
      <c r="S128" s="6"/>
      <c r="T128" s="6"/>
      <c r="U128" s="6"/>
    </row>
    <row r="129" spans="1:21" s="40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53"/>
      <c r="O129" s="153"/>
      <c r="Q129" s="114"/>
      <c r="R129" s="6"/>
      <c r="S129" s="6"/>
      <c r="T129" s="6"/>
      <c r="U129" s="6"/>
    </row>
    <row r="130" spans="1:21" s="40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53"/>
      <c r="O130" s="153"/>
      <c r="Q130" s="114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0"/>
  <sheetViews>
    <sheetView tabSelected="1" view="pageBreakPreview" topLeftCell="A40" zoomScaleNormal="100" zoomScaleSheetLayoutView="100" workbookViewId="0">
      <selection activeCell="H49" sqref="H49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153" bestFit="1" customWidth="1"/>
    <col min="13" max="14" width="20.7109375" style="40" customWidth="1"/>
    <col min="15" max="15" width="18.5703125" style="153" bestFit="1" customWidth="1"/>
    <col min="16" max="16" width="20.7109375" style="40" customWidth="1"/>
    <col min="17" max="17" width="21.5703125" style="114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8" ht="15.75" x14ac:dyDescent="0.25">
      <c r="A1" s="179" t="s">
        <v>0</v>
      </c>
      <c r="B1" s="179"/>
      <c r="C1" s="179"/>
      <c r="D1" s="179"/>
      <c r="E1" s="179"/>
      <c r="F1" s="179"/>
      <c r="G1" s="179"/>
      <c r="H1" s="179"/>
      <c r="I1" s="179"/>
      <c r="J1" s="1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8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8" ht="14.25" x14ac:dyDescent="0.2">
      <c r="A3" s="7" t="s">
        <v>1</v>
      </c>
      <c r="B3" s="10" t="s">
        <v>60</v>
      </c>
      <c r="C3" s="9"/>
      <c r="D3" s="7"/>
      <c r="E3" s="7"/>
      <c r="F3" s="7"/>
      <c r="G3" s="7"/>
      <c r="H3" s="7" t="s">
        <v>3</v>
      </c>
      <c r="I3" s="11">
        <v>43470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8" ht="14.25" x14ac:dyDescent="0.2">
      <c r="A4" s="7" t="s">
        <v>4</v>
      </c>
      <c r="B4" s="10" t="s">
        <v>5</v>
      </c>
      <c r="C4" s="7"/>
      <c r="D4" s="7"/>
      <c r="E4" s="7"/>
      <c r="F4" s="7"/>
      <c r="G4" s="7"/>
      <c r="H4" s="7" t="s">
        <v>6</v>
      </c>
      <c r="I4" s="14">
        <v>0.66666666666666663</v>
      </c>
      <c r="J4" s="12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8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4"/>
      <c r="J5" s="15"/>
      <c r="K5" s="2"/>
      <c r="L5" s="13"/>
      <c r="M5" s="16"/>
      <c r="N5" s="16"/>
      <c r="O5" s="13"/>
      <c r="P5" s="16"/>
      <c r="Q5" s="5"/>
      <c r="R5" s="2"/>
      <c r="S5" s="2"/>
      <c r="T5" s="2"/>
      <c r="U5" s="2"/>
    </row>
    <row r="6" spans="1:28" ht="14.25" x14ac:dyDescent="0.2">
      <c r="J6" s="15"/>
      <c r="K6" s="17"/>
      <c r="L6" s="13"/>
      <c r="M6" s="4"/>
      <c r="N6" s="4"/>
      <c r="O6" s="13"/>
      <c r="P6" s="4"/>
      <c r="Q6" s="7"/>
      <c r="R6" s="2"/>
      <c r="S6" s="2"/>
      <c r="T6" s="18"/>
      <c r="U6" s="19"/>
      <c r="V6" s="7"/>
      <c r="W6" s="7"/>
      <c r="X6" s="7"/>
      <c r="Y6" s="7"/>
      <c r="Z6" s="7" t="s">
        <v>7</v>
      </c>
      <c r="AA6" s="8"/>
      <c r="AB6" s="7"/>
    </row>
    <row r="7" spans="1:28" ht="14.25" x14ac:dyDescent="0.2">
      <c r="A7" s="7"/>
      <c r="C7" s="20" t="s">
        <v>8</v>
      </c>
      <c r="D7" s="20"/>
      <c r="E7" s="20" t="s">
        <v>9</v>
      </c>
      <c r="F7" s="20"/>
      <c r="G7" s="20" t="s">
        <v>10</v>
      </c>
      <c r="H7" s="8"/>
      <c r="I7" s="21"/>
      <c r="J7" s="15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8" ht="14.25" x14ac:dyDescent="0.2">
      <c r="A8" s="7"/>
      <c r="C8" s="22">
        <v>100000</v>
      </c>
      <c r="D8" s="7"/>
      <c r="E8" s="21">
        <v>680</v>
      </c>
      <c r="F8" s="21"/>
      <c r="G8" s="16">
        <f t="shared" ref="G8:G16" si="0">C8*E8</f>
        <v>68000000</v>
      </c>
      <c r="H8" s="23"/>
      <c r="I8" s="21"/>
      <c r="J8" s="24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8" x14ac:dyDescent="0.25">
      <c r="C9" s="22">
        <v>50000</v>
      </c>
      <c r="D9" s="7"/>
      <c r="E9" s="21">
        <v>778</v>
      </c>
      <c r="F9" s="21"/>
      <c r="G9" s="16">
        <f t="shared" si="0"/>
        <v>38900000</v>
      </c>
      <c r="H9" s="23"/>
      <c r="I9" s="21"/>
      <c r="J9" s="16"/>
      <c r="K9" s="25"/>
      <c r="L9" s="26"/>
      <c r="M9" s="4"/>
      <c r="N9" s="4"/>
      <c r="O9" s="3"/>
      <c r="P9" s="4"/>
      <c r="Q9" s="5"/>
      <c r="R9" s="2" t="s">
        <v>11</v>
      </c>
      <c r="S9" s="2"/>
      <c r="T9" s="2"/>
      <c r="U9" s="2"/>
    </row>
    <row r="10" spans="1:28" x14ac:dyDescent="0.25">
      <c r="C10" s="22">
        <v>20000</v>
      </c>
      <c r="D10" s="7"/>
      <c r="E10" s="21">
        <v>8</v>
      </c>
      <c r="F10" s="21"/>
      <c r="G10" s="16">
        <f t="shared" si="0"/>
        <v>160000</v>
      </c>
      <c r="H10" s="8"/>
      <c r="I10" s="21"/>
      <c r="J10" s="16"/>
      <c r="K10" s="27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8" x14ac:dyDescent="0.25">
      <c r="C11" s="22">
        <v>10000</v>
      </c>
      <c r="D11" s="7"/>
      <c r="E11" s="21">
        <v>8</v>
      </c>
      <c r="F11" s="21"/>
      <c r="G11" s="16">
        <f t="shared" si="0"/>
        <v>80000</v>
      </c>
      <c r="H11" s="8"/>
      <c r="I11" s="21"/>
      <c r="J11" s="28"/>
      <c r="K11" s="29"/>
      <c r="L11" s="180" t="s">
        <v>12</v>
      </c>
      <c r="M11" s="181"/>
      <c r="N11" s="182" t="s">
        <v>13</v>
      </c>
      <c r="O11" s="183"/>
      <c r="P11" s="30"/>
      <c r="Q11" s="8"/>
      <c r="R11" s="2"/>
      <c r="S11" s="2"/>
      <c r="T11" s="2" t="s">
        <v>14</v>
      </c>
      <c r="U11" s="2"/>
    </row>
    <row r="12" spans="1:28" x14ac:dyDescent="0.25">
      <c r="C12" s="22">
        <v>5000</v>
      </c>
      <c r="D12" s="7"/>
      <c r="E12" s="21">
        <v>17</v>
      </c>
      <c r="F12" s="21"/>
      <c r="G12" s="16">
        <f t="shared" si="0"/>
        <v>85000</v>
      </c>
      <c r="H12" s="8"/>
      <c r="I12" s="21"/>
      <c r="J12" s="31"/>
      <c r="K12" s="32" t="s">
        <v>15</v>
      </c>
      <c r="L12" s="33" t="s">
        <v>16</v>
      </c>
      <c r="M12" s="34" t="s">
        <v>17</v>
      </c>
      <c r="N12" s="34" t="s">
        <v>18</v>
      </c>
      <c r="O12" s="35" t="s">
        <v>16</v>
      </c>
      <c r="P12" s="34" t="s">
        <v>17</v>
      </c>
      <c r="Q12" s="36" t="s">
        <v>14</v>
      </c>
      <c r="R12" s="2" t="s">
        <v>19</v>
      </c>
      <c r="S12" s="2" t="s">
        <v>20</v>
      </c>
      <c r="T12" s="2" t="s">
        <v>21</v>
      </c>
      <c r="U12" s="2"/>
    </row>
    <row r="13" spans="1:28" x14ac:dyDescent="0.25">
      <c r="C13" s="22">
        <v>2000</v>
      </c>
      <c r="D13" s="7"/>
      <c r="E13" s="21">
        <v>25</v>
      </c>
      <c r="F13" s="21"/>
      <c r="G13" s="16">
        <f t="shared" si="0"/>
        <v>50000</v>
      </c>
      <c r="H13" s="8"/>
      <c r="I13" s="7"/>
      <c r="K13" s="38">
        <v>49897</v>
      </c>
      <c r="L13" s="53">
        <v>5000000</v>
      </c>
      <c r="M13" s="174">
        <v>2500000</v>
      </c>
      <c r="N13" s="164"/>
      <c r="O13" s="42">
        <v>40875000</v>
      </c>
      <c r="P13" s="159"/>
      <c r="Q13" s="44"/>
      <c r="R13" s="45"/>
      <c r="S13" s="46"/>
      <c r="T13" s="47"/>
      <c r="U13" s="47"/>
    </row>
    <row r="14" spans="1:28" x14ac:dyDescent="0.25">
      <c r="C14" s="22">
        <v>1000</v>
      </c>
      <c r="D14" s="7"/>
      <c r="E14" s="21">
        <v>0</v>
      </c>
      <c r="F14" s="21"/>
      <c r="G14" s="16">
        <f t="shared" si="0"/>
        <v>0</v>
      </c>
      <c r="H14" s="8"/>
      <c r="I14" s="7"/>
      <c r="K14" s="38">
        <v>49898</v>
      </c>
      <c r="L14" s="53">
        <v>1000000</v>
      </c>
      <c r="M14" s="174">
        <v>83000</v>
      </c>
      <c r="N14" s="164"/>
      <c r="O14" s="53"/>
      <c r="P14" s="50"/>
      <c r="Q14" s="51"/>
      <c r="R14" s="52"/>
    </row>
    <row r="15" spans="1:28" x14ac:dyDescent="0.25">
      <c r="C15" s="22">
        <v>500</v>
      </c>
      <c r="D15" s="7"/>
      <c r="E15" s="21">
        <v>0</v>
      </c>
      <c r="F15" s="21"/>
      <c r="G15" s="16">
        <f t="shared" si="0"/>
        <v>0</v>
      </c>
      <c r="H15" s="8"/>
      <c r="I15" s="7"/>
      <c r="K15" s="38">
        <v>49899</v>
      </c>
      <c r="L15" s="53">
        <v>500000</v>
      </c>
      <c r="M15" s="174">
        <v>2440000</v>
      </c>
      <c r="N15" s="164"/>
      <c r="O15" s="53"/>
      <c r="P15" s="50"/>
      <c r="Q15" s="154"/>
      <c r="R15" s="46"/>
      <c r="S15" s="54"/>
      <c r="T15" s="52"/>
      <c r="U15" s="52"/>
    </row>
    <row r="16" spans="1:28" x14ac:dyDescent="0.25">
      <c r="A16" s="7"/>
      <c r="C16" s="22">
        <v>100</v>
      </c>
      <c r="D16" s="7"/>
      <c r="E16" s="21">
        <v>0</v>
      </c>
      <c r="F16" s="21"/>
      <c r="G16" s="16">
        <f t="shared" si="0"/>
        <v>0</v>
      </c>
      <c r="H16" s="8"/>
      <c r="I16" s="9"/>
      <c r="K16" s="38">
        <v>49900</v>
      </c>
      <c r="L16" s="53">
        <v>900000</v>
      </c>
      <c r="M16" s="174">
        <v>250000</v>
      </c>
      <c r="N16" s="165"/>
      <c r="O16" s="53"/>
      <c r="P16" s="57"/>
      <c r="Q16" s="154"/>
      <c r="R16" s="46"/>
      <c r="S16" s="54"/>
      <c r="T16" s="52">
        <f>SUM(T7:T15)</f>
        <v>0</v>
      </c>
      <c r="U16" s="52">
        <f>SUM(U7:U15)</f>
        <v>0</v>
      </c>
    </row>
    <row r="17" spans="1:21" x14ac:dyDescent="0.25">
      <c r="A17" s="7"/>
      <c r="B17" s="7"/>
      <c r="C17" s="18" t="s">
        <v>22</v>
      </c>
      <c r="D17" s="7"/>
      <c r="E17" s="21"/>
      <c r="F17" s="7"/>
      <c r="G17" s="7"/>
      <c r="H17" s="8">
        <f>SUM(G8:G16)</f>
        <v>107275000</v>
      </c>
      <c r="I17" s="9"/>
      <c r="K17" s="38">
        <v>49901</v>
      </c>
      <c r="L17" s="53">
        <v>2400000</v>
      </c>
      <c r="M17" s="174">
        <v>125000</v>
      </c>
      <c r="N17" s="166"/>
      <c r="O17" s="53"/>
      <c r="P17" s="59"/>
      <c r="Q17" s="155"/>
      <c r="R17" s="2"/>
    </row>
    <row r="18" spans="1:21" x14ac:dyDescent="0.25">
      <c r="A18" s="7"/>
      <c r="B18" s="7"/>
      <c r="C18" s="7"/>
      <c r="D18" s="7"/>
      <c r="E18" s="7"/>
      <c r="F18" s="7"/>
      <c r="G18" s="7"/>
      <c r="H18" s="8"/>
      <c r="I18" s="9"/>
      <c r="K18" s="38">
        <v>49902</v>
      </c>
      <c r="L18" s="53">
        <v>4200000</v>
      </c>
      <c r="M18" s="178">
        <f>2950000-295000</f>
        <v>2655000</v>
      </c>
      <c r="N18" s="167"/>
      <c r="O18" s="53"/>
      <c r="P18" s="59"/>
      <c r="Q18" s="156"/>
      <c r="R18" s="63"/>
    </row>
    <row r="19" spans="1:21" x14ac:dyDescent="0.25">
      <c r="A19" s="7"/>
      <c r="B19" s="21"/>
      <c r="C19" s="7" t="s">
        <v>8</v>
      </c>
      <c r="D19" s="7"/>
      <c r="E19" s="7" t="s">
        <v>23</v>
      </c>
      <c r="F19" s="7"/>
      <c r="G19" s="7" t="s">
        <v>10</v>
      </c>
      <c r="H19" s="8"/>
      <c r="I19" s="22"/>
      <c r="K19" s="38">
        <v>49903</v>
      </c>
      <c r="L19" s="53">
        <v>2000000</v>
      </c>
      <c r="M19" s="178">
        <v>30000</v>
      </c>
      <c r="N19" s="167"/>
      <c r="O19" s="53"/>
      <c r="P19" s="57"/>
      <c r="Q19" s="157"/>
      <c r="R19" s="46"/>
      <c r="S19" s="54"/>
      <c r="T19" s="65" t="s">
        <v>24</v>
      </c>
      <c r="U19" s="54"/>
    </row>
    <row r="20" spans="1:21" x14ac:dyDescent="0.25">
      <c r="A20" s="7"/>
      <c r="B20" s="21"/>
      <c r="C20" s="22">
        <v>1000</v>
      </c>
      <c r="D20" s="7"/>
      <c r="E20" s="7">
        <v>1</v>
      </c>
      <c r="F20" s="7"/>
      <c r="G20" s="22">
        <f>C20*E20</f>
        <v>1000</v>
      </c>
      <c r="H20" s="8"/>
      <c r="I20" s="22"/>
      <c r="K20" s="38">
        <v>49904</v>
      </c>
      <c r="L20" s="53">
        <v>750000</v>
      </c>
      <c r="M20" s="178">
        <v>263000</v>
      </c>
      <c r="N20" s="166"/>
      <c r="O20" s="53"/>
      <c r="P20" s="67"/>
      <c r="Q20" s="158"/>
      <c r="R20" s="46"/>
      <c r="S20" s="54"/>
      <c r="T20" s="65"/>
      <c r="U20" s="54"/>
    </row>
    <row r="21" spans="1:21" x14ac:dyDescent="0.25">
      <c r="A21" s="7"/>
      <c r="B21" s="21" t="s">
        <v>7</v>
      </c>
      <c r="C21" s="22">
        <v>500</v>
      </c>
      <c r="D21" s="7"/>
      <c r="E21" s="7">
        <v>12</v>
      </c>
      <c r="F21" s="7"/>
      <c r="G21" s="22">
        <f>C21*E21</f>
        <v>6000</v>
      </c>
      <c r="H21" s="8"/>
      <c r="I21" s="22"/>
      <c r="K21" s="38">
        <v>49905</v>
      </c>
      <c r="L21" s="53">
        <v>5000000</v>
      </c>
      <c r="M21" s="178">
        <v>2510000</v>
      </c>
      <c r="N21" s="166"/>
      <c r="O21" s="53"/>
      <c r="P21" s="59"/>
      <c r="Q21" s="154"/>
      <c r="R21" s="63"/>
    </row>
    <row r="22" spans="1:21" x14ac:dyDescent="0.25">
      <c r="A22" s="7"/>
      <c r="B22" s="21"/>
      <c r="C22" s="22">
        <v>200</v>
      </c>
      <c r="D22" s="7"/>
      <c r="E22" s="7">
        <v>7</v>
      </c>
      <c r="F22" s="7"/>
      <c r="G22" s="22">
        <f>C22*E22</f>
        <v>1400</v>
      </c>
      <c r="H22" s="8"/>
      <c r="I22" s="9"/>
      <c r="K22" s="38">
        <v>49906</v>
      </c>
      <c r="L22" s="53">
        <v>3500000</v>
      </c>
      <c r="M22" s="178">
        <v>300000</v>
      </c>
      <c r="N22" s="166"/>
      <c r="O22" s="53"/>
      <c r="P22" s="59"/>
      <c r="Q22" s="154"/>
      <c r="R22" s="63"/>
    </row>
    <row r="23" spans="1:21" x14ac:dyDescent="0.25">
      <c r="A23" s="7"/>
      <c r="B23" s="21"/>
      <c r="C23" s="22">
        <v>100</v>
      </c>
      <c r="D23" s="7"/>
      <c r="E23" s="7">
        <v>9</v>
      </c>
      <c r="F23" s="7"/>
      <c r="G23" s="22">
        <f>C23*E23</f>
        <v>900</v>
      </c>
      <c r="H23" s="8"/>
      <c r="I23" s="9"/>
      <c r="K23" s="38">
        <v>49907</v>
      </c>
      <c r="L23" s="53">
        <v>1200000</v>
      </c>
      <c r="M23" s="178">
        <v>50000</v>
      </c>
      <c r="N23" s="166"/>
      <c r="O23" s="53"/>
      <c r="P23" s="59"/>
      <c r="Q23" s="154"/>
      <c r="R23" s="63"/>
    </row>
    <row r="24" spans="1:21" x14ac:dyDescent="0.25">
      <c r="A24" s="7"/>
      <c r="B24" s="21"/>
      <c r="C24" s="22">
        <v>50</v>
      </c>
      <c r="D24" s="7"/>
      <c r="E24" s="7">
        <v>0</v>
      </c>
      <c r="F24" s="7"/>
      <c r="G24" s="22">
        <f>C24*E24</f>
        <v>0</v>
      </c>
      <c r="H24" s="8"/>
      <c r="I24" s="7"/>
      <c r="K24" s="38">
        <v>49908</v>
      </c>
      <c r="L24" s="53">
        <v>3000000</v>
      </c>
      <c r="M24" s="175">
        <v>600000</v>
      </c>
      <c r="N24" s="166"/>
      <c r="O24" s="53"/>
      <c r="P24" s="69"/>
      <c r="Q24" s="44"/>
      <c r="R24" s="46"/>
      <c r="S24" s="54"/>
      <c r="T24" s="65"/>
      <c r="U24" s="54"/>
    </row>
    <row r="25" spans="1:21" x14ac:dyDescent="0.25">
      <c r="A25" s="7"/>
      <c r="B25" s="21"/>
      <c r="C25" s="22">
        <v>25</v>
      </c>
      <c r="D25" s="7"/>
      <c r="E25" s="7">
        <v>0</v>
      </c>
      <c r="F25" s="7"/>
      <c r="G25" s="70">
        <v>0</v>
      </c>
      <c r="H25" s="8"/>
      <c r="I25" s="7" t="s">
        <v>7</v>
      </c>
      <c r="K25" s="38">
        <v>49909</v>
      </c>
      <c r="L25" s="53">
        <v>2000000</v>
      </c>
      <c r="M25" s="174">
        <v>100000</v>
      </c>
      <c r="N25" s="166"/>
      <c r="O25" s="53"/>
      <c r="P25" s="71"/>
      <c r="Q25" s="51"/>
      <c r="R25" s="72"/>
    </row>
    <row r="26" spans="1:21" x14ac:dyDescent="0.25">
      <c r="A26" s="7"/>
      <c r="B26" s="21"/>
      <c r="C26" s="18"/>
      <c r="D26" s="7"/>
      <c r="E26" s="7"/>
      <c r="F26" s="7"/>
      <c r="G26" s="7"/>
      <c r="H26" s="73">
        <f>SUM(G20:G25)</f>
        <v>9300</v>
      </c>
      <c r="I26" s="8"/>
      <c r="K26" s="38">
        <v>49910</v>
      </c>
      <c r="L26" s="53">
        <v>1000000</v>
      </c>
      <c r="M26" s="174">
        <v>18000</v>
      </c>
      <c r="N26" s="166"/>
      <c r="O26" s="53"/>
      <c r="P26" s="74"/>
      <c r="Q26" s="51"/>
      <c r="R26" s="72"/>
    </row>
    <row r="27" spans="1:21" x14ac:dyDescent="0.25">
      <c r="A27" s="7"/>
      <c r="B27" s="21"/>
      <c r="C27" s="18" t="s">
        <v>22</v>
      </c>
      <c r="D27" s="7"/>
      <c r="E27" s="7"/>
      <c r="F27" s="7"/>
      <c r="G27" s="7"/>
      <c r="H27" s="8"/>
      <c r="I27" s="8">
        <f>H17+H26</f>
        <v>107284300</v>
      </c>
      <c r="K27" s="38">
        <v>49911</v>
      </c>
      <c r="L27" s="53">
        <v>1400000</v>
      </c>
      <c r="M27" s="174">
        <v>1300000</v>
      </c>
      <c r="N27" s="166"/>
      <c r="O27" s="53"/>
      <c r="P27" s="57"/>
      <c r="Q27" s="75"/>
      <c r="R27" s="46"/>
      <c r="S27" s="54"/>
      <c r="T27" s="65"/>
      <c r="U27" s="54"/>
    </row>
    <row r="28" spans="1:21" x14ac:dyDescent="0.25">
      <c r="A28" s="7"/>
      <c r="B28" s="7"/>
      <c r="C28" s="7"/>
      <c r="D28" s="7"/>
      <c r="E28" s="7"/>
      <c r="F28" s="7"/>
      <c r="G28" s="15"/>
      <c r="H28" s="8"/>
      <c r="I28" s="8"/>
      <c r="K28" s="38">
        <v>49912</v>
      </c>
      <c r="L28" s="53">
        <v>1000000</v>
      </c>
      <c r="M28" s="174">
        <v>150000</v>
      </c>
      <c r="N28" s="166"/>
      <c r="O28" s="53"/>
      <c r="P28" s="74"/>
      <c r="Q28" s="51"/>
      <c r="R28" s="72"/>
    </row>
    <row r="29" spans="1:21" x14ac:dyDescent="0.25">
      <c r="A29" s="7"/>
      <c r="B29" s="7"/>
      <c r="C29" s="18" t="s">
        <v>25</v>
      </c>
      <c r="D29" s="7"/>
      <c r="E29" s="7"/>
      <c r="F29" s="7"/>
      <c r="G29" s="7"/>
      <c r="H29" s="8"/>
      <c r="I29" s="8"/>
      <c r="K29" s="38">
        <v>49913</v>
      </c>
      <c r="L29" s="53">
        <v>2000000</v>
      </c>
      <c r="M29" s="174">
        <v>3782000</v>
      </c>
      <c r="N29" s="166"/>
      <c r="O29" s="53"/>
      <c r="P29" s="83"/>
      <c r="Q29" s="44"/>
      <c r="R29" s="46"/>
      <c r="S29" s="54"/>
      <c r="T29" s="65"/>
      <c r="U29" s="54"/>
    </row>
    <row r="30" spans="1:21" x14ac:dyDescent="0.25">
      <c r="A30" s="7"/>
      <c r="B30" s="7"/>
      <c r="C30" s="7" t="s">
        <v>26</v>
      </c>
      <c r="D30" s="7"/>
      <c r="E30" s="7"/>
      <c r="F30" s="7"/>
      <c r="G30" s="7" t="s">
        <v>7</v>
      </c>
      <c r="H30" s="8"/>
      <c r="I30" s="8">
        <f>907406289-75000000</f>
        <v>832406289</v>
      </c>
      <c r="K30" s="38">
        <v>49914</v>
      </c>
      <c r="L30" s="53">
        <v>5000000</v>
      </c>
      <c r="M30" s="174">
        <v>2925000</v>
      </c>
      <c r="N30" s="166"/>
      <c r="O30" s="53"/>
      <c r="P30" s="83"/>
      <c r="Q30" s="44"/>
      <c r="R30" s="2"/>
      <c r="S30" s="54"/>
      <c r="T30" s="2"/>
      <c r="U30" s="54"/>
    </row>
    <row r="31" spans="1:21" x14ac:dyDescent="0.25">
      <c r="A31" s="7"/>
      <c r="B31" s="7"/>
      <c r="C31" s="7" t="s">
        <v>27</v>
      </c>
      <c r="D31" s="7"/>
      <c r="E31" s="7"/>
      <c r="F31" s="7"/>
      <c r="G31" s="7"/>
      <c r="H31" s="8"/>
      <c r="I31" s="8">
        <f>+'28 Des'!I57</f>
        <v>39876200</v>
      </c>
      <c r="K31" s="38">
        <v>49915</v>
      </c>
      <c r="L31" s="53">
        <v>1000000</v>
      </c>
      <c r="M31" s="174">
        <v>4476900</v>
      </c>
      <c r="N31" s="166"/>
      <c r="O31" s="53"/>
      <c r="P31" s="83"/>
      <c r="Q31" s="44"/>
      <c r="R31" s="2"/>
      <c r="S31" s="54"/>
      <c r="T31" s="2"/>
      <c r="U31" s="5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K32" s="38">
        <v>49916</v>
      </c>
      <c r="L32" s="53">
        <v>3500000</v>
      </c>
      <c r="M32" s="174">
        <v>915000</v>
      </c>
      <c r="N32" s="166"/>
      <c r="O32" s="53"/>
      <c r="P32" s="83"/>
      <c r="Q32" s="44"/>
      <c r="R32" s="2"/>
      <c r="S32" s="54"/>
      <c r="T32" s="2"/>
      <c r="U32" s="54"/>
    </row>
    <row r="33" spans="1:21" x14ac:dyDescent="0.25">
      <c r="A33" s="7"/>
      <c r="B33" s="7">
        <v>8</v>
      </c>
      <c r="C33" s="18" t="s">
        <v>28</v>
      </c>
      <c r="D33" s="7"/>
      <c r="E33" s="7"/>
      <c r="F33" s="7"/>
      <c r="G33" s="7"/>
      <c r="H33" s="8"/>
      <c r="I33" s="46"/>
      <c r="K33" s="38">
        <v>49917</v>
      </c>
      <c r="L33" s="53">
        <v>900000</v>
      </c>
      <c r="M33" s="174">
        <v>6750000</v>
      </c>
      <c r="N33" s="166"/>
      <c r="O33" s="53"/>
      <c r="P33" s="83"/>
      <c r="Q33" s="44"/>
      <c r="R33" s="2"/>
      <c r="S33" s="54"/>
      <c r="T33" s="78"/>
      <c r="U33" s="54"/>
    </row>
    <row r="34" spans="1:21" x14ac:dyDescent="0.25">
      <c r="A34" s="7"/>
      <c r="B34" s="18">
        <v>1</v>
      </c>
      <c r="C34" s="18" t="s">
        <v>29</v>
      </c>
      <c r="D34" s="7"/>
      <c r="E34" s="7"/>
      <c r="F34" s="7"/>
      <c r="G34" s="7"/>
      <c r="H34" s="8"/>
      <c r="I34" s="8"/>
      <c r="K34" s="38">
        <v>49918</v>
      </c>
      <c r="L34" s="53">
        <v>4000000</v>
      </c>
      <c r="M34" s="174">
        <v>60000</v>
      </c>
      <c r="N34" s="166"/>
      <c r="O34" s="53"/>
      <c r="P34" s="83"/>
      <c r="Q34" s="44"/>
      <c r="R34" s="54"/>
      <c r="S34" s="54"/>
      <c r="T34" s="2"/>
      <c r="U34" s="54"/>
    </row>
    <row r="35" spans="1:21" x14ac:dyDescent="0.25">
      <c r="A35" s="7"/>
      <c r="B35" s="18"/>
      <c r="C35" s="18" t="s">
        <v>14</v>
      </c>
      <c r="D35" s="7"/>
      <c r="E35" s="7"/>
      <c r="F35" s="7"/>
      <c r="G35" s="7"/>
      <c r="H35" s="8"/>
      <c r="I35" s="8"/>
      <c r="K35" s="38">
        <v>49919</v>
      </c>
      <c r="L35" s="53">
        <v>4200000</v>
      </c>
      <c r="M35" s="174">
        <v>500000</v>
      </c>
      <c r="N35" s="166"/>
      <c r="O35" s="53"/>
      <c r="P35" s="160"/>
      <c r="Q35" s="44"/>
      <c r="R35" s="9"/>
      <c r="S35" s="54"/>
      <c r="T35" s="2"/>
      <c r="U35" s="2"/>
    </row>
    <row r="36" spans="1:21" x14ac:dyDescent="0.25">
      <c r="A36" s="7"/>
      <c r="B36" s="7"/>
      <c r="C36" s="7" t="s">
        <v>30</v>
      </c>
      <c r="D36" s="7"/>
      <c r="E36" s="7" t="s">
        <v>31</v>
      </c>
      <c r="F36" s="7"/>
      <c r="G36" s="22"/>
      <c r="H36" s="73">
        <v>0</v>
      </c>
      <c r="I36" s="8"/>
      <c r="K36" s="38">
        <v>49920</v>
      </c>
      <c r="L36" s="53">
        <v>5000000</v>
      </c>
      <c r="M36" s="176">
        <v>175000</v>
      </c>
      <c r="N36" s="166"/>
      <c r="O36" s="53"/>
      <c r="P36" s="160"/>
      <c r="Q36" s="44"/>
      <c r="S36" s="54"/>
      <c r="T36" s="2"/>
      <c r="U36" s="2"/>
    </row>
    <row r="37" spans="1:21" x14ac:dyDescent="0.25">
      <c r="A37" s="7"/>
      <c r="B37" s="7"/>
      <c r="C37" s="7" t="s">
        <v>32</v>
      </c>
      <c r="D37" s="7"/>
      <c r="E37" s="7"/>
      <c r="F37" s="7"/>
      <c r="G37" s="7"/>
      <c r="H37" s="81">
        <v>147510000</v>
      </c>
      <c r="I37" s="7" t="s">
        <v>7</v>
      </c>
      <c r="K37" s="38">
        <v>49921</v>
      </c>
      <c r="L37" s="53">
        <v>1000000</v>
      </c>
      <c r="M37" s="174">
        <v>1900000</v>
      </c>
      <c r="N37" s="166"/>
      <c r="O37" s="53">
        <f>SUM(O13:O36)</f>
        <v>40875000</v>
      </c>
      <c r="P37" s="160"/>
      <c r="Q37" s="44"/>
      <c r="S37" s="54"/>
      <c r="T37" s="2"/>
      <c r="U37" s="2"/>
    </row>
    <row r="38" spans="1:21" x14ac:dyDescent="0.25">
      <c r="A38" s="7"/>
      <c r="B38" s="7"/>
      <c r="C38" s="7" t="s">
        <v>33</v>
      </c>
      <c r="D38" s="7"/>
      <c r="E38" s="7"/>
      <c r="F38" s="7"/>
      <c r="G38" s="7"/>
      <c r="H38" s="8"/>
      <c r="I38" s="8">
        <f>+I30+H36-H37</f>
        <v>684896289</v>
      </c>
      <c r="K38" s="38">
        <v>49922</v>
      </c>
      <c r="L38" s="53">
        <v>1500000</v>
      </c>
      <c r="M38" s="174">
        <v>620000</v>
      </c>
      <c r="N38" s="166"/>
      <c r="O38" s="53"/>
      <c r="P38" s="160"/>
      <c r="Q38" s="44"/>
      <c r="S38" s="54"/>
      <c r="T38" s="2"/>
      <c r="U38" s="2"/>
    </row>
    <row r="39" spans="1:21" x14ac:dyDescent="0.25">
      <c r="A39" s="7"/>
      <c r="B39" s="7"/>
      <c r="C39" s="7"/>
      <c r="D39" s="7"/>
      <c r="E39" s="7"/>
      <c r="F39" s="7"/>
      <c r="G39" s="7"/>
      <c r="H39" s="8"/>
      <c r="I39" s="8"/>
      <c r="K39" s="38">
        <v>49923</v>
      </c>
      <c r="L39" s="53">
        <v>1000000</v>
      </c>
      <c r="M39" s="174">
        <v>650000</v>
      </c>
      <c r="N39" s="166"/>
      <c r="O39" s="53"/>
      <c r="P39" s="160"/>
      <c r="Q39" s="44"/>
      <c r="S39" s="54"/>
      <c r="T39" s="2"/>
      <c r="U39" s="2"/>
    </row>
    <row r="40" spans="1:21" x14ac:dyDescent="0.25">
      <c r="A40" s="7"/>
      <c r="B40" s="7"/>
      <c r="C40" s="7" t="s">
        <v>34</v>
      </c>
      <c r="D40" s="7"/>
      <c r="E40" s="7"/>
      <c r="F40" s="7"/>
      <c r="G40" s="7"/>
      <c r="H40" s="8">
        <v>75000000</v>
      </c>
      <c r="I40" s="8"/>
      <c r="K40" s="38">
        <v>49924</v>
      </c>
      <c r="L40" s="53">
        <v>2000000</v>
      </c>
      <c r="M40" s="174">
        <v>300000</v>
      </c>
      <c r="N40" s="166"/>
      <c r="O40" s="53"/>
      <c r="P40" s="160"/>
      <c r="Q40" s="44"/>
      <c r="S40" s="54"/>
      <c r="T40" s="2"/>
      <c r="U40" s="2"/>
    </row>
    <row r="41" spans="1:21" x14ac:dyDescent="0.25">
      <c r="A41" s="7"/>
      <c r="B41" s="7"/>
      <c r="C41" s="18" t="s">
        <v>35</v>
      </c>
      <c r="D41" s="7"/>
      <c r="E41" s="7"/>
      <c r="F41" s="7"/>
      <c r="G41" s="7"/>
      <c r="H41" s="73">
        <v>10606041</v>
      </c>
      <c r="K41" s="38">
        <v>49925</v>
      </c>
      <c r="L41" s="53">
        <v>4500000</v>
      </c>
      <c r="M41" s="174">
        <v>500000</v>
      </c>
      <c r="N41" s="166"/>
      <c r="O41" s="53"/>
      <c r="P41" s="160"/>
      <c r="Q41" s="44"/>
      <c r="S41" s="54"/>
      <c r="T41" s="2"/>
      <c r="U41" s="2"/>
    </row>
    <row r="42" spans="1:21" x14ac:dyDescent="0.25">
      <c r="A42" s="7"/>
      <c r="B42" s="7"/>
      <c r="C42" s="18" t="s">
        <v>36</v>
      </c>
      <c r="D42" s="7"/>
      <c r="E42" s="7"/>
      <c r="F42" s="7"/>
      <c r="G42" s="7"/>
      <c r="H42" s="8">
        <v>154038269</v>
      </c>
      <c r="I42" s="8"/>
      <c r="K42" s="38">
        <v>49926</v>
      </c>
      <c r="L42" s="53">
        <v>1000000</v>
      </c>
      <c r="M42" s="174">
        <v>350000</v>
      </c>
      <c r="N42" s="166"/>
      <c r="O42" s="53"/>
      <c r="P42" s="160"/>
      <c r="Q42" s="44"/>
      <c r="S42" s="54"/>
      <c r="T42" s="2"/>
      <c r="U42" s="2"/>
    </row>
    <row r="43" spans="1:21" ht="16.5" x14ac:dyDescent="0.35">
      <c r="A43" s="7"/>
      <c r="B43" s="7"/>
      <c r="C43" s="18" t="s">
        <v>37</v>
      </c>
      <c r="D43" s="7"/>
      <c r="E43" s="7"/>
      <c r="F43" s="7"/>
      <c r="G43" s="7"/>
      <c r="H43" s="84">
        <v>188638888</v>
      </c>
      <c r="I43" s="8"/>
      <c r="K43" s="38">
        <v>49927</v>
      </c>
      <c r="L43" s="53">
        <v>650000</v>
      </c>
      <c r="M43" s="174">
        <v>50000</v>
      </c>
      <c r="N43" s="168"/>
      <c r="O43" s="42"/>
      <c r="P43" s="160"/>
      <c r="Q43" s="44"/>
      <c r="S43" s="54"/>
      <c r="T43" s="2"/>
      <c r="U43" s="2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86">
        <f>SUM(H40:H43)</f>
        <v>428283198</v>
      </c>
      <c r="K44" s="38">
        <v>49928</v>
      </c>
      <c r="L44" s="53">
        <v>2000000</v>
      </c>
      <c r="M44" s="174">
        <v>85000</v>
      </c>
      <c r="N44" s="166"/>
      <c r="O44" s="42"/>
      <c r="P44" s="160"/>
      <c r="Q44" s="44"/>
      <c r="R44" s="45"/>
      <c r="S44" s="46"/>
      <c r="T44" s="45"/>
      <c r="U44" s="47"/>
    </row>
    <row r="45" spans="1:21" x14ac:dyDescent="0.25">
      <c r="A45" s="7"/>
      <c r="B45" s="7"/>
      <c r="C45" s="7"/>
      <c r="D45" s="7"/>
      <c r="E45" s="7"/>
      <c r="F45" s="7"/>
      <c r="G45" s="7"/>
      <c r="H45" s="8"/>
      <c r="I45" s="87">
        <f>SUM(I38:I44)</f>
        <v>1113179487</v>
      </c>
      <c r="K45" s="38">
        <v>49929</v>
      </c>
      <c r="L45" s="53">
        <v>750000</v>
      </c>
      <c r="M45" s="174">
        <v>100000</v>
      </c>
      <c r="N45" s="168"/>
      <c r="O45" s="42"/>
      <c r="P45" s="160"/>
      <c r="Q45" s="44"/>
      <c r="R45" s="45"/>
      <c r="S45" s="47"/>
      <c r="T45" s="45"/>
      <c r="U45" s="47"/>
    </row>
    <row r="46" spans="1:21" x14ac:dyDescent="0.25">
      <c r="A46" s="7"/>
      <c r="B46" s="18">
        <v>2</v>
      </c>
      <c r="C46" s="18" t="s">
        <v>38</v>
      </c>
      <c r="D46" s="7"/>
      <c r="E46" s="7"/>
      <c r="F46" s="7"/>
      <c r="G46" s="7"/>
      <c r="H46" s="8"/>
      <c r="I46" s="8"/>
      <c r="K46" s="38">
        <v>49930</v>
      </c>
      <c r="L46" s="53">
        <v>300000</v>
      </c>
      <c r="M46" s="59">
        <v>119000</v>
      </c>
      <c r="N46" s="166"/>
      <c r="O46" s="42"/>
      <c r="P46" s="160"/>
      <c r="Q46" s="44"/>
      <c r="R46" s="89"/>
      <c r="S46" s="89">
        <f>SUM(S12:S44)</f>
        <v>0</v>
      </c>
      <c r="T46" s="45"/>
      <c r="U46" s="47"/>
    </row>
    <row r="47" spans="1:21" x14ac:dyDescent="0.25">
      <c r="A47" s="7"/>
      <c r="B47" s="7"/>
      <c r="C47" s="7" t="s">
        <v>32</v>
      </c>
      <c r="D47" s="7"/>
      <c r="E47" s="7"/>
      <c r="F47" s="7"/>
      <c r="G47" s="16"/>
      <c r="H47" s="8">
        <f>+M122</f>
        <v>52601900</v>
      </c>
      <c r="I47" s="8"/>
      <c r="K47" s="38">
        <v>49931</v>
      </c>
      <c r="L47" s="53">
        <v>800000</v>
      </c>
      <c r="M47" s="59">
        <v>140500</v>
      </c>
      <c r="N47" s="166"/>
      <c r="O47" s="42"/>
      <c r="P47" s="162"/>
      <c r="Q47" s="44"/>
      <c r="S47" s="2"/>
      <c r="U47" s="2"/>
    </row>
    <row r="48" spans="1:21" x14ac:dyDescent="0.25">
      <c r="A48" s="7"/>
      <c r="B48" s="7"/>
      <c r="C48" s="7" t="s">
        <v>39</v>
      </c>
      <c r="D48" s="7"/>
      <c r="E48" s="7"/>
      <c r="F48" s="7"/>
      <c r="G48" s="21"/>
      <c r="H48" s="91">
        <f>+SUM(B77:B100)</f>
        <v>0</v>
      </c>
      <c r="I48" s="8" t="s">
        <v>7</v>
      </c>
      <c r="K48" s="38">
        <v>49932</v>
      </c>
      <c r="L48" s="53">
        <v>500000</v>
      </c>
      <c r="M48" s="59">
        <v>80000</v>
      </c>
      <c r="N48" s="166"/>
      <c r="O48" s="53"/>
      <c r="P48" s="162"/>
      <c r="Q48" s="44"/>
      <c r="R48" s="93"/>
      <c r="S48" s="2" t="s">
        <v>40</v>
      </c>
      <c r="U48" s="2"/>
    </row>
    <row r="49" spans="1:21" x14ac:dyDescent="0.25">
      <c r="A49" s="7"/>
      <c r="B49" s="7"/>
      <c r="C49" s="7"/>
      <c r="D49" s="7"/>
      <c r="E49" s="7"/>
      <c r="F49" s="7"/>
      <c r="G49" s="21" t="s">
        <v>7</v>
      </c>
      <c r="H49" s="94"/>
      <c r="I49" s="8">
        <f>H47+H48</f>
        <v>52601900</v>
      </c>
      <c r="K49" s="38">
        <v>49933</v>
      </c>
      <c r="L49" s="53">
        <v>900000</v>
      </c>
      <c r="M49" s="59">
        <v>8490000</v>
      </c>
      <c r="N49" s="166"/>
      <c r="O49" s="53"/>
      <c r="P49" s="162"/>
      <c r="Q49" s="44"/>
      <c r="R49" s="93"/>
      <c r="S49" s="2"/>
      <c r="U49" s="2"/>
    </row>
    <row r="50" spans="1:21" x14ac:dyDescent="0.25">
      <c r="A50" s="7"/>
      <c r="B50" s="7"/>
      <c r="C50" s="7"/>
      <c r="D50" s="7"/>
      <c r="E50" s="7"/>
      <c r="F50" s="7"/>
      <c r="G50" s="21"/>
      <c r="H50" s="95"/>
      <c r="I50" s="8" t="s">
        <v>7</v>
      </c>
      <c r="K50" s="38">
        <v>49934</v>
      </c>
      <c r="L50" s="53">
        <v>4000000</v>
      </c>
      <c r="M50" s="174">
        <v>800000</v>
      </c>
      <c r="N50" s="169"/>
      <c r="O50" s="53"/>
      <c r="P50" s="160"/>
      <c r="Q50" s="44"/>
      <c r="S50" s="93"/>
    </row>
    <row r="51" spans="1:21" x14ac:dyDescent="0.25">
      <c r="A51" s="7"/>
      <c r="B51" s="7"/>
      <c r="C51" s="7" t="s">
        <v>41</v>
      </c>
      <c r="D51" s="7"/>
      <c r="E51" s="7"/>
      <c r="F51" s="7"/>
      <c r="G51" s="16"/>
      <c r="I51" s="8">
        <v>0</v>
      </c>
      <c r="K51" s="38">
        <v>49935</v>
      </c>
      <c r="L51" s="53">
        <v>1000000</v>
      </c>
      <c r="M51" s="174">
        <v>50000</v>
      </c>
      <c r="N51" s="166"/>
      <c r="O51" s="53"/>
      <c r="P51" s="162"/>
      <c r="Q51" s="44"/>
      <c r="R51" s="93"/>
      <c r="S51" s="2"/>
      <c r="U51" s="2"/>
    </row>
    <row r="52" spans="1:21" x14ac:dyDescent="0.25">
      <c r="A52" s="7"/>
      <c r="B52" s="7"/>
      <c r="C52" s="97" t="s">
        <v>42</v>
      </c>
      <c r="D52" s="7"/>
      <c r="E52" s="7"/>
      <c r="F52" s="7"/>
      <c r="G52" s="16"/>
      <c r="H52" s="172">
        <f>+L122</f>
        <v>79135000</v>
      </c>
      <c r="I52" s="8"/>
      <c r="K52" s="38">
        <v>49936</v>
      </c>
      <c r="L52" s="53">
        <v>1700000</v>
      </c>
      <c r="M52" s="59">
        <v>400000</v>
      </c>
      <c r="N52" s="169"/>
      <c r="O52" s="53"/>
      <c r="P52" s="160"/>
      <c r="Q52" s="44"/>
    </row>
    <row r="53" spans="1:21" x14ac:dyDescent="0.25">
      <c r="A53" s="7"/>
      <c r="B53" s="7"/>
      <c r="C53" s="97" t="s">
        <v>43</v>
      </c>
      <c r="D53" s="7"/>
      <c r="E53" s="7"/>
      <c r="F53" s="7"/>
      <c r="G53" s="16"/>
      <c r="H53" s="73">
        <f>SUM(O13:O23)</f>
        <v>40875000</v>
      </c>
      <c r="I53" s="8"/>
      <c r="K53" s="38">
        <v>49937</v>
      </c>
      <c r="L53" s="53">
        <v>1000000</v>
      </c>
      <c r="M53" s="59">
        <v>2100000</v>
      </c>
      <c r="N53" s="166"/>
      <c r="O53" s="53"/>
      <c r="P53" s="162"/>
      <c r="Q53" s="44"/>
      <c r="R53" s="93"/>
      <c r="S53" s="2"/>
      <c r="U53" s="2"/>
    </row>
    <row r="54" spans="1:21" x14ac:dyDescent="0.25">
      <c r="A54" s="7"/>
      <c r="B54" s="7"/>
      <c r="C54" s="7" t="s">
        <v>44</v>
      </c>
      <c r="D54" s="7"/>
      <c r="E54" s="7"/>
      <c r="F54" s="7"/>
      <c r="G54" s="7"/>
      <c r="H54" s="81">
        <f>+SUM(A77:A100)</f>
        <v>0</v>
      </c>
      <c r="I54" s="8"/>
      <c r="K54" s="38">
        <v>49938</v>
      </c>
      <c r="L54" s="53">
        <v>2000000</v>
      </c>
      <c r="M54" s="177">
        <v>50000</v>
      </c>
      <c r="N54" s="166"/>
      <c r="O54" s="53"/>
      <c r="P54" s="162"/>
      <c r="Q54" s="44"/>
      <c r="R54" s="93"/>
      <c r="S54" s="2"/>
      <c r="U54" s="2"/>
    </row>
    <row r="55" spans="1:21" x14ac:dyDescent="0.25">
      <c r="A55" s="7"/>
      <c r="B55" s="7"/>
      <c r="C55" s="7" t="s">
        <v>45</v>
      </c>
      <c r="D55" s="7"/>
      <c r="E55" s="7"/>
      <c r="F55" s="7"/>
      <c r="G55" s="7"/>
      <c r="H55" s="16"/>
      <c r="I55" s="81">
        <f>SUM(H52:H54)</f>
        <v>120010000</v>
      </c>
      <c r="K55" s="38">
        <v>49939</v>
      </c>
      <c r="L55" s="53">
        <v>1600000</v>
      </c>
      <c r="M55" s="177">
        <v>750000</v>
      </c>
      <c r="N55" s="166"/>
      <c r="O55" s="53"/>
      <c r="P55" s="162"/>
      <c r="Q55" s="44"/>
      <c r="R55" s="93"/>
      <c r="S55" s="2"/>
      <c r="U55" s="2"/>
    </row>
    <row r="56" spans="1:21" x14ac:dyDescent="0.25">
      <c r="A56" s="7"/>
      <c r="B56" s="7"/>
      <c r="C56" s="18" t="s">
        <v>45</v>
      </c>
      <c r="D56" s="7"/>
      <c r="E56" s="7"/>
      <c r="F56" s="7"/>
      <c r="G56" s="7"/>
      <c r="H56" s="8"/>
      <c r="I56" s="8">
        <f>+I31-I49+I55</f>
        <v>107284300</v>
      </c>
      <c r="J56" s="99">
        <f>SUM(M13:M55)</f>
        <v>50492400</v>
      </c>
      <c r="K56" s="38">
        <v>49940</v>
      </c>
      <c r="L56" s="53">
        <v>1950000</v>
      </c>
      <c r="M56" s="162">
        <v>2000000</v>
      </c>
      <c r="N56" s="166"/>
      <c r="O56" s="53"/>
      <c r="P56" s="162"/>
      <c r="Q56" s="44"/>
      <c r="R56" s="101"/>
      <c r="S56" s="78"/>
      <c r="T56" s="101"/>
      <c r="U56" s="78"/>
    </row>
    <row r="57" spans="1:21" x14ac:dyDescent="0.25">
      <c r="A57" s="97" t="s">
        <v>46</v>
      </c>
      <c r="B57" s="7"/>
      <c r="C57" s="7" t="s">
        <v>47</v>
      </c>
      <c r="D57" s="7"/>
      <c r="E57" s="7"/>
      <c r="F57" s="7"/>
      <c r="G57" s="7"/>
      <c r="H57" s="8"/>
      <c r="I57" s="8">
        <f>+I27</f>
        <v>107284300</v>
      </c>
      <c r="J57" s="98"/>
      <c r="K57" s="38">
        <v>49941</v>
      </c>
      <c r="L57" s="53">
        <v>1800000</v>
      </c>
      <c r="M57" s="160">
        <v>109500</v>
      </c>
      <c r="N57" s="166"/>
      <c r="O57" s="53"/>
      <c r="P57" s="160"/>
      <c r="Q57" s="44"/>
      <c r="R57" s="101"/>
      <c r="S57" s="78"/>
      <c r="T57" s="101"/>
      <c r="U57" s="78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81">
        <v>0</v>
      </c>
      <c r="J58" s="98"/>
      <c r="K58" s="38">
        <v>49942</v>
      </c>
      <c r="L58" s="53">
        <v>1000000</v>
      </c>
      <c r="M58" s="160"/>
      <c r="N58" s="166"/>
      <c r="O58" s="53"/>
      <c r="P58" s="160"/>
      <c r="Q58" s="44"/>
      <c r="R58" s="101"/>
      <c r="S58" s="78"/>
      <c r="T58" s="101"/>
      <c r="U58" s="78"/>
    </row>
    <row r="59" spans="1:21" x14ac:dyDescent="0.25">
      <c r="A59" s="7"/>
      <c r="B59" s="7"/>
      <c r="C59" s="7"/>
      <c r="D59" s="7"/>
      <c r="E59" s="7" t="s">
        <v>48</v>
      </c>
      <c r="F59" s="7"/>
      <c r="G59" s="7"/>
      <c r="H59" s="8"/>
      <c r="I59" s="8">
        <f>+I57-I56</f>
        <v>0</v>
      </c>
      <c r="J59" s="38"/>
      <c r="K59" s="38">
        <v>49943</v>
      </c>
      <c r="L59" s="53">
        <v>750000</v>
      </c>
      <c r="M59" s="163"/>
      <c r="N59" s="166"/>
      <c r="O59" s="53"/>
      <c r="P59" s="163"/>
      <c r="Q59" s="44"/>
      <c r="R59" s="101"/>
      <c r="S59" s="78"/>
      <c r="T59" s="101"/>
      <c r="U59" s="106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38"/>
      <c r="K60" s="38">
        <v>49944</v>
      </c>
      <c r="L60" s="53">
        <v>60000</v>
      </c>
      <c r="M60" s="162"/>
      <c r="N60" s="166"/>
      <c r="O60" s="53"/>
      <c r="P60" s="162"/>
      <c r="Q60" s="44"/>
      <c r="R60" s="101"/>
      <c r="S60" s="78"/>
      <c r="T60" s="101"/>
      <c r="U60" s="101"/>
    </row>
    <row r="61" spans="1:21" x14ac:dyDescent="0.25">
      <c r="A61" s="7" t="s">
        <v>49</v>
      </c>
      <c r="B61" s="7"/>
      <c r="C61" s="7"/>
      <c r="D61" s="7"/>
      <c r="E61" s="7"/>
      <c r="F61" s="7"/>
      <c r="G61" s="7"/>
      <c r="H61" s="8"/>
      <c r="I61" s="107"/>
      <c r="J61" s="38"/>
      <c r="K61" s="38">
        <v>49945</v>
      </c>
      <c r="L61" s="53">
        <v>50000</v>
      </c>
      <c r="M61" s="163"/>
      <c r="N61" s="166"/>
      <c r="O61" s="53"/>
      <c r="P61" s="163"/>
      <c r="Q61" s="44"/>
      <c r="R61" s="101"/>
      <c r="S61" s="78"/>
      <c r="T61" s="101"/>
      <c r="U61" s="101"/>
    </row>
    <row r="62" spans="1:21" x14ac:dyDescent="0.25">
      <c r="A62" s="7" t="s">
        <v>50</v>
      </c>
      <c r="B62" s="7"/>
      <c r="C62" s="7"/>
      <c r="D62" s="7"/>
      <c r="E62" s="7" t="s">
        <v>7</v>
      </c>
      <c r="F62" s="7"/>
      <c r="G62" s="7" t="s">
        <v>51</v>
      </c>
      <c r="H62" s="8"/>
      <c r="I62" s="22"/>
      <c r="J62" s="38"/>
      <c r="K62" s="38">
        <v>49946</v>
      </c>
      <c r="L62" s="173">
        <v>850000</v>
      </c>
      <c r="M62" s="163"/>
      <c r="N62" s="166"/>
      <c r="O62" s="53"/>
      <c r="P62" s="163"/>
      <c r="Q62" s="44"/>
      <c r="R62" s="101"/>
      <c r="S62" s="78"/>
      <c r="T62" s="101"/>
      <c r="U62" s="101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2"/>
      <c r="J63" s="38"/>
      <c r="K63" s="38">
        <v>49947</v>
      </c>
      <c r="L63" s="173">
        <v>4500000</v>
      </c>
      <c r="M63" s="163"/>
      <c r="N63" s="170"/>
      <c r="O63" s="53"/>
      <c r="P63" s="163"/>
      <c r="Q63" s="44"/>
    </row>
    <row r="64" spans="1:21" x14ac:dyDescent="0.25">
      <c r="A64" s="110"/>
      <c r="B64" s="111"/>
      <c r="C64" s="111"/>
      <c r="D64" s="112"/>
      <c r="E64" s="112"/>
      <c r="F64" s="112"/>
      <c r="G64" s="112"/>
      <c r="H64" s="112"/>
      <c r="J64" s="38"/>
      <c r="K64" s="38">
        <v>49948</v>
      </c>
      <c r="L64" s="173">
        <v>700000</v>
      </c>
      <c r="M64" s="160"/>
      <c r="N64" s="169"/>
      <c r="O64" s="148"/>
      <c r="P64" s="160"/>
    </row>
    <row r="65" spans="1:21" x14ac:dyDescent="0.25">
      <c r="A65" s="2"/>
      <c r="B65" s="2"/>
      <c r="C65" s="2"/>
      <c r="D65" s="2"/>
      <c r="E65" s="2"/>
      <c r="F65" s="2"/>
      <c r="G65" s="9"/>
      <c r="I65" s="2"/>
      <c r="J65" s="38"/>
      <c r="K65" s="38">
        <v>49949</v>
      </c>
      <c r="L65" s="173">
        <v>1000000</v>
      </c>
      <c r="M65" s="160"/>
      <c r="N65" s="169"/>
      <c r="O65" s="53"/>
      <c r="P65" s="160"/>
      <c r="Q65" s="44"/>
    </row>
    <row r="66" spans="1:21" x14ac:dyDescent="0.25">
      <c r="A66" s="116" t="s">
        <v>59</v>
      </c>
      <c r="B66" s="111"/>
      <c r="C66" s="111"/>
      <c r="D66" s="112"/>
      <c r="E66" s="112"/>
      <c r="F66" s="112"/>
      <c r="G66" s="9" t="s">
        <v>52</v>
      </c>
      <c r="J66" s="38"/>
      <c r="K66" s="38">
        <v>49950</v>
      </c>
      <c r="L66" s="173">
        <v>1575000</v>
      </c>
      <c r="M66" s="163"/>
      <c r="N66" s="166"/>
      <c r="O66" s="53"/>
      <c r="P66" s="163"/>
      <c r="Q66" s="44"/>
      <c r="R66" s="101"/>
      <c r="S66" s="78"/>
      <c r="T66" s="101"/>
      <c r="U66" s="101"/>
    </row>
    <row r="67" spans="1:21" x14ac:dyDescent="0.25">
      <c r="J67" s="31"/>
      <c r="K67" s="38">
        <v>49951</v>
      </c>
      <c r="L67" s="173">
        <v>4750000</v>
      </c>
      <c r="M67" s="163"/>
      <c r="N67" s="166"/>
      <c r="O67" s="53"/>
      <c r="P67" s="163"/>
      <c r="Q67" s="44"/>
      <c r="S67" s="54"/>
    </row>
    <row r="68" spans="1:21" x14ac:dyDescent="0.25">
      <c r="A68" s="116" t="s">
        <v>53</v>
      </c>
      <c r="B68" s="111"/>
      <c r="C68" s="111"/>
      <c r="D68" s="112"/>
      <c r="E68" s="112"/>
      <c r="F68" s="112"/>
      <c r="G68" s="9"/>
      <c r="H68" s="6" t="s">
        <v>54</v>
      </c>
      <c r="J68" s="38"/>
      <c r="K68" s="38">
        <v>49952</v>
      </c>
      <c r="L68" s="173">
        <v>2000000</v>
      </c>
      <c r="M68" s="160"/>
      <c r="N68" s="169"/>
      <c r="O68" s="53"/>
      <c r="P68" s="160"/>
      <c r="Q68" s="44"/>
    </row>
    <row r="69" spans="1:21" x14ac:dyDescent="0.25">
      <c r="A69" s="2"/>
      <c r="B69" s="2"/>
      <c r="C69" s="2"/>
      <c r="D69" s="2"/>
      <c r="E69" s="2"/>
      <c r="F69" s="2"/>
      <c r="H69" s="9"/>
      <c r="I69" s="2"/>
      <c r="J69" s="38"/>
      <c r="K69" s="38">
        <v>49953</v>
      </c>
      <c r="L69" s="173">
        <v>2500000</v>
      </c>
      <c r="M69" s="160"/>
      <c r="N69" s="166"/>
      <c r="O69" s="53"/>
      <c r="P69" s="160"/>
      <c r="Q69" s="44"/>
    </row>
    <row r="70" spans="1:21" x14ac:dyDescent="0.25">
      <c r="A70" s="2"/>
      <c r="B70" s="2"/>
      <c r="C70" s="2"/>
      <c r="D70" s="2"/>
      <c r="E70" s="2"/>
      <c r="F70" s="2"/>
      <c r="G70" s="112" t="s">
        <v>55</v>
      </c>
      <c r="H70" s="2"/>
      <c r="I70" s="2"/>
      <c r="J70" s="38"/>
      <c r="K70" s="38">
        <v>49954</v>
      </c>
      <c r="L70" s="173">
        <v>950000</v>
      </c>
      <c r="M70" s="160"/>
      <c r="N70" s="166"/>
      <c r="O70" s="53"/>
      <c r="P70" s="160"/>
      <c r="Q70" s="44"/>
      <c r="S70" s="93"/>
    </row>
    <row r="71" spans="1:21" x14ac:dyDescent="0.25">
      <c r="A71" s="2"/>
      <c r="B71" s="2"/>
      <c r="C71" s="2"/>
      <c r="D71" s="2"/>
      <c r="E71" s="2"/>
      <c r="F71" s="2"/>
      <c r="G71" s="112"/>
      <c r="H71" s="2"/>
      <c r="I71" s="2"/>
      <c r="J71" s="38"/>
      <c r="K71" s="38">
        <v>49955</v>
      </c>
      <c r="L71" s="173">
        <v>3000000</v>
      </c>
      <c r="M71" s="160"/>
      <c r="N71" s="169"/>
      <c r="O71" s="53"/>
      <c r="P71" s="160"/>
      <c r="Q71" s="44"/>
      <c r="S71" s="93"/>
    </row>
    <row r="72" spans="1:21" x14ac:dyDescent="0.25">
      <c r="A72" s="2"/>
      <c r="B72" s="2"/>
      <c r="C72" s="2"/>
      <c r="D72" s="2"/>
      <c r="E72" s="2" t="s">
        <v>56</v>
      </c>
      <c r="F72" s="2"/>
      <c r="G72" s="2"/>
      <c r="H72" s="2"/>
      <c r="I72" s="2"/>
      <c r="J72" s="38"/>
      <c r="K72" s="38">
        <v>49956</v>
      </c>
      <c r="L72" s="173">
        <v>575000</v>
      </c>
      <c r="M72" s="160"/>
      <c r="N72" s="168"/>
      <c r="O72" s="42"/>
      <c r="P72" s="160"/>
      <c r="Q72" s="44"/>
      <c r="R72" s="45"/>
      <c r="S72" s="46"/>
      <c r="T72" s="123"/>
      <c r="U72" s="47"/>
    </row>
    <row r="73" spans="1:21" x14ac:dyDescent="0.25">
      <c r="A73" s="2"/>
      <c r="B73" s="2"/>
      <c r="C73" s="2"/>
      <c r="D73" s="2"/>
      <c r="E73" s="2" t="s">
        <v>56</v>
      </c>
      <c r="F73" s="2"/>
      <c r="G73" s="2"/>
      <c r="H73" s="2"/>
      <c r="I73" s="124"/>
      <c r="J73" s="38"/>
      <c r="K73" s="38">
        <v>49957</v>
      </c>
      <c r="L73" s="173">
        <v>550000</v>
      </c>
      <c r="M73" s="160"/>
      <c r="N73" s="169"/>
      <c r="O73" s="53"/>
      <c r="P73" s="160"/>
      <c r="Q73" s="44"/>
    </row>
    <row r="74" spans="1:21" x14ac:dyDescent="0.25">
      <c r="A74" s="112"/>
      <c r="B74" s="112"/>
      <c r="C74" s="112"/>
      <c r="D74" s="112"/>
      <c r="E74" s="112"/>
      <c r="F74" s="112"/>
      <c r="G74" s="125"/>
      <c r="H74" s="126"/>
      <c r="I74" s="112"/>
      <c r="J74" s="38"/>
      <c r="K74" s="38">
        <v>49958</v>
      </c>
      <c r="L74" s="173">
        <v>2000000</v>
      </c>
      <c r="M74" s="160"/>
      <c r="N74" s="169"/>
      <c r="O74" s="53"/>
      <c r="P74" s="160"/>
      <c r="Q74" s="127"/>
    </row>
    <row r="75" spans="1:21" x14ac:dyDescent="0.25">
      <c r="A75" s="112"/>
      <c r="B75" s="112"/>
      <c r="C75" s="112"/>
      <c r="D75" s="112"/>
      <c r="E75" s="112"/>
      <c r="F75" s="112"/>
      <c r="G75" s="125" t="s">
        <v>57</v>
      </c>
      <c r="H75" s="128"/>
      <c r="I75" s="112"/>
      <c r="J75" s="38"/>
      <c r="K75" s="38">
        <v>49959</v>
      </c>
      <c r="L75" s="173">
        <v>800000</v>
      </c>
      <c r="M75" s="160"/>
      <c r="N75" s="169"/>
      <c r="O75" s="53"/>
      <c r="P75" s="160"/>
      <c r="Q75" s="127"/>
    </row>
    <row r="76" spans="1:21" x14ac:dyDescent="0.25">
      <c r="A76" s="130" t="s">
        <v>44</v>
      </c>
      <c r="B76" s="131" t="s">
        <v>61</v>
      </c>
      <c r="C76" s="131"/>
      <c r="D76" s="131"/>
      <c r="E76" s="132"/>
      <c r="F76" s="2"/>
      <c r="G76" s="2"/>
      <c r="H76" s="78"/>
      <c r="I76" s="2"/>
      <c r="J76" s="38"/>
      <c r="K76" s="133"/>
      <c r="L76" s="53">
        <v>-40875000</v>
      </c>
      <c r="M76" s="160"/>
      <c r="N76" s="169"/>
      <c r="O76" s="53"/>
      <c r="P76" s="160"/>
      <c r="Q76" s="127"/>
    </row>
    <row r="77" spans="1:21" x14ac:dyDescent="0.25">
      <c r="A77" s="130"/>
      <c r="B77" s="131"/>
      <c r="C77" s="135"/>
      <c r="D77" s="131"/>
      <c r="E77" s="136"/>
      <c r="F77" s="2"/>
      <c r="G77" s="2"/>
      <c r="H77" s="78"/>
      <c r="I77" s="2"/>
      <c r="J77" s="38"/>
      <c r="K77" s="137"/>
      <c r="L77" s="148"/>
      <c r="M77" s="160"/>
      <c r="N77" s="169"/>
      <c r="O77" s="53"/>
      <c r="P77" s="160"/>
      <c r="Q77" s="127"/>
    </row>
    <row r="78" spans="1:21" x14ac:dyDescent="0.25">
      <c r="A78" s="132"/>
      <c r="B78" s="131"/>
      <c r="C78" s="135"/>
      <c r="D78" s="135"/>
      <c r="E78" s="138"/>
      <c r="F78" s="93"/>
      <c r="H78" s="101"/>
      <c r="J78" s="38"/>
      <c r="K78" s="31"/>
      <c r="L78" s="148"/>
      <c r="M78" s="160"/>
      <c r="N78" s="169"/>
      <c r="O78" s="53"/>
      <c r="P78" s="160"/>
      <c r="Q78" s="127"/>
    </row>
    <row r="79" spans="1:21" x14ac:dyDescent="0.25">
      <c r="A79" s="139"/>
      <c r="B79" s="131"/>
      <c r="C79" s="140"/>
      <c r="D79" s="140"/>
      <c r="E79" s="138"/>
      <c r="H79" s="101"/>
      <c r="J79" s="38"/>
      <c r="K79" s="31"/>
      <c r="L79" s="148"/>
      <c r="M79" s="160"/>
      <c r="N79" s="169"/>
      <c r="O79" s="53"/>
      <c r="P79" s="160"/>
      <c r="Q79" s="127"/>
    </row>
    <row r="80" spans="1:21" x14ac:dyDescent="0.25">
      <c r="A80" s="141"/>
      <c r="B80" s="131"/>
      <c r="C80" s="140"/>
      <c r="D80" s="140"/>
      <c r="E80" s="138"/>
      <c r="H80" s="101"/>
      <c r="J80" s="38"/>
      <c r="K80" s="31"/>
      <c r="L80" s="148"/>
      <c r="M80" s="160"/>
      <c r="N80" s="169"/>
      <c r="O80" s="53"/>
      <c r="P80" s="160"/>
      <c r="Q80" s="142"/>
    </row>
    <row r="81" spans="1:17" x14ac:dyDescent="0.25">
      <c r="A81" s="141"/>
      <c r="B81" s="131"/>
      <c r="C81" s="140"/>
      <c r="D81" s="140"/>
      <c r="E81" s="138"/>
      <c r="H81" s="101"/>
      <c r="J81" s="38"/>
      <c r="K81" s="31"/>
      <c r="L81" s="148"/>
      <c r="M81" s="160"/>
      <c r="N81" s="169"/>
      <c r="O81" s="53"/>
      <c r="P81" s="160"/>
      <c r="Q81" s="142"/>
    </row>
    <row r="82" spans="1:17" x14ac:dyDescent="0.25">
      <c r="A82" s="143"/>
      <c r="B82" s="131"/>
      <c r="C82" s="131"/>
      <c r="D82" s="131"/>
      <c r="E82" s="132"/>
      <c r="F82" s="2"/>
      <c r="G82" s="2"/>
      <c r="H82" s="78"/>
      <c r="I82" s="2"/>
      <c r="J82" s="38"/>
      <c r="K82" s="85"/>
      <c r="L82" s="53"/>
      <c r="M82" s="160"/>
      <c r="N82" s="169"/>
      <c r="O82" s="53"/>
      <c r="P82" s="160"/>
      <c r="Q82" s="142"/>
    </row>
    <row r="83" spans="1:17" x14ac:dyDescent="0.25">
      <c r="A83" s="130" t="s">
        <v>58</v>
      </c>
      <c r="B83" s="131"/>
      <c r="C83" s="131"/>
      <c r="D83" s="131"/>
      <c r="E83" s="132"/>
      <c r="F83" s="2"/>
      <c r="G83" s="2"/>
      <c r="H83" s="78"/>
      <c r="I83" s="2"/>
      <c r="J83" s="38"/>
      <c r="K83" s="144"/>
      <c r="L83" s="53"/>
      <c r="M83" s="160"/>
      <c r="N83" s="169"/>
      <c r="O83" s="53"/>
      <c r="P83" s="160"/>
      <c r="Q83" s="142"/>
    </row>
    <row r="84" spans="1:17" x14ac:dyDescent="0.25">
      <c r="A84" s="130"/>
      <c r="B84" s="131"/>
      <c r="C84" s="135"/>
      <c r="D84" s="131"/>
      <c r="E84" s="136"/>
      <c r="F84" s="2"/>
      <c r="G84" s="2"/>
      <c r="H84" s="78"/>
      <c r="I84" s="2"/>
      <c r="J84" s="38"/>
      <c r="K84" s="144"/>
      <c r="L84" s="53"/>
      <c r="M84" s="160"/>
      <c r="N84" s="169"/>
      <c r="O84" s="53"/>
      <c r="P84" s="160"/>
      <c r="Q84" s="142"/>
    </row>
    <row r="85" spans="1:17" x14ac:dyDescent="0.25">
      <c r="A85" s="145"/>
      <c r="E85" s="101"/>
      <c r="H85" s="101"/>
      <c r="J85" s="38"/>
      <c r="K85" s="144"/>
      <c r="L85" s="53"/>
      <c r="M85" s="160"/>
      <c r="N85" s="169"/>
      <c r="O85" s="53"/>
      <c r="P85" s="160"/>
      <c r="Q85" s="142"/>
    </row>
    <row r="86" spans="1:17" x14ac:dyDescent="0.25">
      <c r="J86" s="38"/>
      <c r="K86" s="144"/>
      <c r="L86" s="53"/>
      <c r="M86" s="160"/>
      <c r="N86" s="169"/>
      <c r="O86" s="53"/>
      <c r="P86" s="160"/>
      <c r="Q86" s="127"/>
    </row>
    <row r="87" spans="1:17" x14ac:dyDescent="0.25">
      <c r="J87" s="38"/>
      <c r="K87" s="144"/>
      <c r="L87" s="53"/>
      <c r="M87" s="160"/>
      <c r="N87" s="169"/>
      <c r="O87" s="53"/>
      <c r="P87" s="160"/>
      <c r="Q87" s="127"/>
    </row>
    <row r="88" spans="1:17" x14ac:dyDescent="0.25">
      <c r="J88" s="38"/>
      <c r="K88" s="144"/>
      <c r="L88" s="53"/>
      <c r="M88" s="160"/>
      <c r="N88" s="169"/>
      <c r="O88" s="53"/>
      <c r="P88" s="160"/>
      <c r="Q88" s="127"/>
    </row>
    <row r="89" spans="1:17" x14ac:dyDescent="0.25">
      <c r="J89" s="38"/>
      <c r="K89" s="144"/>
      <c r="L89" s="53"/>
      <c r="M89" s="160"/>
      <c r="N89" s="169"/>
      <c r="O89" s="53"/>
      <c r="P89" s="160"/>
      <c r="Q89" s="127"/>
    </row>
    <row r="90" spans="1:17" x14ac:dyDescent="0.25">
      <c r="J90" s="38"/>
      <c r="K90" s="144"/>
      <c r="L90" s="53"/>
      <c r="M90" s="160"/>
      <c r="N90" s="169"/>
      <c r="O90" s="53"/>
      <c r="P90" s="160"/>
      <c r="Q90" s="127"/>
    </row>
    <row r="91" spans="1:17" x14ac:dyDescent="0.25">
      <c r="J91" s="38"/>
      <c r="K91" s="144"/>
      <c r="L91" s="53"/>
      <c r="M91" s="160"/>
      <c r="N91" s="169"/>
      <c r="O91" s="53"/>
      <c r="P91" s="160"/>
      <c r="Q91" s="127"/>
    </row>
    <row r="92" spans="1:17" x14ac:dyDescent="0.2">
      <c r="J92" s="31"/>
      <c r="K92" s="144"/>
      <c r="L92" s="53"/>
      <c r="M92" s="160"/>
      <c r="N92" s="169"/>
      <c r="O92" s="53"/>
      <c r="P92" s="160"/>
      <c r="Q92" s="127"/>
    </row>
    <row r="93" spans="1:17" x14ac:dyDescent="0.2">
      <c r="J93" s="31"/>
      <c r="K93" s="144"/>
      <c r="L93" s="53"/>
      <c r="M93" s="160"/>
      <c r="N93" s="169"/>
      <c r="O93" s="53"/>
      <c r="P93" s="160"/>
      <c r="Q93" s="127"/>
    </row>
    <row r="94" spans="1:17" x14ac:dyDescent="0.2">
      <c r="J94" s="31"/>
      <c r="K94" s="144"/>
      <c r="L94" s="53"/>
      <c r="M94" s="160"/>
      <c r="N94" s="169"/>
      <c r="O94" s="53"/>
      <c r="P94" s="160"/>
      <c r="Q94" s="127"/>
    </row>
    <row r="95" spans="1:17" x14ac:dyDescent="0.2">
      <c r="J95" s="31"/>
      <c r="K95" s="144"/>
      <c r="L95" s="53"/>
      <c r="M95" s="160"/>
      <c r="N95" s="169"/>
      <c r="O95" s="53"/>
      <c r="P95" s="160"/>
      <c r="Q95" s="127"/>
    </row>
    <row r="96" spans="1:17" x14ac:dyDescent="0.2">
      <c r="J96" s="31"/>
      <c r="K96" s="144"/>
      <c r="L96" s="53"/>
      <c r="M96" s="160"/>
      <c r="N96" s="169"/>
      <c r="O96" s="53"/>
      <c r="P96" s="160"/>
      <c r="Q96" s="127"/>
    </row>
    <row r="97" spans="1:21" x14ac:dyDescent="0.2">
      <c r="J97" s="31"/>
      <c r="K97" s="144"/>
      <c r="L97" s="53"/>
      <c r="M97" s="160"/>
      <c r="N97" s="169"/>
      <c r="O97" s="53"/>
      <c r="P97" s="160"/>
      <c r="Q97" s="127"/>
    </row>
    <row r="98" spans="1:21" x14ac:dyDescent="0.25">
      <c r="J98" s="31"/>
      <c r="K98" s="144"/>
      <c r="L98" s="161"/>
      <c r="M98" s="160"/>
      <c r="N98" s="169"/>
      <c r="O98" s="161"/>
      <c r="P98" s="160"/>
      <c r="Q98" s="127"/>
    </row>
    <row r="99" spans="1:21" x14ac:dyDescent="0.25">
      <c r="J99" s="31"/>
      <c r="K99" s="144"/>
      <c r="L99" s="161"/>
      <c r="M99" s="160"/>
      <c r="N99" s="169"/>
      <c r="O99" s="161"/>
      <c r="P99" s="160"/>
      <c r="Q99" s="127"/>
    </row>
    <row r="100" spans="1:21" x14ac:dyDescent="0.25">
      <c r="J100" s="31"/>
      <c r="K100" s="144"/>
      <c r="L100" s="148"/>
      <c r="M100" s="160"/>
      <c r="N100" s="169"/>
      <c r="O100" s="148"/>
      <c r="P100" s="160"/>
      <c r="Q100" s="127"/>
    </row>
    <row r="101" spans="1:21" x14ac:dyDescent="0.25">
      <c r="J101" s="31"/>
      <c r="K101" s="144"/>
      <c r="L101" s="148"/>
      <c r="M101" s="160"/>
      <c r="N101" s="169"/>
      <c r="O101" s="148"/>
      <c r="P101" s="160"/>
      <c r="Q101" s="127"/>
    </row>
    <row r="102" spans="1:21" x14ac:dyDescent="0.25">
      <c r="J102" s="31"/>
      <c r="K102" s="144"/>
      <c r="L102" s="148"/>
      <c r="M102" s="160"/>
      <c r="N102" s="169"/>
      <c r="O102" s="148"/>
      <c r="P102" s="160"/>
      <c r="Q102" s="127"/>
    </row>
    <row r="103" spans="1:21" x14ac:dyDescent="0.25">
      <c r="J103" s="31"/>
      <c r="K103" s="144"/>
      <c r="L103" s="148"/>
      <c r="M103" s="160"/>
      <c r="N103" s="169"/>
      <c r="O103" s="148"/>
      <c r="P103" s="160"/>
      <c r="Q103" s="127"/>
    </row>
    <row r="104" spans="1:21" x14ac:dyDescent="0.25">
      <c r="J104" s="31"/>
      <c r="K104" s="144"/>
      <c r="L104" s="148"/>
      <c r="M104" s="160"/>
      <c r="N104" s="169"/>
      <c r="O104" s="148"/>
      <c r="P104" s="160"/>
      <c r="Q104" s="127"/>
    </row>
    <row r="105" spans="1:21" x14ac:dyDescent="0.25">
      <c r="J105" s="31"/>
      <c r="K105" s="144"/>
      <c r="L105" s="148"/>
      <c r="M105" s="160"/>
      <c r="N105" s="169"/>
      <c r="O105" s="148"/>
      <c r="P105" s="160"/>
      <c r="Q105" s="127"/>
    </row>
    <row r="106" spans="1:21" x14ac:dyDescent="0.25">
      <c r="J106" s="31"/>
      <c r="K106" s="144"/>
      <c r="L106" s="148"/>
      <c r="M106" s="160"/>
      <c r="N106" s="169"/>
      <c r="O106" s="148"/>
      <c r="P106" s="160"/>
      <c r="Q106" s="127"/>
    </row>
    <row r="107" spans="1:21" s="40" customFormat="1" x14ac:dyDescent="0.25">
      <c r="A107" s="6"/>
      <c r="B107" s="6"/>
      <c r="C107" s="6"/>
      <c r="D107" s="6"/>
      <c r="E107" s="6"/>
      <c r="F107" s="6"/>
      <c r="G107" s="6"/>
      <c r="I107" s="6"/>
      <c r="J107" s="31"/>
      <c r="K107" s="144"/>
      <c r="L107" s="148"/>
      <c r="M107" s="160"/>
      <c r="N107" s="169"/>
      <c r="O107" s="148"/>
      <c r="P107" s="160"/>
      <c r="Q107" s="127"/>
      <c r="R107" s="6"/>
      <c r="S107" s="6"/>
      <c r="T107" s="6"/>
      <c r="U107" s="6"/>
    </row>
    <row r="108" spans="1:21" s="40" customFormat="1" x14ac:dyDescent="0.25">
      <c r="A108" s="6"/>
      <c r="B108" s="6"/>
      <c r="C108" s="6"/>
      <c r="D108" s="6"/>
      <c r="E108" s="6"/>
      <c r="F108" s="6"/>
      <c r="G108" s="6"/>
      <c r="I108" s="6"/>
      <c r="J108" s="31"/>
      <c r="K108" s="144"/>
      <c r="L108" s="148"/>
      <c r="M108" s="160"/>
      <c r="N108" s="169"/>
      <c r="O108" s="148"/>
      <c r="P108" s="160"/>
      <c r="Q108" s="114"/>
      <c r="R108" s="6"/>
      <c r="S108" s="6"/>
      <c r="T108" s="6"/>
      <c r="U108" s="6"/>
    </row>
    <row r="109" spans="1:21" s="40" customFormat="1" x14ac:dyDescent="0.25">
      <c r="A109" s="6"/>
      <c r="B109" s="6"/>
      <c r="C109" s="6"/>
      <c r="D109" s="6"/>
      <c r="E109" s="6"/>
      <c r="F109" s="6"/>
      <c r="G109" s="6"/>
      <c r="I109" s="6"/>
      <c r="J109" s="31"/>
      <c r="K109" s="144"/>
      <c r="L109" s="148"/>
      <c r="M109" s="160"/>
      <c r="N109" s="169"/>
      <c r="O109" s="148"/>
      <c r="P109" s="160"/>
      <c r="Q109" s="114"/>
      <c r="R109" s="6"/>
      <c r="S109" s="6"/>
      <c r="T109" s="6"/>
      <c r="U109" s="6"/>
    </row>
    <row r="110" spans="1:21" s="40" customFormat="1" x14ac:dyDescent="0.25">
      <c r="A110" s="6"/>
      <c r="B110" s="6"/>
      <c r="C110" s="6"/>
      <c r="D110" s="6"/>
      <c r="E110" s="6"/>
      <c r="F110" s="6"/>
      <c r="G110" s="6"/>
      <c r="I110" s="6"/>
      <c r="J110" s="31"/>
      <c r="K110" s="144"/>
      <c r="L110" s="148"/>
      <c r="M110" s="160"/>
      <c r="N110" s="169"/>
      <c r="O110" s="148"/>
      <c r="P110" s="160"/>
      <c r="Q110" s="114"/>
      <c r="R110" s="6"/>
      <c r="S110" s="6"/>
      <c r="T110" s="6"/>
      <c r="U110" s="6"/>
    </row>
    <row r="111" spans="1:21" s="40" customFormat="1" x14ac:dyDescent="0.25">
      <c r="A111" s="6"/>
      <c r="B111" s="6"/>
      <c r="C111" s="6"/>
      <c r="D111" s="6"/>
      <c r="E111" s="6"/>
      <c r="F111" s="6"/>
      <c r="G111" s="6"/>
      <c r="I111" s="6"/>
      <c r="J111" s="31"/>
      <c r="K111" s="144"/>
      <c r="L111" s="148"/>
      <c r="M111" s="160"/>
      <c r="N111" s="169"/>
      <c r="O111" s="148"/>
      <c r="P111" s="160"/>
      <c r="Q111" s="105">
        <f>SUM(Q13:Q110)</f>
        <v>0</v>
      </c>
      <c r="R111" s="6"/>
      <c r="S111" s="6"/>
      <c r="T111" s="6"/>
      <c r="U111" s="6"/>
    </row>
    <row r="112" spans="1:21" s="40" customFormat="1" x14ac:dyDescent="0.25">
      <c r="A112" s="6"/>
      <c r="B112" s="6"/>
      <c r="C112" s="6"/>
      <c r="D112" s="6"/>
      <c r="E112" s="6"/>
      <c r="F112" s="6"/>
      <c r="I112" s="6"/>
      <c r="J112" s="31"/>
      <c r="K112" s="144"/>
      <c r="L112" s="148"/>
      <c r="M112" s="160"/>
      <c r="N112" s="169"/>
      <c r="O112" s="148"/>
      <c r="P112" s="160"/>
      <c r="Q112" s="114"/>
      <c r="R112" s="6"/>
      <c r="S112" s="6"/>
      <c r="T112" s="6"/>
      <c r="U112" s="6"/>
    </row>
    <row r="113" spans="1:21" s="40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31"/>
      <c r="K113" s="144"/>
      <c r="L113" s="148"/>
      <c r="M113" s="160"/>
      <c r="N113" s="169"/>
      <c r="O113" s="148"/>
      <c r="P113" s="160"/>
      <c r="Q113" s="114"/>
      <c r="R113" s="6"/>
      <c r="S113" s="6"/>
      <c r="T113" s="6"/>
      <c r="U113" s="6"/>
    </row>
    <row r="114" spans="1:21" s="40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31"/>
      <c r="K114" s="144"/>
      <c r="L114" s="148"/>
      <c r="M114" s="160"/>
      <c r="N114" s="169"/>
      <c r="O114" s="148"/>
      <c r="P114" s="160"/>
      <c r="Q114" s="114"/>
      <c r="R114" s="6"/>
      <c r="S114" s="6"/>
      <c r="T114" s="6"/>
      <c r="U114" s="6"/>
    </row>
    <row r="115" spans="1:21" s="40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31"/>
      <c r="K115" s="144"/>
      <c r="L115" s="148"/>
      <c r="M115" s="160"/>
      <c r="N115" s="169"/>
      <c r="O115" s="148"/>
      <c r="P115" s="160"/>
      <c r="Q115" s="114"/>
      <c r="R115" s="6"/>
      <c r="S115" s="6"/>
      <c r="T115" s="6"/>
      <c r="U115" s="6"/>
    </row>
    <row r="116" spans="1:21" s="40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31"/>
      <c r="K116" s="144"/>
      <c r="L116" s="148"/>
      <c r="M116" s="160"/>
      <c r="N116" s="169"/>
      <c r="O116" s="148"/>
      <c r="P116" s="160"/>
      <c r="Q116" s="114"/>
      <c r="R116" s="6"/>
      <c r="S116" s="6"/>
      <c r="T116" s="6"/>
      <c r="U116" s="6"/>
    </row>
    <row r="117" spans="1:21" s="40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31"/>
      <c r="K117" s="144"/>
      <c r="L117" s="148"/>
      <c r="M117" s="160"/>
      <c r="N117" s="169"/>
      <c r="O117" s="148"/>
      <c r="P117" s="160"/>
      <c r="Q117" s="114"/>
      <c r="R117" s="6"/>
      <c r="S117" s="6"/>
      <c r="T117" s="6"/>
      <c r="U117" s="6"/>
    </row>
    <row r="118" spans="1:21" s="40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31"/>
      <c r="K118" s="144"/>
      <c r="L118" s="148"/>
      <c r="M118" s="160"/>
      <c r="N118" s="169"/>
      <c r="O118" s="148"/>
      <c r="P118" s="160"/>
      <c r="Q118" s="114"/>
      <c r="R118" s="6"/>
      <c r="S118" s="6"/>
      <c r="T118" s="6"/>
      <c r="U118" s="6"/>
    </row>
    <row r="119" spans="1:21" s="40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31"/>
      <c r="K119" s="144"/>
      <c r="L119" s="148"/>
      <c r="M119" s="148"/>
      <c r="N119" s="171">
        <f>SUM(N13:N118)</f>
        <v>0</v>
      </c>
      <c r="O119" s="148">
        <f>SUM(O13:O118)</f>
        <v>81750000</v>
      </c>
      <c r="P119" s="148">
        <f t="shared" ref="P119" si="1">SUM(P13:P118)</f>
        <v>0</v>
      </c>
      <c r="Q119" s="114"/>
      <c r="R119" s="6"/>
      <c r="S119" s="6"/>
      <c r="T119" s="6"/>
      <c r="U119" s="6"/>
    </row>
    <row r="120" spans="1:21" s="40" customFormat="1" x14ac:dyDescent="0.25">
      <c r="A120" s="6"/>
      <c r="B120" s="6"/>
      <c r="C120" s="6"/>
      <c r="D120" s="6"/>
      <c r="E120" s="6"/>
      <c r="F120" s="6"/>
      <c r="H120" s="6"/>
      <c r="I120" s="6"/>
      <c r="J120" s="31"/>
      <c r="K120" s="31"/>
      <c r="L120" s="148"/>
      <c r="M120" s="160"/>
      <c r="N120" s="169"/>
      <c r="O120" s="148">
        <f>SUM(O13:O119)</f>
        <v>163500000</v>
      </c>
      <c r="P120" s="160"/>
      <c r="Q120" s="114"/>
      <c r="R120" s="6"/>
      <c r="S120" s="6"/>
      <c r="T120" s="6"/>
      <c r="U120" s="6"/>
    </row>
    <row r="121" spans="1:21" s="40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31"/>
      <c r="K121" s="31"/>
      <c r="L121" s="148"/>
      <c r="M121" s="160"/>
      <c r="N121" s="169"/>
      <c r="O121" s="148"/>
      <c r="P121" s="160"/>
      <c r="Q121" s="114"/>
      <c r="R121" s="6"/>
      <c r="S121" s="6"/>
      <c r="T121" s="6"/>
      <c r="U121" s="6"/>
    </row>
    <row r="122" spans="1:21" s="40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51">
        <f>SUM(L13:L121)</f>
        <v>79135000</v>
      </c>
      <c r="M122" s="151">
        <f>SUM(M13:M121)</f>
        <v>52601900</v>
      </c>
      <c r="N122" s="151">
        <f t="shared" ref="N122:P122" si="2">SUM(N13:N121)</f>
        <v>0</v>
      </c>
      <c r="O122" s="151">
        <f t="shared" si="2"/>
        <v>327000000</v>
      </c>
      <c r="P122" s="151">
        <f t="shared" si="2"/>
        <v>0</v>
      </c>
      <c r="Q122" s="114"/>
      <c r="R122" s="6"/>
      <c r="S122" s="6"/>
      <c r="T122" s="6"/>
      <c r="U122" s="6"/>
    </row>
    <row r="123" spans="1:21" s="40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53"/>
      <c r="O123" s="153"/>
      <c r="Q123" s="114"/>
      <c r="R123" s="6"/>
      <c r="S123" s="6"/>
      <c r="T123" s="6"/>
      <c r="U123" s="6"/>
    </row>
    <row r="124" spans="1:21" s="40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53"/>
      <c r="O124" s="153"/>
      <c r="Q124" s="114"/>
      <c r="R124" s="6"/>
      <c r="S124" s="6"/>
      <c r="T124" s="6"/>
      <c r="U124" s="6"/>
    </row>
    <row r="125" spans="1:21" s="40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53"/>
      <c r="O125" s="153"/>
      <c r="Q125" s="114"/>
      <c r="R125" s="6"/>
      <c r="S125" s="6"/>
      <c r="T125" s="6"/>
      <c r="U125" s="6"/>
    </row>
    <row r="126" spans="1:21" s="40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53"/>
      <c r="O126" s="153"/>
      <c r="Q126" s="114"/>
      <c r="R126" s="6"/>
      <c r="S126" s="6"/>
      <c r="T126" s="6"/>
      <c r="U126" s="6"/>
    </row>
    <row r="127" spans="1:21" s="40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53"/>
      <c r="O127" s="153"/>
      <c r="Q127" s="114"/>
      <c r="R127" s="6"/>
      <c r="S127" s="6"/>
      <c r="T127" s="6"/>
      <c r="U127" s="6"/>
    </row>
    <row r="128" spans="1:21" s="40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53"/>
      <c r="O128" s="153"/>
      <c r="Q128" s="114"/>
      <c r="R128" s="6"/>
      <c r="S128" s="6"/>
      <c r="T128" s="6"/>
      <c r="U128" s="6"/>
    </row>
    <row r="129" spans="1:21" s="40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53"/>
      <c r="O129" s="153"/>
      <c r="Q129" s="114"/>
      <c r="R129" s="6"/>
      <c r="S129" s="6"/>
      <c r="T129" s="6"/>
      <c r="U129" s="6"/>
    </row>
    <row r="130" spans="1:21" s="40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53"/>
      <c r="O130" s="153"/>
      <c r="Q130" s="114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 Des</vt:lpstr>
      <vt:lpstr>05 Jan </vt:lpstr>
      <vt:lpstr>'05 Jan '!Print_Area</vt:lpstr>
      <vt:lpstr>'28 Des'!Print_Area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cp:lastPrinted>2019-01-05T08:41:32Z</cp:lastPrinted>
  <dcterms:created xsi:type="dcterms:W3CDTF">2019-01-05T01:59:40Z</dcterms:created>
  <dcterms:modified xsi:type="dcterms:W3CDTF">2019-01-07T01:02:27Z</dcterms:modified>
</cp:coreProperties>
</file>