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95" windowWidth="15600" windowHeight="7020" firstSheet="5" activeTab="12"/>
  </bookViews>
  <sheets>
    <sheet name="1 Feb" sheetId="1" r:id="rId1"/>
    <sheet name="2 Feb" sheetId="4" r:id="rId2"/>
    <sheet name="3 Feb" sheetId="5" r:id="rId3"/>
    <sheet name="4 Feb" sheetId="6" r:id="rId4"/>
    <sheet name="6 Feb" sheetId="7" r:id="rId5"/>
    <sheet name="7 Feb" sheetId="8" r:id="rId6"/>
    <sheet name="8 Feb" sheetId="9" r:id="rId7"/>
    <sheet name="Minggu" sheetId="11" r:id="rId8"/>
    <sheet name="11 Feb" sheetId="12" r:id="rId9"/>
    <sheet name="12 Feb " sheetId="13" r:id="rId10"/>
    <sheet name="13 Feb" sheetId="14" r:id="rId11"/>
    <sheet name="14 Feb " sheetId="15" r:id="rId12"/>
    <sheet name="15 Feb" sheetId="16" r:id="rId13"/>
  </sheets>
  <externalReferences>
    <externalReference r:id="rId14"/>
  </externalReferences>
  <definedNames>
    <definedName name="_xlnm.Print_Area" localSheetId="0">'1 Feb'!$A$1:$I$75</definedName>
    <definedName name="_xlnm.Print_Area" localSheetId="8">'11 Feb'!$A$1:$I$75</definedName>
    <definedName name="_xlnm.Print_Area" localSheetId="9">'12 Feb '!$A$1:$I$75</definedName>
    <definedName name="_xlnm.Print_Area" localSheetId="10">'13 Feb'!$A$1:$I$75</definedName>
    <definedName name="_xlnm.Print_Area" localSheetId="11">'14 Feb '!$A$1:$I$75</definedName>
    <definedName name="_xlnm.Print_Area" localSheetId="12">'15 Feb'!$A$1:$I$75</definedName>
    <definedName name="_xlnm.Print_Area" localSheetId="1">'2 Feb'!$A$1:$I$75</definedName>
    <definedName name="_xlnm.Print_Area" localSheetId="2">'3 Feb'!$A$1:$I$75</definedName>
    <definedName name="_xlnm.Print_Area" localSheetId="3">'4 Feb'!$A$1:$I$75</definedName>
    <definedName name="_xlnm.Print_Area" localSheetId="4">'6 Feb'!$A$1:$I$75</definedName>
    <definedName name="_xlnm.Print_Area" localSheetId="5">'7 Feb'!$A$1:$I$75</definedName>
    <definedName name="_xlnm.Print_Area" localSheetId="6">'8 Feb'!$A$1:$I$75</definedName>
    <definedName name="_xlnm.Print_Area" localSheetId="7">Minggu!$A$1:$I$75</definedName>
  </definedNames>
  <calcPr calcId="144525"/>
</workbook>
</file>

<file path=xl/calcChain.xml><?xml version="1.0" encoding="utf-8"?>
<calcChain xmlns="http://schemas.openxmlformats.org/spreadsheetml/2006/main">
  <c r="E8" i="16" l="1"/>
  <c r="E9" i="16" l="1"/>
  <c r="I31" i="16" l="1"/>
  <c r="P122" i="16"/>
  <c r="H53" i="16" s="1"/>
  <c r="N122" i="16"/>
  <c r="M122" i="16"/>
  <c r="H47" i="16" s="1"/>
  <c r="L122" i="16"/>
  <c r="H52" i="16" s="1"/>
  <c r="Q119" i="16"/>
  <c r="Q122" i="16" s="1"/>
  <c r="R111" i="16"/>
  <c r="J56" i="16"/>
  <c r="H54" i="16"/>
  <c r="H48" i="16"/>
  <c r="T46" i="16"/>
  <c r="I44" i="16"/>
  <c r="H43" i="16"/>
  <c r="I38" i="16"/>
  <c r="I45" i="16" s="1"/>
  <c r="G24" i="16"/>
  <c r="G23" i="16"/>
  <c r="G22" i="16"/>
  <c r="G21" i="16"/>
  <c r="G20" i="16"/>
  <c r="V16" i="16"/>
  <c r="U16" i="16"/>
  <c r="G16" i="16"/>
  <c r="G15" i="16"/>
  <c r="G14" i="16"/>
  <c r="G13" i="16"/>
  <c r="G12" i="16"/>
  <c r="G11" i="16"/>
  <c r="G10" i="16"/>
  <c r="G9" i="16"/>
  <c r="G8" i="16"/>
  <c r="I49" i="16" l="1"/>
  <c r="H26" i="16"/>
  <c r="I55" i="16"/>
  <c r="H17" i="16"/>
  <c r="I56" i="16"/>
  <c r="E9" i="15"/>
  <c r="E8" i="15"/>
  <c r="I27" i="16" l="1"/>
  <c r="I57" i="16" s="1"/>
  <c r="I59" i="16" s="1"/>
  <c r="I31" i="15"/>
  <c r="P122" i="15"/>
  <c r="H53" i="15" s="1"/>
  <c r="N122" i="15"/>
  <c r="M122" i="15"/>
  <c r="H47" i="15" s="1"/>
  <c r="I49" i="15" s="1"/>
  <c r="L122" i="15"/>
  <c r="H52" i="15" s="1"/>
  <c r="Q119" i="15"/>
  <c r="Q122" i="15" s="1"/>
  <c r="R111" i="15"/>
  <c r="J56" i="15"/>
  <c r="H54" i="15"/>
  <c r="H48" i="15"/>
  <c r="T46" i="15"/>
  <c r="I44" i="15"/>
  <c r="H43" i="15"/>
  <c r="I38" i="15"/>
  <c r="I45" i="15" s="1"/>
  <c r="G24" i="15"/>
  <c r="G23" i="15"/>
  <c r="G22" i="15"/>
  <c r="G21" i="15"/>
  <c r="G20" i="15"/>
  <c r="H26" i="15" s="1"/>
  <c r="V16" i="15"/>
  <c r="U16" i="15"/>
  <c r="G16" i="15"/>
  <c r="G15" i="15"/>
  <c r="G14" i="15"/>
  <c r="G13" i="15"/>
  <c r="G12" i="15"/>
  <c r="G11" i="15"/>
  <c r="G10" i="15"/>
  <c r="G9" i="15"/>
  <c r="G8" i="15"/>
  <c r="H17" i="15" l="1"/>
  <c r="I27" i="15" s="1"/>
  <c r="I57" i="15" s="1"/>
  <c r="I55" i="15"/>
  <c r="I56" i="15" s="1"/>
  <c r="I31" i="14"/>
  <c r="I59" i="15" l="1"/>
  <c r="P122" i="14"/>
  <c r="H53" i="14" s="1"/>
  <c r="N122" i="14"/>
  <c r="M122" i="14"/>
  <c r="H47" i="14" s="1"/>
  <c r="I49" i="14" s="1"/>
  <c r="L122" i="14"/>
  <c r="H52" i="14" s="1"/>
  <c r="Q119" i="14"/>
  <c r="Q122" i="14" s="1"/>
  <c r="R111" i="14"/>
  <c r="J56" i="14"/>
  <c r="H54" i="14"/>
  <c r="H48" i="14"/>
  <c r="T46" i="14"/>
  <c r="I44" i="14"/>
  <c r="H43" i="14"/>
  <c r="I38" i="14"/>
  <c r="I45" i="14" s="1"/>
  <c r="G24" i="14"/>
  <c r="G23" i="14"/>
  <c r="G22" i="14"/>
  <c r="G21" i="14"/>
  <c r="G20" i="14"/>
  <c r="V16" i="14"/>
  <c r="U16" i="14"/>
  <c r="G16" i="14"/>
  <c r="G15" i="14"/>
  <c r="G14" i="14"/>
  <c r="G13" i="14"/>
  <c r="G12" i="14"/>
  <c r="G11" i="14"/>
  <c r="G10" i="14"/>
  <c r="G9" i="14"/>
  <c r="G8" i="14"/>
  <c r="H17" i="14" s="1"/>
  <c r="H26" i="14" l="1"/>
  <c r="I55" i="14"/>
  <c r="I56" i="14" s="1"/>
  <c r="I27" i="14"/>
  <c r="I57" i="14" s="1"/>
  <c r="I31" i="13"/>
  <c r="P122" i="13"/>
  <c r="N122" i="13"/>
  <c r="M122" i="13"/>
  <c r="H47" i="13" s="1"/>
  <c r="I49" i="13" s="1"/>
  <c r="L122" i="13"/>
  <c r="H52" i="13" s="1"/>
  <c r="Q119" i="13"/>
  <c r="Q122" i="13" s="1"/>
  <c r="R111" i="13"/>
  <c r="J56" i="13"/>
  <c r="H54" i="13"/>
  <c r="H53" i="13"/>
  <c r="H48" i="13"/>
  <c r="T46" i="13"/>
  <c r="I44" i="13"/>
  <c r="H43" i="13"/>
  <c r="I38" i="13"/>
  <c r="I45" i="13" s="1"/>
  <c r="G24" i="13"/>
  <c r="G23" i="13"/>
  <c r="G22" i="13"/>
  <c r="G21" i="13"/>
  <c r="G20" i="13"/>
  <c r="V16" i="13"/>
  <c r="U16" i="13"/>
  <c r="G16" i="13"/>
  <c r="G15" i="13"/>
  <c r="G14" i="13"/>
  <c r="G13" i="13"/>
  <c r="G12" i="13"/>
  <c r="G11" i="13"/>
  <c r="G10" i="13"/>
  <c r="G9" i="13"/>
  <c r="G8" i="13"/>
  <c r="I59" i="14" l="1"/>
  <c r="H26" i="13"/>
  <c r="I55" i="13"/>
  <c r="H17" i="13"/>
  <c r="I56" i="13"/>
  <c r="E9" i="12"/>
  <c r="E8" i="12"/>
  <c r="I27" i="13" l="1"/>
  <c r="I57" i="13" s="1"/>
  <c r="I59" i="13" s="1"/>
  <c r="I31" i="12"/>
  <c r="P122" i="12"/>
  <c r="H53" i="12" s="1"/>
  <c r="N122" i="12"/>
  <c r="M122" i="12"/>
  <c r="H47" i="12" s="1"/>
  <c r="I49" i="12" s="1"/>
  <c r="L122" i="12"/>
  <c r="H52" i="12" s="1"/>
  <c r="Q119" i="12"/>
  <c r="Q122" i="12" s="1"/>
  <c r="R111" i="12"/>
  <c r="J56" i="12"/>
  <c r="H54" i="12"/>
  <c r="H48" i="12"/>
  <c r="T46" i="12"/>
  <c r="H43" i="12"/>
  <c r="I44" i="12" s="1"/>
  <c r="I45" i="12" s="1"/>
  <c r="I38" i="12"/>
  <c r="G24" i="12"/>
  <c r="G23" i="12"/>
  <c r="G22" i="12"/>
  <c r="G21" i="12"/>
  <c r="H26" i="12" s="1"/>
  <c r="G20" i="12"/>
  <c r="V16" i="12"/>
  <c r="U16" i="12"/>
  <c r="G16" i="12"/>
  <c r="G15" i="12"/>
  <c r="G14" i="12"/>
  <c r="G13" i="12"/>
  <c r="G12" i="12"/>
  <c r="G11" i="12"/>
  <c r="G10" i="12"/>
  <c r="G9" i="12"/>
  <c r="G8" i="12"/>
  <c r="E11" i="11"/>
  <c r="E10" i="11"/>
  <c r="E9" i="11"/>
  <c r="E8" i="11"/>
  <c r="H17" i="12" l="1"/>
  <c r="I27" i="12" s="1"/>
  <c r="I57" i="12" s="1"/>
  <c r="I55" i="12"/>
  <c r="I56" i="12" s="1"/>
  <c r="I59" i="12" l="1"/>
  <c r="I31" i="11"/>
  <c r="M24" i="9"/>
  <c r="P122" i="11"/>
  <c r="H53" i="11" s="1"/>
  <c r="N122" i="11"/>
  <c r="L122" i="11"/>
  <c r="H52" i="11" s="1"/>
  <c r="Q119" i="11"/>
  <c r="Q122" i="11" s="1"/>
  <c r="R111" i="11"/>
  <c r="H54" i="11"/>
  <c r="H48" i="11"/>
  <c r="T46" i="11"/>
  <c r="I44" i="11"/>
  <c r="H43" i="11"/>
  <c r="I38" i="11"/>
  <c r="I45" i="11" s="1"/>
  <c r="M122" i="11"/>
  <c r="H47" i="11" s="1"/>
  <c r="G24" i="11"/>
  <c r="G23" i="11"/>
  <c r="G22" i="11"/>
  <c r="G21" i="11"/>
  <c r="G20" i="11"/>
  <c r="V16" i="11"/>
  <c r="U16" i="11"/>
  <c r="G16" i="11"/>
  <c r="G15" i="11"/>
  <c r="G14" i="11"/>
  <c r="G13" i="11"/>
  <c r="G12" i="11"/>
  <c r="G11" i="11"/>
  <c r="G10" i="11"/>
  <c r="G9" i="11"/>
  <c r="G8" i="11"/>
  <c r="H26" i="11" l="1"/>
  <c r="H17" i="11"/>
  <c r="I49" i="11"/>
  <c r="I55" i="11"/>
  <c r="I27" i="11"/>
  <c r="I57" i="11" s="1"/>
  <c r="J56" i="11"/>
  <c r="E10" i="9"/>
  <c r="E8" i="9"/>
  <c r="I56" i="11" l="1"/>
  <c r="I59" i="11" s="1"/>
  <c r="P122" i="9"/>
  <c r="H53" i="9" s="1"/>
  <c r="N122" i="9"/>
  <c r="M122" i="9"/>
  <c r="H47" i="9" s="1"/>
  <c r="L122" i="9"/>
  <c r="H52" i="9" s="1"/>
  <c r="Q119" i="9"/>
  <c r="Q122" i="9" s="1"/>
  <c r="R111" i="9"/>
  <c r="J56" i="9"/>
  <c r="H54" i="9"/>
  <c r="H48" i="9"/>
  <c r="T46" i="9"/>
  <c r="I44" i="9"/>
  <c r="H43" i="9"/>
  <c r="I38" i="9"/>
  <c r="I45" i="9" s="1"/>
  <c r="G24" i="9"/>
  <c r="G23" i="9"/>
  <c r="G22" i="9"/>
  <c r="G21" i="9"/>
  <c r="G20" i="9"/>
  <c r="V16" i="9"/>
  <c r="U16" i="9"/>
  <c r="G16" i="9"/>
  <c r="G15" i="9"/>
  <c r="G14" i="9"/>
  <c r="G13" i="9"/>
  <c r="G12" i="9"/>
  <c r="G11" i="9"/>
  <c r="G10" i="9"/>
  <c r="G9" i="9"/>
  <c r="G8" i="9"/>
  <c r="H17" i="9" l="1"/>
  <c r="H26" i="9"/>
  <c r="I27" i="9" s="1"/>
  <c r="I57" i="9" s="1"/>
  <c r="I49" i="9"/>
  <c r="I55" i="9"/>
  <c r="I31" i="8"/>
  <c r="P122" i="8"/>
  <c r="H53" i="8" s="1"/>
  <c r="N122" i="8"/>
  <c r="M122" i="8"/>
  <c r="H47" i="8" s="1"/>
  <c r="L122" i="8"/>
  <c r="H52" i="8" s="1"/>
  <c r="Q119" i="8"/>
  <c r="Q122" i="8" s="1"/>
  <c r="R111" i="8"/>
  <c r="J56" i="8"/>
  <c r="H54" i="8"/>
  <c r="H48" i="8"/>
  <c r="T46" i="8"/>
  <c r="I44" i="8"/>
  <c r="H43" i="8"/>
  <c r="I38" i="8"/>
  <c r="I45" i="8" s="1"/>
  <c r="G24" i="8"/>
  <c r="G23" i="8"/>
  <c r="G22" i="8"/>
  <c r="G21" i="8"/>
  <c r="H26" i="8" s="1"/>
  <c r="G20" i="8"/>
  <c r="V16" i="8"/>
  <c r="U16" i="8"/>
  <c r="G16" i="8"/>
  <c r="G15" i="8"/>
  <c r="G14" i="8"/>
  <c r="G13" i="8"/>
  <c r="G12" i="8"/>
  <c r="G11" i="8"/>
  <c r="G10" i="8"/>
  <c r="G9" i="8"/>
  <c r="G8" i="8"/>
  <c r="H17" i="8" s="1"/>
  <c r="I27" i="8" l="1"/>
  <c r="I57" i="8" s="1"/>
  <c r="I49" i="8"/>
  <c r="I55" i="8"/>
  <c r="E8" i="7"/>
  <c r="I31" i="7"/>
  <c r="P122" i="7"/>
  <c r="H53" i="7" s="1"/>
  <c r="N122" i="7"/>
  <c r="M122" i="7"/>
  <c r="H47" i="7" s="1"/>
  <c r="L122" i="7"/>
  <c r="H52" i="7" s="1"/>
  <c r="Q119" i="7"/>
  <c r="Q122" i="7" s="1"/>
  <c r="R111" i="7"/>
  <c r="J56" i="7"/>
  <c r="H54" i="7"/>
  <c r="H48" i="7"/>
  <c r="T46" i="7"/>
  <c r="I44" i="7"/>
  <c r="H43" i="7"/>
  <c r="I30" i="7"/>
  <c r="I38" i="7" s="1"/>
  <c r="I45" i="7" s="1"/>
  <c r="G24" i="7"/>
  <c r="G23" i="7"/>
  <c r="G22" i="7"/>
  <c r="G21" i="7"/>
  <c r="H26" i="7" s="1"/>
  <c r="G20" i="7"/>
  <c r="V16" i="7"/>
  <c r="U16" i="7"/>
  <c r="G16" i="7"/>
  <c r="G15" i="7"/>
  <c r="G14" i="7"/>
  <c r="G13" i="7"/>
  <c r="G12" i="7"/>
  <c r="G11" i="7"/>
  <c r="G10" i="7"/>
  <c r="G9" i="7"/>
  <c r="G8" i="7"/>
  <c r="I56" i="8" l="1"/>
  <c r="I49" i="7"/>
  <c r="I55" i="7"/>
  <c r="H17" i="7"/>
  <c r="I27" i="7" s="1"/>
  <c r="I57" i="7" s="1"/>
  <c r="I31" i="6"/>
  <c r="P122" i="6"/>
  <c r="H53" i="6" s="1"/>
  <c r="N122" i="6"/>
  <c r="M122" i="6"/>
  <c r="H47" i="6" s="1"/>
  <c r="I49" i="6" s="1"/>
  <c r="L122" i="6"/>
  <c r="H52" i="6" s="1"/>
  <c r="Q119" i="6"/>
  <c r="Q122" i="6" s="1"/>
  <c r="R111" i="6"/>
  <c r="J56" i="6"/>
  <c r="H54" i="6"/>
  <c r="H48" i="6"/>
  <c r="T46" i="6"/>
  <c r="I44" i="6"/>
  <c r="H43" i="6"/>
  <c r="I30" i="6"/>
  <c r="I38" i="6" s="1"/>
  <c r="I45" i="6" s="1"/>
  <c r="G24" i="6"/>
  <c r="G23" i="6"/>
  <c r="G22" i="6"/>
  <c r="G21" i="6"/>
  <c r="H26" i="6" s="1"/>
  <c r="G20" i="6"/>
  <c r="V16" i="6"/>
  <c r="U16" i="6"/>
  <c r="G16" i="6"/>
  <c r="G15" i="6"/>
  <c r="G14" i="6"/>
  <c r="G13" i="6"/>
  <c r="G12" i="6"/>
  <c r="G11" i="6"/>
  <c r="G10" i="6"/>
  <c r="G9" i="6"/>
  <c r="G8" i="6"/>
  <c r="I59" i="8" l="1"/>
  <c r="I31" i="9"/>
  <c r="I56" i="9" s="1"/>
  <c r="I59" i="9" s="1"/>
  <c r="I56" i="7"/>
  <c r="I59" i="7" s="1"/>
  <c r="H17" i="6"/>
  <c r="I27" i="6" s="1"/>
  <c r="I57" i="6" s="1"/>
  <c r="I55" i="6"/>
  <c r="I56" i="6" s="1"/>
  <c r="E8" i="5"/>
  <c r="I31" i="5"/>
  <c r="I59" i="6" l="1"/>
  <c r="Q122" i="5"/>
  <c r="P122" i="5"/>
  <c r="H53" i="5" s="1"/>
  <c r="N122" i="5"/>
  <c r="M122" i="5"/>
  <c r="H47" i="5" s="1"/>
  <c r="L122" i="5"/>
  <c r="H52" i="5" s="1"/>
  <c r="Q119" i="5"/>
  <c r="R111" i="5"/>
  <c r="J56" i="5"/>
  <c r="H54" i="5"/>
  <c r="H48" i="5"/>
  <c r="T46" i="5"/>
  <c r="I44" i="5"/>
  <c r="H43" i="5"/>
  <c r="I30" i="5"/>
  <c r="I38" i="5" s="1"/>
  <c r="I45" i="5" s="1"/>
  <c r="G24" i="5"/>
  <c r="G23" i="5"/>
  <c r="G22" i="5"/>
  <c r="G21" i="5"/>
  <c r="H26" i="5" s="1"/>
  <c r="G20" i="5"/>
  <c r="V16" i="5"/>
  <c r="U16" i="5"/>
  <c r="G16" i="5"/>
  <c r="G15" i="5"/>
  <c r="G14" i="5"/>
  <c r="G13" i="5"/>
  <c r="G12" i="5"/>
  <c r="G11" i="5"/>
  <c r="G10" i="5"/>
  <c r="G9" i="5"/>
  <c r="G8" i="5"/>
  <c r="I49" i="5" l="1"/>
  <c r="H17" i="5"/>
  <c r="I27" i="5" s="1"/>
  <c r="I57" i="5" s="1"/>
  <c r="I55" i="5"/>
  <c r="I56" i="5" s="1"/>
  <c r="I31" i="4"/>
  <c r="P122" i="4"/>
  <c r="N122" i="4"/>
  <c r="M122" i="4"/>
  <c r="H47" i="4" s="1"/>
  <c r="L122" i="4"/>
  <c r="H52" i="4" s="1"/>
  <c r="Q119" i="4"/>
  <c r="Q122" i="4" s="1"/>
  <c r="R111" i="4"/>
  <c r="J56" i="4"/>
  <c r="H54" i="4"/>
  <c r="H53" i="4"/>
  <c r="H48" i="4"/>
  <c r="T46" i="4"/>
  <c r="I44" i="4"/>
  <c r="H43" i="4"/>
  <c r="I30" i="4"/>
  <c r="I38" i="4" s="1"/>
  <c r="I45" i="4" s="1"/>
  <c r="G24" i="4"/>
  <c r="G23" i="4"/>
  <c r="G22" i="4"/>
  <c r="G21" i="4"/>
  <c r="G20" i="4"/>
  <c r="V16" i="4"/>
  <c r="U16" i="4"/>
  <c r="G16" i="4"/>
  <c r="G15" i="4"/>
  <c r="G14" i="4"/>
  <c r="G13" i="4"/>
  <c r="G12" i="4"/>
  <c r="G11" i="4"/>
  <c r="G10" i="4"/>
  <c r="G9" i="4"/>
  <c r="G8" i="4"/>
  <c r="H17" i="4" s="1"/>
  <c r="P122" i="1"/>
  <c r="H53" i="1" s="1"/>
  <c r="N122" i="1"/>
  <c r="M122" i="1"/>
  <c r="H47" i="1" s="1"/>
  <c r="L122" i="1"/>
  <c r="H52" i="1" s="1"/>
  <c r="Q119" i="1"/>
  <c r="Q122" i="1" s="1"/>
  <c r="R111" i="1"/>
  <c r="J56" i="1"/>
  <c r="H54" i="1"/>
  <c r="H48" i="1"/>
  <c r="T46" i="1"/>
  <c r="H43" i="1"/>
  <c r="I44" i="1" s="1"/>
  <c r="I31" i="1"/>
  <c r="I30" i="1"/>
  <c r="I38" i="1" s="1"/>
  <c r="I45" i="1" s="1"/>
  <c r="G24" i="1"/>
  <c r="G23" i="1"/>
  <c r="G22" i="1"/>
  <c r="G21" i="1"/>
  <c r="G20" i="1"/>
  <c r="H26" i="1" s="1"/>
  <c r="V16" i="1"/>
  <c r="U16" i="1"/>
  <c r="G16" i="1"/>
  <c r="G15" i="1"/>
  <c r="G14" i="1"/>
  <c r="G13" i="1"/>
  <c r="G12" i="1"/>
  <c r="G11" i="1"/>
  <c r="G10" i="1"/>
  <c r="G9" i="1"/>
  <c r="G8" i="1"/>
  <c r="H17" i="1" s="1"/>
  <c r="I27" i="1" s="1"/>
  <c r="I57" i="1" s="1"/>
  <c r="I59" i="5" l="1"/>
  <c r="I49" i="4"/>
  <c r="H26" i="4"/>
  <c r="I27" i="4" s="1"/>
  <c r="I57" i="4" s="1"/>
  <c r="I55" i="4"/>
  <c r="I56" i="4" s="1"/>
  <c r="I49" i="1"/>
  <c r="I55" i="1"/>
  <c r="I59" i="4" l="1"/>
  <c r="I56" i="1"/>
  <c r="I59" i="1" s="1"/>
</calcChain>
</file>

<file path=xl/sharedStrings.xml><?xml version="1.0" encoding="utf-8"?>
<sst xmlns="http://schemas.openxmlformats.org/spreadsheetml/2006/main" count="1395" uniqueCount="342">
  <si>
    <t>CASH OPNAME</t>
  </si>
  <si>
    <t>Hari              :</t>
  </si>
  <si>
    <t xml:space="preserve">Jum'at </t>
  </si>
  <si>
    <t>Tanggal  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</si>
  <si>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</si>
  <si>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</si>
  <si>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</si>
  <si>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</si>
  <si>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</si>
  <si>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</si>
  <si>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</si>
  <si>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</si>
  <si>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</si>
  <si>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</si>
  <si>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</si>
  <si>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</si>
  <si>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</si>
  <si>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</si>
  <si>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ket</t>
  </si>
  <si>
    <t>No Bukti</t>
  </si>
  <si>
    <t>lebih</t>
  </si>
  <si>
    <t>kurang</t>
  </si>
  <si>
    <t>MUTASI</t>
  </si>
  <si>
    <t>Sub Total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</si>
  <si>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</si>
  <si>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</si>
  <si>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</si>
  <si>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</si>
  <si>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</si>
  <si>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</si>
  <si>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</si>
  <si>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</si>
  <si>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</si>
  <si>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</si>
  <si>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</si>
  <si>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</si>
  <si>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</si>
  <si>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</si>
  <si>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</si>
  <si>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</si>
  <si>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</si>
  <si>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</si>
  <si>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</si>
  <si>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</si>
  <si>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</si>
  <si>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</si>
  <si>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</si>
  <si>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</si>
  <si>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</si>
  <si>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</si>
  <si>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</si>
  <si>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</si>
  <si>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</si>
  <si>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S.E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</si>
  <si>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</si>
  <si>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</si>
  <si>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</si>
  <si>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</si>
  <si>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</si>
  <si>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</si>
  <si>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Realisasi Kurang </t>
  </si>
  <si>
    <t>BTK 50465</t>
  </si>
  <si>
    <t>BTK 50466</t>
  </si>
  <si>
    <t>BTK 50467</t>
  </si>
  <si>
    <t>BTK 50468</t>
  </si>
  <si>
    <t>BTK 50469</t>
  </si>
  <si>
    <t>BTK 50470</t>
  </si>
  <si>
    <t>BTK 50471</t>
  </si>
  <si>
    <t>BTK 50472</t>
  </si>
  <si>
    <t>BTK 50473</t>
  </si>
  <si>
    <t>BTK 50474</t>
  </si>
  <si>
    <t>BTK 50475</t>
  </si>
  <si>
    <t>BTK 50476</t>
  </si>
  <si>
    <t>BTK 50477</t>
  </si>
  <si>
    <t>BTK 50478</t>
  </si>
  <si>
    <t>BTK 50479</t>
  </si>
  <si>
    <t>BTK 50480</t>
  </si>
  <si>
    <t>BTK 50481</t>
  </si>
  <si>
    <t>BTK 50482</t>
  </si>
  <si>
    <t>BTK 50483</t>
  </si>
  <si>
    <t>BTK 50484</t>
  </si>
  <si>
    <t>BTK 50485</t>
  </si>
  <si>
    <t>BTK 50486</t>
  </si>
  <si>
    <t>BTK 50487</t>
  </si>
  <si>
    <t>BTK 50488</t>
  </si>
  <si>
    <t>BTK 50489</t>
  </si>
  <si>
    <t>BTK 50490</t>
  </si>
  <si>
    <t>BTK 50491</t>
  </si>
  <si>
    <t>BTK 50492</t>
  </si>
  <si>
    <t>BTK 50493</t>
  </si>
  <si>
    <t>BTK 50494</t>
  </si>
  <si>
    <t>BTK 50495</t>
  </si>
  <si>
    <t>BTK 50496</t>
  </si>
  <si>
    <t>BTK 50497</t>
  </si>
  <si>
    <t>BTK 50498</t>
  </si>
  <si>
    <t>BTK 50499</t>
  </si>
  <si>
    <t>BTK 50500</t>
  </si>
  <si>
    <t>BTK 50501</t>
  </si>
  <si>
    <t>BTK 50502</t>
  </si>
  <si>
    <t>BTK 50503</t>
  </si>
  <si>
    <t>BTK 50504</t>
  </si>
  <si>
    <t>BTK 50505</t>
  </si>
  <si>
    <t>BTK 50506</t>
  </si>
  <si>
    <t>BTK 50507</t>
  </si>
  <si>
    <t>BTK 50508</t>
  </si>
  <si>
    <t>BTK 50509</t>
  </si>
  <si>
    <t>BTK 50510</t>
  </si>
  <si>
    <t>BTK 50511</t>
  </si>
  <si>
    <t>BTK 50512</t>
  </si>
  <si>
    <t xml:space="preserve">Minggu </t>
  </si>
  <si>
    <t>BTK 50513</t>
  </si>
  <si>
    <t>BTK 50514</t>
  </si>
  <si>
    <t>BTK 50515</t>
  </si>
  <si>
    <t>BTK 50516</t>
  </si>
  <si>
    <t>BTK 50517</t>
  </si>
  <si>
    <t>BTK 50518</t>
  </si>
  <si>
    <t>BTK 50519</t>
  </si>
  <si>
    <t>BTK 50520</t>
  </si>
  <si>
    <t>BTK 50521</t>
  </si>
  <si>
    <t>BTK 50522</t>
  </si>
  <si>
    <t>BTK 50523</t>
  </si>
  <si>
    <t>BTK 50524</t>
  </si>
  <si>
    <t>BTK 50525</t>
  </si>
  <si>
    <t>BTK 50526</t>
  </si>
  <si>
    <t>BTK 50527</t>
  </si>
  <si>
    <t>BTK 50528</t>
  </si>
  <si>
    <t>BTK 50529</t>
  </si>
  <si>
    <t xml:space="preserve">Senin </t>
  </si>
  <si>
    <t>BTK 50530</t>
  </si>
  <si>
    <t>BTK 50531</t>
  </si>
  <si>
    <t>BTK 50532</t>
  </si>
  <si>
    <t>BTK 50533</t>
  </si>
  <si>
    <t>BTK 50534</t>
  </si>
  <si>
    <t>BTK 50535</t>
  </si>
  <si>
    <t>BTK 50536</t>
  </si>
  <si>
    <t>BTK 50537</t>
  </si>
  <si>
    <t>BTK 50538</t>
  </si>
  <si>
    <t>BTK 50539</t>
  </si>
  <si>
    <t>BTK 50540</t>
  </si>
  <si>
    <t>BTK 50541</t>
  </si>
  <si>
    <t>BTK 50542</t>
  </si>
  <si>
    <t>BTK 50543</t>
  </si>
  <si>
    <t>BTK 50544</t>
  </si>
  <si>
    <t>BTK 50545</t>
  </si>
  <si>
    <t>BTK 50546</t>
  </si>
  <si>
    <t>BTK 50547</t>
  </si>
  <si>
    <t>BTK 50548</t>
  </si>
  <si>
    <t>BTK 50549</t>
  </si>
  <si>
    <t xml:space="preserve">Rabu </t>
  </si>
  <si>
    <t>BTK 50550</t>
  </si>
  <si>
    <t>BTK 50551</t>
  </si>
  <si>
    <t>BTK 50552</t>
  </si>
  <si>
    <t>BTK 50553</t>
  </si>
  <si>
    <t>BTK 50554</t>
  </si>
  <si>
    <t>BTK 50555</t>
  </si>
  <si>
    <t>BTK 50556</t>
  </si>
  <si>
    <t>BTK 50557</t>
  </si>
  <si>
    <t>BTK 50558</t>
  </si>
  <si>
    <t>BTK 50559</t>
  </si>
  <si>
    <t>BTK 50560</t>
  </si>
  <si>
    <t>BTK 50561</t>
  </si>
  <si>
    <t>BTK 50562</t>
  </si>
  <si>
    <t>BTK 50563</t>
  </si>
  <si>
    <t>BTK 50564</t>
  </si>
  <si>
    <t>BTK 50565</t>
  </si>
  <si>
    <t>BTK 50566</t>
  </si>
  <si>
    <t>BTK 50567</t>
  </si>
  <si>
    <t>BTK 50568</t>
  </si>
  <si>
    <t>BTK 50569</t>
  </si>
  <si>
    <t>BTK 50570</t>
  </si>
  <si>
    <t>BTK 50571</t>
  </si>
  <si>
    <t>BTK 50572</t>
  </si>
  <si>
    <t>BTK 50573</t>
  </si>
  <si>
    <t>BTK 50574</t>
  </si>
  <si>
    <t>BTK 50575</t>
  </si>
  <si>
    <t>BTK 50576</t>
  </si>
  <si>
    <t>BTK 50577</t>
  </si>
  <si>
    <t>BTK 50578</t>
  </si>
  <si>
    <t>BTK 50579</t>
  </si>
  <si>
    <t>BTK 50580</t>
  </si>
  <si>
    <t>BTK 50581</t>
  </si>
  <si>
    <t>BTK 50582</t>
  </si>
  <si>
    <t>BTK 50583</t>
  </si>
  <si>
    <t>BTK 50584</t>
  </si>
  <si>
    <t>BTK 50585</t>
  </si>
  <si>
    <t>BTK 50586</t>
  </si>
  <si>
    <t>BTK 50587</t>
  </si>
  <si>
    <t>BTK 50588</t>
  </si>
  <si>
    <t>BTK 50589</t>
  </si>
  <si>
    <t>BTK 50590</t>
  </si>
  <si>
    <t>Jum'at</t>
  </si>
  <si>
    <t>BTK 50591</t>
  </si>
  <si>
    <t>BTK 50592</t>
  </si>
  <si>
    <t>BTK 50593</t>
  </si>
  <si>
    <t>Minggu</t>
  </si>
  <si>
    <t>BTK 50594</t>
  </si>
  <si>
    <t>BTK 50595</t>
  </si>
  <si>
    <t>BTK 50596</t>
  </si>
  <si>
    <t>BTK 50597</t>
  </si>
  <si>
    <t>BTK 50598</t>
  </si>
  <si>
    <t>BTK 50599</t>
  </si>
  <si>
    <t>BTK 50600</t>
  </si>
  <si>
    <t>BTK 50601</t>
  </si>
  <si>
    <t>BTK 50602</t>
  </si>
  <si>
    <t>BTK 50603</t>
  </si>
  <si>
    <t>BTK 50604</t>
  </si>
  <si>
    <t>BTK 50605</t>
  </si>
  <si>
    <t>BTK 50606</t>
  </si>
  <si>
    <t>BTK 50607</t>
  </si>
  <si>
    <t>BTK 50608</t>
  </si>
  <si>
    <t>BTK 50609</t>
  </si>
  <si>
    <t>BTK 50610</t>
  </si>
  <si>
    <t>BTK 50611</t>
  </si>
  <si>
    <t>BTK 50612</t>
  </si>
  <si>
    <t>BTK 50613</t>
  </si>
  <si>
    <t>BTK 50614</t>
  </si>
  <si>
    <t>BTK 50615</t>
  </si>
  <si>
    <t>BTK 50616</t>
  </si>
  <si>
    <t>BTK 50617</t>
  </si>
  <si>
    <t>BTK 50618</t>
  </si>
  <si>
    <t>BTK 50619</t>
  </si>
  <si>
    <t>BTK 50620</t>
  </si>
  <si>
    <t>BTK 50621</t>
  </si>
  <si>
    <t>BTK 50622</t>
  </si>
  <si>
    <t>BTK 50623</t>
  </si>
  <si>
    <t>BTK 50624</t>
  </si>
  <si>
    <t>BTK 50625</t>
  </si>
  <si>
    <t>BTK 50626</t>
  </si>
  <si>
    <t>BTK 50627</t>
  </si>
  <si>
    <t>BTK 50628</t>
  </si>
  <si>
    <t>BTK 50629</t>
  </si>
  <si>
    <t>BTK 50630</t>
  </si>
  <si>
    <t>BTK 50631</t>
  </si>
  <si>
    <t>BTK 50632</t>
  </si>
  <si>
    <t>BTK 50633</t>
  </si>
  <si>
    <t>BTK 50634</t>
  </si>
  <si>
    <t>BTK 50635</t>
  </si>
  <si>
    <t>BTK 50636</t>
  </si>
  <si>
    <t>BTK 50637</t>
  </si>
  <si>
    <t>BTK 50638</t>
  </si>
  <si>
    <t>BTK 50639</t>
  </si>
  <si>
    <t>BTK 50640</t>
  </si>
  <si>
    <t>BTK 50641</t>
  </si>
  <si>
    <t>BTK 50642</t>
  </si>
  <si>
    <t>BTK 50643</t>
  </si>
  <si>
    <t>BTK 50644</t>
  </si>
  <si>
    <t>BTK 50645</t>
  </si>
  <si>
    <t>BTK 50646</t>
  </si>
  <si>
    <t>BTK 50647</t>
  </si>
  <si>
    <t>BTK 50648</t>
  </si>
  <si>
    <t>BTK 50649</t>
  </si>
  <si>
    <t>BTK 50650</t>
  </si>
  <si>
    <t>BTK 50651</t>
  </si>
  <si>
    <t>BTK 50652</t>
  </si>
  <si>
    <t>BTK 50653</t>
  </si>
  <si>
    <t>1. Ririn Puspita Sari Dewi</t>
  </si>
  <si>
    <t>Senin</t>
  </si>
  <si>
    <t>BTK 50654</t>
  </si>
  <si>
    <t>BTK 50655</t>
  </si>
  <si>
    <t>BTK 50656</t>
  </si>
  <si>
    <t>BTK 50657</t>
  </si>
  <si>
    <t>BTK 50658</t>
  </si>
  <si>
    <t>BTK 50659</t>
  </si>
  <si>
    <t>BTK 50660</t>
  </si>
  <si>
    <t>BTK 50661</t>
  </si>
  <si>
    <t>BTK 50662</t>
  </si>
  <si>
    <t>BTK 50663</t>
  </si>
  <si>
    <t>BTK 50664</t>
  </si>
  <si>
    <t>BTK 50665</t>
  </si>
  <si>
    <t>BTK 50666</t>
  </si>
  <si>
    <t>BTK 50667</t>
  </si>
  <si>
    <t>Selasa</t>
  </si>
  <si>
    <t>BTK 50668</t>
  </si>
  <si>
    <t>BTK 50669</t>
  </si>
  <si>
    <t>BTK 50670</t>
  </si>
  <si>
    <t>BTK 50671</t>
  </si>
  <si>
    <t>BTK 50672</t>
  </si>
  <si>
    <t>BTK 50673</t>
  </si>
  <si>
    <t>BTK 50674</t>
  </si>
  <si>
    <t>BTK 50675</t>
  </si>
  <si>
    <t>BTK 50676</t>
  </si>
  <si>
    <t>BTK 50677</t>
  </si>
  <si>
    <t>BTK 50678</t>
  </si>
  <si>
    <t>BTK 50679</t>
  </si>
  <si>
    <t>BTK 50680</t>
  </si>
  <si>
    <t>BTK 50681</t>
  </si>
  <si>
    <t>BTK 50682</t>
  </si>
  <si>
    <t>BTK 50683</t>
  </si>
  <si>
    <t>BTK 50684</t>
  </si>
  <si>
    <t>Rabu</t>
  </si>
  <si>
    <t>BTK 50685</t>
  </si>
  <si>
    <t>BTK 50686</t>
  </si>
  <si>
    <t>BTK 50687</t>
  </si>
  <si>
    <t>BTK 50688</t>
  </si>
  <si>
    <t>BTK 50689</t>
  </si>
  <si>
    <t>BTK 50690</t>
  </si>
  <si>
    <t>BTK 50691</t>
  </si>
  <si>
    <t>BTK 50692</t>
  </si>
  <si>
    <t>BTK 50693</t>
  </si>
  <si>
    <t>BTK 50694</t>
  </si>
  <si>
    <t>BTK 50695</t>
  </si>
  <si>
    <t>BTK 50696</t>
  </si>
  <si>
    <t>BTK 50697</t>
  </si>
  <si>
    <t>BTK 50698</t>
  </si>
  <si>
    <t>BTK 50699</t>
  </si>
  <si>
    <t>BTK 50700</t>
  </si>
  <si>
    <t>BTK 50701</t>
  </si>
  <si>
    <t>BTK 50702</t>
  </si>
  <si>
    <t>Kamis</t>
  </si>
  <si>
    <t>BTK 50703</t>
  </si>
  <si>
    <t>BTK 50704</t>
  </si>
  <si>
    <t>BTK 50705</t>
  </si>
  <si>
    <t>BTK 50706</t>
  </si>
  <si>
    <t>BTK 50707</t>
  </si>
  <si>
    <t>BTK 50708</t>
  </si>
  <si>
    <t>BTK 50709</t>
  </si>
  <si>
    <t>BTK 50710</t>
  </si>
  <si>
    <t>BTK 50711</t>
  </si>
  <si>
    <t>BTK 50712</t>
  </si>
  <si>
    <t>BTK 50713</t>
  </si>
  <si>
    <t>BTK 50714</t>
  </si>
  <si>
    <t>BTK 50715</t>
  </si>
  <si>
    <t>BTK 50716</t>
  </si>
  <si>
    <t>BTK 50717</t>
  </si>
  <si>
    <t>BTK 50718</t>
  </si>
  <si>
    <t>BTK 50719</t>
  </si>
  <si>
    <t>BTK 50720</t>
  </si>
  <si>
    <t>BTK 50721</t>
  </si>
  <si>
    <t>Jumat</t>
  </si>
  <si>
    <t>BTK 50722</t>
  </si>
  <si>
    <t>BTK 50723</t>
  </si>
  <si>
    <t>BTK 50724</t>
  </si>
  <si>
    <t>BTK 50725</t>
  </si>
  <si>
    <t>BTK 50726</t>
  </si>
  <si>
    <t>BTK 50727</t>
  </si>
  <si>
    <t>BTK 50728</t>
  </si>
  <si>
    <t>BTK 50729</t>
  </si>
  <si>
    <t>BTK 50730</t>
  </si>
  <si>
    <t>BTK 50731</t>
  </si>
  <si>
    <t>BTK 50732</t>
  </si>
  <si>
    <t>BTK 50733</t>
  </si>
  <si>
    <t>BTK 50734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</si>
</sst>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3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0"/>
      <name val="Calibri"/>
      <family val="2"/>
      <charset val="1"/>
      <scheme val="minor"/>
    </font>
    <font>
      <sz val="11"/>
      <color theme="10"/>
      <name val="Times New Roman"/>
      <family val="1"/>
    </font>
    <font>
      <b/>
      <sz val="11"/>
      <name val="Arial"/>
      <family val="2"/>
    </font>
    <font>
      <sz val="11"/>
      <color rgb="FFFF0000"/>
      <name val="Times New Roman"/>
      <family val="1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11"/>
      <color rgb="FF000000"/>
      <name val="Times New Roman"/>
      <family val="1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60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41" fontId="3" fillId="0" borderId="0" xfId="1" applyFont="1" applyAlignment="1"/>
    <xf numFmtId="41" fontId="3" fillId="0" borderId="0" xfId="3" applyNumberFormat="1" applyFont="1" applyFill="1" applyAlignment="1"/>
    <xf numFmtId="1" fontId="5" fillId="0" borderId="0" xfId="4" applyNumberFormat="1" applyFont="1"/>
    <xf numFmtId="0" fontId="9" fillId="0" borderId="0" xfId="3" applyFont="1" applyAlignment="1"/>
    <xf numFmtId="0" fontId="10" fillId="0" borderId="0" xfId="3" applyFont="1" applyAlignme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0" fontId="6" fillId="0" borderId="4" xfId="4" applyFont="1" applyFill="1" applyBorder="1" applyAlignment="1">
      <alignment horizontal="center"/>
    </xf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5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3" borderId="1" xfId="3" applyNumberFormat="1" applyFont="1" applyFill="1" applyBorder="1" applyAlignment="1">
      <alignment horizontal="center"/>
    </xf>
    <xf numFmtId="41" fontId="14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6" fillId="0" borderId="1" xfId="5" applyFont="1" applyBorder="1" applyAlignment="1">
      <alignment vertical="center" wrapText="1"/>
    </xf>
    <xf numFmtId="3" fontId="17" fillId="0" borderId="1" xfId="0" applyNumberFormat="1" applyFont="1" applyBorder="1" applyAlignment="1">
      <alignment horizontal="right" vertical="center" wrapText="1"/>
    </xf>
    <xf numFmtId="41" fontId="18" fillId="3" borderId="1" xfId="1" applyFont="1" applyFill="1" applyBorder="1" applyAlignment="1">
      <alignment horizontal="center" vertical="center" wrapText="1"/>
    </xf>
    <xf numFmtId="0" fontId="17" fillId="0" borderId="1" xfId="1" applyNumberFormat="1" applyFont="1" applyBorder="1" applyAlignment="1">
      <alignment horizontal="center" vertical="center" wrapText="1"/>
    </xf>
    <xf numFmtId="41" fontId="17" fillId="0" borderId="1" xfId="1" applyFont="1" applyBorder="1" applyAlignment="1">
      <alignment vertical="center"/>
    </xf>
    <xf numFmtId="41" fontId="7" fillId="3" borderId="6" xfId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41" fontId="17" fillId="0" borderId="1" xfId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7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7" fillId="0" borderId="3" xfId="1" applyFont="1" applyBorder="1" applyAlignment="1">
      <alignment horizontal="right" vertical="center" wrapText="1"/>
    </xf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7" fillId="0" borderId="1" xfId="1" applyFont="1" applyBorder="1" applyAlignment="1">
      <alignment vertical="center" wrapText="1"/>
    </xf>
    <xf numFmtId="0" fontId="5" fillId="0" borderId="3" xfId="4" applyFont="1" applyBorder="1"/>
    <xf numFmtId="41" fontId="1" fillId="0" borderId="1" xfId="1" applyFont="1" applyBorder="1" applyAlignment="1">
      <alignment horizontal="center" wrapText="1"/>
    </xf>
    <xf numFmtId="41" fontId="19" fillId="0" borderId="1" xfId="1" applyFont="1" applyBorder="1" applyAlignment="1">
      <alignment horizontal="center" wrapText="1"/>
    </xf>
    <xf numFmtId="165" fontId="5" fillId="0" borderId="3" xfId="4" applyNumberFormat="1" applyFont="1" applyBorder="1"/>
    <xf numFmtId="165" fontId="7" fillId="0" borderId="0" xfId="4" applyNumberFormat="1" applyFont="1" applyBorder="1"/>
    <xf numFmtId="0" fontId="17" fillId="0" borderId="1" xfId="1" applyNumberFormat="1" applyFont="1" applyBorder="1" applyAlignment="1">
      <alignment vertical="center" wrapText="1"/>
    </xf>
    <xf numFmtId="41" fontId="3" fillId="0" borderId="3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7" fillId="0" borderId="3" xfId="4" applyNumberFormat="1" applyFont="1" applyFill="1" applyBorder="1"/>
    <xf numFmtId="0" fontId="16" fillId="0" borderId="1" xfId="1" applyNumberFormat="1" applyFont="1" applyBorder="1" applyAlignment="1">
      <alignment vertical="center" wrapText="1"/>
    </xf>
    <xf numFmtId="0" fontId="16" fillId="0" borderId="1" xfId="1" applyNumberFormat="1" applyFont="1" applyBorder="1" applyAlignment="1">
      <alignment vertical="center"/>
    </xf>
    <xf numFmtId="41" fontId="15" fillId="0" borderId="1" xfId="1" applyFont="1" applyBorder="1" applyAlignment="1">
      <alignment horizontal="center" wrapText="1"/>
    </xf>
    <xf numFmtId="41" fontId="3" fillId="0" borderId="1" xfId="1" applyFont="1" applyFill="1" applyBorder="1"/>
    <xf numFmtId="41" fontId="3" fillId="0" borderId="7" xfId="3" applyNumberFormat="1" applyFont="1" applyBorder="1" applyAlignment="1"/>
    <xf numFmtId="0" fontId="17" fillId="0" borderId="1" xfId="0" applyFont="1" applyBorder="1" applyAlignment="1">
      <alignment vertical="center"/>
    </xf>
    <xf numFmtId="0" fontId="20" fillId="0" borderId="1" xfId="1" applyNumberFormat="1" applyFont="1" applyBorder="1" applyAlignment="1">
      <alignment vertical="center" wrapText="1"/>
    </xf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0" fontId="18" fillId="3" borderId="1" xfId="0" applyFont="1" applyFill="1" applyBorder="1" applyAlignment="1">
      <alignment horizontal="center" vertical="center" wrapText="1"/>
    </xf>
    <xf numFmtId="41" fontId="21" fillId="0" borderId="1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0" fillId="0" borderId="1" xfId="1" applyFont="1" applyBorder="1" applyAlignment="1">
      <alignment horizontal="right" wrapText="1"/>
    </xf>
    <xf numFmtId="42" fontId="5" fillId="0" borderId="0" xfId="4" applyNumberFormat="1" applyFont="1"/>
    <xf numFmtId="41" fontId="7" fillId="3" borderId="1" xfId="1" applyFont="1" applyFill="1" applyBorder="1"/>
    <xf numFmtId="41" fontId="22" fillId="3" borderId="1" xfId="1" applyFont="1" applyFill="1" applyBorder="1" applyAlignment="1">
      <alignment horizontal="right" vertical="center" wrapText="1"/>
    </xf>
    <xf numFmtId="41" fontId="18" fillId="3" borderId="1" xfId="1" applyFont="1" applyFill="1" applyBorder="1" applyAlignment="1">
      <alignment horizontal="right" vertical="center" wrapText="1"/>
    </xf>
    <xf numFmtId="164" fontId="3" fillId="0" borderId="7" xfId="3" applyNumberFormat="1" applyFont="1" applyBorder="1" applyAlignment="1"/>
    <xf numFmtId="41" fontId="17" fillId="0" borderId="1" xfId="1" applyFont="1" applyFill="1" applyBorder="1" applyAlignment="1">
      <alignment horizontal="right" vertical="center" wrapText="1"/>
    </xf>
    <xf numFmtId="0" fontId="17" fillId="0" borderId="1" xfId="1" applyNumberFormat="1" applyFont="1" applyBorder="1" applyAlignment="1">
      <alignment vertical="center"/>
    </xf>
    <xf numFmtId="164" fontId="23" fillId="0" borderId="0" xfId="3" applyNumberFormat="1" applyFont="1" applyBorder="1" applyAlignment="1"/>
    <xf numFmtId="164" fontId="23" fillId="0" borderId="0" xfId="3" applyNumberFormat="1" applyFont="1" applyAlignment="1"/>
    <xf numFmtId="164" fontId="9" fillId="0" borderId="0" xfId="3" applyNumberFormat="1" applyFont="1" applyAlignment="1"/>
    <xf numFmtId="41" fontId="24" fillId="0" borderId="0" xfId="2" applyNumberFormat="1" applyFont="1" applyFill="1" applyBorder="1"/>
    <xf numFmtId="41" fontId="3" fillId="3" borderId="1" xfId="1" applyFont="1" applyFill="1" applyBorder="1"/>
    <xf numFmtId="164" fontId="3" fillId="0" borderId="7" xfId="6" applyNumberFormat="1" applyFont="1" applyFill="1" applyBorder="1" applyAlignment="1">
      <alignment horizontal="left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0" fontId="7" fillId="3" borderId="1" xfId="1" applyNumberFormat="1" applyFont="1" applyFill="1" applyBorder="1"/>
    <xf numFmtId="0" fontId="3" fillId="0" borderId="0" xfId="3" quotePrefix="1" applyFont="1" applyAlignment="1"/>
    <xf numFmtId="42" fontId="12" fillId="0" borderId="0" xfId="1" applyNumberFormat="1" applyFont="1"/>
    <xf numFmtId="41" fontId="17" fillId="0" borderId="1" xfId="1" applyFont="1" applyBorder="1" applyAlignment="1">
      <alignment wrapText="1"/>
    </xf>
    <xf numFmtId="164" fontId="17" fillId="0" borderId="1" xfId="0" applyNumberFormat="1" applyFont="1" applyBorder="1" applyAlignment="1">
      <alignment wrapText="1"/>
    </xf>
    <xf numFmtId="42" fontId="5" fillId="0" borderId="0" xfId="0" applyNumberFormat="1" applyFont="1"/>
    <xf numFmtId="0" fontId="1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1" fontId="7" fillId="0" borderId="1" xfId="1" applyFont="1" applyBorder="1"/>
    <xf numFmtId="42" fontId="3" fillId="0" borderId="0" xfId="3" applyNumberFormat="1" applyFont="1"/>
    <xf numFmtId="164" fontId="3" fillId="0" borderId="0" xfId="3" applyNumberFormat="1" applyFont="1" applyFill="1" applyAlignment="1"/>
    <xf numFmtId="41" fontId="25" fillId="0" borderId="1" xfId="1" applyFont="1" applyFill="1" applyBorder="1" applyAlignment="1">
      <alignment horizontal="right" vertical="center" wrapText="1"/>
    </xf>
    <xf numFmtId="0" fontId="7" fillId="0" borderId="1" xfId="1" applyNumberFormat="1" applyFont="1" applyBorder="1"/>
    <xf numFmtId="0" fontId="26" fillId="0" borderId="0" xfId="3" applyFont="1" applyAlignment="1">
      <alignment horizontal="left"/>
    </xf>
    <xf numFmtId="0" fontId="26" fillId="0" borderId="0" xfId="3" applyFont="1"/>
    <xf numFmtId="0" fontId="3" fillId="0" borderId="0" xfId="3" applyFont="1"/>
    <xf numFmtId="41" fontId="6" fillId="0" borderId="1" xfId="1" applyFont="1" applyFill="1" applyBorder="1" applyAlignment="1">
      <alignment horizontal="right"/>
    </xf>
    <xf numFmtId="0" fontId="7" fillId="0" borderId="0" xfId="0" applyFont="1"/>
    <xf numFmtId="0" fontId="7" fillId="0" borderId="0" xfId="3" applyFont="1" applyAlignment="1">
      <alignment horizontal="left"/>
    </xf>
    <xf numFmtId="41" fontId="3" fillId="0" borderId="0" xfId="3" applyNumberFormat="1" applyFont="1" applyBorder="1"/>
    <xf numFmtId="164" fontId="5" fillId="0" borderId="0" xfId="4" applyNumberFormat="1" applyFont="1"/>
    <xf numFmtId="0" fontId="27" fillId="0" borderId="0" xfId="3" applyFont="1" applyBorder="1"/>
    <xf numFmtId="164" fontId="28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24" fillId="0" borderId="0" xfId="0" applyNumberFormat="1" applyFont="1"/>
    <xf numFmtId="0" fontId="29" fillId="0" borderId="0" xfId="4" applyFont="1"/>
    <xf numFmtId="42" fontId="24" fillId="0" borderId="0" xfId="4" applyNumberFormat="1" applyFont="1"/>
    <xf numFmtId="0" fontId="16" fillId="0" borderId="1" xfId="5" applyFont="1" applyBorder="1" applyAlignment="1">
      <alignment wrapText="1"/>
    </xf>
    <xf numFmtId="0" fontId="29" fillId="0" borderId="0" xfId="0" applyFont="1"/>
    <xf numFmtId="42" fontId="29" fillId="0" borderId="0" xfId="4" applyNumberFormat="1" applyFont="1"/>
    <xf numFmtId="0" fontId="17" fillId="0" borderId="1" xfId="0" applyFont="1" applyBorder="1"/>
    <xf numFmtId="42" fontId="29" fillId="0" borderId="0" xfId="0" applyNumberFormat="1" applyFont="1"/>
    <xf numFmtId="42" fontId="7" fillId="0" borderId="0" xfId="0" applyNumberFormat="1" applyFont="1"/>
    <xf numFmtId="0" fontId="24" fillId="0" borderId="0" xfId="0" applyFont="1"/>
    <xf numFmtId="41" fontId="30" fillId="0" borderId="0" xfId="0" applyNumberFormat="1" applyFont="1"/>
    <xf numFmtId="41" fontId="7" fillId="0" borderId="0" xfId="2" applyNumberFormat="1" applyFont="1" applyFill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41" fontId="17" fillId="0" borderId="1" xfId="1" applyFont="1" applyBorder="1" applyAlignment="1">
      <alignment horizontal="right" wrapText="1"/>
    </xf>
    <xf numFmtId="41" fontId="7" fillId="3" borderId="0" xfId="0" applyNumberFormat="1" applyFont="1" applyFill="1"/>
    <xf numFmtId="41" fontId="7" fillId="0" borderId="0" xfId="0" applyNumberFormat="1" applyFont="1"/>
    <xf numFmtId="0" fontId="6" fillId="0" borderId="1" xfId="1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41" fontId="25" fillId="0" borderId="8" xfId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6" fillId="0" borderId="0" xfId="1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24" fillId="0" borderId="1" xfId="0" applyFont="1" applyBorder="1"/>
    <xf numFmtId="41" fontId="22" fillId="0" borderId="1" xfId="1" applyFont="1" applyBorder="1" applyAlignment="1">
      <alignment horizontal="right" wrapText="1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  <xf numFmtId="41" fontId="7" fillId="0" borderId="3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CO%20Dailuy%20-%20Janu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Des"/>
      <sheetName val="05 Jan "/>
      <sheetName val="07 Jan "/>
      <sheetName val="8 Jan "/>
      <sheetName val="9 Jan"/>
      <sheetName val="10 Jan "/>
      <sheetName val="11 Jan "/>
      <sheetName val="12 Jan  "/>
      <sheetName val="13 Jan "/>
      <sheetName val="14 JAN"/>
      <sheetName val="15 Jan "/>
      <sheetName val="16 Jun"/>
      <sheetName val="17 Jan "/>
      <sheetName val="18 Jan "/>
      <sheetName val="19 Jan"/>
      <sheetName val="21 Jan "/>
      <sheetName val="22 JAn "/>
      <sheetName val="23 Jan  "/>
      <sheetName val="24 Jan "/>
      <sheetName val="25 JAN"/>
      <sheetName val="26 JAN"/>
      <sheetName val="27 Jan "/>
      <sheetName val="28 Jan"/>
      <sheetName val="29 Jan "/>
      <sheetName val="30 Jan"/>
      <sheetName val="31 Jan "/>
      <sheetName val="1 Pe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8">
          <cell r="I38">
            <v>864896289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56">
          <cell r="I56">
            <v>270365800</v>
          </cell>
        </row>
      </sheetData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900574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cetak-kwitansi.php%3fid=1900570" TargetMode="External"/><Relationship Id="rId7" Type="http://schemas.openxmlformats.org/officeDocument/2006/relationships/hyperlink" Target="cetak-kwitansi.php%3fid=1900576" TargetMode="External"/><Relationship Id="rId12" Type="http://schemas.openxmlformats.org/officeDocument/2006/relationships/hyperlink" Target="cetak-kwitansi.php%3fid=1900564" TargetMode="External"/><Relationship Id="rId2" Type="http://schemas.openxmlformats.org/officeDocument/2006/relationships/hyperlink" Target="cetak-kwitansi.php%3fid=1900575" TargetMode="External"/><Relationship Id="rId1" Type="http://schemas.openxmlformats.org/officeDocument/2006/relationships/hyperlink" Target="cetak-kwitansi.php%3fid=1900566" TargetMode="External"/><Relationship Id="rId6" Type="http://schemas.openxmlformats.org/officeDocument/2006/relationships/hyperlink" Target="cetak-kwitansi.php%3fid=1900577" TargetMode="External"/><Relationship Id="rId11" Type="http://schemas.openxmlformats.org/officeDocument/2006/relationships/hyperlink" Target="cetak-kwitansi.php%3fid=1900565" TargetMode="External"/><Relationship Id="rId5" Type="http://schemas.openxmlformats.org/officeDocument/2006/relationships/hyperlink" Target="cetak-kwitansi.php%3fid=1900568" TargetMode="External"/><Relationship Id="rId10" Type="http://schemas.openxmlformats.org/officeDocument/2006/relationships/hyperlink" Target="cetak-kwitansi.php%3fid=1900571" TargetMode="External"/><Relationship Id="rId4" Type="http://schemas.openxmlformats.org/officeDocument/2006/relationships/hyperlink" Target="cetak-kwitansi.php%3fid=1900569" TargetMode="External"/><Relationship Id="rId9" Type="http://schemas.openxmlformats.org/officeDocument/2006/relationships/hyperlink" Target="cetak-kwitansi.php%3fid=1900573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I48" zoomScale="110" zoomScaleNormal="100" zoomScaleSheetLayoutView="110" workbookViewId="0">
      <selection activeCell="L13" sqref="L13:M3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43497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0.64583333333333337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829</v>
      </c>
      <c r="F8" s="21"/>
      <c r="G8" s="16">
        <f t="shared" ref="G8:G16" si="0">C8*E8</f>
        <v>82900000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263</v>
      </c>
      <c r="F9" s="21"/>
      <c r="G9" s="16">
        <f t="shared" si="0"/>
        <v>13150000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13</v>
      </c>
      <c r="F10" s="21"/>
      <c r="G10" s="16">
        <f t="shared" si="0"/>
        <v>260000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50</v>
      </c>
      <c r="F11" s="21"/>
      <c r="G11" s="16">
        <f t="shared" si="0"/>
        <v>500000</v>
      </c>
      <c r="H11" s="8"/>
      <c r="I11" s="21"/>
      <c r="J11" s="28"/>
      <c r="K11" s="29"/>
      <c r="L11" s="156" t="s">
        <v>12</v>
      </c>
      <c r="M11" s="157"/>
      <c r="N11" s="30"/>
      <c r="O11" s="158" t="s">
        <v>13</v>
      </c>
      <c r="P11" s="159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">
      <c r="C13" s="22">
        <v>2000</v>
      </c>
      <c r="D13" s="7"/>
      <c r="E13" s="21">
        <v>46</v>
      </c>
      <c r="F13" s="21"/>
      <c r="G13" s="16">
        <f t="shared" si="0"/>
        <v>92000</v>
      </c>
      <c r="H13" s="8"/>
      <c r="I13" s="7"/>
      <c r="J13" s="32"/>
      <c r="K13" s="39">
        <v>50453</v>
      </c>
      <c r="L13" s="40">
        <v>5000000</v>
      </c>
      <c r="M13" s="41">
        <v>2440000</v>
      </c>
      <c r="N13" s="41"/>
      <c r="O13" s="42"/>
      <c r="P13" s="43">
        <v>5750000</v>
      </c>
      <c r="Q13" s="44"/>
      <c r="R13" s="45"/>
      <c r="S13" s="46"/>
      <c r="T13" s="47"/>
      <c r="U13" s="48"/>
      <c r="V13" s="48"/>
    </row>
    <row r="14" spans="1:29" x14ac:dyDescent="0.2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9">
        <v>50454</v>
      </c>
      <c r="L14" s="40">
        <v>2550000</v>
      </c>
      <c r="M14" s="41">
        <v>500000</v>
      </c>
      <c r="N14" s="41"/>
      <c r="O14" s="42"/>
      <c r="P14" s="49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9">
        <v>50455</v>
      </c>
      <c r="L15" s="40">
        <v>5000000</v>
      </c>
      <c r="M15" s="41">
        <v>100000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9">
        <v>50456</v>
      </c>
      <c r="L16" s="40">
        <v>500000</v>
      </c>
      <c r="M16" s="41">
        <v>9733600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23</v>
      </c>
      <c r="D17" s="7"/>
      <c r="E17" s="21"/>
      <c r="F17" s="7"/>
      <c r="G17" s="7"/>
      <c r="H17" s="8">
        <f>SUM(G8:G16)</f>
        <v>97067000</v>
      </c>
      <c r="I17" s="9"/>
      <c r="J17" s="32"/>
      <c r="K17" s="39">
        <v>50457</v>
      </c>
      <c r="L17" s="40">
        <v>2500000</v>
      </c>
      <c r="M17" s="41">
        <v>12500000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9">
        <v>50458</v>
      </c>
      <c r="L18" s="40">
        <v>750000</v>
      </c>
      <c r="M18" s="58">
        <v>112571000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2"/>
      <c r="K19" s="39">
        <v>50459</v>
      </c>
      <c r="L19" s="40">
        <v>1000000</v>
      </c>
      <c r="M19" s="58">
        <v>3847500</v>
      </c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9">
        <v>50460</v>
      </c>
      <c r="L20" s="40">
        <v>3000000</v>
      </c>
      <c r="M20" s="59">
        <v>50000000</v>
      </c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505</v>
      </c>
      <c r="F21" s="7"/>
      <c r="G21" s="22">
        <f>C21*E21</f>
        <v>252500</v>
      </c>
      <c r="H21" s="8"/>
      <c r="I21" s="22"/>
      <c r="J21" s="32"/>
      <c r="K21" s="39">
        <v>50461</v>
      </c>
      <c r="L21" s="40">
        <v>3000000</v>
      </c>
      <c r="M21" s="59">
        <v>10000</v>
      </c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2"/>
      <c r="K22" s="39">
        <v>50462</v>
      </c>
      <c r="L22" s="40">
        <v>2000000</v>
      </c>
      <c r="M22" s="41">
        <v>3200000</v>
      </c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9">
        <v>50463</v>
      </c>
      <c r="L23" s="40">
        <v>980000</v>
      </c>
      <c r="M23" s="41">
        <v>2500000</v>
      </c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9">
        <v>50464</v>
      </c>
      <c r="L24" s="40">
        <v>900000</v>
      </c>
      <c r="M24" s="41">
        <v>250000</v>
      </c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72"/>
      <c r="L25" s="40">
        <v>-5750000</v>
      </c>
      <c r="M25" s="41">
        <v>90000</v>
      </c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252700</v>
      </c>
      <c r="I26" s="8"/>
      <c r="J26" s="32"/>
      <c r="K26" s="77"/>
      <c r="L26" s="40"/>
      <c r="M26" s="41">
        <v>30000</v>
      </c>
      <c r="N26" s="41"/>
      <c r="O26" s="73"/>
      <c r="P26" s="49"/>
      <c r="Q26" s="78"/>
      <c r="R26" s="51"/>
      <c r="S26" s="75"/>
    </row>
    <row r="27" spans="1:22" x14ac:dyDescent="0.2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97319700</v>
      </c>
      <c r="J27" s="32"/>
      <c r="K27" s="77"/>
      <c r="L27" s="40"/>
      <c r="M27" s="41">
        <v>120000</v>
      </c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77"/>
      <c r="L28" s="40"/>
      <c r="M28" s="41">
        <v>2280000</v>
      </c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77"/>
      <c r="L29" s="40"/>
      <c r="M29" s="41">
        <v>24000</v>
      </c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+'[1]15 Jan '!I38</f>
        <v>864896289</v>
      </c>
      <c r="J30" s="32"/>
      <c r="K30" s="77"/>
      <c r="L30" s="40"/>
      <c r="M30" s="41">
        <v>30000</v>
      </c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+'[1]31 Jan '!I56</f>
        <v>270365800</v>
      </c>
      <c r="J31" s="32"/>
      <c r="K31" s="77"/>
      <c r="L31" s="40"/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77"/>
      <c r="L32" s="40"/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77"/>
      <c r="L33" s="40"/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77"/>
      <c r="L34" s="40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77"/>
      <c r="L35" s="40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77"/>
      <c r="L36" s="83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77"/>
      <c r="L37" s="83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864896289</v>
      </c>
      <c r="J38" s="32"/>
      <c r="K38" s="77"/>
      <c r="L38" s="49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77"/>
      <c r="L39" s="49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77"/>
      <c r="L40" s="49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77"/>
      <c r="L41" s="49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77"/>
      <c r="L42" s="86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77"/>
      <c r="L43" s="86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77"/>
      <c r="L44" s="49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1337412993</v>
      </c>
      <c r="J45" s="32"/>
      <c r="K45" s="77"/>
      <c r="L45" s="49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77"/>
      <c r="L46" s="49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200226100</v>
      </c>
      <c r="I47" s="8"/>
      <c r="J47" s="32"/>
      <c r="K47" s="77"/>
      <c r="L47" s="49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0</v>
      </c>
      <c r="I48" s="8" t="s">
        <v>7</v>
      </c>
      <c r="J48" s="32"/>
      <c r="K48" s="77"/>
      <c r="L48" s="49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200226100</v>
      </c>
      <c r="J49" s="32"/>
      <c r="K49" s="77"/>
      <c r="L49" s="49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77"/>
      <c r="L50" s="49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77"/>
      <c r="L51" s="49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21430000</v>
      </c>
      <c r="I52" s="8"/>
      <c r="J52" s="32"/>
      <c r="K52" s="77"/>
      <c r="L52" s="49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5750000</v>
      </c>
      <c r="I53" s="8"/>
      <c r="J53" s="32"/>
      <c r="K53" s="77"/>
      <c r="L53" s="49"/>
      <c r="M53" s="56"/>
      <c r="N53" s="56"/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0</v>
      </c>
      <c r="I54" s="8"/>
      <c r="J54" s="32"/>
      <c r="K54" s="77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27180000</v>
      </c>
      <c r="J55" s="32"/>
      <c r="K55" s="77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97319700</v>
      </c>
      <c r="J56" s="101">
        <f>SUM(M13:M55)</f>
        <v>200226100</v>
      </c>
      <c r="K56" s="77"/>
      <c r="L56" s="86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97319700</v>
      </c>
      <c r="J57" s="103"/>
      <c r="K57" s="77"/>
      <c r="L57" s="86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77"/>
      <c r="L58" s="86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77"/>
      <c r="L59" s="86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77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77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104"/>
      <c r="L62" s="108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104"/>
      <c r="L63" s="108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104"/>
      <c r="L64" s="108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104"/>
      <c r="L65" s="108"/>
      <c r="M65" s="82"/>
      <c r="N65" s="82"/>
      <c r="O65" s="97"/>
      <c r="P65" s="49"/>
      <c r="Q65" s="82"/>
      <c r="R65" s="45"/>
    </row>
    <row r="66" spans="1:22" x14ac:dyDescent="0.25">
      <c r="A66" s="115" t="s">
        <v>53</v>
      </c>
      <c r="B66" s="111"/>
      <c r="C66" s="111"/>
      <c r="D66" s="112"/>
      <c r="E66" s="112"/>
      <c r="F66" s="112"/>
      <c r="G66" s="9" t="s">
        <v>54</v>
      </c>
      <c r="J66" s="104"/>
      <c r="K66" s="104"/>
      <c r="L66" s="108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5">
      <c r="J67" s="32"/>
      <c r="K67" s="104"/>
      <c r="L67" s="108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104"/>
      <c r="L68" s="108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104"/>
      <c r="L69" s="108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104"/>
      <c r="L70" s="108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104"/>
      <c r="L71" s="108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104"/>
      <c r="L72" s="108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/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21430000</v>
      </c>
      <c r="M122" s="140">
        <f t="shared" si="1"/>
        <v>200226100</v>
      </c>
      <c r="N122" s="140">
        <f t="shared" si="1"/>
        <v>0</v>
      </c>
      <c r="O122" s="140"/>
      <c r="P122" s="140">
        <f>SUM(P13:P121)</f>
        <v>5750000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hyperlinks>
    <hyperlink ref="K15" r:id="rId1" display="cetak-kwitansi.php%3fid=1900566"/>
    <hyperlink ref="K22" r:id="rId2" display="cetak-kwitansi.php%3fid=1900575"/>
    <hyperlink ref="K18" r:id="rId3" display="cetak-kwitansi.php%3fid=1900570"/>
    <hyperlink ref="K17" r:id="rId4" display="cetak-kwitansi.php%3fid=1900569"/>
    <hyperlink ref="K16" r:id="rId5" display="cetak-kwitansi.php%3fid=1900568"/>
    <hyperlink ref="K24" r:id="rId6" display="cetak-kwitansi.php%3fid=1900577"/>
    <hyperlink ref="K23" r:id="rId7" display="cetak-kwitansi.php%3fid=1900576"/>
    <hyperlink ref="K21" r:id="rId8" display="cetak-kwitansi.php%3fid=1900574"/>
    <hyperlink ref="K20" r:id="rId9" display="cetak-kwitansi.php%3fid=1900573"/>
    <hyperlink ref="K19" r:id="rId10" display="cetak-kwitansi.php%3fid=1900571"/>
    <hyperlink ref="K14" r:id="rId11" display="cetak-kwitansi.php%3fid=1900565"/>
    <hyperlink ref="K13" r:id="rId12" display="cetak-kwitansi.php%3fid=1900564"/>
  </hyperlinks>
  <pageMargins left="0.7" right="0.7" top="0.75" bottom="0.75" header="0.3" footer="0.3"/>
  <pageSetup scale="62" orientation="portrait" horizontalDpi="0" verticalDpi="0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I7" zoomScaleNormal="100" zoomScaleSheetLayoutView="100" workbookViewId="0">
      <selection activeCell="L13" sqref="L13:L2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48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271</v>
      </c>
      <c r="C3" s="9"/>
      <c r="D3" s="7"/>
      <c r="E3" s="7"/>
      <c r="F3" s="7"/>
      <c r="G3" s="7"/>
      <c r="H3" s="7" t="s">
        <v>3</v>
      </c>
      <c r="I3" s="11">
        <v>43508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204</v>
      </c>
      <c r="F8" s="21"/>
      <c r="G8" s="16">
        <f t="shared" ref="G8:G16" si="0">C8*E8</f>
        <v>20400000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453</v>
      </c>
      <c r="F9" s="21"/>
      <c r="G9" s="16">
        <f t="shared" si="0"/>
        <v>22650000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52</v>
      </c>
      <c r="F10" s="21"/>
      <c r="G10" s="16">
        <f t="shared" si="0"/>
        <v>1040000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31</v>
      </c>
      <c r="F11" s="21"/>
      <c r="G11" s="16">
        <f t="shared" si="0"/>
        <v>310000</v>
      </c>
      <c r="H11" s="8"/>
      <c r="I11" s="21"/>
      <c r="J11" s="28"/>
      <c r="K11" s="29"/>
      <c r="L11" s="156" t="s">
        <v>12</v>
      </c>
      <c r="M11" s="157"/>
      <c r="N11" s="30"/>
      <c r="O11" s="158" t="s">
        <v>13</v>
      </c>
      <c r="P11" s="159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5">
      <c r="C13" s="22">
        <v>2000</v>
      </c>
      <c r="D13" s="7"/>
      <c r="E13" s="21">
        <v>13</v>
      </c>
      <c r="F13" s="21"/>
      <c r="G13" s="16">
        <f t="shared" si="0"/>
        <v>26000</v>
      </c>
      <c r="H13" s="8"/>
      <c r="I13" s="7"/>
      <c r="J13" s="32"/>
      <c r="K13" s="32" t="s">
        <v>272</v>
      </c>
      <c r="L13" s="80">
        <v>950000</v>
      </c>
      <c r="M13" s="41">
        <v>20000</v>
      </c>
      <c r="N13" s="41"/>
      <c r="O13" s="42"/>
      <c r="P13" s="43"/>
      <c r="Q13" s="44"/>
      <c r="R13" s="45"/>
      <c r="S13" s="46"/>
      <c r="T13" s="47"/>
      <c r="U13" s="48"/>
      <c r="V13" s="48"/>
    </row>
    <row r="14" spans="1:29" x14ac:dyDescent="0.25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273</v>
      </c>
      <c r="L14" s="80">
        <v>1000000</v>
      </c>
      <c r="M14" s="41">
        <v>15000</v>
      </c>
      <c r="N14" s="41"/>
      <c r="O14" s="42"/>
      <c r="P14" s="49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274</v>
      </c>
      <c r="L15" s="80">
        <v>1000000</v>
      </c>
      <c r="M15" s="41">
        <v>150000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275</v>
      </c>
      <c r="L16" s="80">
        <v>900000</v>
      </c>
      <c r="M16" s="41">
        <v>4500000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23</v>
      </c>
      <c r="D17" s="7"/>
      <c r="E17" s="21"/>
      <c r="F17" s="7"/>
      <c r="G17" s="7"/>
      <c r="H17" s="8">
        <f>SUM(G8:G16)</f>
        <v>44441000</v>
      </c>
      <c r="I17" s="9"/>
      <c r="J17" s="32"/>
      <c r="K17" s="32" t="s">
        <v>276</v>
      </c>
      <c r="L17" s="80">
        <v>1000000</v>
      </c>
      <c r="M17" s="41">
        <v>1000000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277</v>
      </c>
      <c r="L18" s="80">
        <v>1000000</v>
      </c>
      <c r="M18" s="58">
        <v>275000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2"/>
      <c r="K19" s="32" t="s">
        <v>278</v>
      </c>
      <c r="L19" s="80">
        <v>1000000</v>
      </c>
      <c r="M19" s="58">
        <v>36513300</v>
      </c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279</v>
      </c>
      <c r="L20" s="80">
        <v>3000000</v>
      </c>
      <c r="M20" s="59">
        <v>125000000</v>
      </c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504</v>
      </c>
      <c r="F21" s="7"/>
      <c r="G21" s="22">
        <f>C21*E21</f>
        <v>252000</v>
      </c>
      <c r="H21" s="8"/>
      <c r="I21" s="22"/>
      <c r="J21" s="32"/>
      <c r="K21" s="32" t="s">
        <v>280</v>
      </c>
      <c r="L21" s="80">
        <v>1400000</v>
      </c>
      <c r="M21" s="59">
        <v>1000000</v>
      </c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2"/>
      <c r="K22" s="32" t="s">
        <v>281</v>
      </c>
      <c r="L22" s="80">
        <v>13050000</v>
      </c>
      <c r="M22" s="41">
        <v>150000</v>
      </c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2</v>
      </c>
      <c r="F23" s="7"/>
      <c r="G23" s="22">
        <f>C23*E23</f>
        <v>200</v>
      </c>
      <c r="H23" s="8"/>
      <c r="I23" s="9"/>
      <c r="J23" s="32"/>
      <c r="K23" s="32" t="s">
        <v>282</v>
      </c>
      <c r="L23" s="80">
        <v>900000</v>
      </c>
      <c r="M23" s="41">
        <v>50000</v>
      </c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283</v>
      </c>
      <c r="L24" s="80">
        <v>800000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284</v>
      </c>
      <c r="L25" s="80">
        <v>800000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252400</v>
      </c>
      <c r="I26" s="8"/>
      <c r="J26" s="32"/>
      <c r="K26" s="32" t="s">
        <v>285</v>
      </c>
      <c r="L26" s="80">
        <v>2200000</v>
      </c>
      <c r="M26" s="41"/>
      <c r="N26" s="41"/>
      <c r="O26" s="73"/>
      <c r="P26" s="49"/>
      <c r="Q26" s="78"/>
      <c r="R26" s="51"/>
      <c r="S26" s="75"/>
    </row>
    <row r="27" spans="1:22" x14ac:dyDescent="0.25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44693400</v>
      </c>
      <c r="J27" s="32"/>
      <c r="K27" s="32" t="s">
        <v>286</v>
      </c>
      <c r="L27" s="80">
        <v>1500000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287</v>
      </c>
      <c r="L28" s="80">
        <v>350000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288</v>
      </c>
      <c r="L29" s="80">
        <v>4000000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/>
      <c r="L30" s="49"/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+'11 Feb'!I57</f>
        <v>178515400</v>
      </c>
      <c r="J31" s="32"/>
      <c r="K31" s="32"/>
      <c r="L31" s="49"/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 t="s">
        <v>7</v>
      </c>
      <c r="J32" s="32"/>
      <c r="K32" s="32"/>
      <c r="L32" s="49"/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/>
      <c r="L33" s="49"/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/>
      <c r="L34" s="49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/>
      <c r="L35" s="49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/>
      <c r="L36" s="49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/>
      <c r="L37" s="49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/>
      <c r="L38" s="49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49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/>
      <c r="L40" s="49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32"/>
      <c r="L41" s="49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32"/>
      <c r="L42" s="49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32"/>
      <c r="L43" s="49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32"/>
      <c r="L44" s="49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1460251420</v>
      </c>
      <c r="J45" s="32"/>
      <c r="K45" s="32"/>
      <c r="L45" s="49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/>
      <c r="L46" s="49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168673300</v>
      </c>
      <c r="I47" s="8"/>
      <c r="J47" s="32"/>
      <c r="K47" s="32"/>
      <c r="L47" s="49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0</v>
      </c>
      <c r="I48" s="8" t="s">
        <v>7</v>
      </c>
      <c r="J48" s="32"/>
      <c r="K48" s="32"/>
      <c r="L48" s="49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168673300</v>
      </c>
      <c r="J49" s="32"/>
      <c r="K49" s="32"/>
      <c r="L49" s="49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/>
      <c r="L50" s="49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/>
      <c r="L51" s="49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34850000</v>
      </c>
      <c r="I52" s="8"/>
      <c r="J52" s="32"/>
      <c r="K52" s="32"/>
      <c r="L52" s="49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0</v>
      </c>
      <c r="I53" s="8"/>
      <c r="J53" s="32"/>
      <c r="K53" s="32"/>
      <c r="L53" s="49"/>
      <c r="M53" s="56"/>
      <c r="N53" s="56" t="s">
        <v>7</v>
      </c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1300</v>
      </c>
      <c r="I54" s="8"/>
      <c r="J54" s="32"/>
      <c r="K54" s="32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34851300</v>
      </c>
      <c r="J55" s="32"/>
      <c r="K55" s="32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44693400</v>
      </c>
      <c r="J56" s="101">
        <f>SUM(M13:M55)</f>
        <v>168673300</v>
      </c>
      <c r="K56" s="32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44693400</v>
      </c>
      <c r="J57" s="103"/>
      <c r="K57" s="32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/>
      <c r="L62" s="49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/>
      <c r="L63" s="49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/>
      <c r="L64" s="49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/>
      <c r="L65" s="49"/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/>
      <c r="L66" s="49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/>
      <c r="L67" s="49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/>
      <c r="L68" s="49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/>
      <c r="L69" s="49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/>
      <c r="L70" s="49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/>
      <c r="L71" s="49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/>
      <c r="L72" s="49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>
        <v>1300</v>
      </c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34850000</v>
      </c>
      <c r="M122" s="140">
        <f t="shared" si="1"/>
        <v>168673300</v>
      </c>
      <c r="N122" s="140">
        <f t="shared" si="1"/>
        <v>0</v>
      </c>
      <c r="O122" s="140"/>
      <c r="P122" s="140">
        <f>SUM(P13:P121)</f>
        <v>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I19" zoomScaleNormal="100" zoomScaleSheetLayoutView="100" workbookViewId="0">
      <selection activeCell="M13" sqref="M13: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50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289</v>
      </c>
      <c r="C3" s="9"/>
      <c r="D3" s="7"/>
      <c r="E3" s="7"/>
      <c r="F3" s="7"/>
      <c r="G3" s="7"/>
      <c r="H3" s="7" t="s">
        <v>3</v>
      </c>
      <c r="I3" s="11">
        <v>43509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412</v>
      </c>
      <c r="F8" s="21"/>
      <c r="G8" s="16">
        <f t="shared" ref="G8:G16" si="0">C8*E8</f>
        <v>41200000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538</v>
      </c>
      <c r="F9" s="21"/>
      <c r="G9" s="16">
        <f t="shared" si="0"/>
        <v>26900000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89</v>
      </c>
      <c r="F10" s="21"/>
      <c r="G10" s="16">
        <f t="shared" si="0"/>
        <v>1780000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27</v>
      </c>
      <c r="F11" s="21"/>
      <c r="G11" s="16">
        <f t="shared" si="0"/>
        <v>270000</v>
      </c>
      <c r="H11" s="8"/>
      <c r="I11" s="21"/>
      <c r="J11" s="28"/>
      <c r="K11" s="29"/>
      <c r="L11" s="156" t="s">
        <v>12</v>
      </c>
      <c r="M11" s="157"/>
      <c r="N11" s="30"/>
      <c r="O11" s="158" t="s">
        <v>13</v>
      </c>
      <c r="P11" s="159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5</v>
      </c>
      <c r="F12" s="21"/>
      <c r="G12" s="16">
        <f t="shared" si="0"/>
        <v>25000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5">
      <c r="C13" s="22">
        <v>2000</v>
      </c>
      <c r="D13" s="7"/>
      <c r="E13" s="21">
        <v>12</v>
      </c>
      <c r="F13" s="21"/>
      <c r="G13" s="16">
        <f t="shared" si="0"/>
        <v>24000</v>
      </c>
      <c r="H13" s="8"/>
      <c r="I13" s="7"/>
      <c r="J13" s="32"/>
      <c r="K13" s="32" t="s">
        <v>290</v>
      </c>
      <c r="L13" s="80">
        <v>1500000</v>
      </c>
      <c r="M13" s="41">
        <v>1500000</v>
      </c>
      <c r="N13" s="41"/>
      <c r="O13" s="42"/>
      <c r="P13" s="43">
        <v>6150000</v>
      </c>
      <c r="Q13" s="44"/>
      <c r="R13" s="45"/>
      <c r="S13" s="46"/>
      <c r="T13" s="47"/>
      <c r="U13" s="48"/>
      <c r="V13" s="48"/>
    </row>
    <row r="14" spans="1:29" x14ac:dyDescent="0.25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291</v>
      </c>
      <c r="L14" s="80">
        <v>800000</v>
      </c>
      <c r="M14" s="41">
        <v>130000</v>
      </c>
      <c r="N14" s="41"/>
      <c r="O14" s="42"/>
      <c r="P14" s="49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292</v>
      </c>
      <c r="L15" s="80">
        <v>900000</v>
      </c>
      <c r="M15" s="41">
        <v>60000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293</v>
      </c>
      <c r="L16" s="80">
        <v>827000</v>
      </c>
      <c r="M16" s="41">
        <v>100000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23</v>
      </c>
      <c r="D17" s="7"/>
      <c r="E17" s="21"/>
      <c r="F17" s="7"/>
      <c r="G17" s="7"/>
      <c r="H17" s="8">
        <f>SUM(G8:G16)</f>
        <v>70199000</v>
      </c>
      <c r="I17" s="9"/>
      <c r="J17" s="32"/>
      <c r="K17" s="32" t="s">
        <v>294</v>
      </c>
      <c r="L17" s="80">
        <v>1000000</v>
      </c>
      <c r="M17" s="41">
        <v>2154000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295</v>
      </c>
      <c r="L18" s="80">
        <v>900000</v>
      </c>
      <c r="M18" s="58"/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2"/>
      <c r="K19" s="32" t="s">
        <v>296</v>
      </c>
      <c r="L19" s="80">
        <v>2400000</v>
      </c>
      <c r="M19" s="58"/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297</v>
      </c>
      <c r="L20" s="80">
        <v>775000</v>
      </c>
      <c r="M20" s="59"/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504</v>
      </c>
      <c r="F21" s="7"/>
      <c r="G21" s="22">
        <f>C21*E21</f>
        <v>252000</v>
      </c>
      <c r="H21" s="8"/>
      <c r="I21" s="22"/>
      <c r="J21" s="32"/>
      <c r="K21" s="32" t="s">
        <v>298</v>
      </c>
      <c r="L21" s="80">
        <v>490000</v>
      </c>
      <c r="M21" s="59"/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299</v>
      </c>
      <c r="L22" s="80">
        <v>1000000</v>
      </c>
      <c r="M22" s="41"/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32" t="s">
        <v>300</v>
      </c>
      <c r="L23" s="80">
        <v>1250000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301</v>
      </c>
      <c r="L24" s="80">
        <v>900000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302</v>
      </c>
      <c r="L25" s="80">
        <v>1200000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252100</v>
      </c>
      <c r="I26" s="8"/>
      <c r="J26" s="32"/>
      <c r="K26" s="32" t="s">
        <v>303</v>
      </c>
      <c r="L26" s="80">
        <v>1500000</v>
      </c>
      <c r="M26" s="41"/>
      <c r="N26" s="41"/>
      <c r="O26" s="73"/>
      <c r="P26" s="49"/>
      <c r="Q26" s="78"/>
      <c r="R26" s="51"/>
      <c r="S26" s="75"/>
    </row>
    <row r="27" spans="1:22" x14ac:dyDescent="0.25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70451100</v>
      </c>
      <c r="J27" s="32"/>
      <c r="K27" s="32" t="s">
        <v>304</v>
      </c>
      <c r="L27" s="80">
        <v>12600000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305</v>
      </c>
      <c r="L28" s="80">
        <v>800000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306</v>
      </c>
      <c r="L29" s="80">
        <v>600000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 t="s">
        <v>307</v>
      </c>
      <c r="L30" s="80">
        <v>100000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+'12 Feb '!I57</f>
        <v>44693400</v>
      </c>
      <c r="J31" s="32"/>
      <c r="K31" s="32"/>
      <c r="L31" s="49">
        <v>-6150000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/>
      <c r="L32" s="49"/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/>
      <c r="L33" s="49"/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/>
      <c r="L34" s="49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/>
      <c r="L35" s="49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/>
      <c r="L36" s="49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/>
      <c r="L37" s="49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/>
      <c r="L38" s="49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49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/>
      <c r="L40" s="49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32"/>
      <c r="L41" s="49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32"/>
      <c r="L42" s="49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32"/>
      <c r="L43" s="49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32"/>
      <c r="L44" s="49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1460251420</v>
      </c>
      <c r="J45" s="32"/>
      <c r="K45" s="32"/>
      <c r="L45" s="49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/>
      <c r="L46" s="49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3944000</v>
      </c>
      <c r="I47" s="8"/>
      <c r="J47" s="32"/>
      <c r="K47" s="32"/>
      <c r="L47" s="49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0</v>
      </c>
      <c r="I48" s="8" t="s">
        <v>7</v>
      </c>
      <c r="J48" s="32"/>
      <c r="K48" s="32"/>
      <c r="L48" s="49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3944000</v>
      </c>
      <c r="J49" s="32"/>
      <c r="K49" s="32"/>
      <c r="L49" s="49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/>
      <c r="L50" s="49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/>
      <c r="L51" s="49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23392000</v>
      </c>
      <c r="I52" s="8"/>
      <c r="J52" s="32"/>
      <c r="K52" s="32"/>
      <c r="L52" s="49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6150000</v>
      </c>
      <c r="I53" s="8"/>
      <c r="J53" s="32"/>
      <c r="K53" s="32"/>
      <c r="L53" s="49"/>
      <c r="M53" s="56"/>
      <c r="N53" s="56" t="s">
        <v>7</v>
      </c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159700</v>
      </c>
      <c r="I54" s="8"/>
      <c r="J54" s="32"/>
      <c r="K54" s="32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29701700</v>
      </c>
      <c r="J55" s="32"/>
      <c r="K55" s="32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70451100</v>
      </c>
      <c r="J56" s="101">
        <f>SUM(M13:M55)</f>
        <v>3944000</v>
      </c>
      <c r="K56" s="32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70451100</v>
      </c>
      <c r="J57" s="103"/>
      <c r="K57" s="32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/>
      <c r="L62" s="49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/>
      <c r="L63" s="49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/>
      <c r="L64" s="49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/>
      <c r="L65" s="49"/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/>
      <c r="L66" s="49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/>
      <c r="L67" s="49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/>
      <c r="L68" s="49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/>
      <c r="L69" s="49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/>
      <c r="L70" s="49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/>
      <c r="L71" s="49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/>
      <c r="L72" s="49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>
        <v>20000</v>
      </c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>
        <v>139700</v>
      </c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23392000</v>
      </c>
      <c r="M122" s="140">
        <f t="shared" si="1"/>
        <v>3944000</v>
      </c>
      <c r="N122" s="140">
        <f t="shared" si="1"/>
        <v>0</v>
      </c>
      <c r="O122" s="140"/>
      <c r="P122" s="140">
        <f>SUM(P13:P121)</f>
        <v>6150000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E25" zoomScaleNormal="100" zoomScaleSheetLayoutView="100" workbookViewId="0">
      <selection activeCell="K31" sqref="K3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51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308</v>
      </c>
      <c r="C3" s="9"/>
      <c r="D3" s="7"/>
      <c r="E3" s="7"/>
      <c r="F3" s="7"/>
      <c r="G3" s="7"/>
      <c r="H3" s="7" t="s">
        <v>3</v>
      </c>
      <c r="I3" s="11">
        <v>43510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413-100+151+5</f>
        <v>469</v>
      </c>
      <c r="F8" s="21"/>
      <c r="G8" s="16">
        <f t="shared" ref="G8:G16" si="0">C8*E8</f>
        <v>46900000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538-191-1+70+173</f>
        <v>589</v>
      </c>
      <c r="F9" s="21"/>
      <c r="G9" s="16">
        <f t="shared" si="0"/>
        <v>29450000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84</v>
      </c>
      <c r="F10" s="21"/>
      <c r="G10" s="16">
        <f t="shared" si="0"/>
        <v>1680000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26</v>
      </c>
      <c r="F11" s="21"/>
      <c r="G11" s="16">
        <f t="shared" si="0"/>
        <v>260000</v>
      </c>
      <c r="H11" s="8"/>
      <c r="I11" s="21"/>
      <c r="J11" s="28"/>
      <c r="K11" s="29"/>
      <c r="L11" s="156" t="s">
        <v>12</v>
      </c>
      <c r="M11" s="157"/>
      <c r="N11" s="30"/>
      <c r="O11" s="158" t="s">
        <v>13</v>
      </c>
      <c r="P11" s="159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5">
      <c r="C13" s="22">
        <v>2000</v>
      </c>
      <c r="D13" s="7"/>
      <c r="E13" s="21">
        <v>12</v>
      </c>
      <c r="F13" s="21"/>
      <c r="G13" s="16">
        <f t="shared" si="0"/>
        <v>24000</v>
      </c>
      <c r="H13" s="8"/>
      <c r="I13" s="7"/>
      <c r="J13" s="32"/>
      <c r="K13" s="32" t="s">
        <v>309</v>
      </c>
      <c r="L13" s="136">
        <v>3000000</v>
      </c>
      <c r="M13" s="41">
        <v>19550000</v>
      </c>
      <c r="N13" s="41"/>
      <c r="O13" s="42"/>
      <c r="P13" s="43">
        <v>11400000</v>
      </c>
      <c r="Q13" s="44"/>
      <c r="R13" s="45"/>
      <c r="S13" s="46"/>
      <c r="T13" s="47"/>
      <c r="U13" s="48"/>
      <c r="V13" s="48"/>
    </row>
    <row r="14" spans="1:29" x14ac:dyDescent="0.25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153" t="s">
        <v>310</v>
      </c>
      <c r="L14" s="154">
        <v>900000</v>
      </c>
      <c r="M14" s="41">
        <v>86000</v>
      </c>
      <c r="N14" s="41"/>
      <c r="O14" s="42"/>
      <c r="P14" s="49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153" t="s">
        <v>311</v>
      </c>
      <c r="L15" s="154">
        <v>800000</v>
      </c>
      <c r="M15" s="41">
        <v>50000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153" t="s">
        <v>312</v>
      </c>
      <c r="L16" s="154">
        <v>6500000</v>
      </c>
      <c r="M16" s="41"/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23</v>
      </c>
      <c r="D17" s="7"/>
      <c r="E17" s="21"/>
      <c r="F17" s="7"/>
      <c r="G17" s="7"/>
      <c r="H17" s="8">
        <f>SUM(G8:G16)</f>
        <v>78329000</v>
      </c>
      <c r="I17" s="9"/>
      <c r="J17" s="32"/>
      <c r="K17" s="153" t="s">
        <v>313</v>
      </c>
      <c r="L17" s="154">
        <v>500000</v>
      </c>
      <c r="M17" s="41"/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314</v>
      </c>
      <c r="L18" s="136">
        <v>3000000</v>
      </c>
      <c r="M18" s="58"/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 t="s">
        <v>7</v>
      </c>
      <c r="I19" s="22"/>
      <c r="J19" s="32"/>
      <c r="K19" s="32" t="s">
        <v>315</v>
      </c>
      <c r="L19" s="136">
        <v>800000</v>
      </c>
      <c r="M19" s="58"/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316</v>
      </c>
      <c r="L20" s="136">
        <v>900000</v>
      </c>
      <c r="M20" s="59"/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502</v>
      </c>
      <c r="F21" s="7"/>
      <c r="G21" s="22">
        <f>C21*E21</f>
        <v>251000</v>
      </c>
      <c r="H21" s="8"/>
      <c r="I21" s="22"/>
      <c r="J21" s="32"/>
      <c r="K21" s="32" t="s">
        <v>317</v>
      </c>
      <c r="L21" s="136">
        <v>950000</v>
      </c>
      <c r="M21" s="59"/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318</v>
      </c>
      <c r="L22" s="136">
        <v>200000</v>
      </c>
      <c r="M22" s="41"/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32" t="s">
        <v>319</v>
      </c>
      <c r="L23" s="136">
        <v>3000000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320</v>
      </c>
      <c r="L24" s="136">
        <v>900000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321</v>
      </c>
      <c r="L25" s="136">
        <v>1000000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251100</v>
      </c>
      <c r="I26" s="8"/>
      <c r="J26" s="32"/>
      <c r="K26" s="32" t="s">
        <v>322</v>
      </c>
      <c r="L26" s="136">
        <v>800000</v>
      </c>
      <c r="M26" s="41"/>
      <c r="N26" s="41"/>
      <c r="O26" s="73"/>
      <c r="P26" s="49"/>
      <c r="Q26" s="78"/>
      <c r="R26" s="51"/>
      <c r="S26" s="75"/>
    </row>
    <row r="27" spans="1:22" x14ac:dyDescent="0.25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78580100</v>
      </c>
      <c r="J27" s="32"/>
      <c r="K27" s="32" t="s">
        <v>323</v>
      </c>
      <c r="L27" s="136">
        <v>1000000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324</v>
      </c>
      <c r="L28" s="136">
        <v>1100000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325</v>
      </c>
      <c r="L29" s="136">
        <v>900000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 t="s">
        <v>326</v>
      </c>
      <c r="L30" s="136">
        <v>800000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+'13 Feb'!I57</f>
        <v>70451100</v>
      </c>
      <c r="J31" s="32"/>
      <c r="K31" s="32" t="s">
        <v>327</v>
      </c>
      <c r="L31" s="49">
        <v>750000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/>
      <c r="L32" s="49">
        <v>-11400000</v>
      </c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/>
      <c r="L33" s="49"/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/>
      <c r="L34" s="49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/>
      <c r="L35" s="49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/>
      <c r="L36" s="49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/>
      <c r="L37" s="49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/>
      <c r="L38" s="49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49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/>
      <c r="L40" s="49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32"/>
      <c r="L41" s="49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32"/>
      <c r="L42" s="49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32"/>
      <c r="L43" s="49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32"/>
      <c r="L44" s="49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1460251420</v>
      </c>
      <c r="J45" s="32"/>
      <c r="K45" s="32"/>
      <c r="L45" s="49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/>
      <c r="L46" s="49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19686000</v>
      </c>
      <c r="I47" s="8"/>
      <c r="J47" s="32"/>
      <c r="K47" s="32"/>
      <c r="L47" s="49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0</v>
      </c>
      <c r="I48" s="8" t="s">
        <v>7</v>
      </c>
      <c r="J48" s="32"/>
      <c r="K48" s="32"/>
      <c r="L48" s="49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19686000</v>
      </c>
      <c r="J49" s="32"/>
      <c r="K49" s="32"/>
      <c r="L49" s="49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/>
      <c r="L50" s="49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/>
      <c r="L51" s="49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16400000</v>
      </c>
      <c r="I52" s="8"/>
      <c r="J52" s="32"/>
      <c r="K52" s="32"/>
      <c r="L52" s="49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11400000</v>
      </c>
      <c r="I53" s="8"/>
      <c r="J53" s="32"/>
      <c r="K53" s="32"/>
      <c r="L53" s="49"/>
      <c r="M53" s="56"/>
      <c r="N53" s="56" t="s">
        <v>7</v>
      </c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15000</v>
      </c>
      <c r="I54" s="8"/>
      <c r="J54" s="32"/>
      <c r="K54" s="32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27815000</v>
      </c>
      <c r="J55" s="32"/>
      <c r="K55" s="32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78580100</v>
      </c>
      <c r="J56" s="101">
        <f>SUM(M13:M55)</f>
        <v>19686000</v>
      </c>
      <c r="K56" s="32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78580100</v>
      </c>
      <c r="J57" s="103"/>
      <c r="K57" s="32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/>
      <c r="L62" s="49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/>
      <c r="L63" s="49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/>
      <c r="L64" s="49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/>
      <c r="L65" s="49"/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/>
      <c r="L66" s="49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/>
      <c r="L67" s="49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/>
      <c r="L68" s="49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/>
      <c r="L69" s="49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/>
      <c r="L70" s="49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/>
      <c r="L71" s="49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/>
      <c r="L72" s="49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>
        <v>15000</v>
      </c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16400000</v>
      </c>
      <c r="M122" s="140">
        <f t="shared" si="1"/>
        <v>19686000</v>
      </c>
      <c r="N122" s="140">
        <f t="shared" si="1"/>
        <v>0</v>
      </c>
      <c r="O122" s="140"/>
      <c r="P122" s="140">
        <f>SUM(P13:P121)</f>
        <v>11400000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tabSelected="1" view="pageBreakPreview" topLeftCell="A34" zoomScale="80" zoomScaleNormal="100" zoomScaleSheetLayoutView="80" workbookViewId="0">
      <selection activeCell="H53" sqref="H5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52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328</v>
      </c>
      <c r="C3" s="9"/>
      <c r="D3" s="7"/>
      <c r="E3" s="7"/>
      <c r="F3" s="7"/>
      <c r="G3" s="7"/>
      <c r="H3" s="7" t="s">
        <v>3</v>
      </c>
      <c r="I3" s="11">
        <v>43511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456+163</f>
        <v>619</v>
      </c>
      <c r="F8" s="21"/>
      <c r="G8" s="16">
        <f t="shared" ref="G8:G16" si="0">C8*E8</f>
        <v>61900000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209+57</f>
        <v>266</v>
      </c>
      <c r="F9" s="21"/>
      <c r="G9" s="16">
        <f t="shared" si="0"/>
        <v>13300000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46</v>
      </c>
      <c r="F10" s="21"/>
      <c r="G10" s="16">
        <f t="shared" si="0"/>
        <v>920000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2</v>
      </c>
      <c r="F11" s="21"/>
      <c r="G11" s="16">
        <f t="shared" si="0"/>
        <v>20000</v>
      </c>
      <c r="H11" s="8"/>
      <c r="I11" s="21"/>
      <c r="J11" s="28"/>
      <c r="K11" s="29"/>
      <c r="L11" s="156" t="s">
        <v>12</v>
      </c>
      <c r="M11" s="157"/>
      <c r="N11" s="30"/>
      <c r="O11" s="158" t="s">
        <v>13</v>
      </c>
      <c r="P11" s="159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5">
      <c r="C13" s="22">
        <v>2000</v>
      </c>
      <c r="D13" s="7"/>
      <c r="E13" s="21">
        <v>11</v>
      </c>
      <c r="F13" s="21"/>
      <c r="G13" s="16">
        <f t="shared" si="0"/>
        <v>22000</v>
      </c>
      <c r="H13" s="8"/>
      <c r="I13" s="7"/>
      <c r="J13" s="32"/>
      <c r="K13" s="32" t="s">
        <v>329</v>
      </c>
      <c r="L13" s="80">
        <v>2000000</v>
      </c>
      <c r="M13" s="41">
        <v>2473000</v>
      </c>
      <c r="N13" s="41"/>
      <c r="O13" s="42"/>
      <c r="P13" s="43">
        <v>9400000</v>
      </c>
      <c r="Q13" s="44"/>
      <c r="R13" s="45"/>
      <c r="S13" s="46"/>
      <c r="T13" s="47"/>
      <c r="U13" s="48"/>
      <c r="V13" s="48"/>
    </row>
    <row r="14" spans="1:29" x14ac:dyDescent="0.25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330</v>
      </c>
      <c r="L14" s="80">
        <v>2000000</v>
      </c>
      <c r="M14" s="41">
        <v>3824000</v>
      </c>
      <c r="N14" s="41"/>
      <c r="O14" s="42"/>
      <c r="P14" s="49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331</v>
      </c>
      <c r="L15" s="80">
        <v>1000000</v>
      </c>
      <c r="M15" s="41">
        <v>50000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332</v>
      </c>
      <c r="L16" s="80">
        <v>900000</v>
      </c>
      <c r="M16" s="41">
        <v>15085000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23</v>
      </c>
      <c r="D17" s="7"/>
      <c r="E17" s="21"/>
      <c r="F17" s="7"/>
      <c r="G17" s="7"/>
      <c r="H17" s="8">
        <f>SUM(G8:G16)</f>
        <v>76172000</v>
      </c>
      <c r="I17" s="9"/>
      <c r="J17" s="32"/>
      <c r="K17" s="32" t="s">
        <v>333</v>
      </c>
      <c r="L17" s="80">
        <v>1500000</v>
      </c>
      <c r="M17" s="41">
        <v>225000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334</v>
      </c>
      <c r="L18" s="80">
        <v>900000</v>
      </c>
      <c r="M18" s="58"/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 t="s">
        <v>7</v>
      </c>
      <c r="I19" s="22"/>
      <c r="J19" s="32"/>
      <c r="K19" s="32" t="s">
        <v>335</v>
      </c>
      <c r="L19" s="80">
        <v>500000</v>
      </c>
      <c r="M19" s="58"/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2"/>
      <c r="K20" s="32" t="s">
        <v>336</v>
      </c>
      <c r="L20" s="80">
        <v>200000</v>
      </c>
      <c r="M20" s="59"/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502</v>
      </c>
      <c r="F21" s="7"/>
      <c r="G21" s="22">
        <f>C21*E21</f>
        <v>251000</v>
      </c>
      <c r="H21" s="8"/>
      <c r="I21" s="22"/>
      <c r="J21" s="32"/>
      <c r="K21" s="32" t="s">
        <v>337</v>
      </c>
      <c r="L21" s="80">
        <v>1400000</v>
      </c>
      <c r="M21" s="59"/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338</v>
      </c>
      <c r="L22" s="80">
        <v>2500000</v>
      </c>
      <c r="M22" s="41"/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32" t="s">
        <v>339</v>
      </c>
      <c r="L23" s="80">
        <v>3000000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340</v>
      </c>
      <c r="L24" s="80">
        <v>500000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341</v>
      </c>
      <c r="L25" s="136">
        <v>3000000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252100</v>
      </c>
      <c r="I26" s="8"/>
      <c r="J26" s="32"/>
      <c r="K26" s="32"/>
      <c r="L26" s="136">
        <v>-9400000</v>
      </c>
      <c r="M26" s="41"/>
      <c r="N26" s="41"/>
      <c r="O26" s="73"/>
      <c r="P26" s="49"/>
      <c r="Q26" s="78"/>
      <c r="R26" s="51"/>
      <c r="S26" s="75"/>
    </row>
    <row r="27" spans="1:22" x14ac:dyDescent="0.25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76424100</v>
      </c>
      <c r="J27" s="32"/>
      <c r="K27" s="32"/>
      <c r="L27" s="136"/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/>
      <c r="L28" s="136"/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/>
      <c r="L29" s="136"/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/>
      <c r="L30" s="136"/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+'14 Feb '!I57</f>
        <v>78580100</v>
      </c>
      <c r="J31" s="32"/>
      <c r="K31" s="32"/>
      <c r="L31" s="49"/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/>
      <c r="L32" s="49"/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/>
      <c r="L33" s="49"/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/>
      <c r="L34" s="49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/>
      <c r="L35" s="49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/>
      <c r="L36" s="49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/>
      <c r="L37" s="49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/>
      <c r="L38" s="49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49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/>
      <c r="L40" s="49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32"/>
      <c r="L41" s="49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32"/>
      <c r="L42" s="49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32"/>
      <c r="L43" s="49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32"/>
      <c r="L44" s="49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1460251420</v>
      </c>
      <c r="J45" s="32"/>
      <c r="K45" s="32"/>
      <c r="L45" s="49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/>
      <c r="L46" s="49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21657000</v>
      </c>
      <c r="I47" s="8"/>
      <c r="J47" s="32"/>
      <c r="K47" s="32"/>
      <c r="L47" s="49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30000</v>
      </c>
      <c r="I48" s="8" t="s">
        <v>7</v>
      </c>
      <c r="J48" s="32"/>
      <c r="K48" s="32"/>
      <c r="L48" s="49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21687000</v>
      </c>
      <c r="J49" s="32"/>
      <c r="K49" s="32"/>
      <c r="L49" s="49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/>
      <c r="L50" s="49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/>
      <c r="L51" s="49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10000000</v>
      </c>
      <c r="I52" s="8"/>
      <c r="J52" s="32"/>
      <c r="K52" s="32"/>
      <c r="L52" s="49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9400000</v>
      </c>
      <c r="I53" s="8"/>
      <c r="J53" s="32"/>
      <c r="K53" s="32"/>
      <c r="L53" s="49"/>
      <c r="M53" s="56"/>
      <c r="N53" s="56" t="s">
        <v>7</v>
      </c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131000</v>
      </c>
      <c r="I54" s="8"/>
      <c r="J54" s="32"/>
      <c r="K54" s="32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19531000</v>
      </c>
      <c r="J55" s="32"/>
      <c r="K55" s="32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76424100</v>
      </c>
      <c r="J56" s="101">
        <f>SUM(M13:M55)</f>
        <v>21657000</v>
      </c>
      <c r="K56" s="32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76424100</v>
      </c>
      <c r="J57" s="103"/>
      <c r="K57" s="32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/>
      <c r="L62" s="49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/>
      <c r="L63" s="49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/>
      <c r="L64" s="49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/>
      <c r="L65" s="49"/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/>
      <c r="L66" s="49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/>
      <c r="L67" s="49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/>
      <c r="L68" s="49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/>
      <c r="L69" s="49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/>
      <c r="L70" s="49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/>
      <c r="L71" s="49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/>
      <c r="L72" s="49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>
        <v>131000</v>
      </c>
      <c r="B77" s="123">
        <v>30000</v>
      </c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10000000</v>
      </c>
      <c r="M122" s="140">
        <f t="shared" si="1"/>
        <v>21657000</v>
      </c>
      <c r="N122" s="140">
        <f t="shared" si="1"/>
        <v>0</v>
      </c>
      <c r="O122" s="140"/>
      <c r="P122" s="140">
        <f>SUM(P13:P121)</f>
        <v>9400000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I43" zoomScale="110" zoomScaleNormal="100" zoomScaleSheetLayoutView="110" workbookViewId="0">
      <selection activeCell="N14" sqref="N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43497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0.64583333333333337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1053</v>
      </c>
      <c r="F8" s="21"/>
      <c r="G8" s="16">
        <f t="shared" ref="G8:G16" si="0">C8*E8</f>
        <v>105300000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384</v>
      </c>
      <c r="F9" s="21"/>
      <c r="G9" s="16">
        <f t="shared" si="0"/>
        <v>19200000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6</v>
      </c>
      <c r="F10" s="21"/>
      <c r="G10" s="16">
        <f t="shared" si="0"/>
        <v>120000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44</v>
      </c>
      <c r="F11" s="21"/>
      <c r="G11" s="16">
        <f t="shared" si="0"/>
        <v>440000</v>
      </c>
      <c r="H11" s="8"/>
      <c r="I11" s="21"/>
      <c r="J11" s="28"/>
      <c r="K11" s="29"/>
      <c r="L11" s="156" t="s">
        <v>12</v>
      </c>
      <c r="M11" s="157"/>
      <c r="N11" s="30"/>
      <c r="O11" s="158" t="s">
        <v>13</v>
      </c>
      <c r="P11" s="159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31</v>
      </c>
      <c r="F12" s="21"/>
      <c r="G12" s="16">
        <f t="shared" si="0"/>
        <v>155000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">
      <c r="C13" s="22">
        <v>2000</v>
      </c>
      <c r="D13" s="7"/>
      <c r="E13" s="21">
        <v>37</v>
      </c>
      <c r="F13" s="21"/>
      <c r="G13" s="16">
        <f t="shared" si="0"/>
        <v>74000</v>
      </c>
      <c r="H13" s="8"/>
      <c r="I13" s="7"/>
      <c r="J13" s="32"/>
      <c r="K13" s="32" t="s">
        <v>61</v>
      </c>
      <c r="L13" s="40">
        <v>5000000</v>
      </c>
      <c r="M13" s="41">
        <v>200000</v>
      </c>
      <c r="N13" s="41"/>
      <c r="O13" s="42"/>
      <c r="P13" s="43">
        <v>23475000</v>
      </c>
      <c r="Q13" s="44"/>
      <c r="R13" s="45"/>
      <c r="S13" s="46"/>
      <c r="T13" s="47"/>
      <c r="U13" s="48"/>
      <c r="V13" s="48"/>
    </row>
    <row r="14" spans="1:29" x14ac:dyDescent="0.2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62</v>
      </c>
      <c r="L14" s="40">
        <v>1600000</v>
      </c>
      <c r="M14" s="41">
        <v>500000</v>
      </c>
      <c r="N14" s="41"/>
      <c r="O14" s="42"/>
      <c r="P14" s="49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63</v>
      </c>
      <c r="L15" s="40">
        <v>850000</v>
      </c>
      <c r="M15" s="41">
        <v>500000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64</v>
      </c>
      <c r="L16" s="40">
        <v>1700000</v>
      </c>
      <c r="M16" s="41">
        <v>6692200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23</v>
      </c>
      <c r="D17" s="7"/>
      <c r="E17" s="21"/>
      <c r="F17" s="7"/>
      <c r="G17" s="7"/>
      <c r="H17" s="8">
        <f>SUM(G8:G16)</f>
        <v>125289000</v>
      </c>
      <c r="I17" s="9"/>
      <c r="J17" s="32"/>
      <c r="K17" s="32" t="s">
        <v>65</v>
      </c>
      <c r="L17" s="40">
        <v>3500000</v>
      </c>
      <c r="M17" s="41"/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66</v>
      </c>
      <c r="L18" s="40">
        <v>1000000</v>
      </c>
      <c r="M18" s="58"/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2"/>
      <c r="K19" s="32" t="s">
        <v>67</v>
      </c>
      <c r="L19" s="40">
        <v>1800000</v>
      </c>
      <c r="M19" s="58"/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68</v>
      </c>
      <c r="L20" s="40">
        <v>2500000</v>
      </c>
      <c r="M20" s="59"/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2"/>
      <c r="K21" s="32" t="s">
        <v>69</v>
      </c>
      <c r="L21" s="40">
        <v>500000</v>
      </c>
      <c r="M21" s="59"/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70</v>
      </c>
      <c r="L22" s="40">
        <v>2550000</v>
      </c>
      <c r="M22" s="41"/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 t="s">
        <v>71</v>
      </c>
      <c r="L23" s="40">
        <v>1900000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72</v>
      </c>
      <c r="L24" s="40">
        <v>1000000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73</v>
      </c>
      <c r="L25" s="40">
        <v>700000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251500</v>
      </c>
      <c r="I26" s="8"/>
      <c r="J26" s="32"/>
      <c r="K26" s="32" t="s">
        <v>74</v>
      </c>
      <c r="L26" s="40">
        <v>650000</v>
      </c>
      <c r="M26" s="41"/>
      <c r="N26" s="41"/>
      <c r="O26" s="73"/>
      <c r="P26" s="49"/>
      <c r="Q26" s="78"/>
      <c r="R26" s="51"/>
      <c r="S26" s="75"/>
    </row>
    <row r="27" spans="1:22" x14ac:dyDescent="0.2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125540500</v>
      </c>
      <c r="J27" s="32"/>
      <c r="K27" s="32" t="s">
        <v>75</v>
      </c>
      <c r="L27" s="40">
        <v>1000000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76</v>
      </c>
      <c r="L28" s="40">
        <v>3750000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77</v>
      </c>
      <c r="L29" s="40">
        <v>600000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+'[1]15 Jan '!I38</f>
        <v>864896289</v>
      </c>
      <c r="J30" s="32"/>
      <c r="K30" s="32" t="s">
        <v>78</v>
      </c>
      <c r="L30" s="40">
        <v>1500000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 Feb'!I57</f>
        <v>97319700</v>
      </c>
      <c r="J31" s="32"/>
      <c r="K31" s="32" t="s">
        <v>79</v>
      </c>
      <c r="L31" s="40">
        <v>575000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 t="s">
        <v>80</v>
      </c>
      <c r="L32" s="40">
        <v>800000</v>
      </c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 t="s">
        <v>81</v>
      </c>
      <c r="L33" s="40">
        <v>800000</v>
      </c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 t="s">
        <v>82</v>
      </c>
      <c r="L34" s="40">
        <v>800000</v>
      </c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 t="s">
        <v>83</v>
      </c>
      <c r="L35" s="40">
        <v>1000000</v>
      </c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 t="s">
        <v>84</v>
      </c>
      <c r="L36" s="83">
        <v>-23475000</v>
      </c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 t="s">
        <v>85</v>
      </c>
      <c r="L37" s="83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864896289</v>
      </c>
      <c r="J38" s="32"/>
      <c r="K38" s="77"/>
      <c r="L38" s="49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77"/>
      <c r="L39" s="49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77"/>
      <c r="L40" s="49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77"/>
      <c r="L41" s="49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77"/>
      <c r="L42" s="86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77"/>
      <c r="L43" s="86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77"/>
      <c r="L44" s="49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1337412993</v>
      </c>
      <c r="J45" s="32"/>
      <c r="K45" s="77"/>
      <c r="L45" s="49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77"/>
      <c r="L46" s="49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7892200</v>
      </c>
      <c r="I47" s="8"/>
      <c r="J47" s="32"/>
      <c r="K47" s="77"/>
      <c r="L47" s="49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150000</v>
      </c>
      <c r="I48" s="8" t="s">
        <v>7</v>
      </c>
      <c r="J48" s="32"/>
      <c r="K48" s="77"/>
      <c r="L48" s="49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8042200</v>
      </c>
      <c r="J49" s="32"/>
      <c r="K49" s="77"/>
      <c r="L49" s="49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77"/>
      <c r="L50" s="49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77"/>
      <c r="L51" s="49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12600000</v>
      </c>
      <c r="I52" s="8"/>
      <c r="J52" s="32"/>
      <c r="K52" s="77"/>
      <c r="L52" s="49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23475000</v>
      </c>
      <c r="I53" s="8"/>
      <c r="J53" s="32"/>
      <c r="K53" s="77"/>
      <c r="L53" s="49"/>
      <c r="M53" s="56"/>
      <c r="N53" s="56"/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188000</v>
      </c>
      <c r="I54" s="8"/>
      <c r="J54" s="32"/>
      <c r="K54" s="77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36263000</v>
      </c>
      <c r="J55" s="32"/>
      <c r="K55" s="77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125540500</v>
      </c>
      <c r="J56" s="101">
        <f>SUM(M13:M55)</f>
        <v>7892200</v>
      </c>
      <c r="K56" s="77"/>
      <c r="L56" s="86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125540500</v>
      </c>
      <c r="J57" s="103"/>
      <c r="K57" s="77"/>
      <c r="L57" s="86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77"/>
      <c r="L58" s="86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77"/>
      <c r="L59" s="86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77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77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104"/>
      <c r="L62" s="108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104"/>
      <c r="L63" s="108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104"/>
      <c r="L64" s="108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104"/>
      <c r="L65" s="108"/>
      <c r="M65" s="82"/>
      <c r="N65" s="82"/>
      <c r="O65" s="97"/>
      <c r="P65" s="49"/>
      <c r="Q65" s="82"/>
      <c r="R65" s="45"/>
    </row>
    <row r="66" spans="1:22" x14ac:dyDescent="0.25">
      <c r="A66" s="115" t="s">
        <v>53</v>
      </c>
      <c r="B66" s="111"/>
      <c r="C66" s="111"/>
      <c r="D66" s="112"/>
      <c r="E66" s="112"/>
      <c r="F66" s="112"/>
      <c r="G66" s="9" t="s">
        <v>54</v>
      </c>
      <c r="J66" s="104"/>
      <c r="K66" s="104"/>
      <c r="L66" s="108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5">
      <c r="J67" s="32"/>
      <c r="K67" s="104"/>
      <c r="L67" s="108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104"/>
      <c r="L68" s="108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104"/>
      <c r="L69" s="108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104"/>
      <c r="L70" s="108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104"/>
      <c r="L71" s="108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104"/>
      <c r="L72" s="108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>
        <v>188000</v>
      </c>
      <c r="B77" s="123">
        <v>150000</v>
      </c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12600000</v>
      </c>
      <c r="M122" s="140">
        <f t="shared" si="1"/>
        <v>7892200</v>
      </c>
      <c r="N122" s="140">
        <f t="shared" si="1"/>
        <v>0</v>
      </c>
      <c r="O122" s="140"/>
      <c r="P122" s="140">
        <f>SUM(P13:P121)</f>
        <v>23475000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D10" zoomScale="110" zoomScaleNormal="100" zoomScaleSheetLayoutView="110" workbookViewId="0">
      <selection activeCell="M15" sqref="M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109</v>
      </c>
      <c r="C3" s="9"/>
      <c r="D3" s="7"/>
      <c r="E3" s="7"/>
      <c r="F3" s="7"/>
      <c r="G3" s="7"/>
      <c r="H3" s="7" t="s">
        <v>3</v>
      </c>
      <c r="I3" s="11">
        <v>43499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0.64583333333333337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1053+287</f>
        <v>1340</v>
      </c>
      <c r="F8" s="21"/>
      <c r="G8" s="16">
        <f t="shared" ref="G8:G16" si="0">C8*E8</f>
        <v>134000000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406</v>
      </c>
      <c r="F9" s="21"/>
      <c r="G9" s="16">
        <f t="shared" si="0"/>
        <v>20300000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7</v>
      </c>
      <c r="F10" s="21"/>
      <c r="G10" s="16">
        <f t="shared" si="0"/>
        <v>140000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45</v>
      </c>
      <c r="F11" s="21"/>
      <c r="G11" s="16">
        <f t="shared" si="0"/>
        <v>450000</v>
      </c>
      <c r="H11" s="8"/>
      <c r="I11" s="21"/>
      <c r="J11" s="28"/>
      <c r="K11" s="29"/>
      <c r="L11" s="156" t="s">
        <v>12</v>
      </c>
      <c r="M11" s="157"/>
      <c r="N11" s="30"/>
      <c r="O11" s="158" t="s">
        <v>13</v>
      </c>
      <c r="P11" s="159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31</v>
      </c>
      <c r="F12" s="21"/>
      <c r="G12" s="16">
        <f t="shared" si="0"/>
        <v>155000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">
      <c r="C13" s="22">
        <v>2000</v>
      </c>
      <c r="D13" s="7"/>
      <c r="E13" s="21">
        <v>37</v>
      </c>
      <c r="F13" s="21"/>
      <c r="G13" s="16">
        <f t="shared" si="0"/>
        <v>74000</v>
      </c>
      <c r="H13" s="8"/>
      <c r="I13" s="7"/>
      <c r="J13" s="32"/>
      <c r="K13" s="32" t="s">
        <v>84</v>
      </c>
      <c r="L13" s="40"/>
      <c r="M13" s="41">
        <v>20000</v>
      </c>
      <c r="N13" s="41"/>
      <c r="O13" s="42"/>
      <c r="P13" s="43">
        <v>26900000</v>
      </c>
      <c r="Q13" s="44"/>
      <c r="R13" s="45"/>
      <c r="S13" s="46"/>
      <c r="T13" s="47"/>
      <c r="U13" s="48"/>
      <c r="V13" s="48"/>
    </row>
    <row r="14" spans="1:29" x14ac:dyDescent="0.2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85</v>
      </c>
      <c r="L14" s="40"/>
      <c r="M14" s="41">
        <v>50000</v>
      </c>
      <c r="N14" s="41"/>
      <c r="O14" s="42"/>
      <c r="P14" s="49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86</v>
      </c>
      <c r="L15" s="40">
        <v>9500000</v>
      </c>
      <c r="M15" s="41"/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87</v>
      </c>
      <c r="L16" s="40">
        <v>900000</v>
      </c>
      <c r="M16" s="41"/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23</v>
      </c>
      <c r="D17" s="7"/>
      <c r="E17" s="21"/>
      <c r="F17" s="7"/>
      <c r="G17" s="7"/>
      <c r="H17" s="8">
        <f>SUM(G8:G16)</f>
        <v>155119000</v>
      </c>
      <c r="I17" s="9"/>
      <c r="J17" s="32"/>
      <c r="K17" s="32" t="s">
        <v>88</v>
      </c>
      <c r="L17" s="40">
        <v>800000</v>
      </c>
      <c r="M17" s="41"/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89</v>
      </c>
      <c r="L18" s="40">
        <v>2400000</v>
      </c>
      <c r="M18" s="58"/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2"/>
      <c r="K19" s="32" t="s">
        <v>90</v>
      </c>
      <c r="L19" s="40">
        <v>1500000</v>
      </c>
      <c r="M19" s="58"/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91</v>
      </c>
      <c r="L20" s="40">
        <v>1500000</v>
      </c>
      <c r="M20" s="59"/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2"/>
      <c r="K21" s="32" t="s">
        <v>92</v>
      </c>
      <c r="L21" s="40">
        <v>700000</v>
      </c>
      <c r="M21" s="59"/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93</v>
      </c>
      <c r="L22" s="40">
        <v>2250000</v>
      </c>
      <c r="M22" s="41"/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 t="s">
        <v>94</v>
      </c>
      <c r="L23" s="40">
        <v>1500000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95</v>
      </c>
      <c r="L24" s="40">
        <v>1000000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96</v>
      </c>
      <c r="L25" s="40">
        <v>2000000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251500</v>
      </c>
      <c r="I26" s="8"/>
      <c r="J26" s="32"/>
      <c r="K26" s="32" t="s">
        <v>97</v>
      </c>
      <c r="L26" s="40">
        <v>1000000</v>
      </c>
      <c r="M26" s="41"/>
      <c r="N26" s="41"/>
      <c r="O26" s="73"/>
      <c r="P26" s="49"/>
      <c r="Q26" s="78"/>
      <c r="R26" s="51"/>
      <c r="S26" s="75"/>
    </row>
    <row r="27" spans="1:22" x14ac:dyDescent="0.2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155370500</v>
      </c>
      <c r="J27" s="32"/>
      <c r="K27" s="32" t="s">
        <v>98</v>
      </c>
      <c r="L27" s="40">
        <v>1000000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99</v>
      </c>
      <c r="L28" s="40">
        <v>1200000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100</v>
      </c>
      <c r="L29" s="40">
        <v>1000000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+'[1]15 Jan '!I38</f>
        <v>864896289</v>
      </c>
      <c r="J30" s="32"/>
      <c r="K30" s="32" t="s">
        <v>101</v>
      </c>
      <c r="L30" s="40">
        <v>900000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 Feb'!I57</f>
        <v>125540500</v>
      </c>
      <c r="J31" s="32"/>
      <c r="K31" s="32" t="s">
        <v>102</v>
      </c>
      <c r="L31" s="40">
        <v>750000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 t="s">
        <v>103</v>
      </c>
      <c r="L32" s="142">
        <v>-26900000</v>
      </c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 t="s">
        <v>104</v>
      </c>
      <c r="L33" s="142"/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 t="s">
        <v>105</v>
      </c>
      <c r="L34" s="142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 t="s">
        <v>106</v>
      </c>
      <c r="L35" s="142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 t="s">
        <v>107</v>
      </c>
      <c r="L36" s="142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 t="s">
        <v>108</v>
      </c>
      <c r="L37" s="142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864896289</v>
      </c>
      <c r="J38" s="32"/>
      <c r="K38" s="77"/>
      <c r="L38" s="142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77"/>
      <c r="L39" s="142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77"/>
      <c r="L40" s="142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77"/>
      <c r="L41" s="142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77"/>
      <c r="L42" s="142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77"/>
      <c r="L43" s="142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77"/>
      <c r="L44" s="142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1337412993</v>
      </c>
      <c r="J45" s="32"/>
      <c r="K45" s="77"/>
      <c r="L45" s="142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77"/>
      <c r="L46" s="142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70000</v>
      </c>
      <c r="I47" s="8"/>
      <c r="J47" s="32"/>
      <c r="K47" s="77"/>
      <c r="L47" s="142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0</v>
      </c>
      <c r="I48" s="8" t="s">
        <v>7</v>
      </c>
      <c r="J48" s="32"/>
      <c r="K48" s="77"/>
      <c r="L48" s="142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70000</v>
      </c>
      <c r="J49" s="32"/>
      <c r="K49" s="77"/>
      <c r="L49" s="142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77"/>
      <c r="L50" s="142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77"/>
      <c r="L51" s="142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3000000</v>
      </c>
      <c r="I52" s="8"/>
      <c r="J52" s="32"/>
      <c r="K52" s="77"/>
      <c r="L52" s="142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26900000</v>
      </c>
      <c r="I53" s="8"/>
      <c r="J53" s="32"/>
      <c r="K53" s="77"/>
      <c r="L53" s="49"/>
      <c r="M53" s="56"/>
      <c r="N53" s="56"/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0</v>
      </c>
      <c r="I54" s="8"/>
      <c r="J54" s="32"/>
      <c r="K54" s="77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29900000</v>
      </c>
      <c r="J55" s="32"/>
      <c r="K55" s="77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155370500</v>
      </c>
      <c r="J56" s="101">
        <f>SUM(M13:M55)</f>
        <v>70000</v>
      </c>
      <c r="K56" s="77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155370500</v>
      </c>
      <c r="J57" s="103"/>
      <c r="K57" s="77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77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77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77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77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104"/>
      <c r="L62" s="108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104"/>
      <c r="L63" s="108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104"/>
      <c r="L64" s="108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104"/>
      <c r="L65" s="108"/>
      <c r="M65" s="82"/>
      <c r="N65" s="82"/>
      <c r="O65" s="97"/>
      <c r="P65" s="49"/>
      <c r="Q65" s="82"/>
      <c r="R65" s="45"/>
    </row>
    <row r="66" spans="1:22" x14ac:dyDescent="0.25">
      <c r="A66" s="115" t="s">
        <v>53</v>
      </c>
      <c r="B66" s="111"/>
      <c r="C66" s="111"/>
      <c r="D66" s="112"/>
      <c r="E66" s="112"/>
      <c r="F66" s="112"/>
      <c r="G66" s="9" t="s">
        <v>54</v>
      </c>
      <c r="J66" s="104"/>
      <c r="K66" s="104"/>
      <c r="L66" s="108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5">
      <c r="J67" s="32"/>
      <c r="K67" s="104"/>
      <c r="L67" s="108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104"/>
      <c r="L68" s="108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104"/>
      <c r="L69" s="108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104"/>
      <c r="L70" s="108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104"/>
      <c r="L71" s="108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104"/>
      <c r="L72" s="108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/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3000000</v>
      </c>
      <c r="M122" s="140">
        <f t="shared" si="1"/>
        <v>70000</v>
      </c>
      <c r="N122" s="140">
        <f t="shared" si="1"/>
        <v>0</v>
      </c>
      <c r="O122" s="140"/>
      <c r="P122" s="140">
        <f>SUM(P13:P121)</f>
        <v>26900000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D44" zoomScale="110" zoomScaleNormal="100" zoomScaleSheetLayoutView="110" workbookViewId="0">
      <selection activeCell="B74" sqref="B7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43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127</v>
      </c>
      <c r="C3" s="9"/>
      <c r="D3" s="7"/>
      <c r="E3" s="7"/>
      <c r="F3" s="7"/>
      <c r="G3" s="7"/>
      <c r="H3" s="7" t="s">
        <v>3</v>
      </c>
      <c r="I3" s="11">
        <v>43500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0.64583333333333337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260</v>
      </c>
      <c r="F8" s="21"/>
      <c r="G8" s="16">
        <f t="shared" ref="G8:G16" si="0">C8*E8</f>
        <v>26000000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30</v>
      </c>
      <c r="F9" s="21"/>
      <c r="G9" s="16">
        <f t="shared" si="0"/>
        <v>1500000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6</v>
      </c>
      <c r="F10" s="21"/>
      <c r="G10" s="16">
        <f t="shared" si="0"/>
        <v>120000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45</v>
      </c>
      <c r="F11" s="21"/>
      <c r="G11" s="16">
        <f t="shared" si="0"/>
        <v>450000</v>
      </c>
      <c r="H11" s="8"/>
      <c r="I11" s="21"/>
      <c r="J11" s="28"/>
      <c r="K11" s="29"/>
      <c r="L11" s="156" t="s">
        <v>12</v>
      </c>
      <c r="M11" s="157"/>
      <c r="N11" s="30"/>
      <c r="O11" s="158" t="s">
        <v>13</v>
      </c>
      <c r="P11" s="159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">
      <c r="C13" s="22">
        <v>2000</v>
      </c>
      <c r="D13" s="7"/>
      <c r="E13" s="21">
        <v>38</v>
      </c>
      <c r="F13" s="21"/>
      <c r="G13" s="16">
        <f t="shared" si="0"/>
        <v>76000</v>
      </c>
      <c r="H13" s="8"/>
      <c r="I13" s="7"/>
      <c r="J13" s="32"/>
      <c r="K13" s="32" t="s">
        <v>84</v>
      </c>
      <c r="L13" s="40">
        <v>850000</v>
      </c>
      <c r="M13" s="41">
        <v>147500000</v>
      </c>
      <c r="N13" s="41"/>
      <c r="O13" s="42"/>
      <c r="P13" s="43">
        <v>9475000</v>
      </c>
      <c r="Q13" s="44"/>
      <c r="R13" s="45"/>
      <c r="S13" s="46"/>
      <c r="T13" s="47"/>
      <c r="U13" s="48"/>
      <c r="V13" s="48"/>
    </row>
    <row r="14" spans="1:29" x14ac:dyDescent="0.2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85</v>
      </c>
      <c r="L14" s="40">
        <v>1700000</v>
      </c>
      <c r="M14" s="41">
        <v>7500000</v>
      </c>
      <c r="N14" s="41"/>
      <c r="O14" s="42"/>
      <c r="P14" s="49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103</v>
      </c>
      <c r="L15" s="49">
        <v>1750000</v>
      </c>
      <c r="M15" s="41">
        <v>2523000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104</v>
      </c>
      <c r="L16" s="49">
        <v>650000</v>
      </c>
      <c r="M16" s="41">
        <v>12962000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23</v>
      </c>
      <c r="D17" s="7"/>
      <c r="E17" s="21"/>
      <c r="F17" s="7"/>
      <c r="G17" s="7"/>
      <c r="H17" s="8">
        <f>SUM(G8:G16)</f>
        <v>28311000</v>
      </c>
      <c r="I17" s="9"/>
      <c r="J17" s="32"/>
      <c r="K17" s="32" t="s">
        <v>105</v>
      </c>
      <c r="L17" s="49">
        <v>2000000</v>
      </c>
      <c r="M17" s="41">
        <v>1815000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106</v>
      </c>
      <c r="L18" s="49">
        <v>800000</v>
      </c>
      <c r="M18" s="58">
        <v>1750000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2"/>
      <c r="K19" s="32" t="s">
        <v>107</v>
      </c>
      <c r="L19" s="49">
        <v>1575000</v>
      </c>
      <c r="M19" s="58">
        <v>17500</v>
      </c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108</v>
      </c>
      <c r="L20" s="49">
        <v>2700000</v>
      </c>
      <c r="M20" s="59"/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504</v>
      </c>
      <c r="F21" s="7"/>
      <c r="G21" s="22">
        <f>C21*E21</f>
        <v>252000</v>
      </c>
      <c r="H21" s="8"/>
      <c r="I21" s="22"/>
      <c r="J21" s="32"/>
      <c r="K21" s="32" t="s">
        <v>110</v>
      </c>
      <c r="L21" s="49">
        <v>1000000</v>
      </c>
      <c r="M21" s="59"/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111</v>
      </c>
      <c r="L22" s="49">
        <v>2500000</v>
      </c>
      <c r="M22" s="41"/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 t="s">
        <v>112</v>
      </c>
      <c r="L23" s="49">
        <v>1000000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113</v>
      </c>
      <c r="L24" s="49">
        <v>12600000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114</v>
      </c>
      <c r="L25" s="49">
        <v>1000000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252000</v>
      </c>
      <c r="I26" s="8"/>
      <c r="J26" s="32"/>
      <c r="K26" s="32" t="s">
        <v>115</v>
      </c>
      <c r="L26" s="49">
        <v>4135000</v>
      </c>
      <c r="M26" s="41"/>
      <c r="N26" s="41"/>
      <c r="O26" s="73"/>
      <c r="P26" s="49"/>
      <c r="Q26" s="78"/>
      <c r="R26" s="51"/>
      <c r="S26" s="75"/>
    </row>
    <row r="27" spans="1:22" x14ac:dyDescent="0.2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28563000</v>
      </c>
      <c r="J27" s="32"/>
      <c r="K27" s="32" t="s">
        <v>116</v>
      </c>
      <c r="L27" s="49">
        <v>5000000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117</v>
      </c>
      <c r="L28" s="49">
        <v>1500000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118</v>
      </c>
      <c r="L29" s="49">
        <v>2550000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+'[1]15 Jan '!I38</f>
        <v>864896289</v>
      </c>
      <c r="J30" s="32"/>
      <c r="K30" s="32" t="s">
        <v>119</v>
      </c>
      <c r="L30" s="49">
        <v>2000000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 Feb'!I56</f>
        <v>155370500</v>
      </c>
      <c r="J31" s="32"/>
      <c r="K31" s="32" t="s">
        <v>120</v>
      </c>
      <c r="L31" s="49">
        <v>1000000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 t="s">
        <v>121</v>
      </c>
      <c r="L32" s="49">
        <v>950000</v>
      </c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 t="s">
        <v>122</v>
      </c>
      <c r="L33" s="142">
        <v>-9475000</v>
      </c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 t="s">
        <v>123</v>
      </c>
      <c r="L34" s="142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 t="s">
        <v>124</v>
      </c>
      <c r="L35" s="142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 t="s">
        <v>125</v>
      </c>
      <c r="L36" s="142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 t="s">
        <v>126</v>
      </c>
      <c r="L37" s="142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864896289</v>
      </c>
      <c r="J38" s="32"/>
      <c r="K38" s="77"/>
      <c r="L38" s="142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77"/>
      <c r="L39" s="142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77"/>
      <c r="L40" s="142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77"/>
      <c r="L41" s="142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77"/>
      <c r="L42" s="142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77"/>
      <c r="L43" s="142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77"/>
      <c r="L44" s="142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1337412993</v>
      </c>
      <c r="J45" s="32"/>
      <c r="K45" s="77"/>
      <c r="L45" s="142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77"/>
      <c r="L46" s="142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174067500</v>
      </c>
      <c r="I47" s="8"/>
      <c r="J47" s="32"/>
      <c r="K47" s="77"/>
      <c r="L47" s="142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0</v>
      </c>
      <c r="I48" s="8" t="s">
        <v>7</v>
      </c>
      <c r="J48" s="32"/>
      <c r="K48" s="77"/>
      <c r="L48" s="142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174067500</v>
      </c>
      <c r="J49" s="32"/>
      <c r="K49" s="77"/>
      <c r="L49" s="142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77"/>
      <c r="L50" s="142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77"/>
      <c r="L51" s="142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37785000</v>
      </c>
      <c r="I52" s="8"/>
      <c r="J52" s="32"/>
      <c r="K52" s="77"/>
      <c r="L52" s="142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9475000</v>
      </c>
      <c r="I53" s="8"/>
      <c r="J53" s="32"/>
      <c r="K53" s="77"/>
      <c r="L53" s="49"/>
      <c r="M53" s="56"/>
      <c r="N53" s="56"/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0</v>
      </c>
      <c r="I54" s="8"/>
      <c r="J54" s="32"/>
      <c r="K54" s="77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47260000</v>
      </c>
      <c r="J55" s="32"/>
      <c r="K55" s="77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28563000</v>
      </c>
      <c r="J56" s="101">
        <f>SUM(M13:M55)</f>
        <v>174067500</v>
      </c>
      <c r="K56" s="77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28563000</v>
      </c>
      <c r="J57" s="103"/>
      <c r="K57" s="77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77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77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77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77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104"/>
      <c r="L62" s="108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104"/>
      <c r="L63" s="108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104"/>
      <c r="L64" s="108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104"/>
      <c r="L65" s="108"/>
      <c r="M65" s="82"/>
      <c r="N65" s="82"/>
      <c r="O65" s="97"/>
      <c r="P65" s="49"/>
      <c r="Q65" s="82"/>
      <c r="R65" s="45"/>
    </row>
    <row r="66" spans="1:22" x14ac:dyDescent="0.25">
      <c r="A66" s="115" t="s">
        <v>53</v>
      </c>
      <c r="B66" s="111"/>
      <c r="C66" s="111"/>
      <c r="D66" s="112"/>
      <c r="E66" s="112"/>
      <c r="F66" s="112"/>
      <c r="G66" s="9" t="s">
        <v>54</v>
      </c>
      <c r="J66" s="104"/>
      <c r="K66" s="104"/>
      <c r="L66" s="108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5">
      <c r="J67" s="32"/>
      <c r="K67" s="104"/>
      <c r="L67" s="108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104"/>
      <c r="L68" s="108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104"/>
      <c r="L69" s="108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104"/>
      <c r="L70" s="108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104"/>
      <c r="L71" s="108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104"/>
      <c r="L72" s="108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/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37785000</v>
      </c>
      <c r="M122" s="140">
        <f t="shared" si="1"/>
        <v>174067500</v>
      </c>
      <c r="N122" s="140">
        <f t="shared" si="1"/>
        <v>0</v>
      </c>
      <c r="O122" s="140"/>
      <c r="P122" s="140">
        <f>SUM(P13:P121)</f>
        <v>9475000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F10" zoomScale="110" zoomScaleNormal="100" zoomScaleSheetLayoutView="110" workbookViewId="0">
      <selection activeCell="G22" sqref="G2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44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148</v>
      </c>
      <c r="C3" s="9"/>
      <c r="D3" s="7"/>
      <c r="E3" s="7"/>
      <c r="F3" s="7"/>
      <c r="G3" s="7"/>
      <c r="H3" s="7" t="s">
        <v>3</v>
      </c>
      <c r="I3" s="11">
        <v>43502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412-3</f>
        <v>409</v>
      </c>
      <c r="F8" s="21"/>
      <c r="G8" s="16">
        <f t="shared" ref="G8:G16" si="0">C8*E8</f>
        <v>40900000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185</v>
      </c>
      <c r="F9" s="21"/>
      <c r="G9" s="16">
        <f t="shared" si="0"/>
        <v>9250000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30</v>
      </c>
      <c r="F10" s="21"/>
      <c r="G10" s="16">
        <f t="shared" si="0"/>
        <v>600000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0</v>
      </c>
      <c r="F11" s="21"/>
      <c r="G11" s="16">
        <f t="shared" si="0"/>
        <v>0</v>
      </c>
      <c r="H11" s="8"/>
      <c r="I11" s="21"/>
      <c r="J11" s="28"/>
      <c r="K11" s="29"/>
      <c r="L11" s="156" t="s">
        <v>12</v>
      </c>
      <c r="M11" s="157"/>
      <c r="N11" s="30"/>
      <c r="O11" s="158" t="s">
        <v>13</v>
      </c>
      <c r="P11" s="159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">
      <c r="C13" s="22">
        <v>2000</v>
      </c>
      <c r="D13" s="7"/>
      <c r="E13" s="21">
        <v>19</v>
      </c>
      <c r="F13" s="21"/>
      <c r="G13" s="16">
        <f t="shared" si="0"/>
        <v>38000</v>
      </c>
      <c r="H13" s="8"/>
      <c r="I13" s="7"/>
      <c r="J13" s="32"/>
      <c r="K13" s="32" t="s">
        <v>122</v>
      </c>
      <c r="L13" s="49">
        <v>900000</v>
      </c>
      <c r="M13" s="41">
        <v>8097500</v>
      </c>
      <c r="N13" s="41"/>
      <c r="O13" s="42"/>
      <c r="P13" s="43">
        <v>8750000</v>
      </c>
      <c r="Q13" s="44"/>
      <c r="R13" s="45"/>
      <c r="S13" s="46"/>
      <c r="T13" s="47"/>
      <c r="U13" s="48"/>
      <c r="V13" s="48"/>
    </row>
    <row r="14" spans="1:29" x14ac:dyDescent="0.2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123</v>
      </c>
      <c r="L14" s="49">
        <v>1400000</v>
      </c>
      <c r="M14" s="41">
        <v>100000</v>
      </c>
      <c r="N14" s="41"/>
      <c r="O14" s="42"/>
      <c r="P14" s="49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124</v>
      </c>
      <c r="L15" s="49">
        <v>2500000</v>
      </c>
      <c r="M15" s="41">
        <v>200000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125</v>
      </c>
      <c r="L16" s="49">
        <v>500000</v>
      </c>
      <c r="M16" s="41">
        <v>200000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23</v>
      </c>
      <c r="D17" s="7"/>
      <c r="E17" s="21"/>
      <c r="F17" s="7"/>
      <c r="G17" s="7"/>
      <c r="H17" s="8">
        <f>SUM(G8:G16)</f>
        <v>50788000</v>
      </c>
      <c r="I17" s="9"/>
      <c r="J17" s="32"/>
      <c r="K17" s="32" t="s">
        <v>126</v>
      </c>
      <c r="L17" s="49">
        <v>1500000</v>
      </c>
      <c r="M17" s="41">
        <v>250000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128</v>
      </c>
      <c r="L18" s="49">
        <v>900000</v>
      </c>
      <c r="M18" s="58">
        <v>20000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2"/>
      <c r="K19" s="32" t="s">
        <v>129</v>
      </c>
      <c r="L19" s="49">
        <v>900000</v>
      </c>
      <c r="M19" s="58">
        <v>150000</v>
      </c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130</v>
      </c>
      <c r="L20" s="49">
        <v>800000</v>
      </c>
      <c r="M20" s="59">
        <v>365000</v>
      </c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502</v>
      </c>
      <c r="F21" s="7"/>
      <c r="G21" s="22">
        <f>C21*E21</f>
        <v>251000</v>
      </c>
      <c r="H21" s="8"/>
      <c r="I21" s="22"/>
      <c r="J21" s="32"/>
      <c r="K21" s="32" t="s">
        <v>131</v>
      </c>
      <c r="L21" s="49">
        <v>1900000</v>
      </c>
      <c r="M21" s="59">
        <v>28000</v>
      </c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132</v>
      </c>
      <c r="L22" s="49">
        <v>900000</v>
      </c>
      <c r="M22" s="41">
        <v>1845000</v>
      </c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2</v>
      </c>
      <c r="F23" s="7"/>
      <c r="G23" s="22">
        <f>C23*E23</f>
        <v>200</v>
      </c>
      <c r="H23" s="8"/>
      <c r="I23" s="9"/>
      <c r="J23" s="32"/>
      <c r="K23" s="32" t="s">
        <v>133</v>
      </c>
      <c r="L23" s="49">
        <v>2400000</v>
      </c>
      <c r="M23" s="41">
        <v>138000</v>
      </c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134</v>
      </c>
      <c r="L24" s="49">
        <v>5000000</v>
      </c>
      <c r="M24" s="41">
        <v>63000</v>
      </c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135</v>
      </c>
      <c r="L25" s="49">
        <v>1000000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251200</v>
      </c>
      <c r="I26" s="8"/>
      <c r="J26" s="32"/>
      <c r="K26" s="32" t="s">
        <v>136</v>
      </c>
      <c r="L26" s="49">
        <v>850000</v>
      </c>
      <c r="M26" s="41"/>
      <c r="N26" s="41"/>
      <c r="O26" s="73"/>
      <c r="P26" s="49"/>
      <c r="Q26" s="78"/>
      <c r="R26" s="51"/>
      <c r="S26" s="75"/>
    </row>
    <row r="27" spans="1:22" x14ac:dyDescent="0.2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51039200</v>
      </c>
      <c r="J27" s="32"/>
      <c r="K27" s="32" t="s">
        <v>137</v>
      </c>
      <c r="L27" s="49">
        <v>1100000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138</v>
      </c>
      <c r="L28" s="49">
        <v>542500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139</v>
      </c>
      <c r="L29" s="49">
        <v>1900000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+'[1]15 Jan '!I38</f>
        <v>864896289</v>
      </c>
      <c r="J30" s="32"/>
      <c r="K30" s="32" t="s">
        <v>140</v>
      </c>
      <c r="L30" s="49">
        <v>1500000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+'4 Feb'!I57</f>
        <v>28563000</v>
      </c>
      <c r="J31" s="32"/>
      <c r="K31" s="32" t="s">
        <v>141</v>
      </c>
      <c r="L31" s="49">
        <v>100000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 t="s">
        <v>142</v>
      </c>
      <c r="L32" s="49">
        <v>5610200</v>
      </c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 t="s">
        <v>143</v>
      </c>
      <c r="L33" s="142">
        <v>-8750000</v>
      </c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 t="s">
        <v>144</v>
      </c>
      <c r="L34" s="142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 t="s">
        <v>145</v>
      </c>
      <c r="L35" s="142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 t="s">
        <v>146</v>
      </c>
      <c r="L36" s="142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 t="s">
        <v>147</v>
      </c>
      <c r="L37" s="142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864896289</v>
      </c>
      <c r="J38" s="32"/>
      <c r="K38" s="77"/>
      <c r="L38" s="142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77"/>
      <c r="L39" s="142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77"/>
      <c r="L40" s="142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77"/>
      <c r="L41" s="142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77"/>
      <c r="L42" s="142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77"/>
      <c r="L43" s="142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77"/>
      <c r="L44" s="142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1337412993</v>
      </c>
      <c r="J45" s="32"/>
      <c r="K45" s="77"/>
      <c r="L45" s="142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77"/>
      <c r="L46" s="142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11456500</v>
      </c>
      <c r="I47" s="8"/>
      <c r="J47" s="32"/>
      <c r="K47" s="77"/>
      <c r="L47" s="142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20000</v>
      </c>
      <c r="I48" s="8" t="s">
        <v>7</v>
      </c>
      <c r="J48" s="32"/>
      <c r="K48" s="77"/>
      <c r="L48" s="142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11476500</v>
      </c>
      <c r="J49" s="32"/>
      <c r="K49" s="77"/>
      <c r="L49" s="142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77"/>
      <c r="L50" s="142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77"/>
      <c r="L51" s="142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23452700</v>
      </c>
      <c r="I52" s="8"/>
      <c r="J52" s="32"/>
      <c r="K52" s="77"/>
      <c r="L52" s="142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8750000</v>
      </c>
      <c r="I53" s="8"/>
      <c r="J53" s="32"/>
      <c r="K53" s="77"/>
      <c r="L53" s="49"/>
      <c r="M53" s="56"/>
      <c r="N53" s="56"/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1750000</v>
      </c>
      <c r="I54" s="8"/>
      <c r="J54" s="32"/>
      <c r="K54" s="77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33952700</v>
      </c>
      <c r="J55" s="32"/>
      <c r="K55" s="77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51039200</v>
      </c>
      <c r="J56" s="101">
        <f>SUM(M13:M55)</f>
        <v>11456500</v>
      </c>
      <c r="K56" s="77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51039200</v>
      </c>
      <c r="J57" s="103"/>
      <c r="K57" s="77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77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77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77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77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104"/>
      <c r="L62" s="108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104"/>
      <c r="L63" s="108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104"/>
      <c r="L64" s="108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104"/>
      <c r="L65" s="108"/>
      <c r="M65" s="82"/>
      <c r="N65" s="82"/>
      <c r="O65" s="97"/>
      <c r="P65" s="49"/>
      <c r="Q65" s="82"/>
      <c r="R65" s="45"/>
    </row>
    <row r="66" spans="1:22" x14ac:dyDescent="0.25">
      <c r="A66" s="115" t="s">
        <v>53</v>
      </c>
      <c r="B66" s="111"/>
      <c r="C66" s="111"/>
      <c r="D66" s="112"/>
      <c r="E66" s="112"/>
      <c r="F66" s="112"/>
      <c r="G66" s="9" t="s">
        <v>54</v>
      </c>
      <c r="J66" s="104"/>
      <c r="K66" s="104"/>
      <c r="L66" s="108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5">
      <c r="J67" s="32"/>
      <c r="K67" s="104"/>
      <c r="L67" s="108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104"/>
      <c r="L68" s="108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104"/>
      <c r="L69" s="108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104"/>
      <c r="L70" s="108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104"/>
      <c r="L71" s="108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104"/>
      <c r="L72" s="108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>
        <v>1750000</v>
      </c>
      <c r="B77" s="123">
        <v>20000</v>
      </c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23452700</v>
      </c>
      <c r="M122" s="140">
        <f t="shared" si="1"/>
        <v>11456500</v>
      </c>
      <c r="N122" s="140">
        <f t="shared" si="1"/>
        <v>0</v>
      </c>
      <c r="O122" s="140"/>
      <c r="P122" s="140">
        <f>SUM(P13:P121)</f>
        <v>8750000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59" zoomScale="110" zoomScaleNormal="100" zoomScaleSheetLayoutView="110" workbookViewId="0">
      <selection activeCell="A77" sqref="A7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45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148</v>
      </c>
      <c r="C3" s="9"/>
      <c r="D3" s="7"/>
      <c r="E3" s="7"/>
      <c r="F3" s="7"/>
      <c r="G3" s="7"/>
      <c r="H3" s="7" t="s">
        <v>3</v>
      </c>
      <c r="I3" s="11">
        <v>43502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423</v>
      </c>
      <c r="F8" s="21"/>
      <c r="G8" s="16">
        <f t="shared" ref="G8:G16" si="0">C8*E8</f>
        <v>42300000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235</v>
      </c>
      <c r="F9" s="21"/>
      <c r="G9" s="16">
        <f t="shared" si="0"/>
        <v>11750000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38</v>
      </c>
      <c r="F10" s="21"/>
      <c r="G10" s="16">
        <f t="shared" si="0"/>
        <v>760000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18</v>
      </c>
      <c r="F11" s="21"/>
      <c r="G11" s="16">
        <f t="shared" si="0"/>
        <v>180000</v>
      </c>
      <c r="H11" s="8"/>
      <c r="I11" s="21"/>
      <c r="J11" s="28"/>
      <c r="K11" s="29"/>
      <c r="L11" s="156" t="s">
        <v>12</v>
      </c>
      <c r="M11" s="157"/>
      <c r="N11" s="30"/>
      <c r="O11" s="158" t="s">
        <v>13</v>
      </c>
      <c r="P11" s="159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">
      <c r="C13" s="22">
        <v>2000</v>
      </c>
      <c r="D13" s="7"/>
      <c r="E13" s="21">
        <v>15</v>
      </c>
      <c r="F13" s="21"/>
      <c r="G13" s="16">
        <f t="shared" si="0"/>
        <v>30000</v>
      </c>
      <c r="H13" s="8"/>
      <c r="I13" s="7"/>
      <c r="J13" s="32"/>
      <c r="K13" s="32" t="s">
        <v>143</v>
      </c>
      <c r="L13" s="49">
        <v>900000</v>
      </c>
      <c r="M13" s="41">
        <v>8000000</v>
      </c>
      <c r="N13" s="41"/>
      <c r="O13" s="42"/>
      <c r="P13" s="43">
        <v>13500000</v>
      </c>
      <c r="Q13" s="44"/>
      <c r="R13" s="45"/>
      <c r="S13" s="46"/>
      <c r="T13" s="47"/>
      <c r="U13" s="48"/>
      <c r="V13" s="48"/>
    </row>
    <row r="14" spans="1:29" x14ac:dyDescent="0.2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144</v>
      </c>
      <c r="L14" s="49">
        <v>750000</v>
      </c>
      <c r="M14" s="41">
        <v>120000</v>
      </c>
      <c r="N14" s="41"/>
      <c r="O14" s="42"/>
      <c r="P14" s="49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145</v>
      </c>
      <c r="L15" s="49">
        <v>2000000</v>
      </c>
      <c r="M15" s="41">
        <v>1850000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146</v>
      </c>
      <c r="L16" s="49">
        <v>750000</v>
      </c>
      <c r="M16" s="41">
        <v>1000000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23</v>
      </c>
      <c r="D17" s="7"/>
      <c r="E17" s="21"/>
      <c r="F17" s="7"/>
      <c r="G17" s="7"/>
      <c r="H17" s="8">
        <f>SUM(G8:G16)</f>
        <v>55020000</v>
      </c>
      <c r="I17" s="9"/>
      <c r="J17" s="32"/>
      <c r="K17" s="32" t="s">
        <v>147</v>
      </c>
      <c r="L17" s="49">
        <v>90000</v>
      </c>
      <c r="M17" s="41">
        <v>5705000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149</v>
      </c>
      <c r="L18" s="49">
        <v>350000</v>
      </c>
      <c r="M18" s="58">
        <v>60000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2"/>
      <c r="K19" s="32" t="s">
        <v>150</v>
      </c>
      <c r="L19" s="49">
        <v>700000</v>
      </c>
      <c r="M19" s="58">
        <v>500000</v>
      </c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2"/>
      <c r="K20" s="32" t="s">
        <v>151</v>
      </c>
      <c r="L20" s="49">
        <v>650000</v>
      </c>
      <c r="M20" s="59">
        <v>500000</v>
      </c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2"/>
      <c r="K21" s="32" t="s">
        <v>152</v>
      </c>
      <c r="L21" s="49">
        <v>800000</v>
      </c>
      <c r="M21" s="59">
        <v>2510000</v>
      </c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153</v>
      </c>
      <c r="L22" s="49">
        <v>1000000</v>
      </c>
      <c r="M22" s="41">
        <v>654000</v>
      </c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2</v>
      </c>
      <c r="F23" s="7"/>
      <c r="G23" s="22">
        <f>C23*E23</f>
        <v>200</v>
      </c>
      <c r="H23" s="8"/>
      <c r="I23" s="9"/>
      <c r="J23" s="32"/>
      <c r="K23" s="32" t="s">
        <v>154</v>
      </c>
      <c r="L23" s="49">
        <v>900000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155</v>
      </c>
      <c r="L24" s="49">
        <v>3000000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156</v>
      </c>
      <c r="L25" s="49">
        <v>1500000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252700</v>
      </c>
      <c r="I26" s="8"/>
      <c r="J26" s="32"/>
      <c r="K26" s="32" t="s">
        <v>157</v>
      </c>
      <c r="L26" s="49">
        <v>1000000</v>
      </c>
      <c r="M26" s="41"/>
      <c r="N26" s="41"/>
      <c r="O26" s="73"/>
      <c r="P26" s="49"/>
      <c r="Q26" s="78"/>
      <c r="R26" s="51"/>
      <c r="S26" s="75"/>
    </row>
    <row r="27" spans="1:22" x14ac:dyDescent="0.2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55272700</v>
      </c>
      <c r="J27" s="32"/>
      <c r="K27" s="32" t="s">
        <v>158</v>
      </c>
      <c r="L27" s="49">
        <v>1500000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159</v>
      </c>
      <c r="L28" s="49">
        <v>4400000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160</v>
      </c>
      <c r="L29" s="49">
        <v>200000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 t="s">
        <v>161</v>
      </c>
      <c r="L30" s="49">
        <v>1000000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+'6 Feb'!I56</f>
        <v>51039200</v>
      </c>
      <c r="J31" s="32"/>
      <c r="K31" s="32" t="s">
        <v>162</v>
      </c>
      <c r="L31" s="49">
        <v>817500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 t="s">
        <v>163</v>
      </c>
      <c r="L32" s="49">
        <v>2000000</v>
      </c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 t="s">
        <v>164</v>
      </c>
      <c r="L33" s="49">
        <v>825000</v>
      </c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 t="s">
        <v>165</v>
      </c>
      <c r="L34" s="142">
        <v>-13500000</v>
      </c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 t="s">
        <v>166</v>
      </c>
      <c r="L35" s="142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 t="s">
        <v>167</v>
      </c>
      <c r="L36" s="142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 t="s">
        <v>168</v>
      </c>
      <c r="L37" s="142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77"/>
      <c r="L38" s="142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77"/>
      <c r="L39" s="142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77"/>
      <c r="L40" s="142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77"/>
      <c r="L41" s="142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77"/>
      <c r="L42" s="142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77"/>
      <c r="L43" s="142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77"/>
      <c r="L44" s="142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1460251420</v>
      </c>
      <c r="J45" s="32"/>
      <c r="K45" s="77"/>
      <c r="L45" s="142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77"/>
      <c r="L46" s="142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20899000</v>
      </c>
      <c r="I47" s="8"/>
      <c r="J47" s="32"/>
      <c r="K47" s="77"/>
      <c r="L47" s="142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0</v>
      </c>
      <c r="I48" s="8" t="s">
        <v>7</v>
      </c>
      <c r="J48" s="32"/>
      <c r="K48" s="77"/>
      <c r="L48" s="142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20899000</v>
      </c>
      <c r="J49" s="32"/>
      <c r="K49" s="77"/>
      <c r="L49" s="142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77"/>
      <c r="L50" s="142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77"/>
      <c r="L51" s="142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11632500</v>
      </c>
      <c r="I52" s="8"/>
      <c r="J52" s="32"/>
      <c r="K52" s="77"/>
      <c r="L52" s="142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13500000</v>
      </c>
      <c r="I53" s="8"/>
      <c r="J53" s="32"/>
      <c r="K53" s="77"/>
      <c r="L53" s="49"/>
      <c r="M53" s="56"/>
      <c r="N53" s="56"/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0</v>
      </c>
      <c r="I54" s="8"/>
      <c r="J54" s="32"/>
      <c r="K54" s="77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25132500</v>
      </c>
      <c r="J55" s="32"/>
      <c r="K55" s="77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55272700</v>
      </c>
      <c r="J56" s="101">
        <f>SUM(M13:M55)</f>
        <v>20899000</v>
      </c>
      <c r="K56" s="77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55272700</v>
      </c>
      <c r="J57" s="103"/>
      <c r="K57" s="77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77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77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77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77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104"/>
      <c r="L62" s="108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104"/>
      <c r="L63" s="108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104"/>
      <c r="L64" s="108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104"/>
      <c r="L65" s="108"/>
      <c r="M65" s="82"/>
      <c r="N65" s="82"/>
      <c r="O65" s="97"/>
      <c r="P65" s="49"/>
      <c r="Q65" s="82"/>
      <c r="R65" s="45"/>
    </row>
    <row r="66" spans="1:22" x14ac:dyDescent="0.25">
      <c r="A66" s="115" t="s">
        <v>53</v>
      </c>
      <c r="B66" s="111"/>
      <c r="C66" s="111"/>
      <c r="D66" s="112"/>
      <c r="E66" s="112"/>
      <c r="F66" s="112"/>
      <c r="G66" s="9" t="s">
        <v>54</v>
      </c>
      <c r="J66" s="104"/>
      <c r="K66" s="104"/>
      <c r="L66" s="108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5">
      <c r="J67" s="32"/>
      <c r="K67" s="104"/>
      <c r="L67" s="108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104"/>
      <c r="L68" s="108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104"/>
      <c r="L69" s="108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104"/>
      <c r="L70" s="108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104"/>
      <c r="L71" s="108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104"/>
      <c r="L72" s="108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/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11632500</v>
      </c>
      <c r="M122" s="140">
        <f t="shared" si="1"/>
        <v>20899000</v>
      </c>
      <c r="N122" s="140">
        <f t="shared" si="1"/>
        <v>0</v>
      </c>
      <c r="O122" s="140"/>
      <c r="P122" s="140">
        <f>SUM(P13:P121)</f>
        <v>13500000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G39" zoomScaleNormal="100" zoomScaleSheetLayoutView="100" workbookViewId="0">
      <selection activeCell="K40" sqref="K4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46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190</v>
      </c>
      <c r="C3" s="9"/>
      <c r="D3" s="7"/>
      <c r="E3" s="7"/>
      <c r="F3" s="7"/>
      <c r="G3" s="7"/>
      <c r="H3" s="7" t="s">
        <v>3</v>
      </c>
      <c r="I3" s="11">
        <v>43504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290+253+1</f>
        <v>544</v>
      </c>
      <c r="F8" s="21"/>
      <c r="G8" s="16">
        <f t="shared" ref="G8:G16" si="0">C8*E8</f>
        <v>54400000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320</v>
      </c>
      <c r="F9" s="21"/>
      <c r="G9" s="16">
        <f t="shared" si="0"/>
        <v>16000000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f>20+11</f>
        <v>31</v>
      </c>
      <c r="F10" s="21"/>
      <c r="G10" s="16">
        <f t="shared" si="0"/>
        <v>620000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12</v>
      </c>
      <c r="F11" s="21"/>
      <c r="G11" s="16">
        <f t="shared" si="0"/>
        <v>120000</v>
      </c>
      <c r="H11" s="8"/>
      <c r="I11" s="21"/>
      <c r="J11" s="28"/>
      <c r="K11" s="29"/>
      <c r="L11" s="156" t="s">
        <v>12</v>
      </c>
      <c r="M11" s="157"/>
      <c r="N11" s="30"/>
      <c r="O11" s="158" t="s">
        <v>13</v>
      </c>
      <c r="P11" s="159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4</v>
      </c>
      <c r="F12" s="21"/>
      <c r="G12" s="16">
        <f t="shared" si="0"/>
        <v>20000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"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7"/>
      <c r="J13" s="32"/>
      <c r="K13" s="32" t="s">
        <v>195</v>
      </c>
      <c r="L13" s="49">
        <v>550000</v>
      </c>
      <c r="M13" s="41">
        <v>45000</v>
      </c>
      <c r="N13" s="41"/>
      <c r="O13" s="42"/>
      <c r="P13" s="43">
        <v>14670000</v>
      </c>
      <c r="Q13" s="44"/>
      <c r="R13" s="45"/>
      <c r="S13" s="46"/>
      <c r="T13" s="47"/>
      <c r="U13" s="48"/>
      <c r="V13" s="48"/>
    </row>
    <row r="14" spans="1:29" x14ac:dyDescent="0.2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166</v>
      </c>
      <c r="L14" s="49">
        <v>1000000</v>
      </c>
      <c r="M14" s="41">
        <v>160000</v>
      </c>
      <c r="N14" s="41"/>
      <c r="O14" s="42"/>
      <c r="P14" s="49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167</v>
      </c>
      <c r="L15" s="49">
        <v>750000</v>
      </c>
      <c r="M15" s="41">
        <v>800000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168</v>
      </c>
      <c r="L16" s="49">
        <v>2400000</v>
      </c>
      <c r="M16" s="41">
        <v>520000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23</v>
      </c>
      <c r="D17" s="7"/>
      <c r="E17" s="21"/>
      <c r="F17" s="7"/>
      <c r="G17" s="7"/>
      <c r="H17" s="8">
        <f>SUM(G8:G16)</f>
        <v>71162000</v>
      </c>
      <c r="I17" s="9"/>
      <c r="J17" s="32"/>
      <c r="K17" s="32" t="s">
        <v>169</v>
      </c>
      <c r="L17" s="49">
        <v>1000000</v>
      </c>
      <c r="M17" s="41">
        <v>1200000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170</v>
      </c>
      <c r="L18" s="49">
        <v>1000000</v>
      </c>
      <c r="M18" s="58">
        <v>11025000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2"/>
      <c r="K19" s="32" t="s">
        <v>171</v>
      </c>
      <c r="L19" s="49">
        <v>570000</v>
      </c>
      <c r="M19" s="58">
        <v>650000</v>
      </c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172</v>
      </c>
      <c r="L20" s="49">
        <v>1000000</v>
      </c>
      <c r="M20" s="59">
        <v>228600</v>
      </c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2"/>
      <c r="K21" s="32" t="s">
        <v>173</v>
      </c>
      <c r="L21" s="49">
        <v>1000000</v>
      </c>
      <c r="M21" s="59">
        <v>90000</v>
      </c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174</v>
      </c>
      <c r="L22" s="49">
        <v>690000</v>
      </c>
      <c r="M22" s="41">
        <v>85000</v>
      </c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32" t="s">
        <v>175</v>
      </c>
      <c r="L23" s="49">
        <v>2500000</v>
      </c>
      <c r="M23" s="41">
        <v>25000</v>
      </c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176</v>
      </c>
      <c r="L24" s="49">
        <v>3000000</v>
      </c>
      <c r="M24" s="41">
        <f>859500+1103500+3560000</f>
        <v>5523000</v>
      </c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177</v>
      </c>
      <c r="L25" s="49">
        <v>1000000</v>
      </c>
      <c r="M25" s="41">
        <v>85000</v>
      </c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250600</v>
      </c>
      <c r="I26" s="8"/>
      <c r="J26" s="32"/>
      <c r="K26" s="32" t="s">
        <v>178</v>
      </c>
      <c r="L26" s="49">
        <v>2500000</v>
      </c>
      <c r="M26" s="41">
        <v>3722500</v>
      </c>
      <c r="N26" s="41"/>
      <c r="O26" s="73"/>
      <c r="P26" s="49"/>
      <c r="Q26" s="78"/>
      <c r="R26" s="51"/>
      <c r="S26" s="75"/>
    </row>
    <row r="27" spans="1:22" x14ac:dyDescent="0.2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71412600</v>
      </c>
      <c r="J27" s="32"/>
      <c r="K27" s="32" t="s">
        <v>179</v>
      </c>
      <c r="L27" s="49">
        <v>800000</v>
      </c>
      <c r="M27" s="41">
        <v>30300</v>
      </c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180</v>
      </c>
      <c r="L28" s="49">
        <v>1400000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181</v>
      </c>
      <c r="L29" s="49">
        <v>1500000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 t="s">
        <v>182</v>
      </c>
      <c r="L30" s="49">
        <v>3000000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+'7 Feb'!I56</f>
        <v>55272700</v>
      </c>
      <c r="J31" s="32"/>
      <c r="K31" s="32" t="s">
        <v>183</v>
      </c>
      <c r="L31" s="49">
        <v>1400000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 t="s">
        <v>184</v>
      </c>
      <c r="L32" s="49">
        <v>800000</v>
      </c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 t="s">
        <v>185</v>
      </c>
      <c r="L33" s="49">
        <v>500000</v>
      </c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 t="s">
        <v>186</v>
      </c>
      <c r="L34" s="49">
        <v>1525000</v>
      </c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 t="s">
        <v>187</v>
      </c>
      <c r="L35" s="49">
        <v>2345000</v>
      </c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 t="s">
        <v>188</v>
      </c>
      <c r="L36" s="49">
        <v>1000000</v>
      </c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 t="s">
        <v>189</v>
      </c>
      <c r="L37" s="49">
        <v>450000</v>
      </c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 t="s">
        <v>191</v>
      </c>
      <c r="L38" s="49">
        <v>1400000</v>
      </c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2" t="s">
        <v>192</v>
      </c>
      <c r="L39" s="49">
        <v>5000000</v>
      </c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 t="s">
        <v>193</v>
      </c>
      <c r="L40" s="142">
        <v>250000</v>
      </c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77"/>
      <c r="L41" s="142">
        <v>-14670000</v>
      </c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77"/>
      <c r="L42" s="142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77"/>
      <c r="L43" s="142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77"/>
      <c r="L44" s="142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1460251420</v>
      </c>
      <c r="J45" s="32"/>
      <c r="K45" s="77"/>
      <c r="L45" s="142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77"/>
      <c r="L46" s="142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24189400</v>
      </c>
      <c r="I47" s="8"/>
      <c r="J47" s="32"/>
      <c r="K47" s="77"/>
      <c r="L47" s="142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60000</v>
      </c>
      <c r="I48" s="8" t="s">
        <v>7</v>
      </c>
      <c r="J48" s="32"/>
      <c r="K48" s="77"/>
      <c r="L48" s="142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24249400</v>
      </c>
      <c r="J49" s="32"/>
      <c r="K49" s="77"/>
      <c r="L49" s="142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77"/>
      <c r="L50" s="142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77"/>
      <c r="L51" s="142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25660000</v>
      </c>
      <c r="I52" s="8"/>
      <c r="J52" s="32"/>
      <c r="K52" s="77"/>
      <c r="L52" s="142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14670000</v>
      </c>
      <c r="I53" s="8"/>
      <c r="J53" s="32"/>
      <c r="K53" s="77"/>
      <c r="L53" s="49"/>
      <c r="M53" s="56"/>
      <c r="N53" s="56"/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59300</v>
      </c>
      <c r="I54" s="8"/>
      <c r="J54" s="32"/>
      <c r="K54" s="77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40389300</v>
      </c>
      <c r="J55" s="32"/>
      <c r="K55" s="77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71412600</v>
      </c>
      <c r="J56" s="101">
        <f>SUM(M13:M55)</f>
        <v>24189400</v>
      </c>
      <c r="K56" s="77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71412600</v>
      </c>
      <c r="J57" s="103"/>
      <c r="K57" s="77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77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77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77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77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104"/>
      <c r="L62" s="108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104"/>
      <c r="L63" s="108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104"/>
      <c r="L64" s="108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104"/>
      <c r="L65" s="108"/>
      <c r="M65" s="82"/>
      <c r="N65" s="82"/>
      <c r="O65" s="97"/>
      <c r="P65" s="49"/>
      <c r="Q65" s="82"/>
      <c r="R65" s="45"/>
    </row>
    <row r="66" spans="1:22" x14ac:dyDescent="0.25">
      <c r="A66" s="115" t="s">
        <v>53</v>
      </c>
      <c r="B66" s="111"/>
      <c r="C66" s="111"/>
      <c r="D66" s="112"/>
      <c r="E66" s="112"/>
      <c r="F66" s="112"/>
      <c r="G66" s="9" t="s">
        <v>54</v>
      </c>
      <c r="J66" s="104"/>
      <c r="K66" s="104"/>
      <c r="L66" s="108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5">
      <c r="J67" s="32"/>
      <c r="K67" s="104"/>
      <c r="L67" s="108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104"/>
      <c r="L68" s="108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104"/>
      <c r="L69" s="108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104"/>
      <c r="L70" s="108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104"/>
      <c r="L71" s="108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104"/>
      <c r="L72" s="108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>
        <v>59300</v>
      </c>
      <c r="B77" s="123">
        <v>20000</v>
      </c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>
        <v>40000</v>
      </c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25660000</v>
      </c>
      <c r="M122" s="140">
        <f t="shared" si="1"/>
        <v>24189400</v>
      </c>
      <c r="N122" s="140">
        <f t="shared" si="1"/>
        <v>0</v>
      </c>
      <c r="O122" s="140"/>
      <c r="P122" s="140">
        <f>SUM(P13:P121)</f>
        <v>14670000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zoomScaleNormal="100" zoomScaleSheetLayoutView="100" workbookViewId="0">
      <selection activeCell="L13" sqref="L13:L7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47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194</v>
      </c>
      <c r="C3" s="9"/>
      <c r="D3" s="7"/>
      <c r="E3" s="7"/>
      <c r="F3" s="7"/>
      <c r="G3" s="7"/>
      <c r="H3" s="7" t="s">
        <v>3</v>
      </c>
      <c r="I3" s="11">
        <v>43506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290+253+1+585+180</f>
        <v>1309</v>
      </c>
      <c r="F8" s="21"/>
      <c r="G8" s="16">
        <f t="shared" ref="G8:G16" si="0">C8*E8</f>
        <v>130900000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320+355+24</f>
        <v>699</v>
      </c>
      <c r="F9" s="21"/>
      <c r="G9" s="16">
        <f t="shared" si="0"/>
        <v>34950000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f>20+11+16</f>
        <v>47</v>
      </c>
      <c r="F10" s="21"/>
      <c r="G10" s="16">
        <f t="shared" si="0"/>
        <v>940000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f>12+10</f>
        <v>22</v>
      </c>
      <c r="F11" s="21"/>
      <c r="G11" s="16">
        <f t="shared" si="0"/>
        <v>220000</v>
      </c>
      <c r="H11" s="8"/>
      <c r="I11" s="21"/>
      <c r="J11" s="28"/>
      <c r="K11" s="29"/>
      <c r="L11" s="156" t="s">
        <v>12</v>
      </c>
      <c r="M11" s="157"/>
      <c r="N11" s="30"/>
      <c r="O11" s="158" t="s">
        <v>13</v>
      </c>
      <c r="P11" s="159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9</v>
      </c>
      <c r="F12" s="21"/>
      <c r="G12" s="16">
        <f t="shared" si="0"/>
        <v>45000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">
      <c r="C13" s="22">
        <v>2000</v>
      </c>
      <c r="D13" s="7"/>
      <c r="E13" s="21">
        <v>12</v>
      </c>
      <c r="F13" s="21"/>
      <c r="G13" s="16">
        <f t="shared" si="0"/>
        <v>24000</v>
      </c>
      <c r="H13" s="8"/>
      <c r="I13" s="7"/>
      <c r="J13" s="32"/>
      <c r="K13" s="32" t="s">
        <v>195</v>
      </c>
      <c r="L13" s="49">
        <v>1300000</v>
      </c>
      <c r="M13" s="41">
        <v>100000</v>
      </c>
      <c r="N13" s="41"/>
      <c r="O13" s="42"/>
      <c r="P13" s="43">
        <v>63050000</v>
      </c>
      <c r="Q13" s="44"/>
      <c r="R13" s="45"/>
      <c r="S13" s="46"/>
      <c r="T13" s="47"/>
      <c r="U13" s="48"/>
      <c r="V13" s="48"/>
    </row>
    <row r="14" spans="1:29" x14ac:dyDescent="0.2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196</v>
      </c>
      <c r="L14" s="49">
        <v>3000000</v>
      </c>
      <c r="M14" s="41">
        <v>20000</v>
      </c>
      <c r="N14" s="41"/>
      <c r="O14" s="42"/>
      <c r="P14" s="49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197</v>
      </c>
      <c r="L15" s="49">
        <v>700000</v>
      </c>
      <c r="M15" s="41">
        <v>65000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198</v>
      </c>
      <c r="L16" s="49">
        <v>1400000</v>
      </c>
      <c r="M16" s="41">
        <v>40000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23</v>
      </c>
      <c r="D17" s="7"/>
      <c r="E17" s="21"/>
      <c r="F17" s="7"/>
      <c r="G17" s="7"/>
      <c r="H17" s="8">
        <f>SUM(G8:G16)</f>
        <v>167079000</v>
      </c>
      <c r="I17" s="9"/>
      <c r="J17" s="32"/>
      <c r="K17" s="32" t="s">
        <v>199</v>
      </c>
      <c r="L17" s="49">
        <v>3000000</v>
      </c>
      <c r="M17" s="41">
        <v>50000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200</v>
      </c>
      <c r="L18" s="49">
        <v>250000</v>
      </c>
      <c r="M18" s="58">
        <v>180000</v>
      </c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2"/>
      <c r="K19" s="32" t="s">
        <v>201</v>
      </c>
      <c r="L19" s="49">
        <v>825000</v>
      </c>
      <c r="M19" s="58">
        <v>100000</v>
      </c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202</v>
      </c>
      <c r="L20" s="49">
        <v>100000</v>
      </c>
      <c r="M20" s="59">
        <v>29500</v>
      </c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2" t="s">
        <v>203</v>
      </c>
      <c r="L21" s="49">
        <v>950000</v>
      </c>
      <c r="M21" s="59">
        <v>62500</v>
      </c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 t="s">
        <v>204</v>
      </c>
      <c r="L22" s="49">
        <v>2000000</v>
      </c>
      <c r="M22" s="41">
        <v>11500</v>
      </c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32" t="s">
        <v>205</v>
      </c>
      <c r="L23" s="49">
        <v>450000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206</v>
      </c>
      <c r="L24" s="49">
        <v>5000000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207</v>
      </c>
      <c r="L25" s="49">
        <v>800000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250100</v>
      </c>
      <c r="I26" s="8"/>
      <c r="J26" s="32"/>
      <c r="K26" s="32" t="s">
        <v>208</v>
      </c>
      <c r="L26" s="49">
        <v>2700000</v>
      </c>
      <c r="M26" s="41"/>
      <c r="N26" s="41"/>
      <c r="O26" s="73"/>
      <c r="P26" s="49"/>
      <c r="Q26" s="78"/>
      <c r="R26" s="51"/>
      <c r="S26" s="75"/>
    </row>
    <row r="27" spans="1:22" x14ac:dyDescent="0.2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167329100</v>
      </c>
      <c r="J27" s="32"/>
      <c r="K27" s="32" t="s">
        <v>209</v>
      </c>
      <c r="L27" s="49">
        <v>700000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 t="s">
        <v>210</v>
      </c>
      <c r="L28" s="49">
        <v>2500000</v>
      </c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 t="s">
        <v>211</v>
      </c>
      <c r="L29" s="49">
        <v>800000</v>
      </c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 t="s">
        <v>212</v>
      </c>
      <c r="L30" s="49">
        <v>3000000</v>
      </c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+'8 Feb'!I57</f>
        <v>71412600</v>
      </c>
      <c r="J31" s="32"/>
      <c r="K31" s="32" t="s">
        <v>213</v>
      </c>
      <c r="L31" s="49">
        <v>900000</v>
      </c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2" t="s">
        <v>214</v>
      </c>
      <c r="L32" s="49">
        <v>2025000</v>
      </c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 t="s">
        <v>215</v>
      </c>
      <c r="L33" s="49">
        <v>1400000</v>
      </c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 t="s">
        <v>216</v>
      </c>
      <c r="L34" s="49">
        <v>1550000</v>
      </c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 t="s">
        <v>217</v>
      </c>
      <c r="L35" s="49">
        <v>3000000</v>
      </c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 t="s">
        <v>218</v>
      </c>
      <c r="L36" s="49">
        <v>775000</v>
      </c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 t="s">
        <v>219</v>
      </c>
      <c r="L37" s="49">
        <v>650000</v>
      </c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 t="s">
        <v>220</v>
      </c>
      <c r="L38" s="49">
        <v>3000000</v>
      </c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2" t="s">
        <v>221</v>
      </c>
      <c r="L39" s="49">
        <v>2500000</v>
      </c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 t="s">
        <v>222</v>
      </c>
      <c r="L40" s="49">
        <v>3000000</v>
      </c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32" t="s">
        <v>223</v>
      </c>
      <c r="L41" s="49">
        <v>2500000</v>
      </c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32" t="s">
        <v>224</v>
      </c>
      <c r="L42" s="49">
        <v>1800000</v>
      </c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32" t="s">
        <v>225</v>
      </c>
      <c r="L43" s="49">
        <v>1500000</v>
      </c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32" t="s">
        <v>226</v>
      </c>
      <c r="L44" s="49">
        <v>900000</v>
      </c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1460251420</v>
      </c>
      <c r="J45" s="32"/>
      <c r="K45" s="32" t="s">
        <v>227</v>
      </c>
      <c r="L45" s="49">
        <v>800000</v>
      </c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 t="s">
        <v>228</v>
      </c>
      <c r="L46" s="49">
        <v>900000</v>
      </c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658500</v>
      </c>
      <c r="I47" s="8"/>
      <c r="J47" s="32"/>
      <c r="K47" s="32" t="s">
        <v>229</v>
      </c>
      <c r="L47" s="49">
        <v>900000</v>
      </c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0</v>
      </c>
      <c r="I48" s="8" t="s">
        <v>7</v>
      </c>
      <c r="J48" s="32"/>
      <c r="K48" s="32" t="s">
        <v>230</v>
      </c>
      <c r="L48" s="49">
        <v>500000</v>
      </c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658500</v>
      </c>
      <c r="J49" s="32"/>
      <c r="K49" s="32" t="s">
        <v>231</v>
      </c>
      <c r="L49" s="49">
        <v>1000000</v>
      </c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 t="s">
        <v>232</v>
      </c>
      <c r="L50" s="49">
        <v>4850000</v>
      </c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 t="s">
        <v>233</v>
      </c>
      <c r="L51" s="49">
        <v>800000</v>
      </c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33525000</v>
      </c>
      <c r="I52" s="8"/>
      <c r="J52" s="32"/>
      <c r="K52" s="32" t="s">
        <v>234</v>
      </c>
      <c r="L52" s="49">
        <v>900000</v>
      </c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63050000</v>
      </c>
      <c r="I53" s="8"/>
      <c r="J53" s="32"/>
      <c r="K53" s="32" t="s">
        <v>235</v>
      </c>
      <c r="L53" s="49">
        <v>1600000</v>
      </c>
      <c r="M53" s="56"/>
      <c r="N53" s="56"/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0</v>
      </c>
      <c r="I54" s="8"/>
      <c r="J54" s="32"/>
      <c r="K54" s="32" t="s">
        <v>236</v>
      </c>
      <c r="L54" s="49">
        <v>4000000</v>
      </c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96575000</v>
      </c>
      <c r="J55" s="32"/>
      <c r="K55" s="32" t="s">
        <v>237</v>
      </c>
      <c r="L55" s="49">
        <v>3000000</v>
      </c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167329100</v>
      </c>
      <c r="J56" s="101">
        <f>SUM(M13:M55)</f>
        <v>658500</v>
      </c>
      <c r="K56" s="32" t="s">
        <v>238</v>
      </c>
      <c r="L56" s="49">
        <v>900000</v>
      </c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167329100</v>
      </c>
      <c r="J57" s="103"/>
      <c r="K57" s="32" t="s">
        <v>239</v>
      </c>
      <c r="L57" s="49">
        <v>700000</v>
      </c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 t="s">
        <v>240</v>
      </c>
      <c r="L58" s="49">
        <v>1600000</v>
      </c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 t="s">
        <v>241</v>
      </c>
      <c r="L59" s="49">
        <v>650000</v>
      </c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 t="s">
        <v>242</v>
      </c>
      <c r="L60" s="49">
        <v>700000</v>
      </c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 t="s">
        <v>243</v>
      </c>
      <c r="L61" s="49">
        <v>750000</v>
      </c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 t="s">
        <v>244</v>
      </c>
      <c r="L62" s="49">
        <v>725000</v>
      </c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 t="s">
        <v>245</v>
      </c>
      <c r="L63" s="49">
        <v>1000000</v>
      </c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 t="s">
        <v>246</v>
      </c>
      <c r="L64" s="49">
        <v>1000000</v>
      </c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 t="s">
        <v>247</v>
      </c>
      <c r="L65" s="49">
        <v>2200000</v>
      </c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 t="s">
        <v>248</v>
      </c>
      <c r="L66" s="49">
        <v>500000</v>
      </c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 t="s">
        <v>249</v>
      </c>
      <c r="L67" s="49">
        <v>875000</v>
      </c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 t="s">
        <v>250</v>
      </c>
      <c r="L68" s="49">
        <v>1000000</v>
      </c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 t="s">
        <v>251</v>
      </c>
      <c r="L69" s="49">
        <v>2000000</v>
      </c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 t="s">
        <v>252</v>
      </c>
      <c r="L70" s="49">
        <v>1750000</v>
      </c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 t="s">
        <v>253</v>
      </c>
      <c r="L71" s="49">
        <v>1000000</v>
      </c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 t="s">
        <v>254</v>
      </c>
      <c r="L72" s="49">
        <v>5000000</v>
      </c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>
        <v>-63050000</v>
      </c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/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33525000</v>
      </c>
      <c r="M122" s="140">
        <f t="shared" si="1"/>
        <v>658500</v>
      </c>
      <c r="N122" s="140">
        <f t="shared" si="1"/>
        <v>0</v>
      </c>
      <c r="O122" s="140"/>
      <c r="P122" s="140">
        <f>SUM(P13:P121)</f>
        <v>63050000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58" zoomScaleNormal="100" zoomScaleSheetLayoutView="100" workbookViewId="0">
      <selection activeCell="L13" sqref="L13:L2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1" bestFit="1" customWidth="1"/>
    <col min="13" max="15" width="20.7109375" style="137" customWidth="1"/>
    <col min="16" max="16" width="18.5703125" style="141" bestFit="1" customWidth="1"/>
    <col min="17" max="17" width="20.7109375" style="137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47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256</v>
      </c>
      <c r="C3" s="9"/>
      <c r="D3" s="7"/>
      <c r="E3" s="7"/>
      <c r="F3" s="7"/>
      <c r="G3" s="7"/>
      <c r="H3" s="7" t="s">
        <v>3</v>
      </c>
      <c r="I3" s="11">
        <v>43507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290+253+1+585+179+112</f>
        <v>1420</v>
      </c>
      <c r="F8" s="21"/>
      <c r="G8" s="16">
        <f t="shared" ref="G8:G16" si="0">C8*E8</f>
        <v>142000000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320+355+24-100+102</f>
        <v>701</v>
      </c>
      <c r="F9" s="21"/>
      <c r="G9" s="16">
        <f t="shared" si="0"/>
        <v>35050000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46</v>
      </c>
      <c r="F10" s="21"/>
      <c r="G10" s="16">
        <f t="shared" si="0"/>
        <v>920000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23</v>
      </c>
      <c r="F11" s="21"/>
      <c r="G11" s="16">
        <f t="shared" si="0"/>
        <v>230000</v>
      </c>
      <c r="H11" s="8"/>
      <c r="I11" s="21"/>
      <c r="J11" s="28"/>
      <c r="K11" s="29"/>
      <c r="L11" s="156" t="s">
        <v>12</v>
      </c>
      <c r="M11" s="157"/>
      <c r="N11" s="30"/>
      <c r="O11" s="158" t="s">
        <v>13</v>
      </c>
      <c r="P11" s="159"/>
      <c r="Q11" s="31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7</v>
      </c>
      <c r="F12" s="21"/>
      <c r="G12" s="16">
        <f t="shared" si="0"/>
        <v>35000</v>
      </c>
      <c r="H12" s="8"/>
      <c r="I12" s="21"/>
      <c r="J12" s="32"/>
      <c r="K12" s="33" t="s">
        <v>15</v>
      </c>
      <c r="L12" s="34" t="s">
        <v>16</v>
      </c>
      <c r="M12" s="35" t="s">
        <v>17</v>
      </c>
      <c r="N12" s="36" t="s">
        <v>18</v>
      </c>
      <c r="O12" s="36" t="s">
        <v>19</v>
      </c>
      <c r="P12" s="37" t="s">
        <v>16</v>
      </c>
      <c r="Q12" s="36" t="s">
        <v>17</v>
      </c>
      <c r="R12" s="38" t="s">
        <v>14</v>
      </c>
      <c r="S12" s="2" t="s">
        <v>20</v>
      </c>
      <c r="T12" s="2" t="s">
        <v>21</v>
      </c>
      <c r="U12" s="2" t="s">
        <v>22</v>
      </c>
      <c r="V12" s="2"/>
    </row>
    <row r="13" spans="1:29" x14ac:dyDescent="0.25">
      <c r="C13" s="22">
        <v>2000</v>
      </c>
      <c r="D13" s="7"/>
      <c r="E13" s="21">
        <v>14</v>
      </c>
      <c r="F13" s="21"/>
      <c r="G13" s="16">
        <f t="shared" si="0"/>
        <v>28000</v>
      </c>
      <c r="H13" s="8"/>
      <c r="I13" s="7"/>
      <c r="J13" s="32"/>
      <c r="K13" s="32" t="s">
        <v>257</v>
      </c>
      <c r="L13" s="80">
        <v>230000</v>
      </c>
      <c r="M13" s="41">
        <v>5000000</v>
      </c>
      <c r="N13" s="41"/>
      <c r="O13" s="42"/>
      <c r="P13" s="43">
        <v>6950000</v>
      </c>
      <c r="Q13" s="44"/>
      <c r="R13" s="45"/>
      <c r="S13" s="46"/>
      <c r="T13" s="47"/>
      <c r="U13" s="48"/>
      <c r="V13" s="48"/>
    </row>
    <row r="14" spans="1:29" x14ac:dyDescent="0.25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2"/>
      <c r="K14" s="32" t="s">
        <v>258</v>
      </c>
      <c r="L14" s="80">
        <v>2500000</v>
      </c>
      <c r="M14" s="41">
        <v>100000</v>
      </c>
      <c r="N14" s="41"/>
      <c r="O14" s="42"/>
      <c r="P14" s="49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2"/>
      <c r="K15" s="32" t="s">
        <v>259</v>
      </c>
      <c r="L15" s="80">
        <v>400000</v>
      </c>
      <c r="M15" s="41">
        <v>5000</v>
      </c>
      <c r="N15" s="41"/>
      <c r="O15" s="42"/>
      <c r="P15" s="49"/>
      <c r="Q15" s="50"/>
      <c r="R15" s="53"/>
      <c r="S15" s="47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260</v>
      </c>
      <c r="L16" s="80">
        <v>1000000</v>
      </c>
      <c r="M16" s="41">
        <v>46200</v>
      </c>
      <c r="N16" s="41"/>
      <c r="O16" s="42"/>
      <c r="P16" s="49"/>
      <c r="Q16" s="55"/>
      <c r="R16" s="53"/>
      <c r="S16" s="47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23</v>
      </c>
      <c r="D17" s="7"/>
      <c r="E17" s="21"/>
      <c r="F17" s="7"/>
      <c r="G17" s="7"/>
      <c r="H17" s="8">
        <f>SUM(G8:G16)</f>
        <v>178263000</v>
      </c>
      <c r="I17" s="9"/>
      <c r="J17" s="32"/>
      <c r="K17" s="32" t="s">
        <v>261</v>
      </c>
      <c r="L17" s="80">
        <v>700000</v>
      </c>
      <c r="M17" s="41">
        <v>45000</v>
      </c>
      <c r="N17" s="41"/>
      <c r="O17" s="42"/>
      <c r="P17" s="49"/>
      <c r="Q17" s="56"/>
      <c r="R17" s="57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 t="s">
        <v>262</v>
      </c>
      <c r="L18" s="80">
        <v>1750000</v>
      </c>
      <c r="M18" s="58"/>
      <c r="N18" s="59"/>
      <c r="O18" s="42"/>
      <c r="P18" s="49"/>
      <c r="Q18" s="56"/>
      <c r="R18" s="60"/>
      <c r="S18" s="61"/>
    </row>
    <row r="19" spans="1:22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2"/>
      <c r="K19" s="32" t="s">
        <v>263</v>
      </c>
      <c r="L19" s="80">
        <v>1400000</v>
      </c>
      <c r="M19" s="58"/>
      <c r="N19" s="59"/>
      <c r="O19" s="62"/>
      <c r="P19" s="49"/>
      <c r="Q19" s="55"/>
      <c r="R19" s="63"/>
      <c r="S19" s="47"/>
      <c r="T19" s="54"/>
      <c r="U19" s="64" t="s">
        <v>25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 t="s">
        <v>264</v>
      </c>
      <c r="L20" s="80">
        <v>1000000</v>
      </c>
      <c r="M20" s="59"/>
      <c r="N20" s="59"/>
      <c r="O20" s="62"/>
      <c r="P20" s="49"/>
      <c r="Q20" s="65"/>
      <c r="R20" s="66"/>
      <c r="S20" s="47"/>
      <c r="T20" s="54"/>
      <c r="U20" s="64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504</v>
      </c>
      <c r="F21" s="7"/>
      <c r="G21" s="22">
        <f>C21*E21</f>
        <v>252000</v>
      </c>
      <c r="H21" s="8"/>
      <c r="I21" s="22"/>
      <c r="J21" s="32"/>
      <c r="K21" s="32" t="s">
        <v>265</v>
      </c>
      <c r="L21" s="80">
        <v>1800000</v>
      </c>
      <c r="M21" s="59"/>
      <c r="N21" s="59"/>
      <c r="O21" s="62"/>
      <c r="P21" s="49"/>
      <c r="Q21" s="56"/>
      <c r="R21" s="53"/>
      <c r="S21" s="61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2"/>
      <c r="K22" s="32" t="s">
        <v>266</v>
      </c>
      <c r="L22" s="80">
        <v>2000000</v>
      </c>
      <c r="M22" s="41"/>
      <c r="N22" s="59"/>
      <c r="O22" s="67"/>
      <c r="P22" s="49"/>
      <c r="Q22" s="56"/>
      <c r="R22" s="53"/>
      <c r="S22" s="61"/>
    </row>
    <row r="23" spans="1:22" x14ac:dyDescent="0.25">
      <c r="A23" s="7"/>
      <c r="B23" s="21"/>
      <c r="C23" s="22">
        <v>100</v>
      </c>
      <c r="D23" s="7"/>
      <c r="E23" s="7">
        <v>2</v>
      </c>
      <c r="F23" s="7"/>
      <c r="G23" s="22">
        <f>C23*E23</f>
        <v>200</v>
      </c>
      <c r="H23" s="8"/>
      <c r="I23" s="9"/>
      <c r="J23" s="32"/>
      <c r="K23" s="32" t="s">
        <v>267</v>
      </c>
      <c r="L23" s="80">
        <v>1000000</v>
      </c>
      <c r="M23" s="41"/>
      <c r="N23" s="59"/>
      <c r="O23" s="68"/>
      <c r="P23" s="49"/>
      <c r="Q23" s="56"/>
      <c r="R23" s="53"/>
      <c r="S23" s="61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 t="s">
        <v>268</v>
      </c>
      <c r="L24" s="80">
        <v>900000</v>
      </c>
      <c r="M24" s="41"/>
      <c r="N24" s="69"/>
      <c r="O24" s="67"/>
      <c r="P24" s="49"/>
      <c r="Q24" s="70"/>
      <c r="R24" s="45"/>
      <c r="S24" s="47"/>
      <c r="T24" s="54"/>
      <c r="U24" s="64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1">
        <v>0</v>
      </c>
      <c r="H25" s="8"/>
      <c r="I25" s="7" t="s">
        <v>7</v>
      </c>
      <c r="J25" s="32"/>
      <c r="K25" s="32" t="s">
        <v>269</v>
      </c>
      <c r="L25" s="80">
        <v>1000000</v>
      </c>
      <c r="M25" s="41"/>
      <c r="N25" s="41"/>
      <c r="O25" s="73"/>
      <c r="P25" s="49"/>
      <c r="Q25" s="74"/>
      <c r="R25" s="51"/>
      <c r="S25" s="75"/>
    </row>
    <row r="26" spans="1:22" x14ac:dyDescent="0.25">
      <c r="A26" s="7"/>
      <c r="B26" s="21"/>
      <c r="C26" s="18"/>
      <c r="D26" s="7"/>
      <c r="E26" s="7"/>
      <c r="F26" s="7"/>
      <c r="G26" s="7"/>
      <c r="H26" s="76">
        <f>SUM(G20:G25)</f>
        <v>252400</v>
      </c>
      <c r="I26" s="8"/>
      <c r="J26" s="32"/>
      <c r="K26" s="32" t="s">
        <v>270</v>
      </c>
      <c r="L26" s="149">
        <v>700000</v>
      </c>
      <c r="M26" s="41"/>
      <c r="N26" s="41"/>
      <c r="O26" s="73"/>
      <c r="P26" s="49"/>
      <c r="Q26" s="78"/>
      <c r="R26" s="51"/>
      <c r="S26" s="75"/>
    </row>
    <row r="27" spans="1:22" x14ac:dyDescent="0.2">
      <c r="A27" s="7"/>
      <c r="B27" s="21"/>
      <c r="C27" s="18" t="s">
        <v>23</v>
      </c>
      <c r="D27" s="7"/>
      <c r="E27" s="7"/>
      <c r="F27" s="7"/>
      <c r="G27" s="7"/>
      <c r="H27" s="8"/>
      <c r="I27" s="8">
        <f>H17+H26</f>
        <v>178515400</v>
      </c>
      <c r="J27" s="32"/>
      <c r="K27" s="32"/>
      <c r="L27" s="49">
        <v>-6950000</v>
      </c>
      <c r="M27" s="41"/>
      <c r="N27" s="41"/>
      <c r="O27" s="67"/>
      <c r="P27" s="49"/>
      <c r="Q27" s="55"/>
      <c r="R27" s="79"/>
      <c r="S27" s="47"/>
      <c r="T27" s="54"/>
      <c r="U27" s="64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2"/>
      <c r="K28" s="32"/>
      <c r="L28" s="49"/>
      <c r="M28" s="41"/>
      <c r="N28" s="41"/>
      <c r="O28" s="67"/>
      <c r="P28" s="49"/>
      <c r="Q28" s="78"/>
      <c r="R28" s="51"/>
      <c r="S28" s="75"/>
    </row>
    <row r="29" spans="1:22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2"/>
      <c r="K29" s="32"/>
      <c r="L29" s="49"/>
      <c r="M29" s="41"/>
      <c r="N29" s="41"/>
      <c r="O29" s="67"/>
      <c r="P29" s="49"/>
      <c r="Q29" s="80"/>
      <c r="R29" s="45"/>
      <c r="S29" s="47"/>
      <c r="T29" s="54"/>
      <c r="U29" s="64"/>
      <c r="V29" s="54"/>
    </row>
    <row r="30" spans="1:22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987734716</v>
      </c>
      <c r="J30" s="32"/>
      <c r="K30" s="32"/>
      <c r="L30" s="49"/>
      <c r="M30" s="41"/>
      <c r="N30" s="41"/>
      <c r="O30" s="67"/>
      <c r="P30" s="49"/>
      <c r="Q30" s="80"/>
      <c r="R30" s="45"/>
      <c r="S30" s="2"/>
      <c r="T30" s="54"/>
      <c r="U30" s="2"/>
      <c r="V30" s="54"/>
    </row>
    <row r="31" spans="1:22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+Minggu!I57</f>
        <v>167329100</v>
      </c>
      <c r="J31" s="32"/>
      <c r="K31" s="32"/>
      <c r="L31" s="49"/>
      <c r="M31" s="41"/>
      <c r="N31" s="41"/>
      <c r="O31" s="67"/>
      <c r="P31" s="49"/>
      <c r="Q31" s="80"/>
      <c r="R31" s="45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 t="s">
        <v>7</v>
      </c>
      <c r="J32" s="32"/>
      <c r="K32" s="32"/>
      <c r="L32" s="49"/>
      <c r="M32" s="41"/>
      <c r="N32" s="41"/>
      <c r="O32" s="67"/>
      <c r="P32" s="49"/>
      <c r="Q32" s="80"/>
      <c r="R32" s="45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29</v>
      </c>
      <c r="D33" s="7"/>
      <c r="E33" s="7"/>
      <c r="F33" s="7"/>
      <c r="G33" s="7"/>
      <c r="H33" s="8"/>
      <c r="I33" s="47"/>
      <c r="J33" s="32"/>
      <c r="K33" s="32"/>
      <c r="L33" s="49"/>
      <c r="M33" s="41"/>
      <c r="N33" s="41"/>
      <c r="O33" s="67"/>
      <c r="P33" s="49"/>
      <c r="Q33" s="80"/>
      <c r="R33" s="45"/>
      <c r="S33" s="2"/>
      <c r="T33" s="54"/>
      <c r="U33" s="81"/>
      <c r="V33" s="54"/>
    </row>
    <row r="34" spans="1:22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2"/>
      <c r="K34" s="32"/>
      <c r="L34" s="49"/>
      <c r="M34" s="41"/>
      <c r="N34" s="41"/>
      <c r="O34" s="67"/>
      <c r="P34" s="49"/>
      <c r="Q34" s="80"/>
      <c r="R34" s="45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2"/>
      <c r="K35" s="32"/>
      <c r="L35" s="49"/>
      <c r="M35" s="41"/>
      <c r="N35" s="41"/>
      <c r="O35" s="67"/>
      <c r="P35" s="49"/>
      <c r="Q35" s="82"/>
      <c r="R35" s="45"/>
      <c r="S35" s="9"/>
      <c r="T35" s="54"/>
      <c r="U35" s="2"/>
      <c r="V35" s="2"/>
    </row>
    <row r="36" spans="1:22" x14ac:dyDescent="0.2">
      <c r="A36" s="7"/>
      <c r="B36" s="7"/>
      <c r="C36" s="7" t="s">
        <v>31</v>
      </c>
      <c r="D36" s="7"/>
      <c r="E36" s="7" t="s">
        <v>32</v>
      </c>
      <c r="F36" s="7"/>
      <c r="G36" s="22"/>
      <c r="H36" s="76">
        <v>0</v>
      </c>
      <c r="I36" s="8"/>
      <c r="J36" s="32"/>
      <c r="K36" s="32"/>
      <c r="L36" s="49"/>
      <c r="M36" s="41"/>
      <c r="N36" s="84"/>
      <c r="O36" s="67"/>
      <c r="P36" s="49"/>
      <c r="Q36" s="82"/>
      <c r="R36" s="45"/>
      <c r="T36" s="54"/>
      <c r="U36" s="2"/>
      <c r="V36" s="2"/>
    </row>
    <row r="37" spans="1:22" x14ac:dyDescent="0.2">
      <c r="A37" s="7"/>
      <c r="B37" s="7"/>
      <c r="C37" s="7" t="s">
        <v>33</v>
      </c>
      <c r="D37" s="7"/>
      <c r="E37" s="7"/>
      <c r="F37" s="7"/>
      <c r="G37" s="7"/>
      <c r="H37" s="85">
        <v>0</v>
      </c>
      <c r="I37" s="7" t="s">
        <v>7</v>
      </c>
      <c r="J37" s="32"/>
      <c r="K37" s="32"/>
      <c r="L37" s="49"/>
      <c r="M37" s="41"/>
      <c r="N37" s="41"/>
      <c r="O37" s="67"/>
      <c r="P37" s="49"/>
      <c r="Q37" s="82"/>
      <c r="R37" s="45"/>
      <c r="T37" s="54"/>
      <c r="U37" s="2"/>
      <c r="V37" s="2"/>
    </row>
    <row r="38" spans="1:22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987734716</v>
      </c>
      <c r="J38" s="32"/>
      <c r="K38" s="32"/>
      <c r="L38" s="49"/>
      <c r="M38" s="41"/>
      <c r="N38" s="41"/>
      <c r="O38" s="67"/>
      <c r="P38" s="49"/>
      <c r="Q38" s="82"/>
      <c r="R38" s="45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49"/>
      <c r="M39" s="41"/>
      <c r="N39" s="41"/>
      <c r="O39" s="67"/>
      <c r="P39" s="49"/>
      <c r="Q39" s="82"/>
      <c r="R39" s="45"/>
      <c r="T39" s="54"/>
      <c r="U39" s="2"/>
      <c r="V39" s="2"/>
    </row>
    <row r="40" spans="1:22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2"/>
      <c r="K40" s="32"/>
      <c r="L40" s="49"/>
      <c r="M40" s="41"/>
      <c r="N40" s="41"/>
      <c r="O40" s="67"/>
      <c r="P40" s="49"/>
      <c r="Q40" s="82"/>
      <c r="R40" s="45"/>
      <c r="T40" s="54"/>
      <c r="U40" s="2"/>
      <c r="V40" s="2"/>
    </row>
    <row r="41" spans="1:22" x14ac:dyDescent="0.2">
      <c r="A41" s="7"/>
      <c r="B41" s="7"/>
      <c r="C41" s="18" t="s">
        <v>36</v>
      </c>
      <c r="D41" s="7"/>
      <c r="E41" s="7"/>
      <c r="F41" s="7"/>
      <c r="G41" s="7"/>
      <c r="H41" s="76">
        <v>22093540</v>
      </c>
      <c r="J41" s="32"/>
      <c r="K41" s="32"/>
      <c r="L41" s="49"/>
      <c r="M41" s="41"/>
      <c r="N41" s="41"/>
      <c r="O41" s="67"/>
      <c r="P41" s="49"/>
      <c r="Q41" s="82"/>
      <c r="R41" s="45"/>
      <c r="T41" s="54"/>
      <c r="U41" s="2"/>
      <c r="V41" s="2"/>
    </row>
    <row r="42" spans="1:22" x14ac:dyDescent="0.2">
      <c r="A42" s="7"/>
      <c r="B42" s="7"/>
      <c r="C42" s="18" t="s">
        <v>37</v>
      </c>
      <c r="D42" s="7"/>
      <c r="E42" s="7"/>
      <c r="F42" s="7"/>
      <c r="G42" s="7"/>
      <c r="H42" s="8">
        <v>174443544</v>
      </c>
      <c r="I42" s="8"/>
      <c r="J42" s="32"/>
      <c r="K42" s="32"/>
      <c r="L42" s="49"/>
      <c r="M42" s="41"/>
      <c r="N42" s="41"/>
      <c r="O42" s="87"/>
      <c r="P42" s="43"/>
      <c r="Q42" s="82"/>
      <c r="R42" s="45"/>
      <c r="T42" s="54"/>
      <c r="U42" s="2"/>
      <c r="V42" s="2"/>
    </row>
    <row r="43" spans="1:22" ht="16.5" x14ac:dyDescent="0.35">
      <c r="A43" s="7"/>
      <c r="B43" s="7"/>
      <c r="C43" s="18" t="s">
        <v>38</v>
      </c>
      <c r="D43" s="7"/>
      <c r="E43" s="7"/>
      <c r="F43" s="7"/>
      <c r="G43" s="7"/>
      <c r="H43" s="88">
        <f>223140662-22161042</f>
        <v>200979620</v>
      </c>
      <c r="I43" s="8"/>
      <c r="J43" s="32"/>
      <c r="K43" s="32"/>
      <c r="L43" s="49"/>
      <c r="M43" s="41"/>
      <c r="N43" s="41"/>
      <c r="O43" s="67"/>
      <c r="P43" s="43"/>
      <c r="Q43" s="82"/>
      <c r="R43" s="45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9">
        <f>SUM(H40:H43)</f>
        <v>472516704</v>
      </c>
      <c r="J44" s="32"/>
      <c r="K44" s="32"/>
      <c r="L44" s="49"/>
      <c r="M44" s="41"/>
      <c r="N44" s="41"/>
      <c r="O44" s="87"/>
      <c r="P44" s="43"/>
      <c r="Q44" s="82"/>
      <c r="R44" s="45"/>
      <c r="S44" s="46"/>
      <c r="T44" s="47"/>
      <c r="U44" s="46"/>
      <c r="V44" s="48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90">
        <f>SUM(I38:I44)</f>
        <v>1460251420</v>
      </c>
      <c r="J45" s="32"/>
      <c r="K45" s="32"/>
      <c r="L45" s="49"/>
      <c r="M45" s="41"/>
      <c r="N45" s="41"/>
      <c r="O45" s="67"/>
      <c r="P45" s="43"/>
      <c r="Q45" s="82"/>
      <c r="R45" s="45"/>
      <c r="S45" s="46"/>
      <c r="T45" s="48"/>
      <c r="U45" s="46"/>
      <c r="V45" s="48"/>
    </row>
    <row r="46" spans="1:22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32"/>
      <c r="K46" s="32"/>
      <c r="L46" s="49"/>
      <c r="M46" s="56"/>
      <c r="N46" s="56"/>
      <c r="O46" s="67"/>
      <c r="P46" s="43"/>
      <c r="Q46" s="82"/>
      <c r="R46" s="45"/>
      <c r="S46" s="91"/>
      <c r="T46" s="91">
        <f>SUM(T12:T44)</f>
        <v>0</v>
      </c>
      <c r="U46" s="46"/>
      <c r="V46" s="48"/>
    </row>
    <row r="47" spans="1:22" x14ac:dyDescent="0.2">
      <c r="A47" s="7"/>
      <c r="B47" s="7"/>
      <c r="C47" s="7" t="s">
        <v>33</v>
      </c>
      <c r="D47" s="7"/>
      <c r="E47" s="7"/>
      <c r="F47" s="7"/>
      <c r="G47" s="16"/>
      <c r="H47" s="8">
        <f>+M122</f>
        <v>5196200</v>
      </c>
      <c r="I47" s="8"/>
      <c r="J47" s="32"/>
      <c r="K47" s="32"/>
      <c r="L47" s="49"/>
      <c r="M47" s="56"/>
      <c r="N47" s="56"/>
      <c r="O47" s="67"/>
      <c r="P47" s="49"/>
      <c r="Q47" s="92"/>
      <c r="R47" s="45"/>
      <c r="T47" s="2"/>
      <c r="V47" s="2"/>
    </row>
    <row r="48" spans="1:22" x14ac:dyDescent="0.2">
      <c r="A48" s="7"/>
      <c r="B48" s="7"/>
      <c r="C48" s="7" t="s">
        <v>40</v>
      </c>
      <c r="D48" s="7"/>
      <c r="E48" s="7"/>
      <c r="F48" s="7"/>
      <c r="G48" s="21"/>
      <c r="H48" s="93">
        <f>+SUM(B77:B100)</f>
        <v>0</v>
      </c>
      <c r="I48" s="8" t="s">
        <v>7</v>
      </c>
      <c r="J48" s="32"/>
      <c r="K48" s="32"/>
      <c r="L48" s="49"/>
      <c r="M48" s="56"/>
      <c r="N48" s="56"/>
      <c r="O48" s="67"/>
      <c r="P48" s="49"/>
      <c r="Q48" s="92"/>
      <c r="R48" s="45"/>
      <c r="S48" s="94"/>
      <c r="T48" s="2" t="s">
        <v>41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5"/>
      <c r="I49" s="8">
        <f>H47+H48</f>
        <v>5196200</v>
      </c>
      <c r="J49" s="32"/>
      <c r="K49" s="32"/>
      <c r="L49" s="49"/>
      <c r="M49" s="56"/>
      <c r="N49" s="56"/>
      <c r="O49" s="67"/>
      <c r="P49" s="49"/>
      <c r="Q49" s="92"/>
      <c r="R49" s="45"/>
      <c r="S49" s="94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6"/>
      <c r="I50" s="8" t="s">
        <v>7</v>
      </c>
      <c r="J50" s="32"/>
      <c r="K50" s="32"/>
      <c r="L50" s="49"/>
      <c r="M50" s="41"/>
      <c r="N50" s="41"/>
      <c r="O50" s="97"/>
      <c r="P50" s="49"/>
      <c r="Q50" s="82"/>
      <c r="R50" s="45"/>
      <c r="T50" s="94"/>
    </row>
    <row r="51" spans="1:22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2"/>
      <c r="K51" s="32"/>
      <c r="L51" s="49"/>
      <c r="M51" s="41"/>
      <c r="N51" s="41"/>
      <c r="O51" s="67"/>
      <c r="P51" s="49"/>
      <c r="Q51" s="92"/>
      <c r="R51" s="45"/>
      <c r="S51" s="94"/>
      <c r="T51" s="2"/>
      <c r="V51" s="2"/>
    </row>
    <row r="52" spans="1:22" x14ac:dyDescent="0.2">
      <c r="A52" s="7"/>
      <c r="B52" s="7"/>
      <c r="C52" s="98" t="s">
        <v>43</v>
      </c>
      <c r="D52" s="7"/>
      <c r="E52" s="7"/>
      <c r="F52" s="7"/>
      <c r="G52" s="16"/>
      <c r="H52" s="99">
        <f>+L122</f>
        <v>9430000</v>
      </c>
      <c r="I52" s="8"/>
      <c r="J52" s="32"/>
      <c r="K52" s="32"/>
      <c r="L52" s="49"/>
      <c r="M52" s="56"/>
      <c r="N52" s="56"/>
      <c r="O52" s="97"/>
      <c r="P52" s="49"/>
      <c r="Q52" s="82"/>
      <c r="R52" s="45"/>
    </row>
    <row r="53" spans="1:22" x14ac:dyDescent="0.2">
      <c r="A53" s="7"/>
      <c r="B53" s="7"/>
      <c r="C53" s="98" t="s">
        <v>44</v>
      </c>
      <c r="D53" s="7"/>
      <c r="E53" s="7"/>
      <c r="F53" s="7"/>
      <c r="G53" s="16"/>
      <c r="H53" s="76">
        <f>+P122</f>
        <v>6950000</v>
      </c>
      <c r="I53" s="8"/>
      <c r="J53" s="32"/>
      <c r="K53" s="32"/>
      <c r="L53" s="49"/>
      <c r="M53" s="56"/>
      <c r="N53" s="56" t="s">
        <v>7</v>
      </c>
      <c r="O53" s="67"/>
      <c r="P53" s="49"/>
      <c r="Q53" s="92"/>
      <c r="R53" s="45"/>
      <c r="S53" s="94"/>
      <c r="T53" s="2"/>
      <c r="V53" s="2"/>
    </row>
    <row r="54" spans="1:22" x14ac:dyDescent="0.25">
      <c r="A54" s="7"/>
      <c r="B54" s="7"/>
      <c r="C54" s="7" t="s">
        <v>45</v>
      </c>
      <c r="D54" s="7"/>
      <c r="E54" s="7"/>
      <c r="F54" s="7"/>
      <c r="G54" s="7"/>
      <c r="H54" s="85">
        <f>+SUM(A77:A98)</f>
        <v>2500</v>
      </c>
      <c r="I54" s="8"/>
      <c r="J54" s="32"/>
      <c r="K54" s="32"/>
      <c r="L54" s="49"/>
      <c r="M54" s="100"/>
      <c r="N54" s="100"/>
      <c r="O54" s="67"/>
      <c r="P54" s="49"/>
      <c r="Q54" s="92"/>
      <c r="R54" s="45"/>
      <c r="S54" s="94"/>
      <c r="T54" s="2"/>
      <c r="V54" s="2"/>
    </row>
    <row r="55" spans="1:22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5">
        <f>SUM(H52:H54)</f>
        <v>16382500</v>
      </c>
      <c r="J55" s="32"/>
      <c r="K55" s="32"/>
      <c r="L55" s="49"/>
      <c r="M55" s="100"/>
      <c r="N55" s="100"/>
      <c r="O55" s="67"/>
      <c r="P55" s="49"/>
      <c r="Q55" s="92"/>
      <c r="R55" s="45"/>
      <c r="S55" s="94"/>
      <c r="T55" s="2"/>
      <c r="V55" s="2"/>
    </row>
    <row r="56" spans="1:22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178515400</v>
      </c>
      <c r="J56" s="101">
        <f>SUM(M13:M55)</f>
        <v>5196200</v>
      </c>
      <c r="K56" s="32"/>
      <c r="L56" s="49"/>
      <c r="M56" s="92"/>
      <c r="N56" s="92"/>
      <c r="O56" s="67"/>
      <c r="P56" s="49"/>
      <c r="Q56" s="92"/>
      <c r="R56" s="45"/>
      <c r="S56" s="102"/>
      <c r="T56" s="81"/>
      <c r="U56" s="102"/>
      <c r="V56" s="81"/>
    </row>
    <row r="57" spans="1:22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178515400</v>
      </c>
      <c r="J57" s="103"/>
      <c r="K57" s="32"/>
      <c r="L57" s="49"/>
      <c r="M57" s="82"/>
      <c r="N57" s="82"/>
      <c r="O57" s="67"/>
      <c r="P57" s="49"/>
      <c r="Q57" s="82"/>
      <c r="R57" s="45"/>
      <c r="S57" s="102"/>
      <c r="T57" s="81"/>
      <c r="U57" s="102"/>
      <c r="V57" s="81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5">
        <v>0</v>
      </c>
      <c r="J58" s="103"/>
      <c r="K58" s="32"/>
      <c r="L58" s="49"/>
      <c r="M58" s="82"/>
      <c r="N58" s="82"/>
      <c r="O58" s="67"/>
      <c r="P58" s="49"/>
      <c r="Q58" s="82"/>
      <c r="R58" s="45"/>
      <c r="S58" s="102"/>
      <c r="T58" s="81"/>
      <c r="U58" s="102"/>
      <c r="V58" s="81"/>
    </row>
    <row r="59" spans="1:22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4"/>
      <c r="K59" s="32"/>
      <c r="L59" s="49"/>
      <c r="M59" s="105"/>
      <c r="N59" s="105"/>
      <c r="O59" s="67"/>
      <c r="P59" s="49"/>
      <c r="Q59" s="105"/>
      <c r="R59" s="45"/>
      <c r="S59" s="102"/>
      <c r="T59" s="81"/>
      <c r="U59" s="102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2"/>
      <c r="L60" s="49"/>
      <c r="M60" s="92"/>
      <c r="N60" s="92"/>
      <c r="O60" s="67"/>
      <c r="P60" s="49"/>
      <c r="Q60" s="92"/>
      <c r="R60" s="45"/>
      <c r="S60" s="102"/>
      <c r="T60" s="81"/>
      <c r="U60" s="102"/>
      <c r="V60" s="102"/>
    </row>
    <row r="61" spans="1:22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7"/>
      <c r="J61" s="104"/>
      <c r="K61" s="32"/>
      <c r="L61" s="49"/>
      <c r="M61" s="105"/>
      <c r="N61" s="105"/>
      <c r="O61" s="67"/>
      <c r="P61" s="49"/>
      <c r="Q61" s="105"/>
      <c r="R61" s="45"/>
      <c r="S61" s="102"/>
      <c r="T61" s="81"/>
      <c r="U61" s="102"/>
      <c r="V61" s="102"/>
    </row>
    <row r="62" spans="1:22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4"/>
      <c r="K62" s="32"/>
      <c r="L62" s="49"/>
      <c r="M62" s="105"/>
      <c r="N62" s="105"/>
      <c r="O62" s="67"/>
      <c r="P62" s="49"/>
      <c r="Q62" s="105"/>
      <c r="R62" s="45"/>
      <c r="S62" s="102"/>
      <c r="T62" s="81"/>
      <c r="U62" s="102"/>
      <c r="V62" s="102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32"/>
      <c r="L63" s="49"/>
      <c r="M63" s="105"/>
      <c r="N63" s="105"/>
      <c r="O63" s="109"/>
      <c r="P63" s="49"/>
      <c r="Q63" s="105"/>
      <c r="R63" s="45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32"/>
      <c r="L64" s="49"/>
      <c r="M64" s="82"/>
      <c r="N64" s="82"/>
      <c r="O64" s="97"/>
      <c r="P64" s="113"/>
      <c r="Q64" s="82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104"/>
      <c r="K65" s="32"/>
      <c r="L65" s="49"/>
      <c r="M65" s="82"/>
      <c r="N65" s="82"/>
      <c r="O65" s="97"/>
      <c r="P65" s="49"/>
      <c r="Q65" s="82"/>
      <c r="R65" s="45"/>
    </row>
    <row r="66" spans="1:22" x14ac:dyDescent="0.25">
      <c r="A66" s="115" t="s">
        <v>255</v>
      </c>
      <c r="B66" s="111"/>
      <c r="C66" s="111"/>
      <c r="D66" s="112"/>
      <c r="E66" s="112"/>
      <c r="F66" s="112"/>
      <c r="G66" s="9" t="s">
        <v>54</v>
      </c>
      <c r="J66" s="104"/>
      <c r="K66" s="32"/>
      <c r="L66" s="49"/>
      <c r="M66" s="105"/>
      <c r="N66" s="105"/>
      <c r="O66" s="67"/>
      <c r="P66" s="49"/>
      <c r="Q66" s="105"/>
      <c r="R66" s="45"/>
      <c r="S66" s="102"/>
      <c r="T66" s="81"/>
      <c r="U66" s="102"/>
      <c r="V66" s="102"/>
    </row>
    <row r="67" spans="1:22" x14ac:dyDescent="0.2">
      <c r="J67" s="32"/>
      <c r="K67" s="32"/>
      <c r="L67" s="49"/>
      <c r="M67" s="105"/>
      <c r="N67" s="105"/>
      <c r="O67" s="67"/>
      <c r="P67" s="49"/>
      <c r="Q67" s="105"/>
      <c r="R67" s="45"/>
      <c r="T67" s="54"/>
    </row>
    <row r="68" spans="1:22" x14ac:dyDescent="0.25">
      <c r="A68" s="115" t="s">
        <v>55</v>
      </c>
      <c r="B68" s="111"/>
      <c r="C68" s="111"/>
      <c r="D68" s="112"/>
      <c r="E68" s="112"/>
      <c r="F68" s="112"/>
      <c r="G68" s="9"/>
      <c r="H68" s="6" t="s">
        <v>56</v>
      </c>
      <c r="J68" s="104"/>
      <c r="K68" s="32"/>
      <c r="L68" s="49"/>
      <c r="M68" s="82"/>
      <c r="N68" s="82"/>
      <c r="O68" s="97"/>
      <c r="P68" s="49"/>
      <c r="Q68" s="82"/>
      <c r="R68" s="45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104"/>
      <c r="K69" s="32"/>
      <c r="L69" s="49"/>
      <c r="M69" s="82"/>
      <c r="N69" s="82"/>
      <c r="O69" s="67"/>
      <c r="P69" s="49"/>
      <c r="Q69" s="82"/>
      <c r="R69" s="45"/>
    </row>
    <row r="70" spans="1:22" x14ac:dyDescent="0.25">
      <c r="A70" s="2"/>
      <c r="B70" s="2"/>
      <c r="C70" s="2"/>
      <c r="D70" s="2"/>
      <c r="E70" s="2"/>
      <c r="F70" s="2"/>
      <c r="G70" s="112" t="s">
        <v>57</v>
      </c>
      <c r="H70" s="2"/>
      <c r="I70" s="2"/>
      <c r="J70" s="104"/>
      <c r="K70" s="32"/>
      <c r="L70" s="49"/>
      <c r="M70" s="82"/>
      <c r="N70" s="82"/>
      <c r="O70" s="67"/>
      <c r="P70" s="49"/>
      <c r="Q70" s="82"/>
      <c r="R70" s="45"/>
      <c r="T70" s="94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32"/>
      <c r="L71" s="49"/>
      <c r="M71" s="82"/>
      <c r="N71" s="82"/>
      <c r="O71" s="97"/>
      <c r="P71" s="49"/>
      <c r="Q71" s="82"/>
      <c r="R71" s="45"/>
      <c r="T71" s="94"/>
    </row>
    <row r="72" spans="1:22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4"/>
      <c r="K72" s="32"/>
      <c r="L72" s="49"/>
      <c r="M72" s="82"/>
      <c r="N72" s="82"/>
      <c r="O72" s="87"/>
      <c r="P72" s="43"/>
      <c r="Q72" s="82"/>
      <c r="R72" s="45"/>
      <c r="S72" s="46"/>
      <c r="T72" s="47"/>
      <c r="U72" s="116"/>
      <c r="V72" s="48"/>
    </row>
    <row r="73" spans="1:22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4"/>
      <c r="K73" s="104"/>
      <c r="L73" s="108"/>
      <c r="M73" s="82"/>
      <c r="N73" s="82"/>
      <c r="O73" s="97"/>
      <c r="P73" s="49"/>
      <c r="Q73" s="82"/>
      <c r="R73" s="45"/>
    </row>
    <row r="74" spans="1:22" x14ac:dyDescent="0.25">
      <c r="A74" s="112"/>
      <c r="B74" s="112"/>
      <c r="C74" s="112"/>
      <c r="D74" s="112"/>
      <c r="E74" s="112"/>
      <c r="F74" s="112"/>
      <c r="G74" s="118"/>
      <c r="H74" s="119"/>
      <c r="I74" s="112"/>
      <c r="J74" s="104"/>
      <c r="K74" s="104"/>
      <c r="L74" s="108"/>
      <c r="M74" s="82"/>
      <c r="N74" s="82"/>
      <c r="O74" s="97"/>
      <c r="P74" s="49"/>
      <c r="Q74" s="82"/>
      <c r="R74" s="120"/>
    </row>
    <row r="75" spans="1:22" x14ac:dyDescent="0.25">
      <c r="A75" s="112"/>
      <c r="B75" s="112"/>
      <c r="C75" s="112"/>
      <c r="D75" s="112"/>
      <c r="E75" s="112"/>
      <c r="F75" s="112"/>
      <c r="G75" s="118" t="s">
        <v>59</v>
      </c>
      <c r="H75" s="121"/>
      <c r="I75" s="112"/>
      <c r="J75" s="104"/>
      <c r="K75" s="104"/>
      <c r="L75" s="108"/>
      <c r="M75" s="82"/>
      <c r="N75" s="82"/>
      <c r="O75" s="97"/>
      <c r="P75" s="49"/>
      <c r="Q75" s="82"/>
      <c r="R75" s="120"/>
    </row>
    <row r="76" spans="1:22" x14ac:dyDescent="0.25">
      <c r="A76" s="122" t="s">
        <v>45</v>
      </c>
      <c r="B76" s="123" t="s">
        <v>60</v>
      </c>
      <c r="C76" s="123"/>
      <c r="D76" s="123"/>
      <c r="E76" s="124"/>
      <c r="F76" s="2"/>
      <c r="G76" s="2"/>
      <c r="H76" s="81"/>
      <c r="I76" s="2"/>
      <c r="J76" s="104"/>
      <c r="K76" s="125"/>
      <c r="L76" s="49"/>
      <c r="M76" s="82"/>
      <c r="N76" s="82"/>
      <c r="O76" s="97"/>
      <c r="P76" s="49"/>
      <c r="Q76" s="82"/>
      <c r="R76" s="120"/>
    </row>
    <row r="77" spans="1:22" x14ac:dyDescent="0.25">
      <c r="A77" s="122">
        <v>2500</v>
      </c>
      <c r="B77" s="123"/>
      <c r="C77" s="126"/>
      <c r="D77" s="123"/>
      <c r="E77" s="127"/>
      <c r="F77" s="2"/>
      <c r="G77" s="2"/>
      <c r="H77" s="81"/>
      <c r="I77" s="2"/>
      <c r="J77" s="104"/>
      <c r="K77" s="128"/>
      <c r="L77" s="113"/>
      <c r="M77" s="82"/>
      <c r="N77" s="82"/>
      <c r="O77" s="97"/>
      <c r="P77" s="49"/>
      <c r="Q77" s="82"/>
      <c r="R77" s="120"/>
    </row>
    <row r="78" spans="1:22" x14ac:dyDescent="0.25">
      <c r="A78" s="124"/>
      <c r="B78" s="123"/>
      <c r="C78" s="126"/>
      <c r="D78" s="126"/>
      <c r="E78" s="129"/>
      <c r="F78" s="94"/>
      <c r="H78" s="102"/>
      <c r="J78" s="104"/>
      <c r="K78" s="32"/>
      <c r="L78" s="113"/>
      <c r="M78" s="82"/>
      <c r="N78" s="82"/>
      <c r="O78" s="97"/>
      <c r="P78" s="49"/>
      <c r="Q78" s="82"/>
      <c r="R78" s="120"/>
    </row>
    <row r="79" spans="1:22" x14ac:dyDescent="0.25">
      <c r="A79" s="130"/>
      <c r="B79" s="123"/>
      <c r="C79" s="131"/>
      <c r="D79" s="131"/>
      <c r="E79" s="129"/>
      <c r="H79" s="102"/>
      <c r="J79" s="104"/>
      <c r="K79" s="32"/>
      <c r="L79" s="113"/>
      <c r="M79" s="82"/>
      <c r="N79" s="82"/>
      <c r="O79" s="97"/>
      <c r="P79" s="49"/>
      <c r="Q79" s="82"/>
      <c r="R79" s="120"/>
    </row>
    <row r="80" spans="1:22" x14ac:dyDescent="0.25">
      <c r="A80" s="132"/>
      <c r="B80" s="123"/>
      <c r="C80" s="131"/>
      <c r="D80" s="131"/>
      <c r="E80" s="129"/>
      <c r="H80" s="102"/>
      <c r="J80" s="104"/>
      <c r="K80" s="32"/>
      <c r="L80" s="113"/>
      <c r="M80" s="82"/>
      <c r="N80" s="82"/>
      <c r="O80" s="97"/>
      <c r="P80" s="49"/>
      <c r="Q80" s="82"/>
      <c r="R80" s="133"/>
    </row>
    <row r="81" spans="1:18" x14ac:dyDescent="0.25">
      <c r="A81" s="122"/>
      <c r="B81" s="123"/>
      <c r="C81" s="131"/>
      <c r="D81" s="131"/>
      <c r="E81" s="129"/>
      <c r="H81" s="102"/>
      <c r="J81" s="104"/>
      <c r="K81" s="32"/>
      <c r="L81" s="113"/>
      <c r="M81" s="82"/>
      <c r="N81" s="82"/>
      <c r="O81" s="97"/>
      <c r="P81" s="49"/>
      <c r="Q81" s="82"/>
      <c r="R81" s="133"/>
    </row>
    <row r="82" spans="1:18" x14ac:dyDescent="0.25">
      <c r="B82" s="123"/>
      <c r="C82" s="123"/>
      <c r="D82" s="123"/>
      <c r="E82" s="124"/>
      <c r="F82" s="2"/>
      <c r="G82" s="2"/>
      <c r="H82" s="81"/>
      <c r="I82" s="2"/>
      <c r="J82" s="104"/>
      <c r="K82" s="72"/>
      <c r="L82" s="49"/>
      <c r="M82" s="82"/>
      <c r="N82" s="82"/>
      <c r="O82" s="97"/>
      <c r="P82" s="49"/>
      <c r="Q82" s="82"/>
      <c r="R82" s="133"/>
    </row>
    <row r="83" spans="1:18" x14ac:dyDescent="0.25">
      <c r="B83" s="123"/>
      <c r="C83" s="123"/>
      <c r="D83" s="123"/>
      <c r="E83" s="124"/>
      <c r="F83" s="2"/>
      <c r="G83" s="2"/>
      <c r="H83" s="81"/>
      <c r="I83" s="2"/>
      <c r="J83" s="104"/>
      <c r="K83" s="134"/>
      <c r="L83" s="49"/>
      <c r="M83" s="82"/>
      <c r="N83" s="82"/>
      <c r="O83" s="97"/>
      <c r="P83" s="49"/>
      <c r="Q83" s="82"/>
      <c r="R83" s="133"/>
    </row>
    <row r="84" spans="1:18" x14ac:dyDescent="0.25">
      <c r="A84" s="122"/>
      <c r="B84" s="123"/>
      <c r="C84" s="126"/>
      <c r="D84" s="123"/>
      <c r="E84" s="127"/>
      <c r="F84" s="2"/>
      <c r="G84" s="2"/>
      <c r="H84" s="81"/>
      <c r="I84" s="2"/>
      <c r="J84" s="104"/>
      <c r="K84" s="134"/>
      <c r="L84" s="49"/>
      <c r="M84" s="82"/>
      <c r="N84" s="82"/>
      <c r="O84" s="97"/>
      <c r="P84" s="49"/>
      <c r="Q84" s="82"/>
      <c r="R84" s="133"/>
    </row>
    <row r="85" spans="1:18" x14ac:dyDescent="0.25">
      <c r="A85" s="135"/>
      <c r="E85" s="102"/>
      <c r="H85" s="102"/>
      <c r="J85" s="104"/>
      <c r="K85" s="134"/>
      <c r="L85" s="49"/>
      <c r="M85" s="82"/>
      <c r="N85" s="82"/>
      <c r="O85" s="97"/>
      <c r="P85" s="49"/>
      <c r="Q85" s="82"/>
      <c r="R85" s="133"/>
    </row>
    <row r="86" spans="1:18" x14ac:dyDescent="0.25">
      <c r="J86" s="104"/>
      <c r="K86" s="134"/>
      <c r="L86" s="49"/>
      <c r="M86" s="82"/>
      <c r="N86" s="82"/>
      <c r="O86" s="97"/>
      <c r="P86" s="49"/>
      <c r="Q86" s="82"/>
      <c r="R86" s="120"/>
    </row>
    <row r="87" spans="1:18" x14ac:dyDescent="0.25">
      <c r="J87" s="104"/>
      <c r="K87" s="134"/>
      <c r="L87" s="49"/>
      <c r="M87" s="82"/>
      <c r="N87" s="82"/>
      <c r="O87" s="97"/>
      <c r="P87" s="49"/>
      <c r="Q87" s="82"/>
      <c r="R87" s="120"/>
    </row>
    <row r="88" spans="1:18" x14ac:dyDescent="0.25">
      <c r="J88" s="104"/>
      <c r="K88" s="134"/>
      <c r="L88" s="49"/>
      <c r="M88" s="82"/>
      <c r="N88" s="82"/>
      <c r="O88" s="97"/>
      <c r="P88" s="49"/>
      <c r="Q88" s="82"/>
      <c r="R88" s="120"/>
    </row>
    <row r="89" spans="1:18" x14ac:dyDescent="0.25">
      <c r="J89" s="104"/>
      <c r="K89" s="134"/>
      <c r="L89" s="49"/>
      <c r="M89" s="82"/>
      <c r="N89" s="82"/>
      <c r="O89" s="97"/>
      <c r="P89" s="49"/>
      <c r="Q89" s="82"/>
      <c r="R89" s="120"/>
    </row>
    <row r="90" spans="1:18" x14ac:dyDescent="0.25">
      <c r="J90" s="104"/>
      <c r="K90" s="134"/>
      <c r="L90" s="49"/>
      <c r="M90" s="82"/>
      <c r="N90" s="82"/>
      <c r="O90" s="97"/>
      <c r="P90" s="49"/>
      <c r="Q90" s="82"/>
      <c r="R90" s="120"/>
    </row>
    <row r="91" spans="1:18" x14ac:dyDescent="0.25">
      <c r="J91" s="104"/>
      <c r="K91" s="134"/>
      <c r="L91" s="49"/>
      <c r="M91" s="82"/>
      <c r="N91" s="82"/>
      <c r="O91" s="97"/>
      <c r="P91" s="49"/>
      <c r="Q91" s="82"/>
      <c r="R91" s="120"/>
    </row>
    <row r="92" spans="1:18" x14ac:dyDescent="0.2">
      <c r="J92" s="32"/>
      <c r="K92" s="134"/>
      <c r="L92" s="49"/>
      <c r="M92" s="82"/>
      <c r="N92" s="82"/>
      <c r="O92" s="97"/>
      <c r="P92" s="49"/>
      <c r="Q92" s="82"/>
      <c r="R92" s="120"/>
    </row>
    <row r="93" spans="1:18" x14ac:dyDescent="0.2">
      <c r="J93" s="32"/>
      <c r="K93" s="134"/>
      <c r="L93" s="49"/>
      <c r="M93" s="82"/>
      <c r="N93" s="82"/>
      <c r="O93" s="97"/>
      <c r="P93" s="49"/>
      <c r="Q93" s="82"/>
      <c r="R93" s="120"/>
    </row>
    <row r="94" spans="1:18" x14ac:dyDescent="0.2">
      <c r="J94" s="32"/>
      <c r="K94" s="134"/>
      <c r="L94" s="49"/>
      <c r="M94" s="82"/>
      <c r="N94" s="82"/>
      <c r="O94" s="97"/>
      <c r="P94" s="49"/>
      <c r="Q94" s="82"/>
      <c r="R94" s="120"/>
    </row>
    <row r="95" spans="1:18" x14ac:dyDescent="0.2">
      <c r="J95" s="32"/>
      <c r="K95" s="134"/>
      <c r="L95" s="49"/>
      <c r="M95" s="82"/>
      <c r="N95" s="82"/>
      <c r="O95" s="97"/>
      <c r="P95" s="49"/>
      <c r="Q95" s="82"/>
      <c r="R95" s="120"/>
    </row>
    <row r="96" spans="1:18" x14ac:dyDescent="0.2">
      <c r="J96" s="32"/>
      <c r="K96" s="134"/>
      <c r="L96" s="49"/>
      <c r="M96" s="82"/>
      <c r="N96" s="82"/>
      <c r="O96" s="97"/>
      <c r="P96" s="49"/>
      <c r="Q96" s="82"/>
      <c r="R96" s="120"/>
    </row>
    <row r="97" spans="1:22" x14ac:dyDescent="0.2">
      <c r="J97" s="32"/>
      <c r="K97" s="134"/>
      <c r="L97" s="49"/>
      <c r="M97" s="82"/>
      <c r="N97" s="82"/>
      <c r="O97" s="97"/>
      <c r="P97" s="49"/>
      <c r="Q97" s="82"/>
      <c r="R97" s="120"/>
    </row>
    <row r="98" spans="1:22" x14ac:dyDescent="0.25">
      <c r="J98" s="32"/>
      <c r="K98" s="134"/>
      <c r="L98" s="136"/>
      <c r="M98" s="82"/>
      <c r="N98" s="82"/>
      <c r="O98" s="97"/>
      <c r="P98" s="136"/>
      <c r="Q98" s="82"/>
      <c r="R98" s="120"/>
    </row>
    <row r="99" spans="1:22" x14ac:dyDescent="0.25">
      <c r="J99" s="32"/>
      <c r="K99" s="134"/>
      <c r="L99" s="136"/>
      <c r="M99" s="82"/>
      <c r="N99" s="82"/>
      <c r="O99" s="97"/>
      <c r="P99" s="136"/>
      <c r="Q99" s="82"/>
      <c r="R99" s="120"/>
    </row>
    <row r="100" spans="1:22" x14ac:dyDescent="0.25">
      <c r="J100" s="32"/>
      <c r="K100" s="134"/>
      <c r="L100" s="113"/>
      <c r="M100" s="82"/>
      <c r="N100" s="82"/>
      <c r="O100" s="97"/>
      <c r="P100" s="113"/>
      <c r="Q100" s="82"/>
      <c r="R100" s="120"/>
    </row>
    <row r="101" spans="1:22" x14ac:dyDescent="0.25">
      <c r="J101" s="32"/>
      <c r="K101" s="134"/>
      <c r="L101" s="113"/>
      <c r="M101" s="82"/>
      <c r="N101" s="82"/>
      <c r="O101" s="97"/>
      <c r="P101" s="113"/>
      <c r="Q101" s="82"/>
      <c r="R101" s="120"/>
    </row>
    <row r="102" spans="1:22" x14ac:dyDescent="0.25">
      <c r="J102" s="32"/>
      <c r="K102" s="134"/>
      <c r="L102" s="113"/>
      <c r="M102" s="82"/>
      <c r="N102" s="82"/>
      <c r="O102" s="97"/>
      <c r="P102" s="113"/>
      <c r="Q102" s="82"/>
      <c r="R102" s="120"/>
    </row>
    <row r="103" spans="1:22" x14ac:dyDescent="0.25">
      <c r="J103" s="32"/>
      <c r="K103" s="134"/>
      <c r="L103" s="113"/>
      <c r="M103" s="82"/>
      <c r="N103" s="82"/>
      <c r="O103" s="97"/>
      <c r="P103" s="113"/>
      <c r="Q103" s="82"/>
      <c r="R103" s="120"/>
    </row>
    <row r="104" spans="1:22" x14ac:dyDescent="0.25">
      <c r="J104" s="32"/>
      <c r="K104" s="134"/>
      <c r="L104" s="113"/>
      <c r="M104" s="82"/>
      <c r="N104" s="82"/>
      <c r="O104" s="97"/>
      <c r="P104" s="113"/>
      <c r="Q104" s="82"/>
      <c r="R104" s="120"/>
    </row>
    <row r="105" spans="1:22" x14ac:dyDescent="0.25">
      <c r="J105" s="32"/>
      <c r="K105" s="134"/>
      <c r="L105" s="113"/>
      <c r="M105" s="82"/>
      <c r="N105" s="82"/>
      <c r="O105" s="97"/>
      <c r="P105" s="113"/>
      <c r="Q105" s="82"/>
      <c r="R105" s="120"/>
    </row>
    <row r="106" spans="1:22" x14ac:dyDescent="0.25">
      <c r="J106" s="32"/>
      <c r="K106" s="134"/>
      <c r="L106" s="113"/>
      <c r="M106" s="82"/>
      <c r="N106" s="82"/>
      <c r="O106" s="97"/>
      <c r="P106" s="113"/>
      <c r="Q106" s="82"/>
      <c r="R106" s="120"/>
    </row>
    <row r="107" spans="1:22" s="137" customFormat="1" x14ac:dyDescent="0.25">
      <c r="A107" s="6"/>
      <c r="B107" s="6"/>
      <c r="C107" s="6"/>
      <c r="D107" s="6"/>
      <c r="E107" s="6"/>
      <c r="F107" s="6"/>
      <c r="G107" s="6"/>
      <c r="I107" s="6"/>
      <c r="J107" s="32"/>
      <c r="K107" s="134"/>
      <c r="L107" s="113"/>
      <c r="M107" s="82"/>
      <c r="N107" s="82"/>
      <c r="O107" s="97"/>
      <c r="P107" s="113"/>
      <c r="Q107" s="82"/>
      <c r="R107" s="120"/>
      <c r="S107" s="6"/>
      <c r="T107" s="6"/>
      <c r="U107" s="6"/>
      <c r="V107" s="6"/>
    </row>
    <row r="108" spans="1:22" s="137" customFormat="1" x14ac:dyDescent="0.25">
      <c r="A108" s="6"/>
      <c r="B108" s="6"/>
      <c r="C108" s="6"/>
      <c r="D108" s="6"/>
      <c r="E108" s="6"/>
      <c r="F108" s="6"/>
      <c r="G108" s="6"/>
      <c r="I108" s="6"/>
      <c r="J108" s="32"/>
      <c r="K108" s="134"/>
      <c r="L108" s="113"/>
      <c r="M108" s="82"/>
      <c r="N108" s="82"/>
      <c r="O108" s="97"/>
      <c r="P108" s="113"/>
      <c r="Q108" s="82"/>
      <c r="R108" s="114"/>
      <c r="S108" s="6"/>
      <c r="T108" s="6"/>
      <c r="U108" s="6"/>
      <c r="V108" s="6"/>
    </row>
    <row r="109" spans="1:22" s="137" customFormat="1" x14ac:dyDescent="0.25">
      <c r="A109" s="6"/>
      <c r="B109" s="6"/>
      <c r="C109" s="6"/>
      <c r="D109" s="6"/>
      <c r="E109" s="6"/>
      <c r="F109" s="6"/>
      <c r="G109" s="6"/>
      <c r="I109" s="6"/>
      <c r="J109" s="32"/>
      <c r="K109" s="134"/>
      <c r="L109" s="113"/>
      <c r="M109" s="82"/>
      <c r="N109" s="82"/>
      <c r="O109" s="97"/>
      <c r="P109" s="113"/>
      <c r="Q109" s="82"/>
      <c r="R109" s="114"/>
      <c r="S109" s="6"/>
      <c r="T109" s="6"/>
      <c r="U109" s="6"/>
      <c r="V109" s="6"/>
    </row>
    <row r="110" spans="1:22" s="137" customFormat="1" x14ac:dyDescent="0.25">
      <c r="A110" s="6"/>
      <c r="B110" s="6"/>
      <c r="C110" s="6"/>
      <c r="D110" s="6"/>
      <c r="E110" s="6"/>
      <c r="F110" s="6"/>
      <c r="G110" s="6"/>
      <c r="I110" s="6"/>
      <c r="J110" s="32"/>
      <c r="K110" s="134"/>
      <c r="L110" s="113"/>
      <c r="M110" s="82"/>
      <c r="N110" s="82"/>
      <c r="O110" s="97"/>
      <c r="P110" s="113"/>
      <c r="Q110" s="82"/>
      <c r="R110" s="114"/>
      <c r="S110" s="6"/>
      <c r="T110" s="6"/>
      <c r="U110" s="6"/>
      <c r="V110" s="6"/>
    </row>
    <row r="111" spans="1:22" s="137" customFormat="1" x14ac:dyDescent="0.25">
      <c r="A111" s="6"/>
      <c r="B111" s="6"/>
      <c r="C111" s="6"/>
      <c r="D111" s="6"/>
      <c r="E111" s="6"/>
      <c r="F111" s="6"/>
      <c r="G111" s="6"/>
      <c r="I111" s="6"/>
      <c r="J111" s="32"/>
      <c r="K111" s="134"/>
      <c r="L111" s="113"/>
      <c r="M111" s="82"/>
      <c r="N111" s="82"/>
      <c r="O111" s="97"/>
      <c r="P111" s="113"/>
      <c r="Q111" s="82"/>
      <c r="R111" s="138">
        <f>SUM(R13:R110)</f>
        <v>0</v>
      </c>
      <c r="S111" s="6"/>
      <c r="T111" s="6"/>
      <c r="U111" s="6"/>
      <c r="V111" s="6"/>
    </row>
    <row r="112" spans="1:22" s="137" customFormat="1" x14ac:dyDescent="0.25">
      <c r="A112" s="6"/>
      <c r="B112" s="6"/>
      <c r="C112" s="6"/>
      <c r="D112" s="6"/>
      <c r="E112" s="6"/>
      <c r="F112" s="6"/>
      <c r="I112" s="6"/>
      <c r="J112" s="32"/>
      <c r="K112" s="134"/>
      <c r="L112" s="113"/>
      <c r="M112" s="82"/>
      <c r="N112" s="82"/>
      <c r="O112" s="97"/>
      <c r="P112" s="113"/>
      <c r="Q112" s="82"/>
      <c r="R112" s="114"/>
      <c r="S112" s="6"/>
      <c r="T112" s="6"/>
      <c r="U112" s="6"/>
      <c r="V112" s="6"/>
    </row>
    <row r="113" spans="1:22" s="13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134"/>
      <c r="L113" s="113"/>
      <c r="M113" s="82"/>
      <c r="N113" s="82"/>
      <c r="O113" s="97"/>
      <c r="P113" s="113"/>
      <c r="Q113" s="82"/>
      <c r="R113" s="114"/>
      <c r="S113" s="6"/>
      <c r="T113" s="6"/>
      <c r="U113" s="6"/>
      <c r="V113" s="6"/>
    </row>
    <row r="114" spans="1:22" s="13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134"/>
      <c r="L114" s="113"/>
      <c r="M114" s="82"/>
      <c r="N114" s="82"/>
      <c r="O114" s="97"/>
      <c r="P114" s="113"/>
      <c r="Q114" s="82"/>
      <c r="R114" s="114"/>
      <c r="S114" s="6"/>
      <c r="T114" s="6"/>
      <c r="U114" s="6"/>
      <c r="V114" s="6"/>
    </row>
    <row r="115" spans="1:22" s="13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134"/>
      <c r="L115" s="113"/>
      <c r="M115" s="82"/>
      <c r="N115" s="82"/>
      <c r="O115" s="97"/>
      <c r="P115" s="113"/>
      <c r="Q115" s="82"/>
      <c r="R115" s="114"/>
      <c r="S115" s="6"/>
      <c r="T115" s="6"/>
      <c r="U115" s="6"/>
      <c r="V115" s="6"/>
    </row>
    <row r="116" spans="1:22" s="13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134"/>
      <c r="L116" s="113"/>
      <c r="M116" s="82"/>
      <c r="N116" s="82"/>
      <c r="O116" s="97"/>
      <c r="P116" s="113"/>
      <c r="Q116" s="82"/>
      <c r="R116" s="114"/>
      <c r="S116" s="6"/>
      <c r="T116" s="6"/>
      <c r="U116" s="6"/>
      <c r="V116" s="6"/>
    </row>
    <row r="117" spans="1:22" s="13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134"/>
      <c r="L117" s="113"/>
      <c r="M117" s="82"/>
      <c r="N117" s="82"/>
      <c r="O117" s="97"/>
      <c r="P117" s="113"/>
      <c r="Q117" s="82"/>
      <c r="R117" s="114"/>
      <c r="S117" s="6"/>
      <c r="T117" s="6"/>
      <c r="U117" s="6"/>
      <c r="V117" s="6"/>
    </row>
    <row r="118" spans="1:22" s="13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134"/>
      <c r="L118" s="113"/>
      <c r="M118" s="82"/>
      <c r="N118" s="82"/>
      <c r="O118" s="97"/>
      <c r="P118" s="113"/>
      <c r="Q118" s="82"/>
      <c r="R118" s="114"/>
      <c r="S118" s="6"/>
      <c r="T118" s="6"/>
      <c r="U118" s="6"/>
      <c r="V118" s="6"/>
    </row>
    <row r="119" spans="1:22" s="13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134"/>
      <c r="L119" s="113"/>
      <c r="M119" s="113"/>
      <c r="N119" s="113"/>
      <c r="O119" s="139"/>
      <c r="P119" s="113"/>
      <c r="Q119" s="113">
        <f>SUM(Q13:Q118)</f>
        <v>0</v>
      </c>
      <c r="R119" s="114"/>
      <c r="S119" s="6"/>
      <c r="T119" s="6"/>
      <c r="U119" s="6"/>
      <c r="V119" s="6"/>
    </row>
    <row r="120" spans="1:22" s="137" customFormat="1" x14ac:dyDescent="0.25">
      <c r="A120" s="6"/>
      <c r="B120" s="6"/>
      <c r="C120" s="6"/>
      <c r="D120" s="6"/>
      <c r="E120" s="6"/>
      <c r="F120" s="6"/>
      <c r="H120" s="6"/>
      <c r="I120" s="6"/>
      <c r="J120" s="32"/>
      <c r="K120" s="32"/>
      <c r="L120" s="113"/>
      <c r="M120" s="82"/>
      <c r="N120" s="82"/>
      <c r="O120" s="97"/>
      <c r="P120" s="113"/>
      <c r="Q120" s="82"/>
      <c r="R120" s="114"/>
      <c r="S120" s="6"/>
      <c r="T120" s="6"/>
      <c r="U120" s="6"/>
      <c r="V120" s="6"/>
    </row>
    <row r="121" spans="1:22" s="13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113"/>
      <c r="M121" s="82"/>
      <c r="N121" s="82"/>
      <c r="O121" s="97"/>
      <c r="P121" s="113"/>
      <c r="Q121" s="82"/>
      <c r="R121" s="114"/>
      <c r="S121" s="6"/>
      <c r="T121" s="6"/>
      <c r="U121" s="6"/>
      <c r="V121" s="6"/>
    </row>
    <row r="122" spans="1:22" s="13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0">
        <f t="shared" ref="L122:Q122" si="1">SUM(L13:L121)</f>
        <v>9430000</v>
      </c>
      <c r="M122" s="140">
        <f t="shared" si="1"/>
        <v>5196200</v>
      </c>
      <c r="N122" s="140">
        <f t="shared" si="1"/>
        <v>0</v>
      </c>
      <c r="O122" s="140"/>
      <c r="P122" s="140">
        <f>SUM(P13:P121)</f>
        <v>6950000</v>
      </c>
      <c r="Q122" s="140">
        <f t="shared" si="1"/>
        <v>0</v>
      </c>
      <c r="R122" s="114"/>
      <c r="S122" s="6"/>
      <c r="T122" s="6"/>
      <c r="U122" s="6"/>
      <c r="V122" s="6"/>
    </row>
    <row r="123" spans="1:22" s="13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1"/>
      <c r="P123" s="141"/>
      <c r="R123" s="114"/>
      <c r="S123" s="6"/>
      <c r="T123" s="6"/>
      <c r="U123" s="6"/>
      <c r="V123" s="6"/>
    </row>
    <row r="124" spans="1:22" s="13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1"/>
      <c r="P124" s="141"/>
      <c r="R124" s="114"/>
      <c r="S124" s="6"/>
      <c r="T124" s="6"/>
      <c r="U124" s="6"/>
      <c r="V124" s="6"/>
    </row>
    <row r="125" spans="1:22" s="13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1"/>
      <c r="P125" s="141"/>
      <c r="R125" s="114"/>
      <c r="S125" s="6"/>
      <c r="T125" s="6"/>
      <c r="U125" s="6"/>
      <c r="V125" s="6"/>
    </row>
    <row r="126" spans="1:22" s="13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1"/>
      <c r="P126" s="141"/>
      <c r="R126" s="114"/>
      <c r="S126" s="6"/>
      <c r="T126" s="6"/>
      <c r="U126" s="6"/>
      <c r="V126" s="6"/>
    </row>
    <row r="127" spans="1:22" s="13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1"/>
      <c r="P127" s="141"/>
      <c r="R127" s="114"/>
      <c r="S127" s="6"/>
      <c r="T127" s="6"/>
      <c r="U127" s="6"/>
      <c r="V127" s="6"/>
    </row>
    <row r="128" spans="1:22" s="13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1"/>
      <c r="P128" s="141"/>
      <c r="R128" s="114"/>
      <c r="S128" s="6"/>
      <c r="T128" s="6"/>
      <c r="U128" s="6"/>
      <c r="V128" s="6"/>
    </row>
    <row r="129" spans="1:22" s="13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1"/>
      <c r="P129" s="141"/>
      <c r="R129" s="114"/>
      <c r="S129" s="6"/>
      <c r="T129" s="6"/>
      <c r="U129" s="6"/>
      <c r="V129" s="6"/>
    </row>
    <row r="130" spans="1:22" s="13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1"/>
      <c r="P130" s="141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1 Feb</vt:lpstr>
      <vt:lpstr>2 Feb</vt:lpstr>
      <vt:lpstr>3 Feb</vt:lpstr>
      <vt:lpstr>4 Feb</vt:lpstr>
      <vt:lpstr>6 Feb</vt:lpstr>
      <vt:lpstr>7 Feb</vt:lpstr>
      <vt:lpstr>8 Feb</vt:lpstr>
      <vt:lpstr>Minggu</vt:lpstr>
      <vt:lpstr>11 Feb</vt:lpstr>
      <vt:lpstr>12 Feb </vt:lpstr>
      <vt:lpstr>13 Feb</vt:lpstr>
      <vt:lpstr>14 Feb </vt:lpstr>
      <vt:lpstr>15 Feb</vt:lpstr>
      <vt:lpstr>'1 Feb'!Print_Area</vt:lpstr>
      <vt:lpstr>'11 Feb'!Print_Area</vt:lpstr>
      <vt:lpstr>'12 Feb '!Print_Area</vt:lpstr>
      <vt:lpstr>'13 Feb'!Print_Area</vt:lpstr>
      <vt:lpstr>'14 Feb '!Print_Area</vt:lpstr>
      <vt:lpstr>'15 Feb'!Print_Area</vt:lpstr>
      <vt:lpstr>'2 Feb'!Print_Area</vt:lpstr>
      <vt:lpstr>'3 Feb'!Print_Area</vt:lpstr>
      <vt:lpstr>'4 Feb'!Print_Area</vt:lpstr>
      <vt:lpstr>'6 Feb'!Print_Area</vt:lpstr>
      <vt:lpstr>'7 Feb'!Print_Area</vt:lpstr>
      <vt:lpstr>'8 Feb'!Print_Area</vt:lpstr>
      <vt:lpstr>Minggu!Print_Area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LP3I</cp:lastModifiedBy>
  <cp:lastPrinted>2019-02-15T08:18:04Z</cp:lastPrinted>
  <dcterms:created xsi:type="dcterms:W3CDTF">2019-02-02T08:46:23Z</dcterms:created>
  <dcterms:modified xsi:type="dcterms:W3CDTF">2019-02-15T08:18:18Z</dcterms:modified>
</cp:coreProperties>
</file>