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120" windowWidth="15600" windowHeight="8220"/>
  </bookViews>
  <sheets>
    <sheet name="Evaluasi" sheetId="1" r:id="rId1"/>
    <sheet name="Rencana" sheetId="2" r:id="rId2"/>
    <sheet name="REKAP BTK" sheetId="3" r:id="rId3"/>
  </sheets>
  <definedNames>
    <definedName name="_xlnm.Print_Area" localSheetId="0">Evaluasi!$A$1:$F$62</definedName>
    <definedName name="_xlnm.Print_Area" localSheetId="2">'REKAP BTK'!$B$1:$D$70</definedName>
  </definedNames>
  <calcPr calcId="162913"/>
</workbook>
</file>

<file path=xl/calcChain.xml><?xml version="1.0" encoding="utf-8"?>
<calcChain xmlns="http://schemas.openxmlformats.org/spreadsheetml/2006/main">
  <c r="C41" i="3" l="1"/>
  <c r="C28" i="3"/>
  <c r="C25" i="3"/>
  <c r="C26" i="3"/>
  <c r="C19" i="3"/>
  <c r="C14" i="3"/>
  <c r="C10" i="3"/>
  <c r="C6" i="3"/>
  <c r="D43" i="3" l="1"/>
  <c r="D37" i="3"/>
  <c r="I20" i="3"/>
  <c r="C11" i="3"/>
  <c r="I11" i="3"/>
  <c r="D23" i="3" l="1"/>
  <c r="D12" i="3" l="1"/>
  <c r="D8" i="3"/>
  <c r="D44" i="3" s="1"/>
  <c r="C44" i="1" l="1"/>
</calcChain>
</file>

<file path=xl/sharedStrings.xml><?xml version="1.0" encoding="utf-8"?>
<sst xmlns="http://schemas.openxmlformats.org/spreadsheetml/2006/main" count="249" uniqueCount="191">
  <si>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</si>
  <si>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</si>
  <si>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</si>
  <si>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</si>
  <si>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</si>
  <si>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</si>
  <si>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</si>
  <si>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</si>
  <si>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</si>
  <si>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</si>
  <si>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</si>
  <si>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</si>
  <si>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</si>
  <si>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</si>
  <si>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</si>
  <si>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</si>
  <si>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</si>
  <si>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</si>
  <si>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</si>
  <si>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</si>
  <si>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</si>
  <si>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</si>
  <si>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</si>
  <si>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</si>
  <si>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</si>
  <si>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</si>
  <si>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</si>
  <si>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</si>
  <si>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</si>
  <si>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</si>
  <si>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</si>
  <si>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</si>
  <si>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</si>
  <si>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</si>
  <si>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</si>
  <si>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</si>
  <si>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</si>
  <si>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</si>
  <si>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</si>
  <si>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</si>
  <si>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</si>
  <si>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</si>
  <si>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</si>
  <si>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</si>
  <si>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</si>
  <si>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</si>
  <si>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Finance &amp; HRD Staff</t>
  </si>
  <si>
    <t>- Secretary</t>
  </si>
  <si>
    <t>- Tingkat III</t>
  </si>
  <si>
    <t>- Tingkat IV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</si>
  <si>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</si>
  <si>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</si>
  <si>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</si>
  <si>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</si>
  <si>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</si>
  <si>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</si>
  <si>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</si>
  <si>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</si>
  <si>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</si>
  <si>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</si>
  <si>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</si>
  <si>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</si>
  <si>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</si>
  <si>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</si>
  <si>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</si>
  <si>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</si>
  <si>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</si>
  <si>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</si>
  <si>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</si>
  <si>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</si>
  <si>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</si>
  <si>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</si>
  <si>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</si>
  <si>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</si>
  <si>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KELAS KARYAWAN</t>
  </si>
  <si>
    <t>STT 20 ORANG</t>
  </si>
  <si>
    <t>TOTAL PENDAPATAN TINGKAT 4</t>
  </si>
  <si>
    <t>TOTAL SEMUA PENDAPATAN</t>
  </si>
  <si>
    <t>PENDAPATAN LAIN - LAIN</t>
  </si>
  <si>
    <t>SEWA</t>
  </si>
  <si>
    <t>PIUTANG KARYAWAN</t>
  </si>
  <si>
    <t>TOTAL PENDAPATAN LAIN - LAIN</t>
  </si>
  <si>
    <t>Penagihan Dana Pending, konfirmasi ke masing masing karyawan melalui WA</t>
  </si>
  <si>
    <t>Efektif, dan karyawan yg bersangkutan langsung melakukan realisasi</t>
  </si>
  <si>
    <t>BPRSA</t>
  </si>
  <si>
    <t>Rekap Data Pembayaran</t>
  </si>
  <si>
    <t xml:space="preserve">Pembayaran Kewajiban </t>
  </si>
  <si>
    <t>LAIN - LAIN</t>
  </si>
  <si>
    <t>Cash Opname Tahunan</t>
  </si>
  <si>
    <t>Cash opname Daily</t>
  </si>
  <si>
    <t>- RE</t>
  </si>
  <si>
    <t>- IT</t>
  </si>
  <si>
    <t>Rekap Data Presentasi Pembayaran Tingkat 4</t>
  </si>
  <si>
    <t>Ririn Puspita Sari Dewi</t>
  </si>
  <si>
    <t>FEBRUARI</t>
  </si>
  <si>
    <t>Input ke Rencana Pembayaran Mahasiswa</t>
  </si>
  <si>
    <t>Presentasi Pembayaran Tk 4 untuk mengikuti sidang</t>
  </si>
  <si>
    <t>Head of Finance &amp; HRD</t>
  </si>
  <si>
    <t xml:space="preserve">Terlealisasi pada tanggal tersebut, dengan selisih 0 . </t>
  </si>
  <si>
    <t>-</t>
  </si>
  <si>
    <t xml:space="preserve">Penerimaan pembayaran dari mahasiswa Profesi dan tingkat III DNBS, tingkat IV unwim dan STT pada tanggal tersebut, harus di input ke RPT pada hari itu juga. </t>
  </si>
  <si>
    <t>Rekap Form 5</t>
  </si>
  <si>
    <t>Menginput daftar mahasiswa registrasi ke Form 5</t>
  </si>
  <si>
    <t>Setiap ada yang registrasi</t>
  </si>
  <si>
    <t>Form 5</t>
  </si>
  <si>
    <t>REGISTRASI POLTEK - AK</t>
  </si>
  <si>
    <t>REGISTRASI POLTEK - AB</t>
  </si>
  <si>
    <t>REGISTRASI STT- TI</t>
  </si>
  <si>
    <t>REGISTRASI STT- TO</t>
  </si>
  <si>
    <t>Input Form 5</t>
  </si>
  <si>
    <t>Input form 5 setiap ada mahasiswa registrasi</t>
  </si>
  <si>
    <t>REGISTRASI POLTEK - MI</t>
  </si>
  <si>
    <t>LAPORAN MINGGUAN PERIODE APRIL</t>
  </si>
  <si>
    <t>PERIODE 08 - 14 APRIL 2019</t>
  </si>
  <si>
    <t>- BPJS TK</t>
  </si>
  <si>
    <t>- Jiwasraya</t>
  </si>
  <si>
    <t>- Internet, Air, Telkom</t>
  </si>
  <si>
    <t>Arsip Dokumen</t>
  </si>
  <si>
    <t>Mengarsipkan Data Karyawan</t>
  </si>
  <si>
    <t>Update No HP Mahasiswa</t>
  </si>
  <si>
    <t xml:space="preserve">Mengupdate data No HP Mahasiswa </t>
  </si>
  <si>
    <t>Follow up Registrasi ke Senior</t>
  </si>
  <si>
    <t>Follow up Registrasi ke Senior by phone</t>
  </si>
  <si>
    <t>Daftar No HP</t>
  </si>
  <si>
    <t>Tanggal 08 April</t>
  </si>
  <si>
    <t>Tanggal 09 April</t>
  </si>
  <si>
    <t>Tanggal 10 April</t>
  </si>
  <si>
    <t>Tanggal 11 April</t>
  </si>
  <si>
    <t>Tanggal 12 April</t>
  </si>
  <si>
    <t>Tanggal 13 April</t>
  </si>
  <si>
    <t>Tanggal 14 April</t>
  </si>
  <si>
    <t>CO Tahunan sd 12 April 2019</t>
  </si>
  <si>
    <t>- BPJS Kes</t>
  </si>
  <si>
    <t>- Pajak 25</t>
  </si>
  <si>
    <t>RPT sd tanggal 11 April 2019</t>
  </si>
  <si>
    <t>Terealisasi</t>
  </si>
  <si>
    <t>Terealisasi No HP Junior, Senior dan Tk 3 hasil Koordinasi dengan bagian Pendidikan</t>
  </si>
  <si>
    <t>PA tidak memiliki file data mahasiswa lengkap</t>
  </si>
  <si>
    <t>Terealisasi untuk kelas BA 12, OM 14 A sebagian</t>
  </si>
  <si>
    <t>Orangtua mayoritas memakai provider telkomsel, sedangkan saya memakai Indosat sehingga menghabiskan pulsabanyak. Solusi : membeli kartu telkomsel khusus follow up by phone</t>
  </si>
  <si>
    <t>laporan Follow up</t>
  </si>
  <si>
    <t>Total Cash on Hand Rp 47.878.600 Cash in Bank Rp 1.272.269.468</t>
  </si>
  <si>
    <t>Total Cash on Hand Rp 80.896.100 Cash in Bank Rp  1.272.269.468</t>
  </si>
  <si>
    <t>Total Cash on Hand Rp 89.060.600 Cash in Bank Rp  1.272.269.468</t>
  </si>
  <si>
    <t>Total Cash on Hand Rp 134.927.400 Cash in Bank Rp 1.272.269.468</t>
  </si>
  <si>
    <t>Total Cash on Hand Rp 118.531.300 Cash in Bank Rp 1.272.269.468</t>
  </si>
  <si>
    <t>PERIODE 15 - 21 APRIL 2019</t>
  </si>
  <si>
    <t>- Franchise Tahap II</t>
  </si>
  <si>
    <t>- STT</t>
  </si>
  <si>
    <t>Arsip Dokumen Karyawan</t>
  </si>
  <si>
    <t>Mengarsipkan Data Karyawan (Melabeli nama)</t>
  </si>
  <si>
    <t>Persiapan Audit</t>
  </si>
  <si>
    <t>Menyiapkan Dokumen Audit</t>
  </si>
  <si>
    <t>Tasikmalaya, 14 April 2019</t>
  </si>
  <si>
    <t>Pembayaran Shita Fitri Rahayu Pratami Sobandi kelas OM 15 untuk Pelunasan Registrasi;</t>
  </si>
  <si>
    <t>BTK 51512</t>
  </si>
  <si>
    <t>Pembayaran Mauludi Fitriyani kelas KA 17 untuk Pelunasan Registrasi;</t>
  </si>
  <si>
    <t>BTK 51548</t>
  </si>
  <si>
    <t>Pembayaran Addisa Nursabilla kelas KA 17 untuk Registrasi;</t>
  </si>
  <si>
    <t>BTK 51563</t>
  </si>
  <si>
    <t>Pembayaran Muhammad Fakhrul Aripin kelas TO 19 untuk Registrasi;</t>
  </si>
  <si>
    <t>BTK 51569</t>
  </si>
  <si>
    <t>Pembayaran Fajar Rachman kelas IK 19 untuk Registrasi (sebagian);</t>
  </si>
  <si>
    <t>BTK 51576</t>
  </si>
  <si>
    <t>Pembayaran Farida Rahmayanti kelas KA 17 untuk Pelunasan Pembayaran Cicilan</t>
  </si>
  <si>
    <t>BTK 51589</t>
  </si>
  <si>
    <t>Tgl</t>
  </si>
  <si>
    <t>Registrasi Junior</t>
  </si>
  <si>
    <t>No BTK</t>
  </si>
  <si>
    <t>Jumlah Regstrasi</t>
  </si>
  <si>
    <t>Pembayaran Wildan Yusup kelas TO 18 A untuk Registrasi;</t>
  </si>
  <si>
    <t>BTK 51536</t>
  </si>
  <si>
    <t>Pembayaran Rino Ardiansyah kelas TO 18 A untuk Registrasi (sebagian);</t>
  </si>
  <si>
    <t>BTK 51540</t>
  </si>
  <si>
    <t>Pembayaran Adiparagraf Utama kelas TO 18 A untuk Registrasi;</t>
  </si>
  <si>
    <t>BTK 51542</t>
  </si>
  <si>
    <t>Pembayaran Yurike Ratih Atmojo kelas IK 18 untuk Registrasi (sebagian);</t>
  </si>
  <si>
    <t>BTK 51558</t>
  </si>
  <si>
    <t>Pembayaran Annisa Fithriani kelas OM 14 B untuk Registrasi;</t>
  </si>
  <si>
    <t>BTK 51564</t>
  </si>
  <si>
    <t>Pembayaran Mohamad Ripki Ridwansah kelas TO 18 A untuk Registrasi;</t>
  </si>
  <si>
    <t>BTK 51566</t>
  </si>
  <si>
    <t>Registrasi Senior</t>
  </si>
  <si>
    <t>Pembayaran Fajar Adi Hidayat kelas TO 18 A untuk Registrasi;</t>
  </si>
  <si>
    <t>BTK 51582</t>
  </si>
  <si>
    <t>Alumni an Putri</t>
  </si>
  <si>
    <t>NO BTK 51504 - 51605</t>
  </si>
  <si>
    <t>Total Pendapatan tingkat I Rp 47.652.000</t>
  </si>
  <si>
    <t>Total Pendapatan tingkat II Rp 56.960.000</t>
  </si>
  <si>
    <t>Total Pendapatan tingkat III Rp 32.350.000</t>
  </si>
  <si>
    <t>Total Pendapatan tingkat IV Rp 29.375.000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</si>
</sst>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</cellStyleXfs>
  <cellXfs count="63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41" fontId="5" fillId="0" borderId="1" xfId="2" applyFont="1" applyBorder="1" applyAlignment="1">
      <alignment horizontal="right" vertical="center"/>
    </xf>
    <xf numFmtId="41" fontId="5" fillId="0" borderId="1" xfId="2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41" fontId="5" fillId="0" borderId="0" xfId="2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1" xfId="7" applyFont="1" applyBorder="1"/>
    <xf numFmtId="0" fontId="7" fillId="0" borderId="1" xfId="7" applyFont="1" applyBorder="1"/>
    <xf numFmtId="41" fontId="5" fillId="0" borderId="1" xfId="8" applyFont="1" applyBorder="1"/>
    <xf numFmtId="0" fontId="5" fillId="0" borderId="1" xfId="7" applyFont="1" applyBorder="1" applyAlignment="1">
      <alignment horizontal="left" indent="3"/>
    </xf>
    <xf numFmtId="0" fontId="7" fillId="0" borderId="1" xfId="7" applyFont="1" applyBorder="1" applyAlignment="1">
      <alignment horizontal="left" indent="3"/>
    </xf>
    <xf numFmtId="41" fontId="7" fillId="0" borderId="1" xfId="8" applyFont="1" applyBorder="1"/>
    <xf numFmtId="0" fontId="7" fillId="0" borderId="1" xfId="7" applyFont="1" applyBorder="1" applyAlignment="1">
      <alignment horizontal="left"/>
    </xf>
    <xf numFmtId="41" fontId="7" fillId="0" borderId="1" xfId="7" applyNumberFormat="1" applyFont="1" applyBorder="1"/>
    <xf numFmtId="0" fontId="5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41" fontId="5" fillId="0" borderId="0" xfId="2" applyFont="1" applyAlignment="1">
      <alignment horizontal="right" vertical="center"/>
    </xf>
    <xf numFmtId="0" fontId="5" fillId="4" borderId="1" xfId="0" applyFont="1" applyFill="1" applyBorder="1" applyAlignment="1">
      <alignment vertical="center"/>
    </xf>
    <xf numFmtId="0" fontId="5" fillId="0" borderId="1" xfId="0" quotePrefix="1" applyFont="1" applyBorder="1" applyAlignment="1">
      <alignment vertical="center"/>
    </xf>
    <xf numFmtId="41" fontId="5" fillId="0" borderId="5" xfId="8" applyFont="1" applyFill="1" applyBorder="1"/>
    <xf numFmtId="0" fontId="5" fillId="4" borderId="1" xfId="0" applyFont="1" applyFill="1" applyBorder="1" applyAlignment="1">
      <alignment horizontal="center" vertical="center"/>
    </xf>
    <xf numFmtId="41" fontId="5" fillId="0" borderId="0" xfId="2" applyFont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41" fontId="5" fillId="0" borderId="1" xfId="2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0" fontId="11" fillId="0" borderId="1" xfId="0" applyFont="1" applyBorder="1" applyAlignment="1">
      <alignment vertical="center" wrapText="1"/>
    </xf>
    <xf numFmtId="41" fontId="5" fillId="3" borderId="1" xfId="2" applyFont="1" applyFill="1" applyBorder="1" applyAlignment="1">
      <alignment horizontal="right" vertical="center" wrapText="1"/>
    </xf>
    <xf numFmtId="0" fontId="5" fillId="0" borderId="0" xfId="0" applyFont="1"/>
    <xf numFmtId="0" fontId="7" fillId="0" borderId="1" xfId="0" applyFont="1" applyBorder="1" applyAlignment="1">
      <alignment horizontal="center"/>
    </xf>
    <xf numFmtId="0" fontId="5" fillId="0" borderId="1" xfId="0" applyFont="1" applyBorder="1"/>
    <xf numFmtId="41" fontId="7" fillId="0" borderId="1" xfId="0" applyNumberFormat="1" applyFont="1" applyBorder="1"/>
    <xf numFmtId="41" fontId="5" fillId="0" borderId="1" xfId="2" applyFont="1" applyBorder="1"/>
    <xf numFmtId="0" fontId="5" fillId="0" borderId="1" xfId="0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" xfId="7" applyFont="1" applyBorder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4" xfId="7" applyFont="1" applyBorder="1" applyAlignment="1">
      <alignment horizontal="center"/>
    </xf>
    <xf numFmtId="41" fontId="5" fillId="0" borderId="1" xfId="2" applyFont="1" applyBorder="1" applyAlignment="1">
      <alignment vertical="center"/>
    </xf>
  </cellXfs>
  <cellStyles count="9">
    <cellStyle name="Comma [0]" xfId="2" builtinId="6"/>
    <cellStyle name="Comma [0] 2" xfId="5"/>
    <cellStyle name="Comma [0] 3" xfId="8"/>
    <cellStyle name="Currency [0] 2" xfId="6"/>
    <cellStyle name="Normal" xfId="0" builtinId="0"/>
    <cellStyle name="Normal 2" xfId="4"/>
    <cellStyle name="Normal 2 2" xfId="3"/>
    <cellStyle name="Normal 2 3" xfId="1"/>
    <cellStyle name="Normal 3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0"/>
  <sheetViews>
    <sheetView tabSelected="1" zoomScale="70" zoomScaleNormal="70" workbookViewId="0">
      <selection activeCell="C26" sqref="C26:C27"/>
    </sheetView>
  </sheetViews>
  <sheetFormatPr defaultRowHeight="15" x14ac:dyDescent="0.25"/>
  <cols>
    <col min="1" max="1" width="5.7109375" style="13" customWidth="1"/>
    <col min="2" max="2" width="41.7109375" style="1" bestFit="1" customWidth="1"/>
    <col min="3" max="3" width="37.28515625" style="2" customWidth="1"/>
    <col min="4" max="4" width="37.5703125" style="2" customWidth="1"/>
    <col min="5" max="5" width="43.85546875" style="2" bestFit="1" customWidth="1"/>
    <col min="6" max="6" width="36" style="1" customWidth="1"/>
    <col min="7" max="16384" width="9.140625" style="2"/>
  </cols>
  <sheetData>
    <row r="1" spans="1:10" ht="15.75" x14ac:dyDescent="0.25">
      <c r="A1" s="53" t="s">
        <v>0</v>
      </c>
      <c r="B1" s="53"/>
      <c r="C1" s="53"/>
      <c r="D1" s="1"/>
    </row>
    <row r="2" spans="1:10" ht="15.75" x14ac:dyDescent="0.25">
      <c r="A2" s="53" t="s">
        <v>112</v>
      </c>
      <c r="B2" s="53"/>
      <c r="C2" s="53"/>
      <c r="D2" s="1"/>
    </row>
    <row r="3" spans="1:10" ht="15.75" x14ac:dyDescent="0.25">
      <c r="A3" s="54"/>
      <c r="B3" s="54"/>
      <c r="C3" s="54"/>
      <c r="D3" s="54"/>
    </row>
    <row r="4" spans="1:10" ht="15.75" x14ac:dyDescent="0.25">
      <c r="A4" s="55" t="s">
        <v>7</v>
      </c>
      <c r="B4" s="55"/>
      <c r="C4" s="55"/>
      <c r="D4" s="55"/>
      <c r="E4" s="55"/>
      <c r="F4" s="55"/>
    </row>
    <row r="5" spans="1:10" ht="15.75" x14ac:dyDescent="0.25">
      <c r="A5" s="55" t="s">
        <v>113</v>
      </c>
      <c r="B5" s="55"/>
      <c r="C5" s="55"/>
      <c r="D5" s="55"/>
      <c r="E5" s="55"/>
      <c r="F5" s="55"/>
      <c r="G5" s="17"/>
      <c r="H5" s="17"/>
      <c r="I5" s="17"/>
      <c r="J5" s="17"/>
    </row>
    <row r="6" spans="1:10" ht="15.75" x14ac:dyDescent="0.25">
      <c r="A6" s="55" t="s">
        <v>46</v>
      </c>
      <c r="B6" s="55"/>
      <c r="C6" s="55"/>
      <c r="D6" s="55"/>
      <c r="E6" s="55"/>
      <c r="F6" s="55"/>
    </row>
    <row r="7" spans="1:10" ht="15.75" x14ac:dyDescent="0.25">
      <c r="A7" s="3"/>
      <c r="B7" s="3"/>
      <c r="C7" s="3"/>
      <c r="D7" s="3"/>
      <c r="E7" s="3"/>
      <c r="F7" s="3"/>
    </row>
    <row r="8" spans="1:10" x14ac:dyDescent="0.25">
      <c r="A8" s="49" t="s">
        <v>1</v>
      </c>
      <c r="B8" s="50" t="s">
        <v>4</v>
      </c>
      <c r="C8" s="50" t="s">
        <v>2</v>
      </c>
      <c r="D8" s="51" t="s">
        <v>3</v>
      </c>
      <c r="E8" s="52" t="s">
        <v>5</v>
      </c>
      <c r="F8" s="51" t="s">
        <v>6</v>
      </c>
    </row>
    <row r="9" spans="1:10" x14ac:dyDescent="0.25">
      <c r="A9" s="49"/>
      <c r="B9" s="50"/>
      <c r="C9" s="50"/>
      <c r="D9" s="51"/>
      <c r="E9" s="52"/>
      <c r="F9" s="51"/>
    </row>
    <row r="10" spans="1:10" x14ac:dyDescent="0.25">
      <c r="A10" s="14">
        <v>1</v>
      </c>
      <c r="B10" s="5" t="s">
        <v>8</v>
      </c>
      <c r="C10" s="4"/>
      <c r="D10" s="4"/>
      <c r="E10" s="4"/>
      <c r="F10" s="5"/>
    </row>
    <row r="11" spans="1:10" x14ac:dyDescent="0.25">
      <c r="A11" s="14"/>
      <c r="B11" s="6" t="s">
        <v>9</v>
      </c>
      <c r="C11" s="4" t="s">
        <v>36</v>
      </c>
      <c r="D11" s="5" t="s">
        <v>187</v>
      </c>
      <c r="E11" s="4"/>
      <c r="F11" s="5" t="s">
        <v>52</v>
      </c>
    </row>
    <row r="12" spans="1:10" ht="30" x14ac:dyDescent="0.25">
      <c r="A12" s="14"/>
      <c r="B12" s="6" t="s">
        <v>10</v>
      </c>
      <c r="C12" s="4" t="s">
        <v>36</v>
      </c>
      <c r="D12" s="5" t="s">
        <v>188</v>
      </c>
      <c r="E12" s="4"/>
      <c r="F12" s="5" t="s">
        <v>52</v>
      </c>
    </row>
    <row r="13" spans="1:10" ht="30" x14ac:dyDescent="0.25">
      <c r="A13" s="14"/>
      <c r="B13" s="6" t="s">
        <v>48</v>
      </c>
      <c r="C13" s="4" t="s">
        <v>36</v>
      </c>
      <c r="D13" s="5" t="s">
        <v>189</v>
      </c>
      <c r="E13" s="4"/>
      <c r="F13" s="5" t="s">
        <v>52</v>
      </c>
    </row>
    <row r="14" spans="1:10" ht="30" x14ac:dyDescent="0.25">
      <c r="A14" s="14"/>
      <c r="B14" s="6" t="s">
        <v>49</v>
      </c>
      <c r="C14" s="4" t="s">
        <v>36</v>
      </c>
      <c r="D14" s="5" t="s">
        <v>190</v>
      </c>
      <c r="E14" s="4"/>
      <c r="F14" s="5" t="s">
        <v>52</v>
      </c>
    </row>
    <row r="15" spans="1:10" x14ac:dyDescent="0.25">
      <c r="A15" s="14"/>
      <c r="B15" s="6"/>
      <c r="C15" s="4"/>
      <c r="D15" s="5"/>
      <c r="E15" s="4"/>
      <c r="F15" s="5"/>
    </row>
    <row r="16" spans="1:10" x14ac:dyDescent="0.25">
      <c r="A16" s="14">
        <v>2</v>
      </c>
      <c r="B16" s="5" t="s">
        <v>88</v>
      </c>
      <c r="C16" s="4"/>
      <c r="D16" s="4"/>
      <c r="E16" s="4"/>
      <c r="F16" s="5" t="s">
        <v>131</v>
      </c>
    </row>
    <row r="17" spans="1:6" ht="30" x14ac:dyDescent="0.25">
      <c r="A17" s="14"/>
      <c r="B17" s="5" t="s">
        <v>124</v>
      </c>
      <c r="C17" s="5" t="s">
        <v>141</v>
      </c>
      <c r="D17" s="5" t="s">
        <v>98</v>
      </c>
      <c r="E17" s="4" t="s">
        <v>21</v>
      </c>
      <c r="F17" s="5" t="s">
        <v>89</v>
      </c>
    </row>
    <row r="18" spans="1:6" ht="30" x14ac:dyDescent="0.25">
      <c r="A18" s="14"/>
      <c r="B18" s="5" t="s">
        <v>125</v>
      </c>
      <c r="C18" s="5" t="s">
        <v>142</v>
      </c>
      <c r="D18" s="5" t="s">
        <v>98</v>
      </c>
      <c r="E18" s="4" t="s">
        <v>21</v>
      </c>
      <c r="F18" s="5" t="s">
        <v>89</v>
      </c>
    </row>
    <row r="19" spans="1:6" ht="30" x14ac:dyDescent="0.25">
      <c r="A19" s="14"/>
      <c r="B19" s="5" t="s">
        <v>126</v>
      </c>
      <c r="C19" s="5" t="s">
        <v>143</v>
      </c>
      <c r="D19" s="5" t="s">
        <v>98</v>
      </c>
      <c r="E19" s="4" t="s">
        <v>21</v>
      </c>
      <c r="F19" s="5" t="s">
        <v>89</v>
      </c>
    </row>
    <row r="20" spans="1:6" ht="30" x14ac:dyDescent="0.25">
      <c r="A20" s="14"/>
      <c r="B20" s="5" t="s">
        <v>127</v>
      </c>
      <c r="C20" s="5" t="s">
        <v>144</v>
      </c>
      <c r="D20" s="5" t="s">
        <v>98</v>
      </c>
      <c r="E20" s="4" t="s">
        <v>21</v>
      </c>
      <c r="F20" s="5" t="s">
        <v>89</v>
      </c>
    </row>
    <row r="21" spans="1:6" ht="30" x14ac:dyDescent="0.25">
      <c r="A21" s="14"/>
      <c r="B21" s="5" t="s">
        <v>128</v>
      </c>
      <c r="C21" s="5" t="s">
        <v>145</v>
      </c>
      <c r="D21" s="5" t="s">
        <v>98</v>
      </c>
      <c r="E21" s="4" t="s">
        <v>21</v>
      </c>
      <c r="F21" s="5" t="s">
        <v>89</v>
      </c>
    </row>
    <row r="22" spans="1:6" x14ac:dyDescent="0.25">
      <c r="A22" s="14"/>
      <c r="B22" s="5" t="s">
        <v>129</v>
      </c>
      <c r="C22" s="37"/>
      <c r="D22" s="37"/>
      <c r="E22" s="32"/>
      <c r="F22" s="37"/>
    </row>
    <row r="23" spans="1:6" x14ac:dyDescent="0.25">
      <c r="A23" s="14"/>
      <c r="B23" s="5" t="s">
        <v>130</v>
      </c>
      <c r="C23" s="37"/>
      <c r="D23" s="37"/>
      <c r="E23" s="32"/>
      <c r="F23" s="37"/>
    </row>
    <row r="24" spans="1:6" x14ac:dyDescent="0.25">
      <c r="A24" s="14"/>
      <c r="B24" s="5"/>
      <c r="C24" s="5"/>
      <c r="D24" s="5"/>
      <c r="E24" s="4"/>
      <c r="F24" s="5"/>
    </row>
    <row r="25" spans="1:6" x14ac:dyDescent="0.25">
      <c r="A25" s="14">
        <v>3</v>
      </c>
      <c r="B25" s="5" t="s">
        <v>12</v>
      </c>
      <c r="C25" s="4"/>
      <c r="D25" s="4"/>
      <c r="E25" s="4"/>
      <c r="F25" s="5"/>
    </row>
    <row r="26" spans="1:6" x14ac:dyDescent="0.25">
      <c r="A26" s="14"/>
      <c r="B26" s="6" t="s">
        <v>132</v>
      </c>
      <c r="C26" s="62"/>
      <c r="D26" s="4"/>
      <c r="E26" s="4"/>
      <c r="F26" s="5"/>
    </row>
    <row r="27" spans="1:6" x14ac:dyDescent="0.25">
      <c r="A27" s="14"/>
      <c r="B27" s="6" t="s">
        <v>114</v>
      </c>
      <c r="C27" s="62"/>
      <c r="D27" s="4"/>
      <c r="E27" s="4"/>
      <c r="F27" s="5"/>
    </row>
    <row r="28" spans="1:6" x14ac:dyDescent="0.25">
      <c r="A28" s="14"/>
      <c r="B28" s="6" t="s">
        <v>133</v>
      </c>
      <c r="C28" s="62">
        <v>2035000</v>
      </c>
      <c r="D28" s="4"/>
      <c r="E28" s="4"/>
      <c r="F28" s="5"/>
    </row>
    <row r="29" spans="1:6" x14ac:dyDescent="0.25">
      <c r="A29" s="14"/>
      <c r="B29" s="6" t="s">
        <v>115</v>
      </c>
      <c r="C29" s="62">
        <v>1260000</v>
      </c>
      <c r="D29" s="4"/>
      <c r="E29" s="4"/>
      <c r="F29" s="5"/>
    </row>
    <row r="30" spans="1:6" ht="30" x14ac:dyDescent="0.25">
      <c r="A30" s="14">
        <v>4</v>
      </c>
      <c r="B30" s="5" t="s">
        <v>13</v>
      </c>
      <c r="C30" s="5" t="s">
        <v>82</v>
      </c>
      <c r="D30" s="5" t="s">
        <v>83</v>
      </c>
      <c r="E30" s="4"/>
      <c r="F30" s="5"/>
    </row>
    <row r="31" spans="1:6" x14ac:dyDescent="0.25">
      <c r="A31" s="14"/>
      <c r="B31" s="6" t="s">
        <v>37</v>
      </c>
      <c r="C31" s="7">
        <v>150000</v>
      </c>
      <c r="D31" s="5"/>
      <c r="E31" s="4"/>
      <c r="F31" s="5" t="s">
        <v>14</v>
      </c>
    </row>
    <row r="32" spans="1:6" x14ac:dyDescent="0.25">
      <c r="A32" s="14"/>
      <c r="B32" s="6" t="s">
        <v>38</v>
      </c>
      <c r="C32" s="7">
        <v>67913300</v>
      </c>
      <c r="D32" s="4"/>
      <c r="E32" s="4"/>
      <c r="F32" s="5" t="s">
        <v>14</v>
      </c>
    </row>
    <row r="33" spans="1:6" x14ac:dyDescent="0.25">
      <c r="A33" s="14"/>
      <c r="B33" s="6" t="s">
        <v>39</v>
      </c>
      <c r="C33" s="31">
        <v>4186000</v>
      </c>
      <c r="D33" s="4"/>
      <c r="E33" s="5"/>
      <c r="F33" s="5" t="s">
        <v>14</v>
      </c>
    </row>
    <row r="34" spans="1:6" x14ac:dyDescent="0.25">
      <c r="A34" s="14"/>
      <c r="B34" s="6" t="s">
        <v>40</v>
      </c>
      <c r="C34" s="7">
        <v>2128000</v>
      </c>
      <c r="D34" s="4"/>
      <c r="E34" s="4"/>
      <c r="F34" s="5" t="s">
        <v>14</v>
      </c>
    </row>
    <row r="35" spans="1:6" x14ac:dyDescent="0.25">
      <c r="A35" s="14"/>
      <c r="B35" s="6" t="s">
        <v>41</v>
      </c>
      <c r="C35" s="36">
        <v>1445500</v>
      </c>
      <c r="D35" s="5"/>
      <c r="E35" s="4"/>
      <c r="F35" s="5" t="s">
        <v>14</v>
      </c>
    </row>
    <row r="36" spans="1:6" x14ac:dyDescent="0.25">
      <c r="A36" s="14"/>
      <c r="B36" s="6" t="s">
        <v>47</v>
      </c>
      <c r="C36" s="7">
        <v>4550000</v>
      </c>
      <c r="D36" s="5"/>
      <c r="E36" s="4"/>
      <c r="F36" s="5" t="s">
        <v>14</v>
      </c>
    </row>
    <row r="37" spans="1:6" x14ac:dyDescent="0.25">
      <c r="A37" s="14"/>
      <c r="B37" s="6" t="s">
        <v>90</v>
      </c>
      <c r="C37" s="7" t="s">
        <v>99</v>
      </c>
      <c r="D37" s="5"/>
      <c r="E37" s="4"/>
      <c r="F37" s="5" t="s">
        <v>14</v>
      </c>
    </row>
    <row r="38" spans="1:6" x14ac:dyDescent="0.25">
      <c r="A38" s="14"/>
      <c r="B38" s="6" t="s">
        <v>91</v>
      </c>
      <c r="C38" s="7">
        <v>3500000</v>
      </c>
      <c r="D38" s="5"/>
      <c r="E38" s="4"/>
      <c r="F38" s="5" t="s">
        <v>14</v>
      </c>
    </row>
    <row r="39" spans="1:6" ht="75" x14ac:dyDescent="0.25">
      <c r="A39" s="14">
        <v>5</v>
      </c>
      <c r="B39" s="5" t="s">
        <v>30</v>
      </c>
      <c r="C39" s="8" t="s">
        <v>100</v>
      </c>
      <c r="D39" s="5" t="s">
        <v>31</v>
      </c>
      <c r="E39" s="4" t="s">
        <v>32</v>
      </c>
      <c r="F39" s="15" t="s">
        <v>134</v>
      </c>
    </row>
    <row r="40" spans="1:6" x14ac:dyDescent="0.25">
      <c r="A40" s="14"/>
      <c r="B40" s="5"/>
      <c r="C40" s="8"/>
      <c r="D40" s="5"/>
      <c r="E40" s="4"/>
      <c r="F40" s="5"/>
    </row>
    <row r="41" spans="1:6" ht="30" x14ac:dyDescent="0.25">
      <c r="A41" s="14">
        <v>6</v>
      </c>
      <c r="B41" s="5" t="s">
        <v>33</v>
      </c>
      <c r="C41" s="8" t="s">
        <v>34</v>
      </c>
      <c r="D41" s="5" t="s">
        <v>31</v>
      </c>
      <c r="E41" s="4" t="s">
        <v>32</v>
      </c>
      <c r="F41" s="5" t="s">
        <v>35</v>
      </c>
    </row>
    <row r="42" spans="1:6" x14ac:dyDescent="0.25">
      <c r="A42" s="14"/>
      <c r="B42" s="5"/>
      <c r="C42" s="8"/>
      <c r="D42" s="5"/>
      <c r="E42" s="4"/>
      <c r="F42" s="5"/>
    </row>
    <row r="43" spans="1:6" x14ac:dyDescent="0.25">
      <c r="A43" s="14"/>
      <c r="B43" s="5"/>
      <c r="C43" s="8"/>
      <c r="D43" s="5"/>
      <c r="E43" s="4"/>
      <c r="F43" s="5"/>
    </row>
    <row r="44" spans="1:6" ht="30" x14ac:dyDescent="0.25">
      <c r="A44" s="14">
        <v>7</v>
      </c>
      <c r="B44" s="5" t="s">
        <v>92</v>
      </c>
      <c r="C44" s="8" t="str">
        <f>+B44</f>
        <v>Rekap Data Presentasi Pembayaran Tingkat 4</v>
      </c>
      <c r="D44" s="5" t="s">
        <v>31</v>
      </c>
      <c r="E44" s="4" t="s">
        <v>32</v>
      </c>
      <c r="F44" s="5" t="s">
        <v>92</v>
      </c>
    </row>
    <row r="45" spans="1:6" x14ac:dyDescent="0.25">
      <c r="A45" s="14"/>
      <c r="B45" s="5"/>
      <c r="C45" s="8"/>
      <c r="D45" s="5"/>
      <c r="E45" s="4"/>
      <c r="F45" s="5"/>
    </row>
    <row r="46" spans="1:6" ht="30" x14ac:dyDescent="0.25">
      <c r="A46" s="14">
        <v>8</v>
      </c>
      <c r="B46" s="5" t="s">
        <v>101</v>
      </c>
      <c r="C46" s="8" t="s">
        <v>102</v>
      </c>
      <c r="D46" s="5" t="s">
        <v>103</v>
      </c>
      <c r="E46" s="4" t="s">
        <v>32</v>
      </c>
      <c r="F46" s="5" t="s">
        <v>104</v>
      </c>
    </row>
    <row r="47" spans="1:6" x14ac:dyDescent="0.25">
      <c r="A47" s="14"/>
      <c r="B47" s="5"/>
      <c r="C47" s="8"/>
      <c r="D47" s="5"/>
      <c r="E47" s="4"/>
      <c r="F47" s="5"/>
    </row>
    <row r="48" spans="1:6" x14ac:dyDescent="0.25">
      <c r="A48" s="14">
        <v>9</v>
      </c>
      <c r="B48" s="4" t="s">
        <v>117</v>
      </c>
      <c r="C48" s="4" t="s">
        <v>118</v>
      </c>
      <c r="D48" s="5" t="s">
        <v>135</v>
      </c>
      <c r="E48" s="4" t="s">
        <v>32</v>
      </c>
      <c r="F48" s="5"/>
    </row>
    <row r="49" spans="1:6" x14ac:dyDescent="0.25">
      <c r="A49" s="14"/>
      <c r="B49" s="4"/>
      <c r="C49" s="4"/>
      <c r="D49" s="5"/>
      <c r="E49" s="4"/>
      <c r="F49" s="5"/>
    </row>
    <row r="50" spans="1:6" ht="45" x14ac:dyDescent="0.25">
      <c r="A50" s="14">
        <v>10</v>
      </c>
      <c r="B50" s="4" t="s">
        <v>119</v>
      </c>
      <c r="C50" s="4" t="s">
        <v>120</v>
      </c>
      <c r="D50" s="5" t="s">
        <v>136</v>
      </c>
      <c r="E50" s="4" t="s">
        <v>137</v>
      </c>
      <c r="F50" s="5" t="s">
        <v>123</v>
      </c>
    </row>
    <row r="51" spans="1:6" x14ac:dyDescent="0.25">
      <c r="A51" s="14"/>
      <c r="B51" s="4"/>
      <c r="C51" s="4"/>
      <c r="D51" s="5"/>
      <c r="E51" s="4"/>
      <c r="F51" s="5"/>
    </row>
    <row r="52" spans="1:6" ht="60" x14ac:dyDescent="0.25">
      <c r="A52" s="14">
        <v>11</v>
      </c>
      <c r="B52" s="4" t="s">
        <v>121</v>
      </c>
      <c r="C52" s="4" t="s">
        <v>122</v>
      </c>
      <c r="D52" s="5" t="s">
        <v>138</v>
      </c>
      <c r="E52" s="5" t="s">
        <v>139</v>
      </c>
      <c r="F52" s="5" t="s">
        <v>140</v>
      </c>
    </row>
    <row r="53" spans="1:6" x14ac:dyDescent="0.25">
      <c r="A53" s="14"/>
      <c r="B53" s="5"/>
      <c r="C53" s="8"/>
      <c r="D53" s="5"/>
      <c r="E53" s="4"/>
      <c r="F53" s="5"/>
    </row>
    <row r="54" spans="1:6" x14ac:dyDescent="0.25">
      <c r="A54" s="2"/>
      <c r="B54" s="2"/>
    </row>
    <row r="55" spans="1:6" x14ac:dyDescent="0.25">
      <c r="A55" s="29" t="s">
        <v>153</v>
      </c>
    </row>
    <row r="56" spans="1:6" x14ac:dyDescent="0.25">
      <c r="A56" s="29" t="s">
        <v>22</v>
      </c>
      <c r="F56" s="1" t="s">
        <v>24</v>
      </c>
    </row>
    <row r="57" spans="1:6" x14ac:dyDescent="0.25">
      <c r="A57" s="29"/>
    </row>
    <row r="58" spans="1:6" x14ac:dyDescent="0.25">
      <c r="A58" s="29"/>
    </row>
    <row r="59" spans="1:6" x14ac:dyDescent="0.25">
      <c r="A59" s="29"/>
    </row>
    <row r="60" spans="1:6" x14ac:dyDescent="0.25">
      <c r="A60" s="29"/>
    </row>
    <row r="61" spans="1:6" x14ac:dyDescent="0.25">
      <c r="A61" s="29"/>
      <c r="F61" s="9" t="s">
        <v>25</v>
      </c>
    </row>
    <row r="62" spans="1:6" s="10" customFormat="1" x14ac:dyDescent="0.25">
      <c r="A62" s="27" t="s">
        <v>93</v>
      </c>
      <c r="B62" s="1"/>
      <c r="F62" s="11" t="s">
        <v>26</v>
      </c>
    </row>
    <row r="63" spans="1:6" x14ac:dyDescent="0.25">
      <c r="A63" s="28" t="s">
        <v>23</v>
      </c>
      <c r="B63" s="11"/>
    </row>
    <row r="68" spans="2:2" x14ac:dyDescent="0.25">
      <c r="B68" s="12"/>
    </row>
    <row r="69" spans="2:2" x14ac:dyDescent="0.25">
      <c r="B69" s="12"/>
    </row>
    <row r="70" spans="2:2" x14ac:dyDescent="0.25">
      <c r="B70" s="12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topLeftCell="A19" zoomScale="80" zoomScaleNormal="80" workbookViewId="0">
      <selection activeCell="A42" sqref="A42"/>
    </sheetView>
  </sheetViews>
  <sheetFormatPr defaultRowHeight="15" x14ac:dyDescent="0.25"/>
  <cols>
    <col min="1" max="1" width="4" style="13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10" ht="15.75" x14ac:dyDescent="0.25">
      <c r="A1" s="53" t="s">
        <v>0</v>
      </c>
      <c r="B1" s="53"/>
      <c r="C1" s="53"/>
      <c r="D1" s="1"/>
      <c r="F1" s="1"/>
    </row>
    <row r="2" spans="1:10" ht="15.75" x14ac:dyDescent="0.25">
      <c r="A2" s="53" t="s">
        <v>112</v>
      </c>
      <c r="B2" s="53"/>
      <c r="C2" s="53"/>
      <c r="D2" s="1"/>
      <c r="F2" s="1"/>
    </row>
    <row r="3" spans="1:10" ht="15.75" x14ac:dyDescent="0.25">
      <c r="A3" s="54"/>
      <c r="B3" s="54"/>
      <c r="C3" s="54"/>
      <c r="D3" s="54"/>
      <c r="F3" s="1"/>
    </row>
    <row r="4" spans="1:10" ht="15.75" x14ac:dyDescent="0.25">
      <c r="A4" s="55" t="s">
        <v>15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ht="15.75" x14ac:dyDescent="0.25">
      <c r="A5" s="55" t="s">
        <v>146</v>
      </c>
      <c r="B5" s="55"/>
      <c r="C5" s="55"/>
      <c r="D5" s="55"/>
      <c r="E5" s="55"/>
      <c r="F5" s="55"/>
      <c r="G5" s="55"/>
      <c r="H5" s="55"/>
      <c r="I5" s="55"/>
      <c r="J5" s="55"/>
    </row>
    <row r="6" spans="1:10" ht="15.75" x14ac:dyDescent="0.25">
      <c r="A6" s="55" t="s">
        <v>23</v>
      </c>
      <c r="B6" s="55"/>
      <c r="C6" s="55"/>
      <c r="D6" s="55"/>
      <c r="E6" s="55"/>
      <c r="F6" s="55"/>
      <c r="G6" s="55"/>
      <c r="H6" s="55"/>
      <c r="I6" s="55"/>
      <c r="J6" s="55"/>
    </row>
    <row r="8" spans="1:10" s="13" customFormat="1" x14ac:dyDescent="0.25">
      <c r="A8" s="52" t="s">
        <v>1</v>
      </c>
      <c r="B8" s="52" t="s">
        <v>16</v>
      </c>
      <c r="C8" s="52" t="s">
        <v>15</v>
      </c>
      <c r="D8" s="56" t="s">
        <v>94</v>
      </c>
      <c r="E8" s="57"/>
      <c r="F8" s="57"/>
      <c r="G8" s="57"/>
      <c r="H8" s="57"/>
      <c r="I8" s="57"/>
      <c r="J8" s="58"/>
    </row>
    <row r="9" spans="1:10" s="13" customFormat="1" x14ac:dyDescent="0.25">
      <c r="A9" s="52"/>
      <c r="B9" s="52"/>
      <c r="C9" s="52"/>
      <c r="D9" s="16">
        <v>15</v>
      </c>
      <c r="E9" s="16">
        <v>16</v>
      </c>
      <c r="F9" s="16">
        <v>17</v>
      </c>
      <c r="G9" s="16">
        <v>18</v>
      </c>
      <c r="H9" s="16">
        <v>19</v>
      </c>
      <c r="I9" s="16">
        <v>20</v>
      </c>
      <c r="J9" s="16">
        <v>21</v>
      </c>
    </row>
    <row r="10" spans="1:10" x14ac:dyDescent="0.25">
      <c r="A10" s="14">
        <v>1</v>
      </c>
      <c r="B10" s="4" t="s">
        <v>17</v>
      </c>
      <c r="C10" s="4"/>
      <c r="D10" s="4"/>
      <c r="E10" s="4"/>
      <c r="F10" s="32"/>
      <c r="G10" s="4"/>
      <c r="H10" s="32"/>
      <c r="I10" s="32"/>
      <c r="J10" s="32"/>
    </row>
    <row r="11" spans="1:10" x14ac:dyDescent="0.25">
      <c r="A11" s="14"/>
      <c r="B11" s="4" t="s">
        <v>18</v>
      </c>
      <c r="C11" s="4" t="s">
        <v>45</v>
      </c>
      <c r="D11" s="30"/>
      <c r="E11" s="30"/>
      <c r="F11" s="35"/>
      <c r="G11" s="30"/>
      <c r="H11" s="35"/>
      <c r="I11" s="35"/>
      <c r="J11" s="32"/>
    </row>
    <row r="12" spans="1:10" x14ac:dyDescent="0.25">
      <c r="A12" s="14"/>
      <c r="B12" s="4" t="s">
        <v>19</v>
      </c>
      <c r="C12" s="4" t="s">
        <v>45</v>
      </c>
      <c r="D12" s="30"/>
      <c r="E12" s="30"/>
      <c r="F12" s="35"/>
      <c r="G12" s="30"/>
      <c r="H12" s="35"/>
      <c r="I12" s="35"/>
      <c r="J12" s="32"/>
    </row>
    <row r="13" spans="1:10" x14ac:dyDescent="0.25">
      <c r="A13" s="14"/>
      <c r="B13" s="4" t="s">
        <v>50</v>
      </c>
      <c r="C13" s="4" t="s">
        <v>45</v>
      </c>
      <c r="D13" s="30"/>
      <c r="E13" s="30"/>
      <c r="F13" s="35"/>
      <c r="G13" s="30"/>
      <c r="H13" s="35"/>
      <c r="I13" s="35"/>
      <c r="J13" s="32"/>
    </row>
    <row r="14" spans="1:10" x14ac:dyDescent="0.25">
      <c r="A14" s="14"/>
      <c r="B14" s="4" t="s">
        <v>51</v>
      </c>
      <c r="C14" s="4" t="s">
        <v>45</v>
      </c>
      <c r="D14" s="30"/>
      <c r="E14" s="30"/>
      <c r="F14" s="35"/>
      <c r="G14" s="30"/>
      <c r="H14" s="35"/>
      <c r="I14" s="35"/>
      <c r="J14" s="32"/>
    </row>
    <row r="15" spans="1:10" x14ac:dyDescent="0.25">
      <c r="A15" s="14"/>
      <c r="B15" s="4"/>
      <c r="C15" s="4"/>
      <c r="D15" s="4"/>
      <c r="E15" s="4"/>
      <c r="F15" s="32"/>
      <c r="G15" s="4"/>
      <c r="H15" s="32"/>
      <c r="I15" s="32"/>
      <c r="J15" s="32"/>
    </row>
    <row r="16" spans="1:10" x14ac:dyDescent="0.25">
      <c r="A16" s="14">
        <v>2</v>
      </c>
      <c r="B16" s="4" t="s">
        <v>11</v>
      </c>
      <c r="C16" s="4" t="s">
        <v>29</v>
      </c>
      <c r="D16" s="30"/>
      <c r="E16" s="30"/>
      <c r="F16" s="35"/>
      <c r="G16" s="30"/>
      <c r="H16" s="35"/>
      <c r="I16" s="35"/>
      <c r="J16" s="32"/>
    </row>
    <row r="17" spans="1:10" x14ac:dyDescent="0.25">
      <c r="A17" s="14"/>
      <c r="B17" s="4"/>
      <c r="C17" s="4"/>
      <c r="D17" s="4"/>
      <c r="E17" s="4"/>
      <c r="F17" s="32"/>
      <c r="G17" s="4"/>
      <c r="H17" s="32"/>
      <c r="I17" s="32"/>
      <c r="J17" s="32"/>
    </row>
    <row r="18" spans="1:10" x14ac:dyDescent="0.25">
      <c r="A18" s="14">
        <v>3</v>
      </c>
      <c r="B18" s="4" t="s">
        <v>20</v>
      </c>
      <c r="C18" s="15" t="s">
        <v>27</v>
      </c>
      <c r="D18" s="30"/>
      <c r="E18" s="30"/>
      <c r="F18" s="35"/>
      <c r="G18" s="30"/>
      <c r="H18" s="35"/>
      <c r="I18" s="35"/>
      <c r="J18" s="32"/>
    </row>
    <row r="19" spans="1:10" x14ac:dyDescent="0.25">
      <c r="A19" s="14"/>
      <c r="B19" s="4"/>
      <c r="C19" s="4" t="s">
        <v>28</v>
      </c>
      <c r="D19" s="14"/>
      <c r="E19" s="14"/>
      <c r="F19" s="35"/>
      <c r="G19" s="14"/>
      <c r="H19" s="35"/>
      <c r="I19" s="35"/>
      <c r="J19" s="32"/>
    </row>
    <row r="20" spans="1:10" x14ac:dyDescent="0.25">
      <c r="A20" s="14"/>
      <c r="B20" s="4"/>
      <c r="C20" s="4"/>
      <c r="D20" s="4"/>
      <c r="E20" s="4"/>
      <c r="F20" s="32"/>
      <c r="G20" s="4"/>
      <c r="H20" s="32"/>
      <c r="I20" s="32"/>
      <c r="J20" s="32"/>
    </row>
    <row r="21" spans="1:10" x14ac:dyDescent="0.25">
      <c r="A21" s="14">
        <v>4</v>
      </c>
      <c r="B21" s="4" t="s">
        <v>42</v>
      </c>
      <c r="C21" s="4" t="s">
        <v>43</v>
      </c>
      <c r="D21" s="30"/>
      <c r="E21" s="30"/>
      <c r="F21" s="35"/>
      <c r="G21" s="30"/>
      <c r="H21" s="35"/>
      <c r="I21" s="35"/>
      <c r="J21" s="32"/>
    </row>
    <row r="22" spans="1:10" x14ac:dyDescent="0.25">
      <c r="A22" s="14"/>
      <c r="B22" s="4"/>
      <c r="C22" s="4"/>
      <c r="D22" s="4"/>
      <c r="E22" s="4"/>
      <c r="F22" s="32"/>
      <c r="G22" s="4"/>
      <c r="H22" s="32"/>
      <c r="I22" s="32"/>
      <c r="J22" s="32"/>
    </row>
    <row r="23" spans="1:10" x14ac:dyDescent="0.25">
      <c r="A23" s="14">
        <v>5</v>
      </c>
      <c r="B23" s="4" t="s">
        <v>44</v>
      </c>
      <c r="C23" s="5" t="s">
        <v>95</v>
      </c>
      <c r="D23" s="30"/>
      <c r="E23" s="30"/>
      <c r="F23" s="35"/>
      <c r="G23" s="30"/>
      <c r="H23" s="35"/>
      <c r="I23" s="35"/>
      <c r="J23" s="32"/>
    </row>
    <row r="24" spans="1:10" x14ac:dyDescent="0.25">
      <c r="A24" s="14"/>
      <c r="B24" s="4"/>
      <c r="C24" s="5"/>
      <c r="D24" s="14"/>
      <c r="E24" s="14"/>
      <c r="F24" s="35"/>
      <c r="G24" s="14"/>
      <c r="H24" s="35"/>
      <c r="I24" s="35"/>
      <c r="J24" s="32"/>
    </row>
    <row r="25" spans="1:10" x14ac:dyDescent="0.25">
      <c r="A25" s="14">
        <v>6</v>
      </c>
      <c r="B25" s="4" t="s">
        <v>85</v>
      </c>
      <c r="C25" s="5"/>
      <c r="D25" s="14"/>
      <c r="E25" s="14"/>
      <c r="F25" s="35"/>
      <c r="G25" s="14"/>
      <c r="H25" s="35"/>
      <c r="I25" s="35"/>
      <c r="J25" s="32"/>
    </row>
    <row r="26" spans="1:10" x14ac:dyDescent="0.25">
      <c r="A26" s="14"/>
      <c r="B26" s="4" t="s">
        <v>96</v>
      </c>
      <c r="C26" s="4" t="s">
        <v>96</v>
      </c>
      <c r="D26" s="26"/>
      <c r="E26" s="26"/>
      <c r="F26" s="35"/>
      <c r="G26" s="26"/>
      <c r="H26" s="35"/>
      <c r="I26" s="35"/>
      <c r="J26" s="32"/>
    </row>
    <row r="27" spans="1:10" x14ac:dyDescent="0.25">
      <c r="A27" s="14"/>
      <c r="B27" s="4"/>
      <c r="C27" s="5"/>
      <c r="D27" s="14"/>
      <c r="E27" s="14"/>
      <c r="F27" s="35"/>
      <c r="G27" s="14"/>
      <c r="H27" s="35"/>
      <c r="I27" s="35"/>
      <c r="J27" s="32"/>
    </row>
    <row r="28" spans="1:10" x14ac:dyDescent="0.25">
      <c r="A28" s="14">
        <v>7</v>
      </c>
      <c r="B28" s="4" t="s">
        <v>86</v>
      </c>
      <c r="C28" s="6" t="s">
        <v>147</v>
      </c>
      <c r="D28" s="30"/>
      <c r="E28" s="30"/>
      <c r="F28" s="35"/>
      <c r="G28" s="30"/>
      <c r="H28" s="35"/>
      <c r="I28" s="35"/>
      <c r="J28" s="32"/>
    </row>
    <row r="29" spans="1:10" x14ac:dyDescent="0.25">
      <c r="A29" s="14"/>
      <c r="B29" s="4"/>
      <c r="C29" s="33" t="s">
        <v>148</v>
      </c>
      <c r="D29" s="30"/>
      <c r="E29" s="30"/>
      <c r="F29" s="35"/>
      <c r="G29" s="30"/>
      <c r="H29" s="35"/>
      <c r="I29" s="35"/>
      <c r="J29" s="32"/>
    </row>
    <row r="30" spans="1:10" x14ac:dyDescent="0.25">
      <c r="A30" s="14"/>
      <c r="B30" s="4"/>
      <c r="C30" s="33" t="s">
        <v>116</v>
      </c>
      <c r="D30" s="30"/>
      <c r="E30" s="30"/>
      <c r="F30" s="35"/>
      <c r="G30" s="30"/>
      <c r="H30" s="35"/>
      <c r="I30" s="35"/>
      <c r="J30" s="32"/>
    </row>
    <row r="31" spans="1:10" x14ac:dyDescent="0.25">
      <c r="A31" s="14"/>
      <c r="B31" s="4"/>
      <c r="C31" s="33"/>
      <c r="D31" s="14"/>
      <c r="E31" s="14"/>
      <c r="F31" s="35"/>
      <c r="G31" s="14"/>
      <c r="H31" s="35"/>
      <c r="I31" s="35"/>
      <c r="J31" s="32"/>
    </row>
    <row r="32" spans="1:10" x14ac:dyDescent="0.25">
      <c r="A32" s="14">
        <v>8</v>
      </c>
      <c r="B32" s="4" t="s">
        <v>109</v>
      </c>
      <c r="C32" s="4" t="s">
        <v>110</v>
      </c>
      <c r="D32" s="30"/>
      <c r="E32" s="30"/>
      <c r="F32" s="35"/>
      <c r="G32" s="30"/>
      <c r="H32" s="35"/>
      <c r="I32" s="35"/>
      <c r="J32" s="32"/>
    </row>
    <row r="33" spans="1:10" x14ac:dyDescent="0.25">
      <c r="A33" s="14"/>
      <c r="B33" s="4"/>
      <c r="C33" s="4"/>
      <c r="D33" s="30"/>
      <c r="E33" s="30"/>
      <c r="F33" s="35"/>
      <c r="G33" s="30"/>
      <c r="H33" s="35"/>
      <c r="I33" s="35"/>
      <c r="J33" s="32"/>
    </row>
    <row r="34" spans="1:10" x14ac:dyDescent="0.25">
      <c r="A34" s="14">
        <v>9</v>
      </c>
      <c r="B34" s="4" t="s">
        <v>149</v>
      </c>
      <c r="C34" s="4" t="s">
        <v>150</v>
      </c>
      <c r="D34" s="30"/>
      <c r="E34" s="26"/>
      <c r="F34" s="35"/>
      <c r="G34" s="26"/>
      <c r="H34" s="35"/>
      <c r="I34" s="35"/>
      <c r="J34" s="32"/>
    </row>
    <row r="35" spans="1:10" x14ac:dyDescent="0.25">
      <c r="A35" s="14"/>
      <c r="B35" s="4"/>
      <c r="C35" s="4"/>
      <c r="D35" s="26"/>
      <c r="E35" s="26"/>
      <c r="F35" s="35"/>
      <c r="G35" s="26"/>
      <c r="H35" s="35"/>
      <c r="I35" s="35"/>
      <c r="J35" s="32"/>
    </row>
    <row r="36" spans="1:10" x14ac:dyDescent="0.25">
      <c r="A36" s="14">
        <v>10</v>
      </c>
      <c r="B36" s="4" t="s">
        <v>151</v>
      </c>
      <c r="C36" s="4" t="s">
        <v>152</v>
      </c>
      <c r="D36" s="30"/>
      <c r="E36" s="30"/>
      <c r="F36" s="35"/>
      <c r="G36" s="30"/>
      <c r="H36" s="35"/>
      <c r="I36" s="35"/>
      <c r="J36" s="32"/>
    </row>
    <row r="37" spans="1:10" x14ac:dyDescent="0.25">
      <c r="A37" s="14"/>
      <c r="B37" s="4"/>
      <c r="C37" s="4"/>
      <c r="D37" s="26"/>
      <c r="E37" s="26"/>
      <c r="F37" s="35"/>
      <c r="G37" s="26"/>
      <c r="H37" s="35"/>
      <c r="I37" s="35"/>
      <c r="J37" s="32"/>
    </row>
    <row r="38" spans="1:10" x14ac:dyDescent="0.25">
      <c r="A38" s="14">
        <v>11</v>
      </c>
      <c r="B38" s="4" t="s">
        <v>121</v>
      </c>
      <c r="C38" s="4" t="s">
        <v>122</v>
      </c>
      <c r="D38" s="30"/>
      <c r="E38" s="30"/>
      <c r="F38" s="35"/>
      <c r="G38" s="30"/>
      <c r="H38" s="35"/>
      <c r="I38" s="35"/>
      <c r="J38" s="32"/>
    </row>
    <row r="39" spans="1:10" x14ac:dyDescent="0.25">
      <c r="A39" s="14"/>
      <c r="B39" s="4"/>
      <c r="C39" s="4"/>
      <c r="D39" s="26"/>
      <c r="E39" s="26"/>
      <c r="F39" s="35"/>
      <c r="G39" s="26"/>
      <c r="H39" s="35"/>
      <c r="I39" s="35"/>
      <c r="J39" s="32"/>
    </row>
    <row r="40" spans="1:10" x14ac:dyDescent="0.25">
      <c r="C40" s="1"/>
      <c r="E40" s="13"/>
      <c r="F40" s="13"/>
      <c r="G40" s="13"/>
      <c r="H40" s="13"/>
      <c r="I40" s="13"/>
    </row>
    <row r="41" spans="1:10" x14ac:dyDescent="0.25">
      <c r="A41" s="29" t="s">
        <v>153</v>
      </c>
      <c r="B41" s="1"/>
    </row>
    <row r="42" spans="1:10" x14ac:dyDescent="0.25">
      <c r="A42" s="29" t="s">
        <v>22</v>
      </c>
      <c r="B42" s="1"/>
      <c r="F42" s="2" t="s">
        <v>24</v>
      </c>
    </row>
    <row r="43" spans="1:10" x14ac:dyDescent="0.25">
      <c r="A43" s="29"/>
      <c r="B43" s="1"/>
      <c r="F43" s="1"/>
    </row>
    <row r="44" spans="1:10" x14ac:dyDescent="0.25">
      <c r="A44" s="29"/>
      <c r="B44" s="1"/>
      <c r="F44" s="1"/>
    </row>
    <row r="45" spans="1:10" x14ac:dyDescent="0.25">
      <c r="A45" s="29"/>
      <c r="B45" s="1"/>
      <c r="F45" s="1"/>
    </row>
    <row r="46" spans="1:10" x14ac:dyDescent="0.25">
      <c r="A46" s="29"/>
      <c r="B46" s="1"/>
      <c r="F46" s="1"/>
    </row>
    <row r="47" spans="1:10" x14ac:dyDescent="0.25">
      <c r="A47" s="27" t="s">
        <v>93</v>
      </c>
      <c r="B47" s="1"/>
      <c r="F47" s="9" t="s">
        <v>25</v>
      </c>
    </row>
    <row r="48" spans="1:10" s="10" customFormat="1" x14ac:dyDescent="0.25">
      <c r="A48" s="28" t="s">
        <v>23</v>
      </c>
      <c r="B48" s="1"/>
      <c r="F48" s="10" t="s">
        <v>97</v>
      </c>
    </row>
    <row r="49" spans="2:6" x14ac:dyDescent="0.25">
      <c r="B49" s="11"/>
      <c r="F49" s="1"/>
    </row>
  </sheetData>
  <mergeCells count="10">
    <mergeCell ref="B8:B9"/>
    <mergeCell ref="A8:A9"/>
    <mergeCell ref="A1:C1"/>
    <mergeCell ref="A2:C2"/>
    <mergeCell ref="A3:D3"/>
    <mergeCell ref="D8:J8"/>
    <mergeCell ref="C8:C9"/>
    <mergeCell ref="A6:J6"/>
    <mergeCell ref="A5:J5"/>
    <mergeCell ref="A4:J4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topLeftCell="A19" workbookViewId="0">
      <selection activeCell="B4" sqref="B4"/>
    </sheetView>
  </sheetViews>
  <sheetFormatPr defaultRowHeight="15" x14ac:dyDescent="0.25"/>
  <cols>
    <col min="1" max="1" width="9.140625" style="43"/>
    <col min="2" max="2" width="42.28515625" style="43" bestFit="1" customWidth="1"/>
    <col min="3" max="3" width="12.5703125" style="43" bestFit="1" customWidth="1"/>
    <col min="4" max="4" width="14" style="43" bestFit="1" customWidth="1"/>
    <col min="5" max="5" width="2.140625" style="43" customWidth="1"/>
    <col min="6" max="6" width="5.5703125" style="43" customWidth="1"/>
    <col min="7" max="7" width="78.85546875" style="43" customWidth="1"/>
    <col min="8" max="8" width="9.140625" style="43"/>
    <col min="9" max="9" width="15.85546875" style="43" bestFit="1" customWidth="1"/>
    <col min="10" max="10" width="10.28515625" style="43" bestFit="1" customWidth="1"/>
    <col min="11" max="16384" width="9.140625" style="43"/>
  </cols>
  <sheetData>
    <row r="1" spans="2:9" x14ac:dyDescent="0.25">
      <c r="B1" s="59" t="s">
        <v>52</v>
      </c>
      <c r="C1" s="60"/>
      <c r="D1" s="61"/>
    </row>
    <row r="2" spans="2:9" x14ac:dyDescent="0.25">
      <c r="B2" s="59" t="s">
        <v>113</v>
      </c>
      <c r="C2" s="60"/>
      <c r="D2" s="61"/>
    </row>
    <row r="3" spans="2:9" x14ac:dyDescent="0.25">
      <c r="B3" s="59" t="s">
        <v>186</v>
      </c>
      <c r="C3" s="60"/>
      <c r="D3" s="61"/>
    </row>
    <row r="4" spans="2:9" x14ac:dyDescent="0.25">
      <c r="B4" s="18"/>
      <c r="C4" s="18"/>
      <c r="D4" s="18"/>
      <c r="F4" s="44" t="s">
        <v>166</v>
      </c>
      <c r="G4" s="44" t="s">
        <v>167</v>
      </c>
      <c r="H4" s="44" t="s">
        <v>168</v>
      </c>
      <c r="I4" s="44" t="s">
        <v>169</v>
      </c>
    </row>
    <row r="5" spans="2:9" ht="15" customHeight="1" x14ac:dyDescent="0.25">
      <c r="B5" s="19" t="s">
        <v>53</v>
      </c>
      <c r="C5" s="20"/>
      <c r="D5" s="20"/>
      <c r="F5" s="38">
        <v>8</v>
      </c>
      <c r="G5" s="5" t="s">
        <v>154</v>
      </c>
      <c r="H5" s="38" t="s">
        <v>155</v>
      </c>
      <c r="I5" s="39">
        <v>2500000</v>
      </c>
    </row>
    <row r="6" spans="2:9" ht="15" customHeight="1" x14ac:dyDescent="0.25">
      <c r="B6" s="21" t="s">
        <v>54</v>
      </c>
      <c r="C6" s="20">
        <f>27092000-5000000+3310000</f>
        <v>25402000</v>
      </c>
      <c r="D6" s="20"/>
      <c r="F6" s="38">
        <v>10</v>
      </c>
      <c r="G6" s="5" t="s">
        <v>156</v>
      </c>
      <c r="H6" s="38" t="s">
        <v>157</v>
      </c>
      <c r="I6" s="39">
        <v>500000</v>
      </c>
    </row>
    <row r="7" spans="2:9" ht="15" customHeight="1" x14ac:dyDescent="0.25">
      <c r="B7" s="21" t="s">
        <v>55</v>
      </c>
      <c r="C7" s="20">
        <v>22250000</v>
      </c>
      <c r="D7" s="20"/>
      <c r="F7" s="38">
        <v>11</v>
      </c>
      <c r="G7" s="5" t="s">
        <v>158</v>
      </c>
      <c r="H7" s="38" t="s">
        <v>159</v>
      </c>
      <c r="I7" s="40">
        <v>5000000</v>
      </c>
    </row>
    <row r="8" spans="2:9" ht="15" customHeight="1" x14ac:dyDescent="0.25">
      <c r="B8" s="22" t="s">
        <v>56</v>
      </c>
      <c r="C8" s="20"/>
      <c r="D8" s="23">
        <f>+C7+C6</f>
        <v>47652000</v>
      </c>
      <c r="F8" s="38">
        <v>11</v>
      </c>
      <c r="G8" s="5" t="s">
        <v>160</v>
      </c>
      <c r="H8" s="38" t="s">
        <v>161</v>
      </c>
      <c r="I8" s="40">
        <v>5000000</v>
      </c>
    </row>
    <row r="9" spans="2:9" ht="15" customHeight="1" x14ac:dyDescent="0.25">
      <c r="B9" s="19" t="s">
        <v>57</v>
      </c>
      <c r="C9" s="20"/>
      <c r="D9" s="23"/>
      <c r="F9" s="38">
        <v>11</v>
      </c>
      <c r="G9" s="5" t="s">
        <v>162</v>
      </c>
      <c r="H9" s="38" t="s">
        <v>163</v>
      </c>
      <c r="I9" s="40">
        <v>2500000</v>
      </c>
    </row>
    <row r="10" spans="2:9" ht="15" customHeight="1" x14ac:dyDescent="0.25">
      <c r="B10" s="21" t="s">
        <v>58</v>
      </c>
      <c r="C10" s="20">
        <f>20160000+900000</f>
        <v>21060000</v>
      </c>
      <c r="D10" s="23"/>
      <c r="F10" s="38">
        <v>13</v>
      </c>
      <c r="G10" s="5" t="s">
        <v>164</v>
      </c>
      <c r="H10" s="38" t="s">
        <v>165</v>
      </c>
      <c r="I10" s="39">
        <v>6750000</v>
      </c>
    </row>
    <row r="11" spans="2:9" ht="15" customHeight="1" x14ac:dyDescent="0.25">
      <c r="B11" s="21" t="s">
        <v>59</v>
      </c>
      <c r="C11" s="20">
        <f>30900000+5000000</f>
        <v>35900000</v>
      </c>
      <c r="D11" s="23"/>
      <c r="F11" s="45"/>
      <c r="G11" s="45"/>
      <c r="H11" s="45"/>
      <c r="I11" s="46">
        <f>SUM(I5:I10)</f>
        <v>22250000</v>
      </c>
    </row>
    <row r="12" spans="2:9" x14ac:dyDescent="0.25">
      <c r="B12" s="22" t="s">
        <v>60</v>
      </c>
      <c r="C12" s="20"/>
      <c r="D12" s="23">
        <f>+C10+C11</f>
        <v>56960000</v>
      </c>
      <c r="F12" s="44" t="s">
        <v>166</v>
      </c>
      <c r="G12" s="44" t="s">
        <v>182</v>
      </c>
      <c r="H12" s="44" t="s">
        <v>168</v>
      </c>
      <c r="I12" s="44" t="s">
        <v>169</v>
      </c>
    </row>
    <row r="13" spans="2:9" ht="15" customHeight="1" x14ac:dyDescent="0.25">
      <c r="B13" s="19" t="s">
        <v>61</v>
      </c>
      <c r="C13" s="20"/>
      <c r="D13" s="19"/>
      <c r="F13" s="38">
        <v>9</v>
      </c>
      <c r="G13" s="5" t="s">
        <v>170</v>
      </c>
      <c r="H13" s="38" t="s">
        <v>171</v>
      </c>
      <c r="I13" s="39">
        <v>5000000</v>
      </c>
    </row>
    <row r="14" spans="2:9" ht="15" customHeight="1" x14ac:dyDescent="0.25">
      <c r="B14" s="21" t="s">
        <v>62</v>
      </c>
      <c r="C14" s="20">
        <f>10800000+800000</f>
        <v>11600000</v>
      </c>
      <c r="D14" s="23"/>
      <c r="F14" s="38">
        <v>9</v>
      </c>
      <c r="G14" s="41" t="s">
        <v>172</v>
      </c>
      <c r="H14" s="38" t="s">
        <v>173</v>
      </c>
      <c r="I14" s="39">
        <v>5000000</v>
      </c>
    </row>
    <row r="15" spans="2:9" ht="15" customHeight="1" x14ac:dyDescent="0.25">
      <c r="B15" s="21" t="s">
        <v>63</v>
      </c>
      <c r="C15" s="20">
        <v>2500000</v>
      </c>
      <c r="D15" s="23"/>
      <c r="F15" s="38">
        <v>9</v>
      </c>
      <c r="G15" s="5" t="s">
        <v>174</v>
      </c>
      <c r="H15" s="38" t="s">
        <v>175</v>
      </c>
      <c r="I15" s="42">
        <v>5000000</v>
      </c>
    </row>
    <row r="16" spans="2:9" ht="15" customHeight="1" x14ac:dyDescent="0.25">
      <c r="B16" s="21" t="s">
        <v>105</v>
      </c>
      <c r="C16" s="20">
        <v>4000000</v>
      </c>
      <c r="D16" s="23"/>
      <c r="F16" s="38">
        <v>11</v>
      </c>
      <c r="G16" s="5" t="s">
        <v>176</v>
      </c>
      <c r="H16" s="38" t="s">
        <v>177</v>
      </c>
      <c r="I16" s="40">
        <v>900000</v>
      </c>
    </row>
    <row r="17" spans="2:9" ht="15" customHeight="1" x14ac:dyDescent="0.25">
      <c r="B17" s="21" t="s">
        <v>106</v>
      </c>
      <c r="C17" s="47">
        <v>5000000</v>
      </c>
      <c r="D17" s="23"/>
      <c r="F17" s="38">
        <v>11</v>
      </c>
      <c r="G17" s="5" t="s">
        <v>178</v>
      </c>
      <c r="H17" s="38" t="s">
        <v>179</v>
      </c>
      <c r="I17" s="40">
        <v>10000000</v>
      </c>
    </row>
    <row r="18" spans="2:9" ht="15" customHeight="1" x14ac:dyDescent="0.25">
      <c r="B18" s="21" t="s">
        <v>111</v>
      </c>
      <c r="C18" s="47">
        <v>3500000</v>
      </c>
      <c r="D18" s="23"/>
      <c r="F18" s="38">
        <v>11</v>
      </c>
      <c r="G18" s="5" t="s">
        <v>180</v>
      </c>
      <c r="H18" s="38" t="s">
        <v>181</v>
      </c>
      <c r="I18" s="40">
        <v>5000000</v>
      </c>
    </row>
    <row r="19" spans="2:9" ht="15" customHeight="1" x14ac:dyDescent="0.25">
      <c r="B19" s="21" t="s">
        <v>66</v>
      </c>
      <c r="C19" s="20">
        <f>4450000+1300000</f>
        <v>5750000</v>
      </c>
      <c r="D19" s="23"/>
      <c r="F19" s="48">
        <v>12</v>
      </c>
      <c r="G19" s="5" t="s">
        <v>183</v>
      </c>
      <c r="H19" s="38" t="s">
        <v>184</v>
      </c>
      <c r="I19" s="47">
        <v>5000000</v>
      </c>
    </row>
    <row r="20" spans="2:9" x14ac:dyDescent="0.25">
      <c r="B20" s="21" t="s">
        <v>67</v>
      </c>
      <c r="C20" s="20"/>
      <c r="D20" s="23"/>
      <c r="F20" s="45"/>
      <c r="G20" s="45"/>
      <c r="H20" s="45"/>
      <c r="I20" s="46">
        <f>SUM(I13:I19)</f>
        <v>35900000</v>
      </c>
    </row>
    <row r="21" spans="2:9" x14ac:dyDescent="0.25">
      <c r="B21" s="21" t="s">
        <v>68</v>
      </c>
      <c r="C21" s="20"/>
      <c r="D21" s="23"/>
    </row>
    <row r="22" spans="2:9" x14ac:dyDescent="0.25">
      <c r="B22" s="21" t="s">
        <v>69</v>
      </c>
      <c r="C22" s="20"/>
      <c r="D22" s="23"/>
    </row>
    <row r="23" spans="2:9" x14ac:dyDescent="0.25">
      <c r="B23" s="22" t="s">
        <v>70</v>
      </c>
      <c r="C23" s="20"/>
      <c r="D23" s="23">
        <f>+SUM(C14:C22)</f>
        <v>32350000</v>
      </c>
    </row>
    <row r="24" spans="2:9" x14ac:dyDescent="0.25">
      <c r="B24" s="24" t="s">
        <v>71</v>
      </c>
      <c r="C24" s="20"/>
      <c r="D24" s="23"/>
    </row>
    <row r="25" spans="2:9" x14ac:dyDescent="0.25">
      <c r="B25" s="21" t="s">
        <v>72</v>
      </c>
      <c r="C25" s="20">
        <f>6825000+2850000</f>
        <v>9675000</v>
      </c>
      <c r="D25" s="20"/>
    </row>
    <row r="26" spans="2:9" x14ac:dyDescent="0.25">
      <c r="B26" s="21" t="s">
        <v>73</v>
      </c>
      <c r="C26" s="20">
        <f>6000000+3200000</f>
        <v>9200000</v>
      </c>
      <c r="D26" s="20"/>
    </row>
    <row r="27" spans="2:9" x14ac:dyDescent="0.25">
      <c r="B27" s="21" t="s">
        <v>64</v>
      </c>
      <c r="C27" s="20"/>
      <c r="D27" s="20"/>
    </row>
    <row r="28" spans="2:9" x14ac:dyDescent="0.25">
      <c r="B28" s="21" t="s">
        <v>65</v>
      </c>
      <c r="C28" s="20">
        <f>5000000+2250000</f>
        <v>7250000</v>
      </c>
      <c r="D28" s="20"/>
    </row>
    <row r="29" spans="2:9" x14ac:dyDescent="0.25">
      <c r="B29" s="21" t="s">
        <v>107</v>
      </c>
      <c r="C29" s="20">
        <v>1750000</v>
      </c>
      <c r="D29" s="20"/>
    </row>
    <row r="30" spans="2:9" x14ac:dyDescent="0.25">
      <c r="B30" s="21" t="s">
        <v>108</v>
      </c>
      <c r="C30" s="34"/>
      <c r="D30" s="20"/>
    </row>
    <row r="31" spans="2:9" x14ac:dyDescent="0.25">
      <c r="B31" s="21" t="s">
        <v>63</v>
      </c>
      <c r="C31" s="45"/>
      <c r="D31" s="20"/>
    </row>
    <row r="32" spans="2:9" x14ac:dyDescent="0.25">
      <c r="B32" s="21" t="s">
        <v>62</v>
      </c>
      <c r="C32" s="20"/>
      <c r="D32" s="20"/>
    </row>
    <row r="33" spans="2:6" x14ac:dyDescent="0.25">
      <c r="B33" s="21" t="s">
        <v>74</v>
      </c>
      <c r="C33" s="20"/>
      <c r="D33" s="20"/>
    </row>
    <row r="34" spans="2:6" x14ac:dyDescent="0.25">
      <c r="B34" s="21" t="s">
        <v>66</v>
      </c>
      <c r="C34" s="20">
        <v>1000000</v>
      </c>
      <c r="D34" s="20"/>
    </row>
    <row r="35" spans="2:6" x14ac:dyDescent="0.25">
      <c r="B35" s="21" t="s">
        <v>67</v>
      </c>
      <c r="C35" s="20"/>
      <c r="D35" s="20"/>
    </row>
    <row r="36" spans="2:6" x14ac:dyDescent="0.25">
      <c r="B36" s="21" t="s">
        <v>75</v>
      </c>
      <c r="C36" s="20">
        <v>500000</v>
      </c>
      <c r="D36" s="20"/>
    </row>
    <row r="37" spans="2:6" x14ac:dyDescent="0.25">
      <c r="B37" s="22" t="s">
        <v>76</v>
      </c>
      <c r="C37" s="20"/>
      <c r="D37" s="25">
        <f>+SUM(C25:C36)</f>
        <v>29375000</v>
      </c>
    </row>
    <row r="38" spans="2:6" x14ac:dyDescent="0.25">
      <c r="B38" s="19" t="s">
        <v>78</v>
      </c>
      <c r="C38" s="20"/>
      <c r="D38" s="25"/>
    </row>
    <row r="39" spans="2:6" x14ac:dyDescent="0.25">
      <c r="B39" s="22" t="s">
        <v>84</v>
      </c>
      <c r="C39" s="20"/>
      <c r="D39" s="25"/>
    </row>
    <row r="40" spans="2:6" x14ac:dyDescent="0.25">
      <c r="B40" s="21" t="s">
        <v>87</v>
      </c>
      <c r="C40" s="20">
        <v>920000</v>
      </c>
      <c r="D40" s="25"/>
      <c r="F40" s="43" t="s">
        <v>185</v>
      </c>
    </row>
    <row r="41" spans="2:6" x14ac:dyDescent="0.25">
      <c r="B41" s="21" t="s">
        <v>79</v>
      </c>
      <c r="C41" s="20">
        <f>5125000+3520000</f>
        <v>8645000</v>
      </c>
      <c r="D41" s="25"/>
    </row>
    <row r="42" spans="2:6" x14ac:dyDescent="0.25">
      <c r="B42" s="21" t="s">
        <v>80</v>
      </c>
      <c r="C42" s="20"/>
      <c r="D42" s="25"/>
    </row>
    <row r="43" spans="2:6" x14ac:dyDescent="0.25">
      <c r="B43" s="22" t="s">
        <v>81</v>
      </c>
      <c r="C43" s="18"/>
      <c r="D43" s="25">
        <f>C41+C42+C40</f>
        <v>9565000</v>
      </c>
    </row>
    <row r="44" spans="2:6" x14ac:dyDescent="0.25">
      <c r="B44" s="19" t="s">
        <v>77</v>
      </c>
      <c r="C44" s="19"/>
      <c r="D44" s="25">
        <f>D8+D12+D23+D37+D43</f>
        <v>175902000</v>
      </c>
    </row>
    <row r="45" spans="2:6" x14ac:dyDescent="0.25">
      <c r="B45" s="18"/>
      <c r="C45" s="18"/>
      <c r="D45" s="18"/>
    </row>
  </sheetData>
  <mergeCells count="3">
    <mergeCell ref="B3:D3"/>
    <mergeCell ref="B2:D2"/>
    <mergeCell ref="B1:D1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Evaluasi</vt:lpstr>
      <vt:lpstr>Rencana</vt:lpstr>
      <vt:lpstr>REKAP BTK</vt:lpstr>
      <vt:lpstr>Evaluasi!Print_Area</vt:lpstr>
      <vt:lpstr>'REKAP BTK'!Print_Area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2019-04-13T12:01:36Z</dcterms:modified>
</cp:coreProperties>
</file>