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36E1FEDB-9705-4BF5-8A9C-434A34F46592/login.msi.umn.edu/panfs/roc/groups/15/springer/zhoux379/projects/barn/"/>
    </mc:Choice>
  </mc:AlternateContent>
  <xr:revisionPtr revIDLastSave="0" documentId="13_ncr:1_{C03A7EB2-301D-A944-AF23-067684E446D7}" xr6:coauthVersionLast="46" xr6:coauthVersionMax="46" xr10:uidLastSave="{00000000-0000-0000-0000-000000000000}"/>
  <bookViews>
    <workbookView xWindow="12460" yWindow="2980" windowWidth="21140" windowHeight="18020" xr2:uid="{00000000-000D-0000-FFFF-FFFF00000000}"/>
  </bookViews>
  <sheets>
    <sheet name="maize" sheetId="2" r:id="rId1"/>
    <sheet name="links" sheetId="1" r:id="rId2"/>
    <sheet name="share" sheetId="3" r:id="rId3"/>
    <sheet name="watch_for" sheetId="5" r:id="rId4"/>
  </sheets>
  <definedNames>
    <definedName name="Z_03A8949B_C78E_4E7F_9412_8C36B64964FE_.wvu.FilterData" localSheetId="0" hidden="1">maize!$A$1:$R$132</definedName>
    <definedName name="Z_0C26BD42_2CBD_4138_9861_6D4EEF11FB87_.wvu.FilterData" localSheetId="0" hidden="1">maize!$A$1:$R$132</definedName>
    <definedName name="Z_32787278_35C0_4446_BB99_F1281F67D683_.wvu.FilterData" localSheetId="0" hidden="1">maize!$A$1:$R$132</definedName>
    <definedName name="Z_610B8B3C_8CF9_4F7D_B2D6_4264B7FE77F8_.wvu.FilterData" localSheetId="0" hidden="1">maize!$A$1:$R$132</definedName>
    <definedName name="Z_8E992A79_4279_4BA5_8ACA_2AFCD1FF395F_.wvu.FilterData" localSheetId="0" hidden="1">maize!$A$1:$R$132</definedName>
    <definedName name="Z_A1ED0A0E_827F_4174_B807_FE6BA2FB73B4_.wvu.FilterData" localSheetId="0" hidden="1">maize!$A$1:$R$132</definedName>
    <definedName name="Z_C21AEDBF_7EB1_42BD_A502_AF69742EFC77_.wvu.FilterData" localSheetId="0" hidden="1">maize!$A$1:$R$132</definedName>
    <definedName name="Z_DBE29AA5_4612_41A5_AA32_A789BF2A0694_.wvu.FilterData" localSheetId="0" hidden="1">maize!$A$1:$R$132</definedName>
  </definedNames>
  <calcPr calcId="191029"/>
  <customWorkbookViews>
    <customWorkbookView name="methylseq" guid="{DBE29AA5-4612-41A5-AA32-A789BF2A0694}" maximized="1" windowWidth="0" windowHeight="0" activeSheetId="0"/>
    <customWorkbookView name="stress" guid="{C21AEDBF-7EB1-42BD-A502-AF69742EFC77}" maximized="1" windowWidth="0" windowHeight="0" activeSheetId="0"/>
    <customWorkbookView name="ASE" guid="{8E992A79-4279-4BA5-8ACA-2AFCD1FF395F}" maximized="1" windowWidth="0" windowHeight="0" activeSheetId="0"/>
    <customWorkbookView name="RIL" guid="{0C26BD42-2CBD-4138-9861-6D4EEF11FB87}" maximized="1" windowWidth="0" windowHeight="0" activeSheetId="0"/>
    <customWorkbookView name="dnaseq" guid="{03A8949B-C78E-4E7F-9412-8C36B64964FE}" maximized="1" windowWidth="0" windowHeight="0" activeSheetId="0"/>
    <customWorkbookView name="chipseq" guid="{32787278-35C0-4446-BB99-F1281F67D683}" maximized="1" windowWidth="0" windowHeight="0" activeSheetId="0"/>
    <customWorkbookView name="atacseq" guid="{610B8B3C-8CF9-4F7D-B2D6-4264B7FE77F8}" maximized="1" windowWidth="0" windowHeight="0" activeSheetId="0"/>
    <customWorkbookView name="rnaseq" guid="{A1ED0A0E-827F-4174-B807-FE6BA2FB73B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3" i="2" l="1"/>
  <c r="P53" i="2"/>
  <c r="Q130" i="2"/>
  <c r="P130" i="2"/>
  <c r="Q39" i="2" l="1"/>
  <c r="P39" i="2"/>
  <c r="Q114" i="2" l="1"/>
  <c r="P114" i="2"/>
  <c r="Q113" i="2"/>
  <c r="P113" i="2"/>
  <c r="Q132" i="2" l="1"/>
  <c r="P132" i="2"/>
  <c r="Q131" i="2"/>
  <c r="P131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I9" i="3"/>
  <c r="H9" i="3"/>
  <c r="G9" i="3"/>
  <c r="F9" i="3"/>
  <c r="I8" i="3"/>
  <c r="H8" i="3"/>
  <c r="G8" i="3"/>
  <c r="F8" i="3"/>
  <c r="I7" i="3"/>
  <c r="H7" i="3"/>
  <c r="G7" i="3"/>
  <c r="F7" i="3"/>
  <c r="I4" i="3"/>
  <c r="H4" i="3"/>
  <c r="G4" i="3"/>
  <c r="F4" i="3"/>
  <c r="I3" i="3"/>
  <c r="H3" i="3"/>
  <c r="G3" i="3"/>
  <c r="F3" i="3"/>
  <c r="I2" i="3"/>
  <c r="H2" i="3"/>
  <c r="G2" i="3"/>
  <c r="F2" i="3"/>
  <c r="A3" i="1"/>
</calcChain>
</file>

<file path=xl/sharedStrings.xml><?xml version="1.0" encoding="utf-8"?>
<sst xmlns="http://schemas.openxmlformats.org/spreadsheetml/2006/main" count="1279" uniqueCount="591">
  <si>
    <t>link to views</t>
  </si>
  <si>
    <t>description</t>
  </si>
  <si>
    <t>rnaseq</t>
  </si>
  <si>
    <t>RNA-seq</t>
  </si>
  <si>
    <t>ChIP-seq / DAP-seq</t>
  </si>
  <si>
    <t>atacseq</t>
  </si>
  <si>
    <t>ATAC-seq</t>
  </si>
  <si>
    <t>methylseq</t>
  </si>
  <si>
    <t>Bisulfite seq</t>
  </si>
  <si>
    <t>dnaseq</t>
  </si>
  <si>
    <t>WGS seq</t>
  </si>
  <si>
    <t>stress</t>
  </si>
  <si>
    <t>stress experiments</t>
  </si>
  <si>
    <t>ASE</t>
  </si>
  <si>
    <t>allele specific expression</t>
  </si>
  <si>
    <t>RIL</t>
  </si>
  <si>
    <t>recombinant inbred lines</t>
  </si>
  <si>
    <t>yid</t>
  </si>
  <si>
    <t>libtype</t>
  </si>
  <si>
    <t>alias</t>
  </si>
  <si>
    <t>author</t>
  </si>
  <si>
    <t>year</t>
  </si>
  <si>
    <t>source</t>
  </si>
  <si>
    <t>accession</t>
  </si>
  <si>
    <t>study</t>
  </si>
  <si>
    <t>genotype</t>
  </si>
  <si>
    <t>tissue</t>
  </si>
  <si>
    <t>n</t>
  </si>
  <si>
    <t>workflow</t>
  </si>
  <si>
    <t>QC</t>
  </si>
  <si>
    <t>Result</t>
  </si>
  <si>
    <t>Run</t>
  </si>
  <si>
    <t>bs13a</t>
  </si>
  <si>
    <t>Springer</t>
  </si>
  <si>
    <t>local</t>
  </si>
  <si>
    <t>sp014</t>
  </si>
  <si>
    <t>B, M, O, CML322, Tx303</t>
  </si>
  <si>
    <t>seeding_leaf3</t>
  </si>
  <si>
    <t>bs13b</t>
  </si>
  <si>
    <t>Regulski</t>
  </si>
  <si>
    <t>sra</t>
  </si>
  <si>
    <t>PRJNA170520</t>
  </si>
  <si>
    <t>maize methylome</t>
  </si>
  <si>
    <t>B, M</t>
  </si>
  <si>
    <t>coleoptile</t>
  </si>
  <si>
    <t>bs13c</t>
  </si>
  <si>
    <t>Zhang</t>
  </si>
  <si>
    <t>SRP011991</t>
  </si>
  <si>
    <t>methylation imprinting</t>
  </si>
  <si>
    <t>B, BxM, MxB</t>
  </si>
  <si>
    <t>endosperm</t>
  </si>
  <si>
    <t>bs14a</t>
  </si>
  <si>
    <t>sp028</t>
  </si>
  <si>
    <t>M, P, W, LH82, P39, PHZ51</t>
  </si>
  <si>
    <t>bs15a</t>
  </si>
  <si>
    <t>sp029</t>
  </si>
  <si>
    <t>various</t>
  </si>
  <si>
    <t>bs15b</t>
  </si>
  <si>
    <t>sp031</t>
  </si>
  <si>
    <t>B</t>
  </si>
  <si>
    <t>3 tissues</t>
  </si>
  <si>
    <t>bs16a</t>
  </si>
  <si>
    <t>sp035</t>
  </si>
  <si>
    <t>bs17a</t>
  </si>
  <si>
    <t>sp053</t>
  </si>
  <si>
    <t>B, P, BxP</t>
  </si>
  <si>
    <t>root + shoot</t>
  </si>
  <si>
    <t>bs17b</t>
  </si>
  <si>
    <t>sp054</t>
  </si>
  <si>
    <t>bs17c</t>
  </si>
  <si>
    <t>sp056</t>
  </si>
  <si>
    <t>B73, W22, other</t>
  </si>
  <si>
    <t>leaf, root, callus</t>
  </si>
  <si>
    <t>bs18a</t>
  </si>
  <si>
    <t>sp063</t>
  </si>
  <si>
    <t>B, M, O, W, BxM</t>
  </si>
  <si>
    <t>cm16a</t>
  </si>
  <si>
    <t>mnaseseq</t>
  </si>
  <si>
    <t>Rodgers-Melnick</t>
  </si>
  <si>
    <t>PRJNA297204</t>
  </si>
  <si>
    <t>B73</t>
  </si>
  <si>
    <t>root, shoot</t>
  </si>
  <si>
    <t>ca18a</t>
  </si>
  <si>
    <t>Maher</t>
  </si>
  <si>
    <t>PRJNA394532</t>
  </si>
  <si>
    <t>At, Mt, Sl, Os</t>
  </si>
  <si>
    <t>root tip</t>
  </si>
  <si>
    <t>ca19a</t>
  </si>
  <si>
    <t>Ricci</t>
  </si>
  <si>
    <t>PRJNA492464</t>
  </si>
  <si>
    <t>maize dACR</t>
  </si>
  <si>
    <t>leaf, ear</t>
  </si>
  <si>
    <t>ca19a2</t>
  </si>
  <si>
    <t>hic</t>
  </si>
  <si>
    <t>ca19a3</t>
  </si>
  <si>
    <t>chipseq</t>
  </si>
  <si>
    <t>C</t>
  </si>
  <si>
    <t>ca19a4</t>
  </si>
  <si>
    <t>dapseq</t>
  </si>
  <si>
    <t>ca19a5</t>
  </si>
  <si>
    <t>ear, shoot</t>
  </si>
  <si>
    <t>ca19a6</t>
  </si>
  <si>
    <t>leaf</t>
  </si>
  <si>
    <t>ca19b</t>
  </si>
  <si>
    <t>Lu</t>
  </si>
  <si>
    <t>PRJNA527732</t>
  </si>
  <si>
    <t>plant dACR</t>
  </si>
  <si>
    <t>13 plant species</t>
  </si>
  <si>
    <t>ca20a</t>
  </si>
  <si>
    <t>Anderson</t>
  </si>
  <si>
    <t>cold and heat stress</t>
  </si>
  <si>
    <t>B, M, W, O</t>
  </si>
  <si>
    <t>T</t>
  </si>
  <si>
    <t>ca20a2</t>
  </si>
  <si>
    <t>sp070</t>
  </si>
  <si>
    <t>ca20a3</t>
  </si>
  <si>
    <t>sp068a</t>
  </si>
  <si>
    <t>ca20a4</t>
  </si>
  <si>
    <t>smrnaseq</t>
  </si>
  <si>
    <t>sp071</t>
  </si>
  <si>
    <t>hc19a</t>
  </si>
  <si>
    <t>Li</t>
  </si>
  <si>
    <t>PRJNA493133 PRJNA487471 PRJNA417725 PRJNA487486</t>
  </si>
  <si>
    <t>shoot, ear</t>
  </si>
  <si>
    <t>hc19a2</t>
  </si>
  <si>
    <t>chiapet</t>
  </si>
  <si>
    <t>hc19b</t>
  </si>
  <si>
    <t>Peng</t>
  </si>
  <si>
    <t>PRJNA541043</t>
  </si>
  <si>
    <t>seedling</t>
  </si>
  <si>
    <t>hc19b2</t>
  </si>
  <si>
    <t>cp12a</t>
  </si>
  <si>
    <t>KN1</t>
  </si>
  <si>
    <t>Bolduc</t>
  </si>
  <si>
    <t>PRJNA170127</t>
  </si>
  <si>
    <t>KNOTTED1</t>
  </si>
  <si>
    <t>Zm00001d033859</t>
  </si>
  <si>
    <t>ear, leaf, tassel</t>
  </si>
  <si>
    <t>cp12b</t>
  </si>
  <si>
    <t>P1</t>
  </si>
  <si>
    <t>Morohashi</t>
  </si>
  <si>
    <t>PRJNA168164</t>
  </si>
  <si>
    <t>Pericarp Color1</t>
  </si>
  <si>
    <t>Zm00001d028854</t>
  </si>
  <si>
    <t>cp14g</t>
  </si>
  <si>
    <t>RA1</t>
  </si>
  <si>
    <t>Eveland</t>
  </si>
  <si>
    <t>PRJNA219746</t>
  </si>
  <si>
    <t>RAMOSA</t>
  </si>
  <si>
    <t>Zm00001d020430</t>
  </si>
  <si>
    <t>ear</t>
  </si>
  <si>
    <t>cp15a</t>
  </si>
  <si>
    <t>FEA4</t>
  </si>
  <si>
    <t>Pautler</t>
  </si>
  <si>
    <t>PRJNA262781</t>
  </si>
  <si>
    <t>fascinated ear4</t>
  </si>
  <si>
    <t>Zm00001d037317</t>
  </si>
  <si>
    <t>cp15b</t>
  </si>
  <si>
    <t>O2</t>
  </si>
  <si>
    <t>PRJNA269731 PRJNA262503</t>
  </si>
  <si>
    <t>Opaque2</t>
  </si>
  <si>
    <t>Zm00001d018971</t>
  </si>
  <si>
    <t>cp16a</t>
  </si>
  <si>
    <t>HDA101</t>
  </si>
  <si>
    <t>Yang</t>
  </si>
  <si>
    <t>PRJNA305809</t>
  </si>
  <si>
    <t>Zm00001d053595</t>
  </si>
  <si>
    <t>seed</t>
  </si>
  <si>
    <t>cp18a</t>
  </si>
  <si>
    <t>Zhan</t>
  </si>
  <si>
    <t>PRJNA471036</t>
  </si>
  <si>
    <t>cp18b</t>
  </si>
  <si>
    <t>bZIP22</t>
  </si>
  <si>
    <t>PRJNA449500 PRJNA449867</t>
  </si>
  <si>
    <t>ZmbZIP22</t>
  </si>
  <si>
    <t>Zm00001d021191</t>
  </si>
  <si>
    <t>kernel</t>
  </si>
  <si>
    <t>cp19c</t>
  </si>
  <si>
    <t>TB1</t>
  </si>
  <si>
    <t>Dong</t>
  </si>
  <si>
    <t>PRJNA517683</t>
  </si>
  <si>
    <t>teosinte branch1</t>
  </si>
  <si>
    <t>Zm00001d033673</t>
  </si>
  <si>
    <t>tiller bud</t>
  </si>
  <si>
    <t>cd16a</t>
  </si>
  <si>
    <t>OMalley</t>
  </si>
  <si>
    <t>PRJNA257554</t>
  </si>
  <si>
    <t>Arabidopsis</t>
  </si>
  <si>
    <t>cd18a</t>
  </si>
  <si>
    <t>ARF</t>
  </si>
  <si>
    <t>Galli</t>
  </si>
  <si>
    <t>PRJNA438360</t>
  </si>
  <si>
    <t>Auxin Response Ractors family (14)</t>
  </si>
  <si>
    <t>in vitro</t>
  </si>
  <si>
    <t>cd20a</t>
  </si>
  <si>
    <t>Yi-Hsuan&amp;Fabio</t>
  </si>
  <si>
    <t>dn12a</t>
  </si>
  <si>
    <t>hmp2</t>
  </si>
  <si>
    <t>CSHL</t>
  </si>
  <si>
    <t>SRP011907</t>
  </si>
  <si>
    <t>hapmap2</t>
  </si>
  <si>
    <t>dn12b</t>
  </si>
  <si>
    <t>cau</t>
  </si>
  <si>
    <t>CAU</t>
  </si>
  <si>
    <t>PRJNA82843</t>
  </si>
  <si>
    <t>temperate</t>
  </si>
  <si>
    <t>dn14a</t>
  </si>
  <si>
    <t>gem31</t>
  </si>
  <si>
    <t>German</t>
  </si>
  <si>
    <t>PRJNA260788</t>
  </si>
  <si>
    <t>german 31</t>
  </si>
  <si>
    <t>dn15a</t>
  </si>
  <si>
    <t>magic5</t>
  </si>
  <si>
    <t>Dell-Acqua</t>
  </si>
  <si>
    <t>PRJNA272385</t>
  </si>
  <si>
    <t>magic</t>
  </si>
  <si>
    <t>5 magic inbreds</t>
  </si>
  <si>
    <t>dn15b</t>
  </si>
  <si>
    <t>sp030</t>
  </si>
  <si>
    <t>Blanco, W22, Bravo</t>
  </si>
  <si>
    <t>dn16a</t>
  </si>
  <si>
    <t>Phylos</t>
  </si>
  <si>
    <t>PRJNA347566</t>
  </si>
  <si>
    <t>cs845</t>
  </si>
  <si>
    <t>Cannabis sativa</t>
  </si>
  <si>
    <t>dn17a</t>
  </si>
  <si>
    <t>m282</t>
  </si>
  <si>
    <t>Cornell</t>
  </si>
  <si>
    <t>PRJNA389800</t>
  </si>
  <si>
    <t>282 set</t>
  </si>
  <si>
    <t>dn17b</t>
  </si>
  <si>
    <t>hmp3</t>
  </si>
  <si>
    <t>PRJNA399729</t>
  </si>
  <si>
    <t>hapmap3</t>
  </si>
  <si>
    <t>dn18a</t>
  </si>
  <si>
    <t>biomap</t>
  </si>
  <si>
    <t>Hirsch</t>
  </si>
  <si>
    <t>bmd</t>
  </si>
  <si>
    <t>biomAP</t>
  </si>
  <si>
    <t>60 inbred parents</t>
  </si>
  <si>
    <t>dn19a</t>
  </si>
  <si>
    <t>bdc</t>
  </si>
  <si>
    <t>PRJNA531553</t>
  </si>
  <si>
    <t>big data center</t>
  </si>
  <si>
    <t>cp12a2</t>
  </si>
  <si>
    <t>PRJNA168086</t>
  </si>
  <si>
    <t>cp12b2</t>
  </si>
  <si>
    <t>PRJNA167802 PRJNA167803</t>
  </si>
  <si>
    <t>cp14g2</t>
  </si>
  <si>
    <t>cp15a2</t>
  </si>
  <si>
    <t>cp15b2</t>
  </si>
  <si>
    <t>cp16a2</t>
  </si>
  <si>
    <t>HDS101</t>
  </si>
  <si>
    <t>cp16b2</t>
  </si>
  <si>
    <t>NKD1</t>
  </si>
  <si>
    <t>Gontarek</t>
  </si>
  <si>
    <t>PRJNA260183</t>
  </si>
  <si>
    <t>cp18a2</t>
  </si>
  <si>
    <t>cp18b2</t>
  </si>
  <si>
    <t>cp19c2</t>
  </si>
  <si>
    <t>Zm00001d033673 Zm00001d028129</t>
  </si>
  <si>
    <t>rn10a</t>
  </si>
  <si>
    <t>PRJNA79627</t>
  </si>
  <si>
    <t>leaf 6 zones</t>
  </si>
  <si>
    <t>rn11a</t>
  </si>
  <si>
    <t>Davidson</t>
  </si>
  <si>
    <t>PRJNA80041</t>
  </si>
  <si>
    <t>reproductive 12</t>
  </si>
  <si>
    <t>reproductive</t>
  </si>
  <si>
    <t>rn12b</t>
  </si>
  <si>
    <t>SRP013432</t>
  </si>
  <si>
    <t>methylation</t>
  </si>
  <si>
    <t>leaf, tassel</t>
  </si>
  <si>
    <t>rn13a</t>
  </si>
  <si>
    <t>PRJNA179160</t>
  </si>
  <si>
    <t>eQTL</t>
  </si>
  <si>
    <t>105 RILs + 2 parents</t>
  </si>
  <si>
    <t>SAM</t>
  </si>
  <si>
    <t>rn13b</t>
  </si>
  <si>
    <t>Liu &amp; Yu</t>
  </si>
  <si>
    <t>PRJNA179196 PRJNA253977</t>
  </si>
  <si>
    <t>leaf time-series 13t + 9t</t>
  </si>
  <si>
    <t>early and late leaf</t>
  </si>
  <si>
    <t>rn13c</t>
  </si>
  <si>
    <t>Eichten</t>
  </si>
  <si>
    <t>PRJNA173886</t>
  </si>
  <si>
    <t>diverse inbreds</t>
  </si>
  <si>
    <t>62 inbreds</t>
  </si>
  <si>
    <t>seedling_leaf3</t>
  </si>
  <si>
    <t>rn13d</t>
  </si>
  <si>
    <t>Waters</t>
  </si>
  <si>
    <t>PRJNA223677</t>
  </si>
  <si>
    <t>imprinting</t>
  </si>
  <si>
    <t>4 reciprocal hybrids</t>
  </si>
  <si>
    <t>rn13e</t>
  </si>
  <si>
    <t>Fu</t>
  </si>
  <si>
    <t>PRJNA208608</t>
  </si>
  <si>
    <t>kernel eQTL</t>
  </si>
  <si>
    <t>368 inbreds</t>
  </si>
  <si>
    <t>kernel_15DAP</t>
  </si>
  <si>
    <t>rn13f</t>
  </si>
  <si>
    <t>Xin</t>
  </si>
  <si>
    <t>PRJNA210001</t>
  </si>
  <si>
    <t>B, M, BxM</t>
  </si>
  <si>
    <t>rn14a</t>
  </si>
  <si>
    <t>PRJNA189400</t>
  </si>
  <si>
    <t>pan-transcriptome</t>
  </si>
  <si>
    <t>503 inbreds</t>
  </si>
  <si>
    <t>rn14b</t>
  </si>
  <si>
    <t>PRJNA235264</t>
  </si>
  <si>
    <t>endosperm 7t</t>
  </si>
  <si>
    <t>rn14c</t>
  </si>
  <si>
    <t>Chettoor</t>
  </si>
  <si>
    <t>PRJNA80075</t>
  </si>
  <si>
    <t>gametophytic</t>
  </si>
  <si>
    <t>4 gametes</t>
  </si>
  <si>
    <t>rn14e</t>
  </si>
  <si>
    <t>Chen</t>
  </si>
  <si>
    <t>PRJNA237837</t>
  </si>
  <si>
    <t>embryo+endosperm</t>
  </si>
  <si>
    <t>rn14f</t>
  </si>
  <si>
    <t>Makarevitch</t>
  </si>
  <si>
    <t>PRJNA244661</t>
  </si>
  <si>
    <t>B73, B37, Oh43</t>
  </si>
  <si>
    <t>rn14g</t>
  </si>
  <si>
    <t>Paschold</t>
  </si>
  <si>
    <t>PRJNA218555</t>
  </si>
  <si>
    <t>B, M, BxM, MxB</t>
  </si>
  <si>
    <t>4 root tissues</t>
  </si>
  <si>
    <t>rn15a</t>
  </si>
  <si>
    <t>Leiboff</t>
  </si>
  <si>
    <t>PRJNA277023</t>
  </si>
  <si>
    <t>380 lines</t>
  </si>
  <si>
    <t>rn15b</t>
  </si>
  <si>
    <t>PRJEB8086</t>
  </si>
  <si>
    <t>MAGIC parents</t>
  </si>
  <si>
    <t>8 inbreds</t>
  </si>
  <si>
    <t>leaf_4</t>
  </si>
  <si>
    <t>rn15c</t>
  </si>
  <si>
    <t>Baute</t>
  </si>
  <si>
    <t>PRJEB11400</t>
  </si>
  <si>
    <t>MAGIC RILs</t>
  </si>
  <si>
    <t>94 RILs + 8 parents</t>
  </si>
  <si>
    <t>rn15d</t>
  </si>
  <si>
    <t>PRJEB9918</t>
  </si>
  <si>
    <t>B73 x H99 RIL</t>
  </si>
  <si>
    <t>104 RILs + 2 parents</t>
  </si>
  <si>
    <t>rn15e</t>
  </si>
  <si>
    <t>Weihmann</t>
  </si>
  <si>
    <t>PRJEB10574</t>
  </si>
  <si>
    <t>Colletotrichum infection</t>
  </si>
  <si>
    <t>B73, Golden Jubilee</t>
  </si>
  <si>
    <t>leaf_3</t>
  </si>
  <si>
    <t>rn15f</t>
  </si>
  <si>
    <t>PRJNA272651</t>
  </si>
  <si>
    <t>nitrogen response</t>
  </si>
  <si>
    <t>Zheng58, Chang7-2</t>
  </si>
  <si>
    <t>rn15g</t>
  </si>
  <si>
    <t>Frey</t>
  </si>
  <si>
    <t>PRJNA349117</t>
  </si>
  <si>
    <t>heat stress</t>
  </si>
  <si>
    <t>8 european flint lines</t>
  </si>
  <si>
    <t>seedling leaf</t>
  </si>
  <si>
    <t>rn16b</t>
  </si>
  <si>
    <t>Stelpflug</t>
  </si>
  <si>
    <t>PRJNA171684 SRP010680</t>
  </si>
  <si>
    <t>atlas</t>
  </si>
  <si>
    <t>dev atlas</t>
  </si>
  <si>
    <t>rn16c</t>
  </si>
  <si>
    <t>Walley</t>
  </si>
  <si>
    <t>PRJNA217053</t>
  </si>
  <si>
    <t>proteome</t>
  </si>
  <si>
    <t>23 tissues</t>
  </si>
  <si>
    <t>rn17a</t>
  </si>
  <si>
    <t>Lin</t>
  </si>
  <si>
    <t>SRA050451 SRA050790</t>
  </si>
  <si>
    <t>eRD-GWAS</t>
  </si>
  <si>
    <t>27 inbreds</t>
  </si>
  <si>
    <t>5 tissues</t>
  </si>
  <si>
    <t>rn17b</t>
  </si>
  <si>
    <t>sp033</t>
  </si>
  <si>
    <t>B, M, P, BxM, BxP</t>
  </si>
  <si>
    <t>rn17c</t>
  </si>
  <si>
    <t>Marcon</t>
  </si>
  <si>
    <t>PRJNA284670</t>
  </si>
  <si>
    <t>drought stress</t>
  </si>
  <si>
    <t>root</t>
  </si>
  <si>
    <t>rn17d</t>
  </si>
  <si>
    <t>PRJNA343268 PRJNA344653</t>
  </si>
  <si>
    <t>cold stress</t>
  </si>
  <si>
    <t>maize, sorghum</t>
  </si>
  <si>
    <t>10d whole plant</t>
  </si>
  <si>
    <t>rn17e</t>
  </si>
  <si>
    <t>sp060</t>
  </si>
  <si>
    <t>4 stresses</t>
  </si>
  <si>
    <t>B, M, P, W, O and 4 others</t>
  </si>
  <si>
    <t>leaf, root</t>
  </si>
  <si>
    <t>rn18a</t>
  </si>
  <si>
    <t>Kremling</t>
  </si>
  <si>
    <t>PRJNA383416</t>
  </si>
  <si>
    <t>dysregulation</t>
  </si>
  <si>
    <t>255 lines</t>
  </si>
  <si>
    <t>7 tissues</t>
  </si>
  <si>
    <t>rn18b</t>
  </si>
  <si>
    <t>Baldauf</t>
  </si>
  <si>
    <t>PRJNA391230 PRJNA392500</t>
  </si>
  <si>
    <t>SPE</t>
  </si>
  <si>
    <t>7 inbreds + 6 hybrids</t>
  </si>
  <si>
    <t>3 root stages</t>
  </si>
  <si>
    <t>rn18c</t>
  </si>
  <si>
    <t>Wang</t>
  </si>
  <si>
    <t>PRJNA255192</t>
  </si>
  <si>
    <t>maize-teosinte RIL</t>
  </si>
  <si>
    <t>W,T and RILs</t>
  </si>
  <si>
    <t>seedling_v2</t>
  </si>
  <si>
    <t>rn18d</t>
  </si>
  <si>
    <t>Schaefer</t>
  </si>
  <si>
    <t>PRJNA304663</t>
  </si>
  <si>
    <t>root ionics</t>
  </si>
  <si>
    <t>48 inbreds</t>
  </si>
  <si>
    <t>rn18e</t>
  </si>
  <si>
    <t>Huang</t>
  </si>
  <si>
    <t>tissue GRN</t>
  </si>
  <si>
    <t>diverse collections</t>
  </si>
  <si>
    <t>4 tissues</t>
  </si>
  <si>
    <t>rn18f</t>
  </si>
  <si>
    <t>Sun</t>
  </si>
  <si>
    <t>PRJNA358298</t>
  </si>
  <si>
    <t>mo17 genome</t>
  </si>
  <si>
    <t>rn18g</t>
  </si>
  <si>
    <t>Zhou</t>
  </si>
  <si>
    <t>sp052</t>
  </si>
  <si>
    <t>B73 Mo17 atlas</t>
  </si>
  <si>
    <t>rn18h</t>
  </si>
  <si>
    <t>Pang</t>
  </si>
  <si>
    <t>PRJNA413629</t>
  </si>
  <si>
    <t>5DAP kernel eQTL</t>
  </si>
  <si>
    <t>282 inbreds</t>
  </si>
  <si>
    <t>rn18i</t>
  </si>
  <si>
    <t>Patrick</t>
  </si>
  <si>
    <t>ch001</t>
  </si>
  <si>
    <t>gene fusion</t>
  </si>
  <si>
    <t>B, P, W</t>
  </si>
  <si>
    <t>10 tissues</t>
  </si>
  <si>
    <t>rn18i2</t>
  </si>
  <si>
    <t>rn18j</t>
  </si>
  <si>
    <t>Cao</t>
  </si>
  <si>
    <t>PRJNA477643</t>
  </si>
  <si>
    <t>Yu882</t>
  </si>
  <si>
    <t>rn18k</t>
  </si>
  <si>
    <t>Meng</t>
  </si>
  <si>
    <t>PRJNA377057</t>
  </si>
  <si>
    <t>sequential imprinting</t>
  </si>
  <si>
    <t>BxM, MxB</t>
  </si>
  <si>
    <t>embryo</t>
  </si>
  <si>
    <t>rn19a</t>
  </si>
  <si>
    <t>Mazaheri</t>
  </si>
  <si>
    <t>PRJNA437324</t>
  </si>
  <si>
    <t>widiv biomass</t>
  </si>
  <si>
    <t>453 inbreds</t>
  </si>
  <si>
    <t>whole seedlings</t>
  </si>
  <si>
    <t>rn19b</t>
  </si>
  <si>
    <t>Purdue</t>
  </si>
  <si>
    <t>PRJNA522448</t>
  </si>
  <si>
    <t>stem development</t>
  </si>
  <si>
    <t>stem</t>
  </si>
  <si>
    <t>rn19c</t>
  </si>
  <si>
    <t>Yi</t>
  </si>
  <si>
    <t>PRJNA505095</t>
  </si>
  <si>
    <t>seed dev</t>
  </si>
  <si>
    <t>rn19d</t>
  </si>
  <si>
    <t>He</t>
  </si>
  <si>
    <t>PRJNA520822</t>
  </si>
  <si>
    <t>7 tisues</t>
  </si>
  <si>
    <t>rn19d2</t>
  </si>
  <si>
    <t>rn19f</t>
  </si>
  <si>
    <t>submergence</t>
  </si>
  <si>
    <t>leaf, coleoptile, root</t>
  </si>
  <si>
    <t>rn19g</t>
  </si>
  <si>
    <t>Hendron</t>
  </si>
  <si>
    <t>PRJEB32558</t>
  </si>
  <si>
    <t>light exposure</t>
  </si>
  <si>
    <t>leaf_2</t>
  </si>
  <si>
    <t>rn19h</t>
  </si>
  <si>
    <t>Chang</t>
  </si>
  <si>
    <t>PRJNA450300</t>
  </si>
  <si>
    <t>comparative leaf GRN</t>
  </si>
  <si>
    <t>rn20a</t>
  </si>
  <si>
    <t>sp069</t>
  </si>
  <si>
    <t>cold and heat stress time series</t>
  </si>
  <si>
    <t>30 genotypes</t>
  </si>
  <si>
    <t>rn20a2</t>
  </si>
  <si>
    <t>BRB-Seq</t>
  </si>
  <si>
    <t>rn20a3</t>
  </si>
  <si>
    <t>Enders</t>
  </si>
  <si>
    <t>rn20b</t>
  </si>
  <si>
    <t>sp065</t>
  </si>
  <si>
    <t>heterosis</t>
  </si>
  <si>
    <t>4 inbred + 6 hybrids</t>
  </si>
  <si>
    <t>rn20b2</t>
  </si>
  <si>
    <t>B, M, BxM, MxB, 4 RILs</t>
  </si>
  <si>
    <t>rn20c</t>
  </si>
  <si>
    <t>PRJEB36014</t>
  </si>
  <si>
    <t>NAM25</t>
  </si>
  <si>
    <t>25 NAM parents</t>
  </si>
  <si>
    <t>rn20d</t>
  </si>
  <si>
    <t>202 inbreds + 96 hybrids</t>
  </si>
  <si>
    <t>6 tissues</t>
  </si>
  <si>
    <t>rn20d2</t>
  </si>
  <si>
    <t>Crisp</t>
  </si>
  <si>
    <t>SRA793603</t>
  </si>
  <si>
    <t>rn20d3</t>
  </si>
  <si>
    <t>bmr</t>
  </si>
  <si>
    <t>35 inbreds + 96 hybrids</t>
  </si>
  <si>
    <t>rn20e</t>
  </si>
  <si>
    <t>sp064</t>
  </si>
  <si>
    <t>BxW, BxP, WxP</t>
  </si>
  <si>
    <t>rn20f</t>
  </si>
  <si>
    <t>Doll</t>
  </si>
  <si>
    <t>PRJNA432713</t>
  </si>
  <si>
    <t>embryo interface</t>
  </si>
  <si>
    <t>embryo, endosperm</t>
  </si>
  <si>
    <t>rn20g</t>
  </si>
  <si>
    <t>Warman</t>
  </si>
  <si>
    <t>PRJNA394743</t>
  </si>
  <si>
    <t>pollen TE</t>
  </si>
  <si>
    <t>4 gametophyte tissues</t>
  </si>
  <si>
    <t>rn20h</t>
  </si>
  <si>
    <t>Magnusson</t>
  </si>
  <si>
    <t>sp073</t>
  </si>
  <si>
    <t>TF mutant</t>
  </si>
  <si>
    <t>W</t>
  </si>
  <si>
    <t>rn20i</t>
  </si>
  <si>
    <t>Qiao</t>
  </si>
  <si>
    <t>PRJNA400334</t>
  </si>
  <si>
    <t>leaf cuticle development</t>
  </si>
  <si>
    <t>leaf cuticle</t>
  </si>
  <si>
    <t>rn20j</t>
  </si>
  <si>
    <t>YiHsuan</t>
  </si>
  <si>
    <t>B, M, F1 3 tissues</t>
  </si>
  <si>
    <t>B, M, F1</t>
  </si>
  <si>
    <t>glume, pericarp, silk</t>
  </si>
  <si>
    <t>cg20a</t>
  </si>
  <si>
    <t>cageseeq</t>
  </si>
  <si>
    <t>cage</t>
  </si>
  <si>
    <t>xx19</t>
  </si>
  <si>
    <t>dnase</t>
  </si>
  <si>
    <t>Burgess</t>
  </si>
  <si>
    <t>PRJNA381532</t>
  </si>
  <si>
    <t>C3C4</t>
  </si>
  <si>
    <t>meta</t>
  </si>
  <si>
    <t>Download</t>
  </si>
  <si>
    <t>six-hybrids</t>
  </si>
  <si>
    <t>coleoptile, leaf and root</t>
  </si>
  <si>
    <t>Waters2017</t>
  </si>
  <si>
    <t>Zhou2019</t>
  </si>
  <si>
    <t>Li2020</t>
  </si>
  <si>
    <t>cp17a</t>
  </si>
  <si>
    <t>dong2017</t>
  </si>
  <si>
    <t>PRJNA391551</t>
  </si>
  <si>
    <t>5 crop genome Hi-C</t>
  </si>
  <si>
    <t>lv2018</t>
  </si>
  <si>
    <t>PRJNA381300</t>
  </si>
  <si>
    <t>fruitENCODE</t>
  </si>
  <si>
    <t>1KP</t>
  </si>
  <si>
    <t>PRJEB4922</t>
  </si>
  <si>
    <t>PRJNA476069</t>
  </si>
  <si>
    <t>3 stem stages / 3 hybrids</t>
  </si>
  <si>
    <t>PRJNA493188</t>
  </si>
  <si>
    <t>bsseq</t>
  </si>
  <si>
    <t>PRJNA263520</t>
  </si>
  <si>
    <t>PRJNA202919</t>
  </si>
  <si>
    <t>rn19i</t>
  </si>
  <si>
    <t>Gage</t>
  </si>
  <si>
    <t>rn19i2</t>
  </si>
  <si>
    <t>widiv 942</t>
  </si>
  <si>
    <t>widiv 304</t>
  </si>
  <si>
    <t>B, A632, F1</t>
  </si>
  <si>
    <t>cp20a</t>
  </si>
  <si>
    <t>Tu</t>
  </si>
  <si>
    <t>PRJNA518749</t>
  </si>
  <si>
    <t>maize leaf regulatory network</t>
  </si>
  <si>
    <t>104 TFs</t>
  </si>
  <si>
    <t>rn20k</t>
  </si>
  <si>
    <t>PRJNA556806</t>
  </si>
  <si>
    <t>21 european flint</t>
  </si>
  <si>
    <t>cold tolerance</t>
  </si>
  <si>
    <t>dn21a</t>
  </si>
  <si>
    <t>A632 resequencing</t>
  </si>
  <si>
    <t>A632</t>
  </si>
  <si>
    <t>sp067,sp074,sp075,sp076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</si>
</sst>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rgb="FFC9DAF8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4" fillId="4" borderId="0" xfId="0" applyFont="1" applyFill="1" applyAlignment="1"/>
    <xf numFmtId="0" fontId="11" fillId="0" borderId="0" xfId="1" applyAlignment="1"/>
    <xf numFmtId="0" fontId="5" fillId="5" borderId="0" xfId="0" applyFont="1" applyFill="1" applyAlignment="1"/>
  </cellXfs>
  <cellStyles count="2">
    <cellStyle name="Hyperlink" xfId="1" builtinId="8"/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2"/>
  <sheetViews>
    <sheetView tabSelected="1" workbookViewId="0">
      <pane ySplit="1" topLeftCell="A2" activePane="bottomLeft" state="frozen"/>
      <selection pane="bottomLeft" activeCell="G22" sqref="G22"/>
    </sheetView>
  </sheetViews>
  <sheetFormatPr baseColWidth="10" defaultColWidth="14.5" defaultRowHeight="15.75" customHeight="1" x14ac:dyDescent="0.15"/>
  <cols>
    <col min="1" max="1" width="8" customWidth="1"/>
    <col min="2" max="2" width="9.6640625" bestFit="1" customWidth="1"/>
    <col min="3" max="3" width="5" customWidth="1"/>
    <col min="4" max="4" width="11.1640625" customWidth="1"/>
    <col min="5" max="5" width="5.6640625" customWidth="1"/>
    <col min="6" max="6" width="6.5" customWidth="1"/>
    <col min="7" max="7" width="7.5" customWidth="1"/>
    <col min="11" max="11" width="5.6640625" customWidth="1"/>
    <col min="12" max="12" width="4.5" customWidth="1"/>
    <col min="13" max="13" width="6.33203125" customWidth="1"/>
    <col min="14" max="14" width="3.83203125" customWidth="1"/>
    <col min="15" max="15" width="10.83203125" customWidth="1"/>
    <col min="16" max="16" width="7.6640625" customWidth="1"/>
    <col min="17" max="17" width="8" customWidth="1"/>
    <col min="18" max="18" width="4.83203125" customWidth="1"/>
  </cols>
  <sheetData>
    <row r="1" spans="1:19" x14ac:dyDescent="0.2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13</v>
      </c>
      <c r="M1" s="5" t="s">
        <v>11</v>
      </c>
      <c r="N1" s="5" t="s">
        <v>15</v>
      </c>
      <c r="O1" s="6" t="s">
        <v>28</v>
      </c>
      <c r="P1" s="6" t="s">
        <v>29</v>
      </c>
      <c r="Q1" s="6" t="s">
        <v>30</v>
      </c>
      <c r="R1" s="6" t="s">
        <v>31</v>
      </c>
    </row>
    <row r="2" spans="1:19" x14ac:dyDescent="0.2">
      <c r="A2" s="5" t="s">
        <v>32</v>
      </c>
      <c r="B2" s="6" t="s">
        <v>7</v>
      </c>
      <c r="C2" s="7"/>
      <c r="D2" s="5" t="s">
        <v>33</v>
      </c>
      <c r="E2" s="8">
        <v>2013</v>
      </c>
      <c r="F2" s="5" t="s">
        <v>34</v>
      </c>
      <c r="G2" s="5" t="s">
        <v>35</v>
      </c>
      <c r="H2" s="7"/>
      <c r="I2" s="5" t="s">
        <v>36</v>
      </c>
      <c r="J2" s="5" t="s">
        <v>37</v>
      </c>
      <c r="K2" s="7"/>
      <c r="L2" s="9"/>
      <c r="M2" s="9"/>
      <c r="N2" s="9"/>
      <c r="O2" s="6" t="s">
        <v>7</v>
      </c>
      <c r="P2" s="10" t="str">
        <f t="shared" ref="P2:P33" si="0">HYPERLINK(CONCATENATE("", "https://orionzhou.github.io/public/multiqc/", A2, ".html"), A2)</f>
        <v>bs13a</v>
      </c>
      <c r="Q2" s="10" t="str">
        <f t="shared" ref="Q2:Q33" si="1">HYPERLINK(CONCATENATE("", "https://github.com/orionzhou/",O2,"/tree/master/data/11_qc/", A2, ""), A2)</f>
        <v>bs13a</v>
      </c>
      <c r="R2" s="11"/>
      <c r="S2" s="25"/>
    </row>
    <row r="3" spans="1:19" x14ac:dyDescent="0.2">
      <c r="A3" s="5" t="s">
        <v>38</v>
      </c>
      <c r="B3" s="6" t="s">
        <v>7</v>
      </c>
      <c r="C3" s="7"/>
      <c r="D3" s="5" t="s">
        <v>39</v>
      </c>
      <c r="E3" s="8">
        <v>2013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7"/>
      <c r="L3" s="9"/>
      <c r="M3" s="9"/>
      <c r="N3" s="9"/>
      <c r="O3" s="6" t="s">
        <v>7</v>
      </c>
      <c r="P3" s="10" t="str">
        <f t="shared" si="0"/>
        <v>bs13b</v>
      </c>
      <c r="Q3" s="10" t="str">
        <f t="shared" si="1"/>
        <v>bs13b</v>
      </c>
      <c r="R3" s="11"/>
    </row>
    <row r="4" spans="1:19" x14ac:dyDescent="0.2">
      <c r="A4" s="5" t="s">
        <v>45</v>
      </c>
      <c r="B4" s="6" t="s">
        <v>7</v>
      </c>
      <c r="C4" s="7"/>
      <c r="D4" s="5" t="s">
        <v>46</v>
      </c>
      <c r="E4" s="8">
        <v>2013</v>
      </c>
      <c r="F4" s="5" t="s">
        <v>40</v>
      </c>
      <c r="G4" s="5" t="s">
        <v>47</v>
      </c>
      <c r="H4" s="5" t="s">
        <v>48</v>
      </c>
      <c r="I4" s="5" t="s">
        <v>49</v>
      </c>
      <c r="J4" s="5" t="s">
        <v>50</v>
      </c>
      <c r="K4" s="7"/>
      <c r="L4" s="9"/>
      <c r="M4" s="9"/>
      <c r="N4" s="9"/>
      <c r="O4" s="6" t="s">
        <v>7</v>
      </c>
      <c r="P4" s="10" t="str">
        <f t="shared" si="0"/>
        <v>bs13c</v>
      </c>
      <c r="Q4" s="10" t="str">
        <f t="shared" si="1"/>
        <v>bs13c</v>
      </c>
      <c r="R4" s="11"/>
    </row>
    <row r="5" spans="1:19" x14ac:dyDescent="0.2">
      <c r="A5" s="5" t="s">
        <v>51</v>
      </c>
      <c r="B5" s="6" t="s">
        <v>7</v>
      </c>
      <c r="C5" s="7"/>
      <c r="D5" s="5" t="s">
        <v>33</v>
      </c>
      <c r="E5" s="8">
        <v>2014</v>
      </c>
      <c r="F5" s="5" t="s">
        <v>34</v>
      </c>
      <c r="G5" s="5" t="s">
        <v>52</v>
      </c>
      <c r="H5" s="7"/>
      <c r="I5" s="5" t="s">
        <v>53</v>
      </c>
      <c r="J5" s="5" t="s">
        <v>37</v>
      </c>
      <c r="K5" s="7"/>
      <c r="L5" s="9"/>
      <c r="M5" s="9"/>
      <c r="N5" s="9"/>
      <c r="O5" s="6" t="s">
        <v>7</v>
      </c>
      <c r="P5" s="10" t="str">
        <f t="shared" si="0"/>
        <v>bs14a</v>
      </c>
      <c r="Q5" s="10" t="str">
        <f t="shared" si="1"/>
        <v>bs14a</v>
      </c>
      <c r="R5" s="11"/>
    </row>
    <row r="6" spans="1:19" x14ac:dyDescent="0.2">
      <c r="A6" s="5" t="s">
        <v>54</v>
      </c>
      <c r="B6" s="6" t="s">
        <v>7</v>
      </c>
      <c r="C6" s="7"/>
      <c r="D6" s="5" t="s">
        <v>33</v>
      </c>
      <c r="E6" s="8">
        <v>2015</v>
      </c>
      <c r="F6" s="5" t="s">
        <v>34</v>
      </c>
      <c r="G6" s="5" t="s">
        <v>55</v>
      </c>
      <c r="H6" s="7"/>
      <c r="I6" s="5" t="s">
        <v>56</v>
      </c>
      <c r="J6" s="5" t="s">
        <v>37</v>
      </c>
      <c r="K6" s="7"/>
      <c r="L6" s="9"/>
      <c r="M6" s="9"/>
      <c r="N6" s="9"/>
      <c r="O6" s="6" t="s">
        <v>7</v>
      </c>
      <c r="P6" s="10" t="str">
        <f t="shared" si="0"/>
        <v>bs15a</v>
      </c>
      <c r="Q6" s="10" t="str">
        <f t="shared" si="1"/>
        <v>bs15a</v>
      </c>
      <c r="R6" s="11"/>
    </row>
    <row r="7" spans="1:19" x14ac:dyDescent="0.2">
      <c r="A7" s="5" t="s">
        <v>57</v>
      </c>
      <c r="B7" s="6" t="s">
        <v>7</v>
      </c>
      <c r="C7" s="7"/>
      <c r="D7" s="5" t="s">
        <v>33</v>
      </c>
      <c r="E7" s="8">
        <v>2015</v>
      </c>
      <c r="F7" s="5" t="s">
        <v>34</v>
      </c>
      <c r="G7" s="5" t="s">
        <v>58</v>
      </c>
      <c r="H7" s="7"/>
      <c r="I7" s="5" t="s">
        <v>59</v>
      </c>
      <c r="J7" s="5" t="s">
        <v>60</v>
      </c>
      <c r="K7" s="7"/>
      <c r="L7" s="9"/>
      <c r="M7" s="9"/>
      <c r="N7" s="9"/>
      <c r="O7" s="6" t="s">
        <v>7</v>
      </c>
      <c r="P7" s="10" t="str">
        <f t="shared" si="0"/>
        <v>bs15b</v>
      </c>
      <c r="Q7" s="10" t="str">
        <f t="shared" si="1"/>
        <v>bs15b</v>
      </c>
      <c r="R7" s="11"/>
    </row>
    <row r="8" spans="1:19" x14ac:dyDescent="0.2">
      <c r="A8" s="5" t="s">
        <v>61</v>
      </c>
      <c r="B8" s="6" t="s">
        <v>7</v>
      </c>
      <c r="C8" s="7"/>
      <c r="D8" s="5" t="s">
        <v>33</v>
      </c>
      <c r="E8" s="8">
        <v>2016</v>
      </c>
      <c r="F8" s="5" t="s">
        <v>34</v>
      </c>
      <c r="G8" s="5" t="s">
        <v>62</v>
      </c>
      <c r="H8" s="9"/>
      <c r="I8" s="9"/>
      <c r="J8" s="9"/>
      <c r="K8" s="7"/>
      <c r="L8" s="9"/>
      <c r="M8" s="9"/>
      <c r="N8" s="9"/>
      <c r="O8" s="6" t="s">
        <v>7</v>
      </c>
      <c r="P8" s="10" t="str">
        <f t="shared" si="0"/>
        <v>bs16a</v>
      </c>
      <c r="Q8" s="10" t="str">
        <f t="shared" si="1"/>
        <v>bs16a</v>
      </c>
      <c r="R8" s="11"/>
    </row>
    <row r="9" spans="1:19" x14ac:dyDescent="0.2">
      <c r="A9" s="5" t="s">
        <v>63</v>
      </c>
      <c r="B9" s="6" t="s">
        <v>7</v>
      </c>
      <c r="C9" s="7"/>
      <c r="D9" s="5" t="s">
        <v>33</v>
      </c>
      <c r="E9" s="8">
        <v>2017</v>
      </c>
      <c r="F9" s="5" t="s">
        <v>34</v>
      </c>
      <c r="G9" s="5" t="s">
        <v>64</v>
      </c>
      <c r="H9" s="7"/>
      <c r="I9" s="5" t="s">
        <v>65</v>
      </c>
      <c r="J9" s="5" t="s">
        <v>66</v>
      </c>
      <c r="K9" s="7"/>
      <c r="L9" s="9"/>
      <c r="M9" s="9"/>
      <c r="N9" s="9"/>
      <c r="O9" s="6" t="s">
        <v>7</v>
      </c>
      <c r="P9" s="10" t="str">
        <f t="shared" si="0"/>
        <v>bs17a</v>
      </c>
      <c r="Q9" s="10" t="str">
        <f t="shared" si="1"/>
        <v>bs17a</v>
      </c>
      <c r="R9" s="11"/>
    </row>
    <row r="10" spans="1:19" x14ac:dyDescent="0.2">
      <c r="A10" s="5" t="s">
        <v>67</v>
      </c>
      <c r="B10" s="6" t="s">
        <v>7</v>
      </c>
      <c r="C10" s="7"/>
      <c r="D10" s="5" t="s">
        <v>33</v>
      </c>
      <c r="E10" s="8">
        <v>2017</v>
      </c>
      <c r="F10" s="5" t="s">
        <v>34</v>
      </c>
      <c r="G10" s="5" t="s">
        <v>68</v>
      </c>
      <c r="H10" s="9"/>
      <c r="I10" s="9"/>
      <c r="J10" s="9"/>
      <c r="K10" s="7"/>
      <c r="L10" s="9"/>
      <c r="M10" s="9"/>
      <c r="N10" s="9"/>
      <c r="O10" s="6" t="s">
        <v>7</v>
      </c>
      <c r="P10" s="10" t="str">
        <f t="shared" si="0"/>
        <v>bs17b</v>
      </c>
      <c r="Q10" s="10" t="str">
        <f t="shared" si="1"/>
        <v>bs17b</v>
      </c>
      <c r="R10" s="11"/>
    </row>
    <row r="11" spans="1:19" x14ac:dyDescent="0.2">
      <c r="A11" s="5" t="s">
        <v>69</v>
      </c>
      <c r="B11" s="6" t="s">
        <v>7</v>
      </c>
      <c r="C11" s="7"/>
      <c r="D11" s="5" t="s">
        <v>33</v>
      </c>
      <c r="E11" s="8">
        <v>2017</v>
      </c>
      <c r="F11" s="5" t="s">
        <v>34</v>
      </c>
      <c r="G11" s="5" t="s">
        <v>70</v>
      </c>
      <c r="H11" s="7"/>
      <c r="I11" s="5" t="s">
        <v>71</v>
      </c>
      <c r="J11" s="5" t="s">
        <v>72</v>
      </c>
      <c r="K11" s="7"/>
      <c r="L11" s="9"/>
      <c r="M11" s="9"/>
      <c r="N11" s="9"/>
      <c r="O11" s="6" t="s">
        <v>7</v>
      </c>
      <c r="P11" s="10" t="str">
        <f t="shared" si="0"/>
        <v>bs17c</v>
      </c>
      <c r="Q11" s="10" t="str">
        <f t="shared" si="1"/>
        <v>bs17c</v>
      </c>
      <c r="R11" s="11"/>
    </row>
    <row r="12" spans="1:19" x14ac:dyDescent="0.2">
      <c r="A12" s="5" t="s">
        <v>73</v>
      </c>
      <c r="B12" s="6" t="s">
        <v>7</v>
      </c>
      <c r="C12" s="7"/>
      <c r="D12" s="5" t="s">
        <v>33</v>
      </c>
      <c r="E12" s="8">
        <v>2018</v>
      </c>
      <c r="F12" s="5" t="s">
        <v>34</v>
      </c>
      <c r="G12" s="5" t="s">
        <v>74</v>
      </c>
      <c r="H12" s="7"/>
      <c r="I12" s="5" t="s">
        <v>75</v>
      </c>
      <c r="J12" s="9"/>
      <c r="K12" s="7"/>
      <c r="L12" s="9"/>
      <c r="M12" s="9"/>
      <c r="N12" s="9"/>
      <c r="O12" s="6" t="s">
        <v>7</v>
      </c>
      <c r="P12" s="10" t="str">
        <f t="shared" si="0"/>
        <v>bs18a</v>
      </c>
      <c r="Q12" s="10" t="str">
        <f t="shared" si="1"/>
        <v>bs18a</v>
      </c>
      <c r="R12" s="11"/>
    </row>
    <row r="13" spans="1:19" x14ac:dyDescent="0.2">
      <c r="A13" s="5" t="s">
        <v>76</v>
      </c>
      <c r="B13" s="5" t="s">
        <v>77</v>
      </c>
      <c r="C13" s="7"/>
      <c r="D13" s="5" t="s">
        <v>78</v>
      </c>
      <c r="E13" s="8">
        <v>2016</v>
      </c>
      <c r="F13" s="5" t="s">
        <v>40</v>
      </c>
      <c r="G13" s="5" t="s">
        <v>79</v>
      </c>
      <c r="H13" s="7"/>
      <c r="I13" s="5" t="s">
        <v>80</v>
      </c>
      <c r="J13" s="5" t="s">
        <v>81</v>
      </c>
      <c r="K13" s="8">
        <v>4</v>
      </c>
      <c r="L13" s="9"/>
      <c r="M13" s="9"/>
      <c r="N13" s="9"/>
      <c r="O13" s="5" t="s">
        <v>77</v>
      </c>
      <c r="P13" s="10" t="str">
        <f t="shared" si="0"/>
        <v>cm16a</v>
      </c>
      <c r="Q13" s="10" t="str">
        <f t="shared" si="1"/>
        <v>cm16a</v>
      </c>
      <c r="R13" s="11"/>
    </row>
    <row r="14" spans="1:19" x14ac:dyDescent="0.2">
      <c r="A14" s="5" t="s">
        <v>82</v>
      </c>
      <c r="B14" s="6" t="s">
        <v>5</v>
      </c>
      <c r="C14" s="7"/>
      <c r="D14" s="5" t="s">
        <v>83</v>
      </c>
      <c r="E14" s="8">
        <v>2018</v>
      </c>
      <c r="F14" s="5" t="s">
        <v>40</v>
      </c>
      <c r="G14" s="5" t="s">
        <v>84</v>
      </c>
      <c r="H14" s="7"/>
      <c r="I14" s="5" t="s">
        <v>85</v>
      </c>
      <c r="J14" s="5" t="s">
        <v>86</v>
      </c>
      <c r="K14" s="7"/>
      <c r="L14" s="9"/>
      <c r="M14" s="9"/>
      <c r="N14" s="9"/>
      <c r="O14" s="6" t="s">
        <v>5</v>
      </c>
      <c r="P14" s="10" t="str">
        <f t="shared" si="0"/>
        <v>ca18a</v>
      </c>
      <c r="Q14" s="10" t="str">
        <f t="shared" si="1"/>
        <v>ca18a</v>
      </c>
      <c r="R14" s="6"/>
    </row>
    <row r="15" spans="1:19" x14ac:dyDescent="0.2">
      <c r="A15" s="5" t="s">
        <v>87</v>
      </c>
      <c r="B15" s="6" t="s">
        <v>5</v>
      </c>
      <c r="C15" s="7"/>
      <c r="D15" s="5" t="s">
        <v>88</v>
      </c>
      <c r="E15" s="8">
        <v>2019</v>
      </c>
      <c r="F15" s="5" t="s">
        <v>40</v>
      </c>
      <c r="G15" s="5" t="s">
        <v>89</v>
      </c>
      <c r="H15" s="5" t="s">
        <v>90</v>
      </c>
      <c r="I15" s="5" t="s">
        <v>80</v>
      </c>
      <c r="J15" s="5" t="s">
        <v>91</v>
      </c>
      <c r="K15" s="7"/>
      <c r="L15" s="9"/>
      <c r="M15" s="9"/>
      <c r="N15" s="9"/>
      <c r="O15" s="6" t="s">
        <v>5</v>
      </c>
      <c r="P15" s="10" t="str">
        <f t="shared" si="0"/>
        <v>ca19a</v>
      </c>
      <c r="Q15" s="10" t="str">
        <f t="shared" si="1"/>
        <v>ca19a</v>
      </c>
      <c r="R15" s="11"/>
    </row>
    <row r="16" spans="1:19" x14ac:dyDescent="0.2">
      <c r="A16" s="5" t="s">
        <v>92</v>
      </c>
      <c r="B16" s="5" t="s">
        <v>93</v>
      </c>
      <c r="C16" s="7"/>
      <c r="D16" s="5" t="s">
        <v>88</v>
      </c>
      <c r="E16" s="8">
        <v>2019</v>
      </c>
      <c r="F16" s="5" t="s">
        <v>40</v>
      </c>
      <c r="G16" s="9"/>
      <c r="H16" s="9"/>
      <c r="I16" s="9"/>
      <c r="J16" s="9"/>
      <c r="K16" s="7"/>
      <c r="L16" s="9"/>
      <c r="M16" s="9"/>
      <c r="N16" s="9"/>
      <c r="O16" s="5" t="s">
        <v>93</v>
      </c>
      <c r="P16" s="10" t="str">
        <f t="shared" si="0"/>
        <v>ca19a2</v>
      </c>
      <c r="Q16" s="10" t="str">
        <f t="shared" si="1"/>
        <v>ca19a2</v>
      </c>
      <c r="R16" s="11"/>
    </row>
    <row r="17" spans="1:18" x14ac:dyDescent="0.2">
      <c r="A17" s="5" t="s">
        <v>94</v>
      </c>
      <c r="B17" s="6" t="s">
        <v>95</v>
      </c>
      <c r="C17" s="7"/>
      <c r="D17" s="5" t="s">
        <v>88</v>
      </c>
      <c r="E17" s="8">
        <v>2019</v>
      </c>
      <c r="F17" s="5" t="s">
        <v>40</v>
      </c>
      <c r="G17" s="9"/>
      <c r="H17" s="7"/>
      <c r="I17" s="5" t="s">
        <v>80</v>
      </c>
      <c r="J17" s="5" t="s">
        <v>91</v>
      </c>
      <c r="K17" s="7"/>
      <c r="L17" s="9"/>
      <c r="M17" s="9"/>
      <c r="N17" s="9"/>
      <c r="O17" s="6" t="s">
        <v>95</v>
      </c>
      <c r="P17" s="12" t="str">
        <f t="shared" si="0"/>
        <v>ca19a3</v>
      </c>
      <c r="Q17" s="12" t="str">
        <f t="shared" si="1"/>
        <v>ca19a3</v>
      </c>
      <c r="R17" s="6" t="s">
        <v>96</v>
      </c>
    </row>
    <row r="18" spans="1:18" x14ac:dyDescent="0.2">
      <c r="A18" s="5" t="s">
        <v>97</v>
      </c>
      <c r="B18" s="6" t="s">
        <v>98</v>
      </c>
      <c r="C18" s="7"/>
      <c r="D18" s="5" t="s">
        <v>88</v>
      </c>
      <c r="E18" s="8">
        <v>2019</v>
      </c>
      <c r="F18" s="5" t="s">
        <v>40</v>
      </c>
      <c r="G18" s="9"/>
      <c r="H18" s="7"/>
      <c r="I18" s="5" t="s">
        <v>80</v>
      </c>
      <c r="J18" s="5" t="s">
        <v>91</v>
      </c>
      <c r="K18" s="7"/>
      <c r="L18" s="9"/>
      <c r="M18" s="9"/>
      <c r="N18" s="9"/>
      <c r="O18" s="6" t="s">
        <v>95</v>
      </c>
      <c r="P18" s="12" t="str">
        <f t="shared" si="0"/>
        <v>ca19a4</v>
      </c>
      <c r="Q18" s="12" t="str">
        <f t="shared" si="1"/>
        <v>ca19a4</v>
      </c>
      <c r="R18" s="6" t="s">
        <v>96</v>
      </c>
    </row>
    <row r="19" spans="1:18" x14ac:dyDescent="0.2">
      <c r="A19" s="5" t="s">
        <v>99</v>
      </c>
      <c r="B19" s="6" t="s">
        <v>2</v>
      </c>
      <c r="C19" s="7"/>
      <c r="D19" s="5" t="s">
        <v>88</v>
      </c>
      <c r="E19" s="8">
        <v>2019</v>
      </c>
      <c r="F19" s="5" t="s">
        <v>40</v>
      </c>
      <c r="G19" s="9"/>
      <c r="H19" s="7"/>
      <c r="I19" s="5" t="s">
        <v>80</v>
      </c>
      <c r="J19" s="5" t="s">
        <v>100</v>
      </c>
      <c r="K19" s="7"/>
      <c r="L19" s="9"/>
      <c r="M19" s="9"/>
      <c r="N19" s="9"/>
      <c r="O19" s="6" t="s">
        <v>2</v>
      </c>
      <c r="P19" s="10" t="str">
        <f t="shared" si="0"/>
        <v>ca19a5</v>
      </c>
      <c r="Q19" s="10" t="str">
        <f t="shared" si="1"/>
        <v>ca19a5</v>
      </c>
      <c r="R19" s="11"/>
    </row>
    <row r="20" spans="1:18" x14ac:dyDescent="0.2">
      <c r="A20" s="5" t="s">
        <v>101</v>
      </c>
      <c r="B20" s="6" t="s">
        <v>7</v>
      </c>
      <c r="C20" s="7"/>
      <c r="D20" s="5" t="s">
        <v>88</v>
      </c>
      <c r="E20" s="8">
        <v>2019</v>
      </c>
      <c r="F20" s="5" t="s">
        <v>40</v>
      </c>
      <c r="G20" s="9"/>
      <c r="H20" s="7"/>
      <c r="I20" s="5" t="s">
        <v>80</v>
      </c>
      <c r="J20" s="5" t="s">
        <v>102</v>
      </c>
      <c r="K20" s="7"/>
      <c r="L20" s="9"/>
      <c r="M20" s="9"/>
      <c r="N20" s="9"/>
      <c r="O20" s="6" t="s">
        <v>7</v>
      </c>
      <c r="P20" s="10" t="str">
        <f t="shared" si="0"/>
        <v>ca19a6</v>
      </c>
      <c r="Q20" s="10" t="str">
        <f t="shared" si="1"/>
        <v>ca19a6</v>
      </c>
      <c r="R20" s="11"/>
    </row>
    <row r="21" spans="1:18" x14ac:dyDescent="0.2">
      <c r="A21" s="5" t="s">
        <v>103</v>
      </c>
      <c r="B21" s="6" t="s">
        <v>5</v>
      </c>
      <c r="C21" s="7"/>
      <c r="D21" s="5" t="s">
        <v>104</v>
      </c>
      <c r="E21" s="8">
        <v>2019</v>
      </c>
      <c r="F21" s="5" t="s">
        <v>40</v>
      </c>
      <c r="G21" s="5" t="s">
        <v>105</v>
      </c>
      <c r="H21" s="5" t="s">
        <v>106</v>
      </c>
      <c r="I21" s="5" t="s">
        <v>107</v>
      </c>
      <c r="J21" s="5" t="s">
        <v>102</v>
      </c>
      <c r="K21" s="7"/>
      <c r="L21" s="9"/>
      <c r="M21" s="9"/>
      <c r="N21" s="9"/>
      <c r="O21" s="6" t="s">
        <v>5</v>
      </c>
      <c r="P21" s="10" t="str">
        <f t="shared" si="0"/>
        <v>ca19b</v>
      </c>
      <c r="Q21" s="10" t="str">
        <f t="shared" si="1"/>
        <v>ca19b</v>
      </c>
      <c r="R21" s="11"/>
    </row>
    <row r="22" spans="1:18" x14ac:dyDescent="0.2">
      <c r="A22" s="5" t="s">
        <v>108</v>
      </c>
      <c r="B22" s="6" t="s">
        <v>5</v>
      </c>
      <c r="C22" s="7"/>
      <c r="D22" s="5" t="s">
        <v>109</v>
      </c>
      <c r="E22" s="8">
        <v>2020</v>
      </c>
      <c r="F22" s="5" t="s">
        <v>34</v>
      </c>
      <c r="G22" s="5" t="s">
        <v>590</v>
      </c>
      <c r="H22" s="5" t="s">
        <v>110</v>
      </c>
      <c r="I22" s="5" t="s">
        <v>111</v>
      </c>
      <c r="J22" s="5" t="s">
        <v>102</v>
      </c>
      <c r="K22" s="8">
        <v>8</v>
      </c>
      <c r="L22" s="9"/>
      <c r="M22" s="6" t="s">
        <v>112</v>
      </c>
      <c r="N22" s="9"/>
      <c r="O22" s="6" t="s">
        <v>5</v>
      </c>
      <c r="P22" s="10" t="str">
        <f t="shared" si="0"/>
        <v>ca20a</v>
      </c>
      <c r="Q22" s="10" t="str">
        <f t="shared" si="1"/>
        <v>ca20a</v>
      </c>
      <c r="R22" s="11"/>
    </row>
    <row r="23" spans="1:18" x14ac:dyDescent="0.2">
      <c r="A23" s="5" t="s">
        <v>113</v>
      </c>
      <c r="B23" s="6" t="s">
        <v>7</v>
      </c>
      <c r="C23" s="7"/>
      <c r="D23" s="5" t="s">
        <v>109</v>
      </c>
      <c r="E23" s="8">
        <v>2020</v>
      </c>
      <c r="F23" s="5" t="s">
        <v>34</v>
      </c>
      <c r="G23" s="5" t="s">
        <v>114</v>
      </c>
      <c r="H23" s="9"/>
      <c r="I23" s="7"/>
      <c r="J23" s="9"/>
      <c r="K23" s="8">
        <v>10</v>
      </c>
      <c r="L23" s="9"/>
      <c r="M23" s="6" t="s">
        <v>112</v>
      </c>
      <c r="N23" s="9"/>
      <c r="O23" s="6" t="s">
        <v>7</v>
      </c>
      <c r="P23" s="10" t="str">
        <f t="shared" si="0"/>
        <v>ca20a2</v>
      </c>
      <c r="Q23" s="10" t="str">
        <f t="shared" si="1"/>
        <v>ca20a2</v>
      </c>
      <c r="R23" s="11"/>
    </row>
    <row r="24" spans="1:18" x14ac:dyDescent="0.2">
      <c r="A24" s="5" t="s">
        <v>115</v>
      </c>
      <c r="B24" s="6" t="s">
        <v>2</v>
      </c>
      <c r="C24" s="7"/>
      <c r="D24" s="5" t="s">
        <v>109</v>
      </c>
      <c r="E24" s="8">
        <v>2020</v>
      </c>
      <c r="F24" s="5" t="s">
        <v>34</v>
      </c>
      <c r="G24" s="5" t="s">
        <v>116</v>
      </c>
      <c r="H24" s="9"/>
      <c r="I24" s="7"/>
      <c r="J24" s="9"/>
      <c r="K24" s="8">
        <v>59</v>
      </c>
      <c r="L24" s="6" t="s">
        <v>112</v>
      </c>
      <c r="M24" s="6" t="s">
        <v>112</v>
      </c>
      <c r="N24" s="9"/>
      <c r="O24" s="6" t="s">
        <v>2</v>
      </c>
      <c r="P24" s="12" t="str">
        <f t="shared" si="0"/>
        <v>ca20a3</v>
      </c>
      <c r="Q24" s="12" t="str">
        <f t="shared" si="1"/>
        <v>ca20a3</v>
      </c>
      <c r="R24" s="6" t="s">
        <v>96</v>
      </c>
    </row>
    <row r="25" spans="1:18" x14ac:dyDescent="0.2">
      <c r="A25" s="5" t="s">
        <v>117</v>
      </c>
      <c r="B25" s="5" t="s">
        <v>118</v>
      </c>
      <c r="C25" s="7"/>
      <c r="D25" s="5" t="s">
        <v>109</v>
      </c>
      <c r="E25" s="8">
        <v>2020</v>
      </c>
      <c r="F25" s="5" t="s">
        <v>34</v>
      </c>
      <c r="G25" s="5" t="s">
        <v>119</v>
      </c>
      <c r="H25" s="9"/>
      <c r="I25" s="9"/>
      <c r="J25" s="9"/>
      <c r="K25" s="9"/>
      <c r="L25" s="9"/>
      <c r="M25" s="6" t="s">
        <v>112</v>
      </c>
      <c r="N25" s="9"/>
      <c r="O25" s="5" t="s">
        <v>118</v>
      </c>
      <c r="P25" s="10" t="str">
        <f t="shared" si="0"/>
        <v>ca20a4</v>
      </c>
      <c r="Q25" s="10" t="str">
        <f t="shared" si="1"/>
        <v>ca20a4</v>
      </c>
      <c r="R25" s="11"/>
    </row>
    <row r="26" spans="1:18" x14ac:dyDescent="0.2">
      <c r="A26" s="5" t="s">
        <v>120</v>
      </c>
      <c r="B26" s="6" t="s">
        <v>95</v>
      </c>
      <c r="C26" s="7"/>
      <c r="D26" s="5" t="s">
        <v>121</v>
      </c>
      <c r="E26" s="8">
        <v>2019</v>
      </c>
      <c r="F26" s="5" t="s">
        <v>40</v>
      </c>
      <c r="G26" s="5" t="s">
        <v>122</v>
      </c>
      <c r="H26" s="7"/>
      <c r="I26" s="5" t="s">
        <v>80</v>
      </c>
      <c r="J26" s="5" t="s">
        <v>123</v>
      </c>
      <c r="K26" s="7"/>
      <c r="L26" s="9"/>
      <c r="M26" s="9"/>
      <c r="N26" s="9"/>
      <c r="O26" s="6" t="s">
        <v>95</v>
      </c>
      <c r="P26" s="10" t="str">
        <f t="shared" si="0"/>
        <v>hc19a</v>
      </c>
      <c r="Q26" s="10" t="str">
        <f t="shared" si="1"/>
        <v>hc19a</v>
      </c>
      <c r="R26" s="6"/>
    </row>
    <row r="27" spans="1:18" x14ac:dyDescent="0.2">
      <c r="A27" s="5" t="s">
        <v>124</v>
      </c>
      <c r="B27" s="5" t="s">
        <v>125</v>
      </c>
      <c r="C27" s="7"/>
      <c r="D27" s="5" t="s">
        <v>121</v>
      </c>
      <c r="E27" s="8">
        <v>2019</v>
      </c>
      <c r="F27" s="5" t="s">
        <v>40</v>
      </c>
      <c r="G27" s="9"/>
      <c r="H27" s="9"/>
      <c r="I27" s="9"/>
      <c r="J27" s="9"/>
      <c r="K27" s="9"/>
      <c r="L27" s="9"/>
      <c r="M27" s="9"/>
      <c r="N27" s="9"/>
      <c r="O27" s="5" t="s">
        <v>125</v>
      </c>
      <c r="P27" s="10" t="str">
        <f t="shared" si="0"/>
        <v>hc19a2</v>
      </c>
      <c r="Q27" s="10" t="str">
        <f t="shared" si="1"/>
        <v>hc19a2</v>
      </c>
      <c r="R27" s="11"/>
    </row>
    <row r="28" spans="1:18" x14ac:dyDescent="0.2">
      <c r="A28" s="5" t="s">
        <v>126</v>
      </c>
      <c r="B28" s="6" t="s">
        <v>95</v>
      </c>
      <c r="C28" s="7"/>
      <c r="D28" s="5" t="s">
        <v>127</v>
      </c>
      <c r="E28" s="8">
        <v>2019</v>
      </c>
      <c r="F28" s="5" t="s">
        <v>40</v>
      </c>
      <c r="G28" s="5" t="s">
        <v>128</v>
      </c>
      <c r="H28" s="7"/>
      <c r="I28" s="5" t="s">
        <v>80</v>
      </c>
      <c r="J28" s="5" t="s">
        <v>129</v>
      </c>
      <c r="K28" s="8">
        <v>3</v>
      </c>
      <c r="L28" s="9"/>
      <c r="M28" s="9"/>
      <c r="N28" s="9"/>
      <c r="O28" s="6" t="s">
        <v>95</v>
      </c>
      <c r="P28" s="12" t="str">
        <f t="shared" si="0"/>
        <v>hc19b</v>
      </c>
      <c r="Q28" s="12" t="str">
        <f t="shared" si="1"/>
        <v>hc19b</v>
      </c>
      <c r="R28" s="6" t="s">
        <v>96</v>
      </c>
    </row>
    <row r="29" spans="1:18" x14ac:dyDescent="0.2">
      <c r="A29" s="5" t="s">
        <v>130</v>
      </c>
      <c r="B29" s="5" t="s">
        <v>125</v>
      </c>
      <c r="C29" s="7"/>
      <c r="D29" s="5" t="s">
        <v>127</v>
      </c>
      <c r="E29" s="8">
        <v>2019</v>
      </c>
      <c r="F29" s="5" t="s">
        <v>40</v>
      </c>
      <c r="G29" s="9"/>
      <c r="H29" s="9"/>
      <c r="I29" s="9"/>
      <c r="J29" s="9"/>
      <c r="K29" s="9"/>
      <c r="L29" s="9"/>
      <c r="M29" s="9"/>
      <c r="N29" s="9"/>
      <c r="O29" s="5" t="s">
        <v>125</v>
      </c>
      <c r="P29" s="10" t="str">
        <f t="shared" si="0"/>
        <v>hc19b2</v>
      </c>
      <c r="Q29" s="10" t="str">
        <f t="shared" si="1"/>
        <v>hc19b2</v>
      </c>
      <c r="R29" s="6"/>
    </row>
    <row r="30" spans="1:18" x14ac:dyDescent="0.2">
      <c r="A30" s="5" t="s">
        <v>131</v>
      </c>
      <c r="B30" s="6" t="s">
        <v>95</v>
      </c>
      <c r="C30" s="5" t="s">
        <v>132</v>
      </c>
      <c r="D30" s="5" t="s">
        <v>133</v>
      </c>
      <c r="E30" s="8">
        <v>2012</v>
      </c>
      <c r="F30" s="5" t="s">
        <v>40</v>
      </c>
      <c r="G30" s="5" t="s">
        <v>134</v>
      </c>
      <c r="H30" s="5" t="s">
        <v>135</v>
      </c>
      <c r="I30" s="5" t="s">
        <v>136</v>
      </c>
      <c r="J30" s="5" t="s">
        <v>137</v>
      </c>
      <c r="K30" s="7"/>
      <c r="L30" s="9"/>
      <c r="M30" s="9"/>
      <c r="N30" s="9"/>
      <c r="O30" s="6" t="s">
        <v>95</v>
      </c>
      <c r="P30" s="12" t="str">
        <f t="shared" si="0"/>
        <v>cp12a</v>
      </c>
      <c r="Q30" s="12" t="str">
        <f t="shared" si="1"/>
        <v>cp12a</v>
      </c>
      <c r="R30" s="6" t="s">
        <v>96</v>
      </c>
    </row>
    <row r="31" spans="1:18" x14ac:dyDescent="0.2">
      <c r="A31" s="5" t="s">
        <v>138</v>
      </c>
      <c r="B31" s="6" t="s">
        <v>95</v>
      </c>
      <c r="C31" s="5" t="s">
        <v>139</v>
      </c>
      <c r="D31" s="5" t="s">
        <v>140</v>
      </c>
      <c r="E31" s="8">
        <v>2012</v>
      </c>
      <c r="F31" s="5" t="s">
        <v>40</v>
      </c>
      <c r="G31" s="5" t="s">
        <v>141</v>
      </c>
      <c r="H31" s="5" t="s">
        <v>142</v>
      </c>
      <c r="I31" s="5" t="s">
        <v>143</v>
      </c>
      <c r="J31" s="5" t="s">
        <v>50</v>
      </c>
      <c r="K31" s="7"/>
      <c r="L31" s="9"/>
      <c r="M31" s="9"/>
      <c r="N31" s="9"/>
      <c r="O31" s="6" t="s">
        <v>95</v>
      </c>
      <c r="P31" s="12" t="str">
        <f t="shared" si="0"/>
        <v>cp12b</v>
      </c>
      <c r="Q31" s="12" t="str">
        <f t="shared" si="1"/>
        <v>cp12b</v>
      </c>
      <c r="R31" s="6" t="s">
        <v>96</v>
      </c>
    </row>
    <row r="32" spans="1:18" x14ac:dyDescent="0.2">
      <c r="A32" s="5" t="s">
        <v>144</v>
      </c>
      <c r="B32" s="6" t="s">
        <v>95</v>
      </c>
      <c r="C32" s="5" t="s">
        <v>145</v>
      </c>
      <c r="D32" s="5" t="s">
        <v>146</v>
      </c>
      <c r="E32" s="8">
        <v>2014</v>
      </c>
      <c r="F32" s="5" t="s">
        <v>40</v>
      </c>
      <c r="G32" s="5" t="s">
        <v>147</v>
      </c>
      <c r="H32" s="5" t="s">
        <v>148</v>
      </c>
      <c r="I32" s="5" t="s">
        <v>149</v>
      </c>
      <c r="J32" s="5" t="s">
        <v>150</v>
      </c>
      <c r="K32" s="7"/>
      <c r="L32" s="9"/>
      <c r="M32" s="9"/>
      <c r="N32" s="9"/>
      <c r="O32" s="6" t="s">
        <v>95</v>
      </c>
      <c r="P32" s="12" t="str">
        <f t="shared" si="0"/>
        <v>cp14g</v>
      </c>
      <c r="Q32" s="12" t="str">
        <f t="shared" si="1"/>
        <v>cp14g</v>
      </c>
      <c r="R32" s="6" t="s">
        <v>96</v>
      </c>
    </row>
    <row r="33" spans="1:18" x14ac:dyDescent="0.2">
      <c r="A33" s="5" t="s">
        <v>151</v>
      </c>
      <c r="B33" s="6" t="s">
        <v>95</v>
      </c>
      <c r="C33" s="5" t="s">
        <v>152</v>
      </c>
      <c r="D33" s="5" t="s">
        <v>153</v>
      </c>
      <c r="E33" s="8">
        <v>2015</v>
      </c>
      <c r="F33" s="5" t="s">
        <v>40</v>
      </c>
      <c r="G33" s="5" t="s">
        <v>154</v>
      </c>
      <c r="H33" s="5" t="s">
        <v>155</v>
      </c>
      <c r="I33" s="5" t="s">
        <v>156</v>
      </c>
      <c r="J33" s="5" t="s">
        <v>150</v>
      </c>
      <c r="K33" s="7"/>
      <c r="L33" s="9"/>
      <c r="M33" s="9"/>
      <c r="N33" s="9"/>
      <c r="O33" s="6" t="s">
        <v>95</v>
      </c>
      <c r="P33" s="12" t="str">
        <f t="shared" si="0"/>
        <v>cp15a</v>
      </c>
      <c r="Q33" s="12" t="str">
        <f t="shared" si="1"/>
        <v>cp15a</v>
      </c>
      <c r="R33" s="6" t="s">
        <v>96</v>
      </c>
    </row>
    <row r="34" spans="1:18" x14ac:dyDescent="0.2">
      <c r="A34" s="5" t="s">
        <v>157</v>
      </c>
      <c r="B34" s="6" t="s">
        <v>95</v>
      </c>
      <c r="C34" s="5" t="s">
        <v>158</v>
      </c>
      <c r="D34" s="5" t="s">
        <v>121</v>
      </c>
      <c r="E34" s="8">
        <v>2015</v>
      </c>
      <c r="F34" s="5" t="s">
        <v>40</v>
      </c>
      <c r="G34" s="5" t="s">
        <v>159</v>
      </c>
      <c r="H34" s="5" t="s">
        <v>160</v>
      </c>
      <c r="I34" s="5" t="s">
        <v>161</v>
      </c>
      <c r="J34" s="5" t="s">
        <v>50</v>
      </c>
      <c r="K34" s="7"/>
      <c r="L34" s="9"/>
      <c r="M34" s="9"/>
      <c r="N34" s="9"/>
      <c r="O34" s="6" t="s">
        <v>95</v>
      </c>
      <c r="P34" s="12" t="str">
        <f t="shared" ref="P34:P67" si="2">HYPERLINK(CONCATENATE("", "https://orionzhou.github.io/public/multiqc/", A34, ".html"), A34)</f>
        <v>cp15b</v>
      </c>
      <c r="Q34" s="12" t="str">
        <f t="shared" ref="Q34:Q67" si="3">HYPERLINK(CONCATENATE("", "https://github.com/orionzhou/",O34,"/tree/master/data/11_qc/", A34, ""), A34)</f>
        <v>cp15b</v>
      </c>
      <c r="R34" s="6" t="s">
        <v>96</v>
      </c>
    </row>
    <row r="35" spans="1:18" x14ac:dyDescent="0.2">
      <c r="A35" s="5" t="s">
        <v>162</v>
      </c>
      <c r="B35" s="6" t="s">
        <v>95</v>
      </c>
      <c r="C35" s="5" t="s">
        <v>163</v>
      </c>
      <c r="D35" s="5" t="s">
        <v>164</v>
      </c>
      <c r="E35" s="8">
        <v>206</v>
      </c>
      <c r="F35" s="5" t="s">
        <v>40</v>
      </c>
      <c r="G35" s="5" t="s">
        <v>165</v>
      </c>
      <c r="H35" s="5" t="s">
        <v>163</v>
      </c>
      <c r="I35" s="5" t="s">
        <v>166</v>
      </c>
      <c r="J35" s="5" t="s">
        <v>167</v>
      </c>
      <c r="K35" s="7"/>
      <c r="L35" s="9"/>
      <c r="M35" s="9"/>
      <c r="N35" s="9"/>
      <c r="O35" s="6" t="s">
        <v>95</v>
      </c>
      <c r="P35" s="12" t="str">
        <f t="shared" si="2"/>
        <v>cp16a</v>
      </c>
      <c r="Q35" s="12" t="str">
        <f t="shared" si="3"/>
        <v>cp16a</v>
      </c>
      <c r="R35" s="6" t="s">
        <v>96</v>
      </c>
    </row>
    <row r="36" spans="1:18" x14ac:dyDescent="0.2">
      <c r="A36" s="5" t="s">
        <v>168</v>
      </c>
      <c r="B36" s="6" t="s">
        <v>95</v>
      </c>
      <c r="C36" s="5" t="s">
        <v>158</v>
      </c>
      <c r="D36" s="5" t="s">
        <v>169</v>
      </c>
      <c r="E36" s="8">
        <v>2018</v>
      </c>
      <c r="F36" s="5" t="s">
        <v>40</v>
      </c>
      <c r="G36" s="5" t="s">
        <v>170</v>
      </c>
      <c r="H36" s="5" t="s">
        <v>160</v>
      </c>
      <c r="I36" s="5" t="s">
        <v>161</v>
      </c>
      <c r="J36" s="5" t="s">
        <v>50</v>
      </c>
      <c r="K36" s="7"/>
      <c r="L36" s="9"/>
      <c r="M36" s="9"/>
      <c r="N36" s="9"/>
      <c r="O36" s="6" t="s">
        <v>95</v>
      </c>
      <c r="P36" s="12" t="str">
        <f t="shared" si="2"/>
        <v>cp18a</v>
      </c>
      <c r="Q36" s="12" t="str">
        <f t="shared" si="3"/>
        <v>cp18a</v>
      </c>
      <c r="R36" s="6" t="s">
        <v>96</v>
      </c>
    </row>
    <row r="37" spans="1:18" x14ac:dyDescent="0.2">
      <c r="A37" s="5" t="s">
        <v>171</v>
      </c>
      <c r="B37" s="6" t="s">
        <v>95</v>
      </c>
      <c r="C37" s="5" t="s">
        <v>172</v>
      </c>
      <c r="D37" s="5" t="s">
        <v>121</v>
      </c>
      <c r="E37" s="8">
        <v>2018</v>
      </c>
      <c r="F37" s="5" t="s">
        <v>40</v>
      </c>
      <c r="G37" s="5" t="s">
        <v>173</v>
      </c>
      <c r="H37" s="5" t="s">
        <v>174</v>
      </c>
      <c r="I37" s="5" t="s">
        <v>175</v>
      </c>
      <c r="J37" s="5" t="s">
        <v>176</v>
      </c>
      <c r="K37" s="7"/>
      <c r="L37" s="9"/>
      <c r="M37" s="9"/>
      <c r="N37" s="9"/>
      <c r="O37" s="6" t="s">
        <v>95</v>
      </c>
      <c r="P37" s="12" t="str">
        <f t="shared" si="2"/>
        <v>cp18b</v>
      </c>
      <c r="Q37" s="12" t="str">
        <f t="shared" si="3"/>
        <v>cp18b</v>
      </c>
      <c r="R37" s="6" t="s">
        <v>96</v>
      </c>
    </row>
    <row r="38" spans="1:18" x14ac:dyDescent="0.2">
      <c r="A38" s="5" t="s">
        <v>177</v>
      </c>
      <c r="B38" s="6" t="s">
        <v>95</v>
      </c>
      <c r="C38" s="5" t="s">
        <v>178</v>
      </c>
      <c r="D38" s="5" t="s">
        <v>179</v>
      </c>
      <c r="E38" s="8">
        <v>2019</v>
      </c>
      <c r="F38" s="5" t="s">
        <v>40</v>
      </c>
      <c r="G38" s="5" t="s">
        <v>180</v>
      </c>
      <c r="H38" s="5" t="s">
        <v>181</v>
      </c>
      <c r="I38" s="5" t="s">
        <v>182</v>
      </c>
      <c r="J38" s="5" t="s">
        <v>183</v>
      </c>
      <c r="K38" s="7"/>
      <c r="L38" s="9"/>
      <c r="M38" s="9"/>
      <c r="N38" s="9"/>
      <c r="O38" s="6" t="s">
        <v>95</v>
      </c>
      <c r="P38" s="12" t="str">
        <f t="shared" si="2"/>
        <v>cp19c</v>
      </c>
      <c r="Q38" s="12" t="str">
        <f t="shared" si="3"/>
        <v>cp19c</v>
      </c>
      <c r="R38" s="6" t="s">
        <v>96</v>
      </c>
    </row>
    <row r="39" spans="1:18" x14ac:dyDescent="0.2">
      <c r="A39" s="21" t="s">
        <v>578</v>
      </c>
      <c r="B39" s="11" t="s">
        <v>95</v>
      </c>
      <c r="C39" s="21"/>
      <c r="D39" s="21" t="s">
        <v>579</v>
      </c>
      <c r="E39" s="8">
        <v>2020</v>
      </c>
      <c r="F39" s="21" t="s">
        <v>40</v>
      </c>
      <c r="G39" s="21" t="s">
        <v>580</v>
      </c>
      <c r="H39" s="21" t="s">
        <v>581</v>
      </c>
      <c r="I39" s="21" t="s">
        <v>582</v>
      </c>
      <c r="J39" s="21" t="s">
        <v>102</v>
      </c>
      <c r="K39" s="21">
        <v>104</v>
      </c>
      <c r="L39" s="21"/>
      <c r="M39" s="21"/>
      <c r="N39" s="21"/>
      <c r="O39" s="11" t="s">
        <v>95</v>
      </c>
      <c r="P39" s="12" t="str">
        <f t="shared" si="2"/>
        <v>cp20a</v>
      </c>
      <c r="Q39" s="12" t="str">
        <f t="shared" si="3"/>
        <v>cp20a</v>
      </c>
      <c r="R39" s="11"/>
    </row>
    <row r="40" spans="1:18" x14ac:dyDescent="0.2">
      <c r="A40" s="5" t="s">
        <v>184</v>
      </c>
      <c r="B40" s="6" t="s">
        <v>98</v>
      </c>
      <c r="C40" s="7"/>
      <c r="D40" s="5" t="s">
        <v>185</v>
      </c>
      <c r="E40" s="8">
        <v>2016</v>
      </c>
      <c r="F40" s="5" t="s">
        <v>40</v>
      </c>
      <c r="G40" s="5" t="s">
        <v>186</v>
      </c>
      <c r="H40" s="9"/>
      <c r="I40" s="5" t="s">
        <v>187</v>
      </c>
      <c r="J40" s="9"/>
      <c r="K40" s="7"/>
      <c r="L40" s="9"/>
      <c r="M40" s="9"/>
      <c r="N40" s="9"/>
      <c r="O40" s="6" t="s">
        <v>95</v>
      </c>
      <c r="P40" s="10" t="str">
        <f t="shared" si="2"/>
        <v>cd16a</v>
      </c>
      <c r="Q40" s="10" t="str">
        <f t="shared" si="3"/>
        <v>cd16a</v>
      </c>
      <c r="R40" s="6"/>
    </row>
    <row r="41" spans="1:18" x14ac:dyDescent="0.2">
      <c r="A41" s="5" t="s">
        <v>188</v>
      </c>
      <c r="B41" s="6" t="s">
        <v>98</v>
      </c>
      <c r="C41" s="5" t="s">
        <v>189</v>
      </c>
      <c r="D41" s="5" t="s">
        <v>190</v>
      </c>
      <c r="E41" s="8">
        <v>2018</v>
      </c>
      <c r="F41" s="5" t="s">
        <v>40</v>
      </c>
      <c r="G41" s="5" t="s">
        <v>191</v>
      </c>
      <c r="H41" s="5" t="s">
        <v>192</v>
      </c>
      <c r="I41" s="9"/>
      <c r="J41" s="5" t="s">
        <v>193</v>
      </c>
      <c r="K41" s="7"/>
      <c r="L41" s="9"/>
      <c r="M41" s="9"/>
      <c r="N41" s="9"/>
      <c r="O41" s="6" t="s">
        <v>95</v>
      </c>
      <c r="P41" s="12" t="str">
        <f t="shared" si="2"/>
        <v>cd18a</v>
      </c>
      <c r="Q41" s="12" t="str">
        <f t="shared" si="3"/>
        <v>cd18a</v>
      </c>
      <c r="R41" s="6" t="s">
        <v>96</v>
      </c>
    </row>
    <row r="42" spans="1:18" x14ac:dyDescent="0.2">
      <c r="A42" s="5" t="s">
        <v>194</v>
      </c>
      <c r="B42" s="6" t="s">
        <v>98</v>
      </c>
      <c r="C42" s="5"/>
      <c r="D42" s="5" t="s">
        <v>195</v>
      </c>
      <c r="E42" s="8">
        <v>2020</v>
      </c>
      <c r="F42" s="5" t="s">
        <v>34</v>
      </c>
      <c r="G42" s="5"/>
      <c r="H42" s="5"/>
      <c r="I42" s="7"/>
      <c r="J42" s="9"/>
      <c r="K42" s="8"/>
      <c r="L42" s="9"/>
      <c r="M42" s="9"/>
      <c r="N42" s="9"/>
      <c r="O42" s="6" t="s">
        <v>95</v>
      </c>
      <c r="P42" s="12" t="str">
        <f t="shared" si="2"/>
        <v>cd20a</v>
      </c>
      <c r="Q42" s="12" t="str">
        <f t="shared" si="3"/>
        <v>cd20a</v>
      </c>
      <c r="R42" s="6" t="s">
        <v>96</v>
      </c>
    </row>
    <row r="43" spans="1:18" x14ac:dyDescent="0.2">
      <c r="A43" s="5" t="s">
        <v>196</v>
      </c>
      <c r="B43" s="6" t="s">
        <v>9</v>
      </c>
      <c r="C43" s="5" t="s">
        <v>197</v>
      </c>
      <c r="D43" s="5" t="s">
        <v>198</v>
      </c>
      <c r="E43" s="8">
        <v>2012</v>
      </c>
      <c r="F43" s="5" t="s">
        <v>40</v>
      </c>
      <c r="G43" s="5" t="s">
        <v>199</v>
      </c>
      <c r="H43" s="5" t="s">
        <v>200</v>
      </c>
      <c r="I43" s="7"/>
      <c r="J43" s="9"/>
      <c r="K43" s="8">
        <v>103</v>
      </c>
      <c r="L43" s="9"/>
      <c r="M43" s="9"/>
      <c r="N43" s="9"/>
      <c r="O43" s="6" t="s">
        <v>9</v>
      </c>
      <c r="P43" s="10" t="str">
        <f t="shared" si="2"/>
        <v>dn12a</v>
      </c>
      <c r="Q43" s="10" t="str">
        <f t="shared" si="3"/>
        <v>dn12a</v>
      </c>
      <c r="R43" s="11"/>
    </row>
    <row r="44" spans="1:18" x14ac:dyDescent="0.2">
      <c r="A44" s="5" t="s">
        <v>201</v>
      </c>
      <c r="B44" s="6" t="s">
        <v>9</v>
      </c>
      <c r="C44" s="5" t="s">
        <v>202</v>
      </c>
      <c r="D44" s="5" t="s">
        <v>203</v>
      </c>
      <c r="E44" s="8">
        <v>2012</v>
      </c>
      <c r="F44" s="5" t="s">
        <v>40</v>
      </c>
      <c r="G44" s="5" t="s">
        <v>204</v>
      </c>
      <c r="H44" s="5" t="s">
        <v>205</v>
      </c>
      <c r="I44" s="7"/>
      <c r="J44" s="9"/>
      <c r="K44" s="8">
        <v>273</v>
      </c>
      <c r="L44" s="9"/>
      <c r="M44" s="9"/>
      <c r="N44" s="9"/>
      <c r="O44" s="6" t="s">
        <v>9</v>
      </c>
      <c r="P44" s="10" t="str">
        <f t="shared" si="2"/>
        <v>dn12b</v>
      </c>
      <c r="Q44" s="10" t="str">
        <f t="shared" si="3"/>
        <v>dn12b</v>
      </c>
      <c r="R44" s="11"/>
    </row>
    <row r="45" spans="1:18" x14ac:dyDescent="0.2">
      <c r="A45" s="5" t="s">
        <v>206</v>
      </c>
      <c r="B45" s="6" t="s">
        <v>9</v>
      </c>
      <c r="C45" s="5" t="s">
        <v>207</v>
      </c>
      <c r="D45" s="5" t="s">
        <v>208</v>
      </c>
      <c r="E45" s="8">
        <v>2014</v>
      </c>
      <c r="F45" s="5" t="s">
        <v>40</v>
      </c>
      <c r="G45" s="5" t="s">
        <v>209</v>
      </c>
      <c r="H45" s="5" t="s">
        <v>210</v>
      </c>
      <c r="I45" s="7"/>
      <c r="J45" s="9"/>
      <c r="K45" s="8">
        <v>31</v>
      </c>
      <c r="L45" s="9"/>
      <c r="M45" s="9"/>
      <c r="N45" s="9"/>
      <c r="O45" s="6" t="s">
        <v>9</v>
      </c>
      <c r="P45" s="10" t="str">
        <f t="shared" si="2"/>
        <v>dn14a</v>
      </c>
      <c r="Q45" s="10" t="str">
        <f t="shared" si="3"/>
        <v>dn14a</v>
      </c>
      <c r="R45" s="11"/>
    </row>
    <row r="46" spans="1:18" x14ac:dyDescent="0.2">
      <c r="A46" s="5" t="s">
        <v>211</v>
      </c>
      <c r="B46" s="6" t="s">
        <v>9</v>
      </c>
      <c r="C46" s="5" t="s">
        <v>212</v>
      </c>
      <c r="D46" s="5" t="s">
        <v>213</v>
      </c>
      <c r="E46" s="8">
        <v>2015</v>
      </c>
      <c r="F46" s="5" t="s">
        <v>40</v>
      </c>
      <c r="G46" s="5" t="s">
        <v>214</v>
      </c>
      <c r="H46" s="5" t="s">
        <v>215</v>
      </c>
      <c r="I46" s="5" t="s">
        <v>216</v>
      </c>
      <c r="J46" s="9"/>
      <c r="K46" s="8">
        <v>5</v>
      </c>
      <c r="L46" s="9"/>
      <c r="M46" s="9"/>
      <c r="N46" s="9"/>
      <c r="O46" s="6" t="s">
        <v>9</v>
      </c>
      <c r="P46" s="10" t="str">
        <f t="shared" si="2"/>
        <v>dn15a</v>
      </c>
      <c r="Q46" s="10" t="str">
        <f t="shared" si="3"/>
        <v>dn15a</v>
      </c>
      <c r="R46" s="11"/>
    </row>
    <row r="47" spans="1:18" x14ac:dyDescent="0.2">
      <c r="A47" s="5" t="s">
        <v>217</v>
      </c>
      <c r="B47" s="6" t="s">
        <v>9</v>
      </c>
      <c r="C47" s="7"/>
      <c r="D47" s="5" t="s">
        <v>33</v>
      </c>
      <c r="E47" s="8">
        <v>2015</v>
      </c>
      <c r="F47" s="5" t="s">
        <v>34</v>
      </c>
      <c r="G47" s="5" t="s">
        <v>218</v>
      </c>
      <c r="I47" s="5" t="s">
        <v>219</v>
      </c>
      <c r="J47" s="9"/>
      <c r="K47" s="7"/>
      <c r="L47" s="9"/>
      <c r="M47" s="9"/>
      <c r="N47" s="9"/>
      <c r="O47" s="6" t="s">
        <v>9</v>
      </c>
      <c r="P47" s="10" t="str">
        <f t="shared" si="2"/>
        <v>dn15b</v>
      </c>
      <c r="Q47" s="10" t="str">
        <f t="shared" si="3"/>
        <v>dn15b</v>
      </c>
      <c r="R47" s="11"/>
    </row>
    <row r="48" spans="1:18" x14ac:dyDescent="0.2">
      <c r="A48" s="5" t="s">
        <v>220</v>
      </c>
      <c r="B48" s="6" t="s">
        <v>9</v>
      </c>
      <c r="C48" s="7"/>
      <c r="D48" s="5" t="s">
        <v>221</v>
      </c>
      <c r="E48" s="8">
        <v>2016</v>
      </c>
      <c r="F48" s="5" t="s">
        <v>40</v>
      </c>
      <c r="G48" s="5" t="s">
        <v>222</v>
      </c>
      <c r="H48" s="5" t="s">
        <v>223</v>
      </c>
      <c r="I48" s="5" t="s">
        <v>224</v>
      </c>
      <c r="J48" s="9"/>
      <c r="K48" s="8">
        <v>845</v>
      </c>
      <c r="L48" s="9"/>
      <c r="M48" s="9"/>
      <c r="N48" s="9"/>
      <c r="O48" s="6" t="s">
        <v>9</v>
      </c>
      <c r="P48" s="10" t="str">
        <f t="shared" si="2"/>
        <v>dn16a</v>
      </c>
      <c r="Q48" s="10" t="str">
        <f t="shared" si="3"/>
        <v>dn16a</v>
      </c>
      <c r="R48" s="11"/>
    </row>
    <row r="49" spans="1:18" x14ac:dyDescent="0.2">
      <c r="A49" s="5" t="s">
        <v>225</v>
      </c>
      <c r="B49" s="6" t="s">
        <v>9</v>
      </c>
      <c r="C49" s="5" t="s">
        <v>226</v>
      </c>
      <c r="D49" s="5" t="s">
        <v>227</v>
      </c>
      <c r="E49" s="8">
        <v>2017</v>
      </c>
      <c r="F49" s="5" t="s">
        <v>40</v>
      </c>
      <c r="G49" s="5" t="s">
        <v>228</v>
      </c>
      <c r="H49" s="5" t="s">
        <v>229</v>
      </c>
      <c r="I49" s="7"/>
      <c r="J49" s="9"/>
      <c r="K49" s="8">
        <v>277</v>
      </c>
      <c r="L49" s="9"/>
      <c r="M49" s="9"/>
      <c r="N49" s="9"/>
      <c r="O49" s="6" t="s">
        <v>9</v>
      </c>
      <c r="P49" s="10" t="str">
        <f t="shared" si="2"/>
        <v>dn17a</v>
      </c>
      <c r="Q49" s="10" t="str">
        <f t="shared" si="3"/>
        <v>dn17a</v>
      </c>
      <c r="R49" s="11"/>
    </row>
    <row r="50" spans="1:18" x14ac:dyDescent="0.2">
      <c r="A50" s="5" t="s">
        <v>230</v>
      </c>
      <c r="B50" s="6" t="s">
        <v>9</v>
      </c>
      <c r="C50" s="5" t="s">
        <v>231</v>
      </c>
      <c r="D50" s="5" t="s">
        <v>227</v>
      </c>
      <c r="E50" s="8">
        <v>2017</v>
      </c>
      <c r="F50" s="5" t="s">
        <v>40</v>
      </c>
      <c r="G50" s="5" t="s">
        <v>232</v>
      </c>
      <c r="H50" s="5" t="s">
        <v>233</v>
      </c>
      <c r="I50" s="7"/>
      <c r="J50" s="9"/>
      <c r="K50" s="8">
        <v>598</v>
      </c>
      <c r="L50" s="9"/>
      <c r="M50" s="9"/>
      <c r="N50" s="9"/>
      <c r="O50" s="6" t="s">
        <v>9</v>
      </c>
      <c r="P50" s="10" t="str">
        <f t="shared" si="2"/>
        <v>dn17b</v>
      </c>
      <c r="Q50" s="10" t="str">
        <f t="shared" si="3"/>
        <v>dn17b</v>
      </c>
      <c r="R50" s="11"/>
    </row>
    <row r="51" spans="1:18" x14ac:dyDescent="0.2">
      <c r="A51" s="5" t="s">
        <v>234</v>
      </c>
      <c r="B51" s="6" t="s">
        <v>9</v>
      </c>
      <c r="C51" s="5" t="s">
        <v>235</v>
      </c>
      <c r="D51" s="5" t="s">
        <v>236</v>
      </c>
      <c r="E51" s="8">
        <v>2018</v>
      </c>
      <c r="F51" s="5" t="s">
        <v>34</v>
      </c>
      <c r="G51" s="5" t="s">
        <v>237</v>
      </c>
      <c r="H51" s="5" t="s">
        <v>238</v>
      </c>
      <c r="I51" s="5" t="s">
        <v>239</v>
      </c>
      <c r="J51" s="9"/>
      <c r="K51" s="8">
        <v>60</v>
      </c>
      <c r="L51" s="9"/>
      <c r="M51" s="9"/>
      <c r="N51" s="9"/>
      <c r="O51" s="6" t="s">
        <v>9</v>
      </c>
      <c r="P51" s="10" t="str">
        <f t="shared" si="2"/>
        <v>dn18a</v>
      </c>
      <c r="Q51" s="10" t="str">
        <f t="shared" si="3"/>
        <v>dn18a</v>
      </c>
      <c r="R51" s="11"/>
    </row>
    <row r="52" spans="1:18" x14ac:dyDescent="0.2">
      <c r="A52" s="5" t="s">
        <v>240</v>
      </c>
      <c r="B52" s="6" t="s">
        <v>9</v>
      </c>
      <c r="C52" s="5" t="s">
        <v>241</v>
      </c>
      <c r="D52" s="5" t="s">
        <v>164</v>
      </c>
      <c r="E52" s="8">
        <v>2019</v>
      </c>
      <c r="F52" s="5" t="s">
        <v>40</v>
      </c>
      <c r="G52" s="5" t="s">
        <v>242</v>
      </c>
      <c r="H52" s="5" t="s">
        <v>243</v>
      </c>
      <c r="I52" s="7"/>
      <c r="J52" s="9"/>
      <c r="K52" s="8">
        <v>521</v>
      </c>
      <c r="L52" s="9"/>
      <c r="M52" s="9"/>
      <c r="N52" s="9"/>
      <c r="O52" s="6" t="s">
        <v>9</v>
      </c>
      <c r="P52" s="10" t="str">
        <f t="shared" si="2"/>
        <v>dn19a</v>
      </c>
      <c r="Q52" s="10" t="str">
        <f t="shared" si="3"/>
        <v>dn19a</v>
      </c>
      <c r="R52" s="11"/>
    </row>
    <row r="53" spans="1:18" x14ac:dyDescent="0.2">
      <c r="A53" s="21" t="s">
        <v>587</v>
      </c>
      <c r="B53" s="11" t="s">
        <v>9</v>
      </c>
      <c r="C53" s="21"/>
      <c r="D53" s="21" t="s">
        <v>430</v>
      </c>
      <c r="E53" s="8">
        <v>2021</v>
      </c>
      <c r="F53" s="21" t="s">
        <v>34</v>
      </c>
      <c r="G53" s="21"/>
      <c r="H53" s="21" t="s">
        <v>588</v>
      </c>
      <c r="I53" s="21" t="s">
        <v>589</v>
      </c>
      <c r="J53" s="21"/>
      <c r="K53" s="8"/>
      <c r="L53" s="21"/>
      <c r="M53" s="21"/>
      <c r="N53" s="21"/>
      <c r="O53" s="11" t="s">
        <v>9</v>
      </c>
      <c r="P53" s="10" t="str">
        <f t="shared" si="2"/>
        <v>dn21a</v>
      </c>
      <c r="Q53" s="10" t="str">
        <f t="shared" si="3"/>
        <v>dn21a</v>
      </c>
      <c r="R53" s="11"/>
    </row>
    <row r="54" spans="1:18" x14ac:dyDescent="0.2">
      <c r="A54" s="13" t="s">
        <v>244</v>
      </c>
      <c r="B54" s="6" t="s">
        <v>2</v>
      </c>
      <c r="C54" s="5" t="s">
        <v>132</v>
      </c>
      <c r="D54" s="5" t="s">
        <v>133</v>
      </c>
      <c r="E54" s="8">
        <v>2012</v>
      </c>
      <c r="F54" s="5" t="s">
        <v>40</v>
      </c>
      <c r="G54" s="5" t="s">
        <v>245</v>
      </c>
      <c r="H54" s="9"/>
      <c r="I54" s="9"/>
      <c r="J54" s="9"/>
      <c r="K54" s="7"/>
      <c r="L54" s="9"/>
      <c r="M54" s="9"/>
      <c r="N54" s="9"/>
      <c r="O54" s="6" t="s">
        <v>2</v>
      </c>
      <c r="P54" s="12" t="str">
        <f t="shared" si="2"/>
        <v>cp12a2</v>
      </c>
      <c r="Q54" s="12" t="str">
        <f t="shared" si="3"/>
        <v>cp12a2</v>
      </c>
      <c r="R54" s="6" t="s">
        <v>96</v>
      </c>
    </row>
    <row r="55" spans="1:18" x14ac:dyDescent="0.2">
      <c r="A55" s="13" t="s">
        <v>246</v>
      </c>
      <c r="B55" s="6" t="s">
        <v>2</v>
      </c>
      <c r="C55" s="5" t="s">
        <v>139</v>
      </c>
      <c r="D55" s="5" t="s">
        <v>140</v>
      </c>
      <c r="E55" s="8">
        <v>2012</v>
      </c>
      <c r="F55" s="5" t="s">
        <v>40</v>
      </c>
      <c r="G55" s="5" t="s">
        <v>247</v>
      </c>
      <c r="H55" s="9"/>
      <c r="I55" s="9"/>
      <c r="J55" s="9"/>
      <c r="K55" s="7"/>
      <c r="L55" s="9"/>
      <c r="M55" s="9"/>
      <c r="N55" s="9"/>
      <c r="O55" s="6" t="s">
        <v>2</v>
      </c>
      <c r="P55" s="12" t="str">
        <f t="shared" si="2"/>
        <v>cp12b2</v>
      </c>
      <c r="Q55" s="12" t="str">
        <f t="shared" si="3"/>
        <v>cp12b2</v>
      </c>
      <c r="R55" s="6" t="s">
        <v>96</v>
      </c>
    </row>
    <row r="56" spans="1:18" x14ac:dyDescent="0.2">
      <c r="A56" s="13" t="s">
        <v>248</v>
      </c>
      <c r="B56" s="6" t="s">
        <v>2</v>
      </c>
      <c r="C56" s="5" t="s">
        <v>145</v>
      </c>
      <c r="D56" s="5" t="s">
        <v>146</v>
      </c>
      <c r="E56" s="8">
        <v>2014</v>
      </c>
      <c r="F56" s="5" t="s">
        <v>40</v>
      </c>
      <c r="G56" s="9"/>
      <c r="H56" s="9"/>
      <c r="I56" s="9"/>
      <c r="J56" s="9"/>
      <c r="K56" s="7"/>
      <c r="L56" s="9"/>
      <c r="M56" s="9"/>
      <c r="N56" s="9"/>
      <c r="O56" s="6" t="s">
        <v>2</v>
      </c>
      <c r="P56" s="12" t="str">
        <f t="shared" si="2"/>
        <v>cp14g2</v>
      </c>
      <c r="Q56" s="12" t="str">
        <f t="shared" si="3"/>
        <v>cp14g2</v>
      </c>
      <c r="R56" s="6" t="s">
        <v>96</v>
      </c>
    </row>
    <row r="57" spans="1:18" x14ac:dyDescent="0.2">
      <c r="A57" s="13" t="s">
        <v>249</v>
      </c>
      <c r="B57" s="6" t="s">
        <v>2</v>
      </c>
      <c r="C57" s="5" t="s">
        <v>152</v>
      </c>
      <c r="D57" s="5" t="s">
        <v>153</v>
      </c>
      <c r="E57" s="8">
        <v>2015</v>
      </c>
      <c r="F57" s="5" t="s">
        <v>40</v>
      </c>
      <c r="G57" s="9"/>
      <c r="H57" s="9"/>
      <c r="I57" s="9"/>
      <c r="J57" s="9"/>
      <c r="K57" s="7"/>
      <c r="L57" s="9"/>
      <c r="M57" s="9"/>
      <c r="N57" s="9"/>
      <c r="O57" s="6" t="s">
        <v>2</v>
      </c>
      <c r="P57" s="12" t="str">
        <f t="shared" si="2"/>
        <v>cp15a2</v>
      </c>
      <c r="Q57" s="12" t="str">
        <f t="shared" si="3"/>
        <v>cp15a2</v>
      </c>
      <c r="R57" s="6" t="s">
        <v>96</v>
      </c>
    </row>
    <row r="58" spans="1:18" x14ac:dyDescent="0.2">
      <c r="A58" s="13" t="s">
        <v>250</v>
      </c>
      <c r="B58" s="6" t="s">
        <v>2</v>
      </c>
      <c r="C58" s="5" t="s">
        <v>158</v>
      </c>
      <c r="D58" s="5" t="s">
        <v>121</v>
      </c>
      <c r="E58" s="8">
        <v>2015</v>
      </c>
      <c r="F58" s="5" t="s">
        <v>40</v>
      </c>
      <c r="G58" s="9"/>
      <c r="H58" s="9"/>
      <c r="I58" s="9"/>
      <c r="J58" s="9"/>
      <c r="K58" s="7"/>
      <c r="L58" s="9"/>
      <c r="M58" s="9"/>
      <c r="N58" s="9"/>
      <c r="O58" s="6" t="s">
        <v>2</v>
      </c>
      <c r="P58" s="12" t="str">
        <f t="shared" si="2"/>
        <v>cp15b2</v>
      </c>
      <c r="Q58" s="12" t="str">
        <f t="shared" si="3"/>
        <v>cp15b2</v>
      </c>
      <c r="R58" s="6" t="s">
        <v>96</v>
      </c>
    </row>
    <row r="59" spans="1:18" x14ac:dyDescent="0.2">
      <c r="A59" s="13" t="s">
        <v>251</v>
      </c>
      <c r="B59" s="6" t="s">
        <v>2</v>
      </c>
      <c r="C59" s="5" t="s">
        <v>252</v>
      </c>
      <c r="D59" s="5" t="s">
        <v>164</v>
      </c>
      <c r="E59" s="8">
        <v>2016</v>
      </c>
      <c r="F59" s="5" t="s">
        <v>40</v>
      </c>
      <c r="G59" s="9"/>
      <c r="H59" s="9"/>
      <c r="I59" s="9"/>
      <c r="J59" s="9"/>
      <c r="K59" s="7"/>
      <c r="L59" s="9"/>
      <c r="M59" s="9"/>
      <c r="N59" s="9"/>
      <c r="O59" s="6" t="s">
        <v>2</v>
      </c>
      <c r="P59" s="12" t="str">
        <f t="shared" si="2"/>
        <v>cp16a2</v>
      </c>
      <c r="Q59" s="12" t="str">
        <f t="shared" si="3"/>
        <v>cp16a2</v>
      </c>
      <c r="R59" s="6" t="s">
        <v>96</v>
      </c>
    </row>
    <row r="60" spans="1:18" x14ac:dyDescent="0.2">
      <c r="A60" s="13" t="s">
        <v>253</v>
      </c>
      <c r="B60" s="6" t="s">
        <v>2</v>
      </c>
      <c r="C60" s="5" t="s">
        <v>254</v>
      </c>
      <c r="D60" s="5" t="s">
        <v>255</v>
      </c>
      <c r="E60" s="8">
        <v>2016</v>
      </c>
      <c r="F60" s="5" t="s">
        <v>40</v>
      </c>
      <c r="G60" s="5" t="s">
        <v>256</v>
      </c>
      <c r="H60" s="9"/>
      <c r="I60" s="9"/>
      <c r="J60" s="9"/>
      <c r="K60" s="7"/>
      <c r="L60" s="9"/>
      <c r="M60" s="9"/>
      <c r="N60" s="9"/>
      <c r="O60" s="6" t="s">
        <v>2</v>
      </c>
      <c r="P60" s="12" t="str">
        <f t="shared" si="2"/>
        <v>cp16b2</v>
      </c>
      <c r="Q60" s="12" t="str">
        <f t="shared" si="3"/>
        <v>cp16b2</v>
      </c>
      <c r="R60" s="6" t="s">
        <v>96</v>
      </c>
    </row>
    <row r="61" spans="1:18" x14ac:dyDescent="0.2">
      <c r="A61" s="13" t="s">
        <v>257</v>
      </c>
      <c r="B61" s="6" t="s">
        <v>2</v>
      </c>
      <c r="C61" s="5" t="s">
        <v>158</v>
      </c>
      <c r="D61" s="5" t="s">
        <v>169</v>
      </c>
      <c r="E61" s="8">
        <v>2018</v>
      </c>
      <c r="F61" s="5" t="s">
        <v>40</v>
      </c>
      <c r="G61" s="9"/>
      <c r="H61" s="9"/>
      <c r="I61" s="9"/>
      <c r="J61" s="9"/>
      <c r="K61" s="7"/>
      <c r="L61" s="9"/>
      <c r="M61" s="9"/>
      <c r="N61" s="9"/>
      <c r="O61" s="6" t="s">
        <v>2</v>
      </c>
      <c r="P61" s="12" t="str">
        <f t="shared" si="2"/>
        <v>cp18a2</v>
      </c>
      <c r="Q61" s="12" t="str">
        <f t="shared" si="3"/>
        <v>cp18a2</v>
      </c>
      <c r="R61" s="6" t="s">
        <v>96</v>
      </c>
    </row>
    <row r="62" spans="1:18" x14ac:dyDescent="0.2">
      <c r="A62" s="13" t="s">
        <v>258</v>
      </c>
      <c r="B62" s="6" t="s">
        <v>2</v>
      </c>
      <c r="C62" s="5" t="s">
        <v>172</v>
      </c>
      <c r="D62" s="5" t="s">
        <v>121</v>
      </c>
      <c r="E62" s="8">
        <v>2018</v>
      </c>
      <c r="F62" s="5" t="s">
        <v>40</v>
      </c>
      <c r="G62" s="9"/>
      <c r="H62" s="9"/>
      <c r="I62" s="9"/>
      <c r="J62" s="9"/>
      <c r="K62" s="7"/>
      <c r="L62" s="9"/>
      <c r="M62" s="9"/>
      <c r="N62" s="9"/>
      <c r="O62" s="6" t="s">
        <v>2</v>
      </c>
      <c r="P62" s="12" t="str">
        <f t="shared" si="2"/>
        <v>cp18b2</v>
      </c>
      <c r="Q62" s="12" t="str">
        <f t="shared" si="3"/>
        <v>cp18b2</v>
      </c>
      <c r="R62" s="6" t="s">
        <v>96</v>
      </c>
    </row>
    <row r="63" spans="1:18" x14ac:dyDescent="0.2">
      <c r="A63" s="13" t="s">
        <v>259</v>
      </c>
      <c r="B63" s="6" t="s">
        <v>2</v>
      </c>
      <c r="C63" s="5" t="s">
        <v>178</v>
      </c>
      <c r="D63" s="5" t="s">
        <v>179</v>
      </c>
      <c r="E63" s="8">
        <v>2019</v>
      </c>
      <c r="F63" s="5" t="s">
        <v>40</v>
      </c>
      <c r="G63" s="9"/>
      <c r="H63" s="7"/>
      <c r="I63" s="5" t="s">
        <v>260</v>
      </c>
      <c r="J63" s="9"/>
      <c r="K63" s="7"/>
      <c r="L63" s="9"/>
      <c r="M63" s="9"/>
      <c r="N63" s="9"/>
      <c r="O63" s="6" t="s">
        <v>2</v>
      </c>
      <c r="P63" s="12" t="str">
        <f t="shared" si="2"/>
        <v>cp19c2</v>
      </c>
      <c r="Q63" s="12" t="str">
        <f t="shared" si="3"/>
        <v>cp19c2</v>
      </c>
      <c r="R63" s="6" t="s">
        <v>96</v>
      </c>
    </row>
    <row r="64" spans="1:18" x14ac:dyDescent="0.2">
      <c r="A64" s="5" t="s">
        <v>261</v>
      </c>
      <c r="B64" s="6" t="s">
        <v>2</v>
      </c>
      <c r="C64" s="7"/>
      <c r="D64" s="5" t="s">
        <v>121</v>
      </c>
      <c r="E64" s="8">
        <v>2010</v>
      </c>
      <c r="F64" s="5" t="s">
        <v>40</v>
      </c>
      <c r="G64" s="5" t="s">
        <v>262</v>
      </c>
      <c r="H64" s="5" t="s">
        <v>263</v>
      </c>
      <c r="I64" s="5" t="s">
        <v>80</v>
      </c>
      <c r="J64" s="5" t="s">
        <v>102</v>
      </c>
      <c r="K64" s="8">
        <v>6</v>
      </c>
      <c r="L64" s="9"/>
      <c r="M64" s="9"/>
      <c r="N64" s="9"/>
      <c r="O64" s="6" t="s">
        <v>2</v>
      </c>
      <c r="P64" s="12" t="str">
        <f t="shared" si="2"/>
        <v>rn10a</v>
      </c>
      <c r="Q64" s="12" t="str">
        <f t="shared" si="3"/>
        <v>rn10a</v>
      </c>
      <c r="R64" s="6" t="s">
        <v>96</v>
      </c>
    </row>
    <row r="65" spans="1:18" x14ac:dyDescent="0.2">
      <c r="A65" s="5" t="s">
        <v>264</v>
      </c>
      <c r="B65" s="6" t="s">
        <v>2</v>
      </c>
      <c r="C65" s="7"/>
      <c r="D65" s="5" t="s">
        <v>265</v>
      </c>
      <c r="E65" s="8">
        <v>2011</v>
      </c>
      <c r="F65" s="5" t="s">
        <v>40</v>
      </c>
      <c r="G65" s="5" t="s">
        <v>266</v>
      </c>
      <c r="H65" s="5" t="s">
        <v>267</v>
      </c>
      <c r="I65" s="5" t="s">
        <v>80</v>
      </c>
      <c r="J65" s="5" t="s">
        <v>268</v>
      </c>
      <c r="K65" s="8">
        <v>12</v>
      </c>
      <c r="L65" s="9"/>
      <c r="M65" s="9"/>
      <c r="N65" s="9"/>
      <c r="O65" s="6" t="s">
        <v>2</v>
      </c>
      <c r="P65" s="12" t="str">
        <f t="shared" si="2"/>
        <v>rn11a</v>
      </c>
      <c r="Q65" s="12" t="str">
        <f t="shared" si="3"/>
        <v>rn11a</v>
      </c>
      <c r="R65" s="6" t="s">
        <v>96</v>
      </c>
    </row>
    <row r="66" spans="1:18" x14ac:dyDescent="0.2">
      <c r="A66" s="5" t="s">
        <v>269</v>
      </c>
      <c r="B66" s="6" t="s">
        <v>2</v>
      </c>
      <c r="C66" s="7"/>
      <c r="D66" s="5" t="s">
        <v>33</v>
      </c>
      <c r="E66" s="8">
        <v>2012</v>
      </c>
      <c r="F66" s="5" t="s">
        <v>40</v>
      </c>
      <c r="G66" s="5" t="s">
        <v>270</v>
      </c>
      <c r="H66" s="5" t="s">
        <v>271</v>
      </c>
      <c r="I66" s="5" t="s">
        <v>43</v>
      </c>
      <c r="J66" s="5" t="s">
        <v>272</v>
      </c>
      <c r="K66" s="8">
        <v>4</v>
      </c>
      <c r="L66" s="9"/>
      <c r="M66" s="9"/>
      <c r="N66" s="9"/>
      <c r="O66" s="6" t="s">
        <v>2</v>
      </c>
      <c r="P66" s="10" t="str">
        <f t="shared" si="2"/>
        <v>rn12b</v>
      </c>
      <c r="Q66" s="10" t="str">
        <f t="shared" si="3"/>
        <v>rn12b</v>
      </c>
      <c r="R66" s="11"/>
    </row>
    <row r="67" spans="1:18" x14ac:dyDescent="0.2">
      <c r="A67" s="5" t="s">
        <v>273</v>
      </c>
      <c r="B67" s="6" t="s">
        <v>2</v>
      </c>
      <c r="C67" s="7"/>
      <c r="D67" s="5" t="s">
        <v>121</v>
      </c>
      <c r="E67" s="8">
        <v>2013</v>
      </c>
      <c r="F67" s="5" t="s">
        <v>40</v>
      </c>
      <c r="G67" s="5" t="s">
        <v>274</v>
      </c>
      <c r="H67" s="5" t="s">
        <v>275</v>
      </c>
      <c r="I67" s="5" t="s">
        <v>276</v>
      </c>
      <c r="J67" s="5" t="s">
        <v>277</v>
      </c>
      <c r="K67" s="8">
        <v>107</v>
      </c>
      <c r="L67" s="9"/>
      <c r="M67" s="9"/>
      <c r="N67" s="6" t="s">
        <v>112</v>
      </c>
      <c r="O67" s="6" t="s">
        <v>2</v>
      </c>
      <c r="P67" s="12" t="str">
        <f t="shared" si="2"/>
        <v>rn13a</v>
      </c>
      <c r="Q67" s="12" t="str">
        <f t="shared" si="3"/>
        <v>rn13a</v>
      </c>
      <c r="R67" s="6" t="s">
        <v>96</v>
      </c>
    </row>
    <row r="68" spans="1:18" x14ac:dyDescent="0.2">
      <c r="A68" s="5" t="s">
        <v>278</v>
      </c>
      <c r="B68" s="6" t="s">
        <v>2</v>
      </c>
      <c r="C68" s="7"/>
      <c r="D68" s="5" t="s">
        <v>279</v>
      </c>
      <c r="E68" s="8">
        <v>2013</v>
      </c>
      <c r="F68" s="5" t="s">
        <v>40</v>
      </c>
      <c r="G68" s="5" t="s">
        <v>280</v>
      </c>
      <c r="H68" s="5" t="s">
        <v>281</v>
      </c>
      <c r="I68" s="5" t="s">
        <v>80</v>
      </c>
      <c r="J68" s="5" t="s">
        <v>282</v>
      </c>
      <c r="K68" s="8">
        <v>22</v>
      </c>
      <c r="L68" s="9"/>
      <c r="M68" s="9"/>
      <c r="N68" s="9"/>
      <c r="O68" s="6" t="s">
        <v>2</v>
      </c>
      <c r="P68" s="12" t="str">
        <f t="shared" ref="P68:P99" si="4">HYPERLINK(CONCATENATE("", "https://orionzhou.github.io/public/multiqc/", A68, ".html"), A68)</f>
        <v>rn13b</v>
      </c>
      <c r="Q68" s="12" t="str">
        <f t="shared" ref="Q68:Q99" si="5">HYPERLINK(CONCATENATE("", "https://github.com/orionzhou/",O68,"/tree/master/data/11_qc/", A68, ""), A68)</f>
        <v>rn13b</v>
      </c>
      <c r="R68" s="6" t="s">
        <v>96</v>
      </c>
    </row>
    <row r="69" spans="1:18" x14ac:dyDescent="0.2">
      <c r="A69" s="5" t="s">
        <v>283</v>
      </c>
      <c r="B69" s="6" t="s">
        <v>2</v>
      </c>
      <c r="C69" s="7"/>
      <c r="D69" s="5" t="s">
        <v>284</v>
      </c>
      <c r="E69" s="8">
        <v>2013</v>
      </c>
      <c r="F69" s="5" t="s">
        <v>40</v>
      </c>
      <c r="G69" s="5" t="s">
        <v>285</v>
      </c>
      <c r="H69" s="5" t="s">
        <v>286</v>
      </c>
      <c r="I69" s="5" t="s">
        <v>287</v>
      </c>
      <c r="J69" s="5" t="s">
        <v>288</v>
      </c>
      <c r="K69" s="8">
        <v>62</v>
      </c>
      <c r="L69" s="9"/>
      <c r="M69" s="9"/>
      <c r="N69" s="9"/>
      <c r="O69" s="6" t="s">
        <v>2</v>
      </c>
      <c r="P69" s="12" t="str">
        <f t="shared" si="4"/>
        <v>rn13c</v>
      </c>
      <c r="Q69" s="12" t="str">
        <f t="shared" si="5"/>
        <v>rn13c</v>
      </c>
      <c r="R69" s="6" t="s">
        <v>96</v>
      </c>
    </row>
    <row r="70" spans="1:18" x14ac:dyDescent="0.2">
      <c r="A70" s="5" t="s">
        <v>289</v>
      </c>
      <c r="B70" s="6" t="s">
        <v>2</v>
      </c>
      <c r="C70" s="7"/>
      <c r="D70" s="5" t="s">
        <v>290</v>
      </c>
      <c r="E70" s="8">
        <v>2013</v>
      </c>
      <c r="F70" s="5" t="s">
        <v>40</v>
      </c>
      <c r="G70" s="5" t="s">
        <v>291</v>
      </c>
      <c r="H70" s="5" t="s">
        <v>292</v>
      </c>
      <c r="I70" s="5" t="s">
        <v>293</v>
      </c>
      <c r="J70" s="5" t="s">
        <v>50</v>
      </c>
      <c r="K70" s="8">
        <v>8</v>
      </c>
      <c r="L70" s="9"/>
      <c r="M70" s="9"/>
      <c r="N70" s="9"/>
      <c r="O70" s="6" t="s">
        <v>2</v>
      </c>
      <c r="P70" s="10" t="str">
        <f t="shared" si="4"/>
        <v>rn13d</v>
      </c>
      <c r="Q70" s="10" t="str">
        <f t="shared" si="5"/>
        <v>rn13d</v>
      </c>
      <c r="R70" s="11"/>
    </row>
    <row r="71" spans="1:18" x14ac:dyDescent="0.2">
      <c r="A71" s="5" t="s">
        <v>294</v>
      </c>
      <c r="B71" s="6" t="s">
        <v>2</v>
      </c>
      <c r="C71" s="7"/>
      <c r="D71" s="5" t="s">
        <v>295</v>
      </c>
      <c r="E71" s="8">
        <v>2013</v>
      </c>
      <c r="F71" s="5" t="s">
        <v>40</v>
      </c>
      <c r="G71" s="5" t="s">
        <v>296</v>
      </c>
      <c r="H71" s="5" t="s">
        <v>297</v>
      </c>
      <c r="I71" s="5" t="s">
        <v>298</v>
      </c>
      <c r="J71" s="5" t="s">
        <v>299</v>
      </c>
      <c r="K71" s="8">
        <v>368</v>
      </c>
      <c r="L71" s="9"/>
      <c r="M71" s="9"/>
      <c r="N71" s="9"/>
      <c r="O71" s="6" t="s">
        <v>2</v>
      </c>
      <c r="P71" s="10" t="str">
        <f t="shared" si="4"/>
        <v>rn13e</v>
      </c>
      <c r="Q71" s="10" t="str">
        <f t="shared" si="5"/>
        <v>rn13e</v>
      </c>
      <c r="R71" s="11"/>
    </row>
    <row r="72" spans="1:18" x14ac:dyDescent="0.2">
      <c r="A72" s="5" t="s">
        <v>300</v>
      </c>
      <c r="B72" s="6" t="s">
        <v>2</v>
      </c>
      <c r="C72" s="7"/>
      <c r="D72" s="5" t="s">
        <v>301</v>
      </c>
      <c r="E72" s="8">
        <v>2013</v>
      </c>
      <c r="F72" s="5" t="s">
        <v>40</v>
      </c>
      <c r="G72" s="5" t="s">
        <v>302</v>
      </c>
      <c r="H72" s="5" t="s">
        <v>292</v>
      </c>
      <c r="I72" s="5" t="s">
        <v>303</v>
      </c>
      <c r="J72" s="5" t="s">
        <v>50</v>
      </c>
      <c r="K72" s="8">
        <v>12</v>
      </c>
      <c r="L72" s="6" t="s">
        <v>112</v>
      </c>
      <c r="M72" s="9"/>
      <c r="N72" s="9"/>
      <c r="O72" s="6" t="s">
        <v>2</v>
      </c>
      <c r="P72" s="10" t="str">
        <f t="shared" si="4"/>
        <v>rn13f</v>
      </c>
      <c r="Q72" s="10" t="str">
        <f t="shared" si="5"/>
        <v>rn13f</v>
      </c>
      <c r="R72" s="11"/>
    </row>
    <row r="73" spans="1:18" x14ac:dyDescent="0.2">
      <c r="A73" s="5" t="s">
        <v>304</v>
      </c>
      <c r="B73" s="6" t="s">
        <v>2</v>
      </c>
      <c r="C73" s="7"/>
      <c r="D73" s="5" t="s">
        <v>236</v>
      </c>
      <c r="E73" s="8">
        <v>2014</v>
      </c>
      <c r="F73" s="5" t="s">
        <v>40</v>
      </c>
      <c r="G73" s="5" t="s">
        <v>305</v>
      </c>
      <c r="H73" s="5" t="s">
        <v>306</v>
      </c>
      <c r="I73" s="5" t="s">
        <v>307</v>
      </c>
      <c r="J73" s="5" t="s">
        <v>129</v>
      </c>
      <c r="K73" s="8">
        <v>503</v>
      </c>
      <c r="L73" s="9"/>
      <c r="M73" s="9"/>
      <c r="N73" s="9"/>
      <c r="O73" s="6" t="s">
        <v>2</v>
      </c>
      <c r="P73" s="10" t="str">
        <f t="shared" si="4"/>
        <v>rn14a</v>
      </c>
      <c r="Q73" s="10" t="str">
        <f t="shared" si="5"/>
        <v>rn14a</v>
      </c>
      <c r="R73" s="11"/>
    </row>
    <row r="74" spans="1:18" x14ac:dyDescent="0.2">
      <c r="A74" s="5" t="s">
        <v>308</v>
      </c>
      <c r="B74" s="6" t="s">
        <v>2</v>
      </c>
      <c r="C74" s="7"/>
      <c r="D74" s="5" t="s">
        <v>121</v>
      </c>
      <c r="E74" s="8">
        <v>2014</v>
      </c>
      <c r="F74" s="5" t="s">
        <v>40</v>
      </c>
      <c r="G74" s="5" t="s">
        <v>309</v>
      </c>
      <c r="H74" s="5" t="s">
        <v>310</v>
      </c>
      <c r="I74" s="5" t="s">
        <v>80</v>
      </c>
      <c r="J74" s="5" t="s">
        <v>50</v>
      </c>
      <c r="K74" s="8">
        <v>7</v>
      </c>
      <c r="L74" s="9"/>
      <c r="M74" s="9"/>
      <c r="N74" s="9"/>
      <c r="O74" s="6" t="s">
        <v>2</v>
      </c>
      <c r="P74" s="10" t="str">
        <f t="shared" si="4"/>
        <v>rn14b</v>
      </c>
      <c r="Q74" s="10" t="str">
        <f t="shared" si="5"/>
        <v>rn14b</v>
      </c>
      <c r="R74" s="11"/>
    </row>
    <row r="75" spans="1:18" x14ac:dyDescent="0.2">
      <c r="A75" s="5" t="s">
        <v>311</v>
      </c>
      <c r="B75" s="6" t="s">
        <v>2</v>
      </c>
      <c r="C75" s="7"/>
      <c r="D75" s="5" t="s">
        <v>312</v>
      </c>
      <c r="E75" s="8">
        <v>2014</v>
      </c>
      <c r="F75" s="5" t="s">
        <v>40</v>
      </c>
      <c r="G75" s="5" t="s">
        <v>313</v>
      </c>
      <c r="H75" s="5" t="s">
        <v>314</v>
      </c>
      <c r="I75" s="5" t="s">
        <v>80</v>
      </c>
      <c r="J75" s="5" t="s">
        <v>315</v>
      </c>
      <c r="K75" s="8">
        <v>4</v>
      </c>
      <c r="L75" s="9"/>
      <c r="M75" s="9"/>
      <c r="N75" s="9"/>
      <c r="O75" s="6" t="s">
        <v>2</v>
      </c>
      <c r="P75" s="10" t="str">
        <f t="shared" si="4"/>
        <v>rn14c</v>
      </c>
      <c r="Q75" s="10" t="str">
        <f t="shared" si="5"/>
        <v>rn14c</v>
      </c>
      <c r="R75" s="11"/>
    </row>
    <row r="76" spans="1:18" x14ac:dyDescent="0.2">
      <c r="A76" s="5" t="s">
        <v>316</v>
      </c>
      <c r="B76" s="6" t="s">
        <v>2</v>
      </c>
      <c r="C76" s="7"/>
      <c r="D76" s="5" t="s">
        <v>317</v>
      </c>
      <c r="E76" s="8">
        <v>2014</v>
      </c>
      <c r="F76" s="5" t="s">
        <v>40</v>
      </c>
      <c r="G76" s="5" t="s">
        <v>318</v>
      </c>
      <c r="H76" s="5" t="s">
        <v>319</v>
      </c>
      <c r="I76" s="5" t="s">
        <v>80</v>
      </c>
      <c r="J76" s="5" t="s">
        <v>167</v>
      </c>
      <c r="K76" s="8">
        <v>53</v>
      </c>
      <c r="L76" s="9"/>
      <c r="M76" s="9"/>
      <c r="N76" s="9"/>
      <c r="O76" s="6" t="s">
        <v>2</v>
      </c>
      <c r="P76" s="10" t="str">
        <f t="shared" si="4"/>
        <v>rn14e</v>
      </c>
      <c r="Q76" s="10" t="str">
        <f t="shared" si="5"/>
        <v>rn14e</v>
      </c>
      <c r="R76" s="11"/>
    </row>
    <row r="77" spans="1:18" x14ac:dyDescent="0.2">
      <c r="A77" s="5" t="s">
        <v>320</v>
      </c>
      <c r="B77" s="6" t="s">
        <v>2</v>
      </c>
      <c r="C77" s="7"/>
      <c r="D77" s="5" t="s">
        <v>321</v>
      </c>
      <c r="E77" s="8">
        <v>2014</v>
      </c>
      <c r="F77" s="5" t="s">
        <v>40</v>
      </c>
      <c r="G77" s="5" t="s">
        <v>322</v>
      </c>
      <c r="H77" s="5" t="s">
        <v>11</v>
      </c>
      <c r="I77" s="5" t="s">
        <v>323</v>
      </c>
      <c r="J77" s="5" t="s">
        <v>129</v>
      </c>
      <c r="K77" s="8">
        <v>27</v>
      </c>
      <c r="L77" s="6" t="s">
        <v>112</v>
      </c>
      <c r="M77" s="6" t="s">
        <v>112</v>
      </c>
      <c r="N77" s="9"/>
      <c r="O77" s="6" t="s">
        <v>2</v>
      </c>
      <c r="P77" s="12" t="str">
        <f t="shared" si="4"/>
        <v>rn14f</v>
      </c>
      <c r="Q77" s="12" t="str">
        <f t="shared" si="5"/>
        <v>rn14f</v>
      </c>
      <c r="R77" s="6" t="s">
        <v>96</v>
      </c>
    </row>
    <row r="78" spans="1:18" x14ac:dyDescent="0.2">
      <c r="A78" s="5" t="s">
        <v>324</v>
      </c>
      <c r="B78" s="6" t="s">
        <v>2</v>
      </c>
      <c r="C78" s="7"/>
      <c r="D78" s="5" t="s">
        <v>325</v>
      </c>
      <c r="E78" s="8">
        <v>2014</v>
      </c>
      <c r="F78" s="5" t="s">
        <v>40</v>
      </c>
      <c r="G78" s="5" t="s">
        <v>326</v>
      </c>
      <c r="H78" s="5"/>
      <c r="I78" s="5" t="s">
        <v>327</v>
      </c>
      <c r="J78" s="5" t="s">
        <v>328</v>
      </c>
      <c r="K78" s="8">
        <v>16</v>
      </c>
      <c r="L78" s="5" t="s">
        <v>112</v>
      </c>
      <c r="M78" s="9"/>
      <c r="N78" s="9"/>
      <c r="O78" s="6" t="s">
        <v>2</v>
      </c>
      <c r="P78" s="10" t="str">
        <f t="shared" si="4"/>
        <v>rn14g</v>
      </c>
      <c r="Q78" s="10" t="str">
        <f t="shared" si="5"/>
        <v>rn14g</v>
      </c>
    </row>
    <row r="79" spans="1:18" x14ac:dyDescent="0.2">
      <c r="A79" s="5" t="s">
        <v>329</v>
      </c>
      <c r="B79" s="6" t="s">
        <v>2</v>
      </c>
      <c r="C79" s="7"/>
      <c r="D79" s="5" t="s">
        <v>330</v>
      </c>
      <c r="E79" s="8">
        <v>2015</v>
      </c>
      <c r="F79" s="5" t="s">
        <v>40</v>
      </c>
      <c r="G79" s="5" t="s">
        <v>331</v>
      </c>
      <c r="H79" s="5" t="s">
        <v>277</v>
      </c>
      <c r="I79" s="5" t="s">
        <v>332</v>
      </c>
      <c r="J79" s="5" t="s">
        <v>277</v>
      </c>
      <c r="K79" s="8">
        <v>380</v>
      </c>
      <c r="L79" s="9"/>
      <c r="M79" s="9"/>
      <c r="N79" s="9"/>
      <c r="O79" s="6" t="s">
        <v>2</v>
      </c>
      <c r="P79" s="10" t="str">
        <f t="shared" si="4"/>
        <v>rn15a</v>
      </c>
      <c r="Q79" s="10" t="str">
        <f t="shared" si="5"/>
        <v>rn15a</v>
      </c>
    </row>
    <row r="80" spans="1:18" x14ac:dyDescent="0.2">
      <c r="A80" s="5" t="s">
        <v>333</v>
      </c>
      <c r="B80" s="6" t="s">
        <v>2</v>
      </c>
      <c r="C80" s="7"/>
      <c r="D80" s="5" t="s">
        <v>213</v>
      </c>
      <c r="E80" s="8">
        <v>2015</v>
      </c>
      <c r="F80" s="5" t="s">
        <v>40</v>
      </c>
      <c r="G80" s="5" t="s">
        <v>334</v>
      </c>
      <c r="H80" s="5" t="s">
        <v>335</v>
      </c>
      <c r="I80" s="5" t="s">
        <v>336</v>
      </c>
      <c r="J80" s="5" t="s">
        <v>337</v>
      </c>
      <c r="K80" s="8">
        <v>8</v>
      </c>
      <c r="L80" s="9"/>
      <c r="M80" s="9"/>
      <c r="N80" s="9"/>
      <c r="O80" s="6" t="s">
        <v>2</v>
      </c>
      <c r="P80" s="10" t="str">
        <f t="shared" si="4"/>
        <v>rn15b</v>
      </c>
      <c r="Q80" s="10" t="str">
        <f t="shared" si="5"/>
        <v>rn15b</v>
      </c>
    </row>
    <row r="81" spans="1:18" x14ac:dyDescent="0.2">
      <c r="A81" s="5" t="s">
        <v>338</v>
      </c>
      <c r="B81" s="6" t="s">
        <v>2</v>
      </c>
      <c r="C81" s="7"/>
      <c r="D81" s="5" t="s">
        <v>339</v>
      </c>
      <c r="E81" s="8">
        <v>2016</v>
      </c>
      <c r="F81" s="5" t="s">
        <v>40</v>
      </c>
      <c r="G81" s="5" t="s">
        <v>340</v>
      </c>
      <c r="H81" s="5" t="s">
        <v>341</v>
      </c>
      <c r="I81" s="5" t="s">
        <v>342</v>
      </c>
      <c r="J81" s="5" t="s">
        <v>337</v>
      </c>
      <c r="K81" s="8">
        <v>102</v>
      </c>
      <c r="L81" s="9"/>
      <c r="M81" s="9"/>
      <c r="N81" s="6" t="s">
        <v>112</v>
      </c>
      <c r="O81" s="6" t="s">
        <v>2</v>
      </c>
      <c r="P81" s="10" t="str">
        <f t="shared" si="4"/>
        <v>rn15c</v>
      </c>
      <c r="Q81" s="10" t="str">
        <f t="shared" si="5"/>
        <v>rn15c</v>
      </c>
    </row>
    <row r="82" spans="1:18" x14ac:dyDescent="0.2">
      <c r="A82" s="5" t="s">
        <v>343</v>
      </c>
      <c r="B82" s="6" t="s">
        <v>2</v>
      </c>
      <c r="C82" s="7"/>
      <c r="D82" s="5" t="s">
        <v>339</v>
      </c>
      <c r="E82" s="8">
        <v>2015</v>
      </c>
      <c r="F82" s="5" t="s">
        <v>40</v>
      </c>
      <c r="G82" s="5" t="s">
        <v>344</v>
      </c>
      <c r="H82" s="5" t="s">
        <v>345</v>
      </c>
      <c r="I82" s="5" t="s">
        <v>346</v>
      </c>
      <c r="J82" s="5" t="s">
        <v>337</v>
      </c>
      <c r="K82" s="8">
        <v>106</v>
      </c>
      <c r="L82" s="9"/>
      <c r="M82" s="9"/>
      <c r="N82" s="6" t="s">
        <v>112</v>
      </c>
      <c r="O82" s="6" t="s">
        <v>2</v>
      </c>
      <c r="P82" s="12" t="str">
        <f t="shared" si="4"/>
        <v>rn15d</v>
      </c>
      <c r="Q82" s="12" t="str">
        <f t="shared" si="5"/>
        <v>rn15d</v>
      </c>
      <c r="R82" s="6" t="s">
        <v>96</v>
      </c>
    </row>
    <row r="83" spans="1:18" x14ac:dyDescent="0.2">
      <c r="A83" s="5" t="s">
        <v>347</v>
      </c>
      <c r="B83" s="6" t="s">
        <v>2</v>
      </c>
      <c r="C83" s="7"/>
      <c r="D83" s="5" t="s">
        <v>348</v>
      </c>
      <c r="E83" s="8">
        <v>2016</v>
      </c>
      <c r="F83" s="5" t="s">
        <v>40</v>
      </c>
      <c r="G83" s="5" t="s">
        <v>349</v>
      </c>
      <c r="H83" s="5" t="s">
        <v>350</v>
      </c>
      <c r="I83" s="5" t="s">
        <v>351</v>
      </c>
      <c r="J83" s="5" t="s">
        <v>352</v>
      </c>
      <c r="K83" s="8">
        <v>8</v>
      </c>
      <c r="L83" s="9"/>
      <c r="M83" s="6" t="s">
        <v>112</v>
      </c>
      <c r="N83" s="9"/>
      <c r="O83" s="6" t="s">
        <v>2</v>
      </c>
      <c r="P83" s="10" t="str">
        <f t="shared" si="4"/>
        <v>rn15e</v>
      </c>
      <c r="Q83" s="10" t="str">
        <f t="shared" si="5"/>
        <v>rn15e</v>
      </c>
      <c r="R83" s="11"/>
    </row>
    <row r="84" spans="1:18" x14ac:dyDescent="0.2">
      <c r="A84" s="5" t="s">
        <v>353</v>
      </c>
      <c r="B84" s="6" t="s">
        <v>2</v>
      </c>
      <c r="C84" s="7"/>
      <c r="D84" s="5" t="s">
        <v>317</v>
      </c>
      <c r="E84" s="8">
        <v>2015</v>
      </c>
      <c r="F84" s="5" t="s">
        <v>40</v>
      </c>
      <c r="G84" s="5" t="s">
        <v>354</v>
      </c>
      <c r="H84" s="5" t="s">
        <v>355</v>
      </c>
      <c r="I84" s="5" t="s">
        <v>356</v>
      </c>
      <c r="J84" s="5" t="s">
        <v>102</v>
      </c>
      <c r="K84" s="8">
        <v>4</v>
      </c>
      <c r="L84" s="9"/>
      <c r="M84" s="6" t="s">
        <v>112</v>
      </c>
      <c r="N84" s="9"/>
      <c r="O84" s="6" t="s">
        <v>2</v>
      </c>
      <c r="P84" s="10" t="str">
        <f t="shared" si="4"/>
        <v>rn15f</v>
      </c>
      <c r="Q84" s="10" t="str">
        <f t="shared" si="5"/>
        <v>rn15f</v>
      </c>
      <c r="R84" s="11"/>
    </row>
    <row r="85" spans="1:18" x14ac:dyDescent="0.2">
      <c r="A85" s="5" t="s">
        <v>357</v>
      </c>
      <c r="B85" s="6" t="s">
        <v>2</v>
      </c>
      <c r="C85" s="7"/>
      <c r="D85" s="5" t="s">
        <v>358</v>
      </c>
      <c r="E85" s="8">
        <v>2015</v>
      </c>
      <c r="F85" s="5" t="s">
        <v>40</v>
      </c>
      <c r="G85" s="5" t="s">
        <v>359</v>
      </c>
      <c r="H85" s="5" t="s">
        <v>360</v>
      </c>
      <c r="I85" s="5" t="s">
        <v>361</v>
      </c>
      <c r="J85" s="5" t="s">
        <v>362</v>
      </c>
      <c r="K85" s="8">
        <v>24</v>
      </c>
      <c r="L85" s="9"/>
      <c r="M85" s="9"/>
      <c r="N85" s="9"/>
      <c r="O85" s="6" t="s">
        <v>2</v>
      </c>
      <c r="P85" s="10" t="str">
        <f t="shared" si="4"/>
        <v>rn15g</v>
      </c>
      <c r="Q85" s="10" t="str">
        <f t="shared" si="5"/>
        <v>rn15g</v>
      </c>
      <c r="R85" s="11"/>
    </row>
    <row r="86" spans="1:18" x14ac:dyDescent="0.2">
      <c r="A86" s="5" t="s">
        <v>363</v>
      </c>
      <c r="B86" s="6" t="s">
        <v>2</v>
      </c>
      <c r="C86" s="7"/>
      <c r="D86" s="5" t="s">
        <v>364</v>
      </c>
      <c r="E86" s="8">
        <v>2016</v>
      </c>
      <c r="F86" s="5" t="s">
        <v>40</v>
      </c>
      <c r="G86" s="5" t="s">
        <v>365</v>
      </c>
      <c r="H86" s="5" t="s">
        <v>366</v>
      </c>
      <c r="I86" s="5" t="s">
        <v>80</v>
      </c>
      <c r="J86" s="5" t="s">
        <v>367</v>
      </c>
      <c r="K86" s="8">
        <v>94</v>
      </c>
      <c r="L86" s="9"/>
      <c r="M86" s="9"/>
      <c r="N86" s="9"/>
      <c r="O86" s="6" t="s">
        <v>2</v>
      </c>
      <c r="P86" s="12" t="str">
        <f t="shared" si="4"/>
        <v>rn16b</v>
      </c>
      <c r="Q86" s="12" t="str">
        <f t="shared" si="5"/>
        <v>rn16b</v>
      </c>
      <c r="R86" s="6" t="s">
        <v>96</v>
      </c>
    </row>
    <row r="87" spans="1:18" x14ac:dyDescent="0.2">
      <c r="A87" s="5" t="s">
        <v>368</v>
      </c>
      <c r="B87" s="6" t="s">
        <v>2</v>
      </c>
      <c r="C87" s="7"/>
      <c r="D87" s="5" t="s">
        <v>369</v>
      </c>
      <c r="E87" s="8">
        <v>2016</v>
      </c>
      <c r="F87" s="5" t="s">
        <v>40</v>
      </c>
      <c r="G87" s="5" t="s">
        <v>370</v>
      </c>
      <c r="H87" s="5" t="s">
        <v>371</v>
      </c>
      <c r="I87" s="5" t="s">
        <v>80</v>
      </c>
      <c r="J87" s="5" t="s">
        <v>372</v>
      </c>
      <c r="K87" s="8">
        <v>23</v>
      </c>
      <c r="L87" s="9"/>
      <c r="M87" s="9"/>
      <c r="N87" s="9"/>
      <c r="O87" s="6" t="s">
        <v>2</v>
      </c>
      <c r="P87" s="12" t="str">
        <f t="shared" si="4"/>
        <v>rn16c</v>
      </c>
      <c r="Q87" s="12" t="str">
        <f t="shared" si="5"/>
        <v>rn16c</v>
      </c>
      <c r="R87" s="6" t="s">
        <v>96</v>
      </c>
    </row>
    <row r="88" spans="1:18" x14ac:dyDescent="0.2">
      <c r="A88" s="5" t="s">
        <v>373</v>
      </c>
      <c r="B88" s="6" t="s">
        <v>2</v>
      </c>
      <c r="C88" s="7"/>
      <c r="D88" s="5" t="s">
        <v>374</v>
      </c>
      <c r="E88" s="8">
        <v>2017</v>
      </c>
      <c r="F88" s="5" t="s">
        <v>40</v>
      </c>
      <c r="G88" s="5" t="s">
        <v>375</v>
      </c>
      <c r="H88" s="5" t="s">
        <v>376</v>
      </c>
      <c r="I88" s="5" t="s">
        <v>377</v>
      </c>
      <c r="J88" s="5" t="s">
        <v>378</v>
      </c>
      <c r="K88" s="8">
        <v>133</v>
      </c>
      <c r="L88" s="9"/>
      <c r="M88" s="9"/>
      <c r="N88" s="9"/>
      <c r="O88" s="6" t="s">
        <v>2</v>
      </c>
      <c r="P88" s="10" t="str">
        <f t="shared" si="4"/>
        <v>rn17a</v>
      </c>
      <c r="Q88" s="10" t="str">
        <f t="shared" si="5"/>
        <v>rn17a</v>
      </c>
      <c r="R88" s="11"/>
    </row>
    <row r="89" spans="1:18" x14ac:dyDescent="0.2">
      <c r="A89" s="5" t="s">
        <v>379</v>
      </c>
      <c r="B89" s="6" t="s">
        <v>2</v>
      </c>
      <c r="C89" s="7"/>
      <c r="D89" s="5" t="s">
        <v>290</v>
      </c>
      <c r="E89" s="8">
        <v>2017</v>
      </c>
      <c r="F89" s="5" t="s">
        <v>34</v>
      </c>
      <c r="G89" s="5" t="s">
        <v>380</v>
      </c>
      <c r="H89" s="5" t="s">
        <v>110</v>
      </c>
      <c r="I89" s="5" t="s">
        <v>381</v>
      </c>
      <c r="J89" s="5" t="s">
        <v>288</v>
      </c>
      <c r="K89" s="8">
        <v>15</v>
      </c>
      <c r="L89" s="6" t="s">
        <v>112</v>
      </c>
      <c r="M89" s="6" t="s">
        <v>112</v>
      </c>
      <c r="N89" s="9"/>
      <c r="O89" s="6" t="s">
        <v>2</v>
      </c>
      <c r="P89" s="12" t="str">
        <f t="shared" si="4"/>
        <v>rn17b</v>
      </c>
      <c r="Q89" s="12" t="str">
        <f t="shared" si="5"/>
        <v>rn17b</v>
      </c>
      <c r="R89" s="6" t="s">
        <v>96</v>
      </c>
    </row>
    <row r="90" spans="1:18" x14ac:dyDescent="0.2">
      <c r="A90" s="5" t="s">
        <v>382</v>
      </c>
      <c r="B90" s="6" t="s">
        <v>2</v>
      </c>
      <c r="C90" s="7"/>
      <c r="D90" s="5" t="s">
        <v>383</v>
      </c>
      <c r="E90" s="8">
        <v>2017</v>
      </c>
      <c r="F90" s="5" t="s">
        <v>40</v>
      </c>
      <c r="G90" s="5" t="s">
        <v>384</v>
      </c>
      <c r="H90" s="5" t="s">
        <v>385</v>
      </c>
      <c r="I90" s="5" t="s">
        <v>303</v>
      </c>
      <c r="J90" s="5" t="s">
        <v>386</v>
      </c>
      <c r="K90" s="8">
        <v>8</v>
      </c>
      <c r="L90" s="6" t="s">
        <v>112</v>
      </c>
      <c r="M90" s="6" t="s">
        <v>112</v>
      </c>
      <c r="N90" s="9"/>
      <c r="O90" s="6" t="s">
        <v>2</v>
      </c>
      <c r="P90" s="12" t="str">
        <f t="shared" si="4"/>
        <v>rn17c</v>
      </c>
      <c r="Q90" s="12" t="str">
        <f t="shared" si="5"/>
        <v>rn17c</v>
      </c>
      <c r="R90" s="6" t="s">
        <v>96</v>
      </c>
    </row>
    <row r="91" spans="1:18" x14ac:dyDescent="0.2">
      <c r="A91" s="5" t="s">
        <v>387</v>
      </c>
      <c r="B91" s="6" t="s">
        <v>2</v>
      </c>
      <c r="C91" s="7"/>
      <c r="D91" s="5" t="s">
        <v>46</v>
      </c>
      <c r="E91" s="8">
        <v>2017</v>
      </c>
      <c r="F91" s="5" t="s">
        <v>40</v>
      </c>
      <c r="G91" s="5" t="s">
        <v>388</v>
      </c>
      <c r="H91" s="5" t="s">
        <v>389</v>
      </c>
      <c r="I91" s="5" t="s">
        <v>390</v>
      </c>
      <c r="J91" s="5" t="s">
        <v>391</v>
      </c>
      <c r="K91" s="8">
        <v>6</v>
      </c>
      <c r="L91" s="9"/>
      <c r="M91" s="6" t="s">
        <v>112</v>
      </c>
      <c r="N91" s="9"/>
      <c r="O91" s="6" t="s">
        <v>2</v>
      </c>
      <c r="P91" s="12" t="str">
        <f t="shared" si="4"/>
        <v>rn17d</v>
      </c>
      <c r="Q91" s="12" t="str">
        <f t="shared" si="5"/>
        <v>rn17d</v>
      </c>
      <c r="R91" s="6" t="s">
        <v>96</v>
      </c>
    </row>
    <row r="92" spans="1:18" x14ac:dyDescent="0.2">
      <c r="A92" s="5" t="s">
        <v>392</v>
      </c>
      <c r="B92" s="6" t="s">
        <v>2</v>
      </c>
      <c r="C92" s="7"/>
      <c r="D92" s="5" t="s">
        <v>109</v>
      </c>
      <c r="E92" s="8">
        <v>2017</v>
      </c>
      <c r="F92" s="5" t="s">
        <v>34</v>
      </c>
      <c r="G92" s="5" t="s">
        <v>393</v>
      </c>
      <c r="H92" s="5" t="s">
        <v>394</v>
      </c>
      <c r="I92" s="5" t="s">
        <v>395</v>
      </c>
      <c r="J92" s="5" t="s">
        <v>396</v>
      </c>
      <c r="K92" s="8">
        <v>50</v>
      </c>
      <c r="L92" s="9"/>
      <c r="M92" s="6" t="s">
        <v>112</v>
      </c>
      <c r="N92" s="9"/>
      <c r="O92" s="6" t="s">
        <v>2</v>
      </c>
      <c r="P92" s="12" t="str">
        <f t="shared" si="4"/>
        <v>rn17e</v>
      </c>
      <c r="Q92" s="12" t="str">
        <f t="shared" si="5"/>
        <v>rn17e</v>
      </c>
      <c r="R92" s="6" t="s">
        <v>96</v>
      </c>
    </row>
    <row r="93" spans="1:18" x14ac:dyDescent="0.2">
      <c r="A93" s="5" t="s">
        <v>397</v>
      </c>
      <c r="B93" s="6" t="s">
        <v>2</v>
      </c>
      <c r="C93" s="7"/>
      <c r="D93" s="5" t="s">
        <v>398</v>
      </c>
      <c r="E93" s="8">
        <v>2018</v>
      </c>
      <c r="F93" s="5" t="s">
        <v>40</v>
      </c>
      <c r="G93" s="5" t="s">
        <v>399</v>
      </c>
      <c r="H93" s="5" t="s">
        <v>400</v>
      </c>
      <c r="I93" s="5" t="s">
        <v>401</v>
      </c>
      <c r="J93" s="5" t="s">
        <v>402</v>
      </c>
      <c r="K93" s="8">
        <v>1781</v>
      </c>
      <c r="L93" s="9"/>
      <c r="M93" s="9"/>
      <c r="N93" s="9"/>
      <c r="O93" s="6" t="s">
        <v>2</v>
      </c>
      <c r="P93" s="10" t="str">
        <f t="shared" si="4"/>
        <v>rn18a</v>
      </c>
      <c r="Q93" s="10" t="str">
        <f t="shared" si="5"/>
        <v>rn18a</v>
      </c>
      <c r="R93" s="11"/>
    </row>
    <row r="94" spans="1:18" x14ac:dyDescent="0.2">
      <c r="A94" s="5" t="s">
        <v>403</v>
      </c>
      <c r="B94" s="6" t="s">
        <v>2</v>
      </c>
      <c r="C94" s="7"/>
      <c r="D94" s="5" t="s">
        <v>404</v>
      </c>
      <c r="E94" s="8">
        <v>2018</v>
      </c>
      <c r="F94" s="5" t="s">
        <v>40</v>
      </c>
      <c r="G94" s="5" t="s">
        <v>405</v>
      </c>
      <c r="H94" s="5" t="s">
        <v>406</v>
      </c>
      <c r="I94" s="5" t="s">
        <v>407</v>
      </c>
      <c r="J94" s="5" t="s">
        <v>408</v>
      </c>
      <c r="K94" s="8">
        <v>46</v>
      </c>
      <c r="L94" s="6" t="s">
        <v>112</v>
      </c>
      <c r="M94" s="9"/>
      <c r="N94" s="9"/>
      <c r="O94" s="6" t="s">
        <v>2</v>
      </c>
      <c r="P94" s="10" t="str">
        <f t="shared" si="4"/>
        <v>rn18b</v>
      </c>
      <c r="Q94" s="10" t="str">
        <f t="shared" si="5"/>
        <v>rn18b</v>
      </c>
      <c r="R94" s="11"/>
    </row>
    <row r="95" spans="1:18" x14ac:dyDescent="0.2">
      <c r="A95" s="5" t="s">
        <v>409</v>
      </c>
      <c r="B95" s="6" t="s">
        <v>2</v>
      </c>
      <c r="C95" s="7"/>
      <c r="D95" s="5" t="s">
        <v>410</v>
      </c>
      <c r="E95" s="8">
        <v>2018</v>
      </c>
      <c r="F95" s="5" t="s">
        <v>40</v>
      </c>
      <c r="G95" s="5" t="s">
        <v>411</v>
      </c>
      <c r="H95" s="5" t="s">
        <v>412</v>
      </c>
      <c r="I95" s="5" t="s">
        <v>413</v>
      </c>
      <c r="J95" s="5" t="s">
        <v>414</v>
      </c>
      <c r="K95" s="8">
        <v>623</v>
      </c>
      <c r="L95" s="9"/>
      <c r="M95" s="9"/>
      <c r="N95" s="6" t="s">
        <v>112</v>
      </c>
      <c r="O95" s="6" t="s">
        <v>2</v>
      </c>
      <c r="P95" s="10" t="str">
        <f t="shared" si="4"/>
        <v>rn18c</v>
      </c>
      <c r="Q95" s="10" t="str">
        <f t="shared" si="5"/>
        <v>rn18c</v>
      </c>
      <c r="R95" s="6"/>
    </row>
    <row r="96" spans="1:18" x14ac:dyDescent="0.2">
      <c r="A96" s="5" t="s">
        <v>415</v>
      </c>
      <c r="B96" s="6" t="s">
        <v>2</v>
      </c>
      <c r="C96" s="7"/>
      <c r="D96" s="5" t="s">
        <v>416</v>
      </c>
      <c r="E96" s="8">
        <v>2018</v>
      </c>
      <c r="F96" s="5" t="s">
        <v>40</v>
      </c>
      <c r="G96" s="5" t="s">
        <v>417</v>
      </c>
      <c r="H96" s="5" t="s">
        <v>418</v>
      </c>
      <c r="I96" s="5" t="s">
        <v>419</v>
      </c>
      <c r="J96" s="5" t="s">
        <v>386</v>
      </c>
      <c r="K96" s="8">
        <v>48</v>
      </c>
      <c r="L96" s="9"/>
      <c r="M96" s="9"/>
      <c r="N96" s="9"/>
      <c r="O96" s="6" t="s">
        <v>2</v>
      </c>
      <c r="P96" s="10" t="str">
        <f t="shared" si="4"/>
        <v>rn18d</v>
      </c>
      <c r="Q96" s="10" t="str">
        <f t="shared" si="5"/>
        <v>rn18d</v>
      </c>
      <c r="R96" s="11"/>
    </row>
    <row r="97" spans="1:18" x14ac:dyDescent="0.2">
      <c r="A97" s="5" t="s">
        <v>420</v>
      </c>
      <c r="B97" s="6" t="s">
        <v>2</v>
      </c>
      <c r="C97" s="7"/>
      <c r="D97" s="5" t="s">
        <v>421</v>
      </c>
      <c r="E97" s="8">
        <v>2018</v>
      </c>
      <c r="F97" s="5" t="s">
        <v>40</v>
      </c>
      <c r="G97" s="14"/>
      <c r="H97" s="5" t="s">
        <v>422</v>
      </c>
      <c r="I97" s="5" t="s">
        <v>423</v>
      </c>
      <c r="J97" s="5" t="s">
        <v>424</v>
      </c>
      <c r="K97" s="8">
        <v>1136</v>
      </c>
      <c r="L97" s="9"/>
      <c r="M97" s="9"/>
      <c r="N97" s="9"/>
      <c r="O97" s="6" t="s">
        <v>2</v>
      </c>
      <c r="P97" s="10" t="str">
        <f t="shared" si="4"/>
        <v>rn18e</v>
      </c>
      <c r="Q97" s="10" t="str">
        <f t="shared" si="5"/>
        <v>rn18e</v>
      </c>
      <c r="R97" s="11"/>
    </row>
    <row r="98" spans="1:18" x14ac:dyDescent="0.2">
      <c r="A98" s="5" t="s">
        <v>425</v>
      </c>
      <c r="B98" s="6" t="s">
        <v>2</v>
      </c>
      <c r="C98" s="7"/>
      <c r="D98" s="5" t="s">
        <v>426</v>
      </c>
      <c r="E98" s="8">
        <v>2018</v>
      </c>
      <c r="F98" s="5" t="s">
        <v>40</v>
      </c>
      <c r="G98" s="5" t="s">
        <v>427</v>
      </c>
      <c r="H98" s="5" t="s">
        <v>428</v>
      </c>
      <c r="I98" s="5" t="s">
        <v>43</v>
      </c>
      <c r="J98" s="5" t="s">
        <v>378</v>
      </c>
      <c r="K98" s="8">
        <v>20</v>
      </c>
      <c r="L98" s="9"/>
      <c r="M98" s="9"/>
      <c r="N98" s="9"/>
      <c r="O98" s="6" t="s">
        <v>2</v>
      </c>
      <c r="P98" s="10" t="str">
        <f t="shared" si="4"/>
        <v>rn18f</v>
      </c>
      <c r="Q98" s="10" t="str">
        <f t="shared" si="5"/>
        <v>rn18f</v>
      </c>
      <c r="R98" s="11"/>
    </row>
    <row r="99" spans="1:18" x14ac:dyDescent="0.2">
      <c r="A99" s="5" t="s">
        <v>429</v>
      </c>
      <c r="B99" s="6" t="s">
        <v>2</v>
      </c>
      <c r="C99" s="7"/>
      <c r="D99" s="5" t="s">
        <v>430</v>
      </c>
      <c r="E99" s="8">
        <v>2018</v>
      </c>
      <c r="F99" s="5" t="s">
        <v>34</v>
      </c>
      <c r="G99" s="5" t="s">
        <v>431</v>
      </c>
      <c r="H99" s="5" t="s">
        <v>432</v>
      </c>
      <c r="I99" s="5" t="s">
        <v>303</v>
      </c>
      <c r="J99" s="5" t="s">
        <v>372</v>
      </c>
      <c r="K99" s="8">
        <v>90</v>
      </c>
      <c r="L99" s="6" t="s">
        <v>112</v>
      </c>
      <c r="M99" s="9"/>
      <c r="N99" s="9"/>
      <c r="O99" s="6" t="s">
        <v>2</v>
      </c>
      <c r="P99" s="12" t="str">
        <f t="shared" si="4"/>
        <v>rn18g</v>
      </c>
      <c r="Q99" s="12" t="str">
        <f t="shared" si="5"/>
        <v>rn18g</v>
      </c>
      <c r="R99" s="6" t="s">
        <v>96</v>
      </c>
    </row>
    <row r="100" spans="1:18" x14ac:dyDescent="0.2">
      <c r="A100" s="5" t="s">
        <v>433</v>
      </c>
      <c r="B100" s="6" t="s">
        <v>2</v>
      </c>
      <c r="C100" s="7"/>
      <c r="D100" s="5" t="s">
        <v>434</v>
      </c>
      <c r="E100" s="8">
        <v>2018</v>
      </c>
      <c r="F100" s="5" t="s">
        <v>40</v>
      </c>
      <c r="G100" s="5" t="s">
        <v>435</v>
      </c>
      <c r="H100" s="5" t="s">
        <v>436</v>
      </c>
      <c r="I100" s="5" t="s">
        <v>437</v>
      </c>
      <c r="J100" s="5" t="s">
        <v>436</v>
      </c>
      <c r="K100" s="8">
        <v>282</v>
      </c>
      <c r="L100" s="9"/>
      <c r="M100" s="9"/>
      <c r="N100" s="9"/>
      <c r="O100" s="6" t="s">
        <v>2</v>
      </c>
      <c r="P100" s="10" t="str">
        <f t="shared" ref="P100:P132" si="6">HYPERLINK(CONCATENATE("", "https://orionzhou.github.io/public/multiqc/", A100, ".html"), A100)</f>
        <v>rn18h</v>
      </c>
      <c r="Q100" s="10" t="str">
        <f t="shared" ref="Q100:Q132" si="7">HYPERLINK(CONCATENATE("", "https://github.com/orionzhou/",O100,"/tree/master/data/11_qc/", A100, ""), A100)</f>
        <v>rn18h</v>
      </c>
      <c r="R100" s="11"/>
    </row>
    <row r="101" spans="1:18" x14ac:dyDescent="0.2">
      <c r="A101" s="5" t="s">
        <v>438</v>
      </c>
      <c r="B101" s="6" t="s">
        <v>2</v>
      </c>
      <c r="C101" s="7"/>
      <c r="D101" s="5" t="s">
        <v>439</v>
      </c>
      <c r="E101" s="8">
        <v>2020</v>
      </c>
      <c r="F101" s="5" t="s">
        <v>34</v>
      </c>
      <c r="G101" s="5" t="s">
        <v>440</v>
      </c>
      <c r="H101" s="5" t="s">
        <v>441</v>
      </c>
      <c r="I101" s="5" t="s">
        <v>442</v>
      </c>
      <c r="J101" s="5" t="s">
        <v>443</v>
      </c>
      <c r="K101" s="8">
        <v>30</v>
      </c>
      <c r="L101" s="9"/>
      <c r="M101" s="9"/>
      <c r="N101" s="9"/>
      <c r="O101" s="6" t="s">
        <v>2</v>
      </c>
      <c r="P101" s="12" t="str">
        <f t="shared" si="6"/>
        <v>rn18i</v>
      </c>
      <c r="Q101" s="12" t="str">
        <f t="shared" si="7"/>
        <v>rn18i</v>
      </c>
      <c r="R101" s="6" t="s">
        <v>96</v>
      </c>
    </row>
    <row r="102" spans="1:18" x14ac:dyDescent="0.2">
      <c r="A102" s="5" t="s">
        <v>444</v>
      </c>
      <c r="B102" s="6" t="s">
        <v>2</v>
      </c>
      <c r="C102" s="9"/>
      <c r="D102" s="7"/>
      <c r="E102" s="7"/>
      <c r="F102" s="5" t="s">
        <v>34</v>
      </c>
      <c r="G102" s="5" t="s">
        <v>440</v>
      </c>
      <c r="H102" s="5" t="s">
        <v>441</v>
      </c>
      <c r="I102" s="5" t="s">
        <v>442</v>
      </c>
      <c r="J102" s="5" t="s">
        <v>443</v>
      </c>
      <c r="K102" s="8">
        <v>30</v>
      </c>
      <c r="L102" s="9"/>
      <c r="M102" s="9"/>
      <c r="N102" s="9"/>
      <c r="O102" s="6" t="s">
        <v>2</v>
      </c>
      <c r="P102" s="10" t="str">
        <f t="shared" si="6"/>
        <v>rn18i2</v>
      </c>
      <c r="Q102" s="10" t="str">
        <f t="shared" si="7"/>
        <v>rn18i2</v>
      </c>
      <c r="R102" s="11"/>
    </row>
    <row r="103" spans="1:18" x14ac:dyDescent="0.2">
      <c r="A103" s="5" t="s">
        <v>445</v>
      </c>
      <c r="B103" s="6" t="s">
        <v>2</v>
      </c>
      <c r="C103" s="7"/>
      <c r="D103" s="5" t="s">
        <v>446</v>
      </c>
      <c r="E103" s="8">
        <v>2018</v>
      </c>
      <c r="F103" s="5" t="s">
        <v>40</v>
      </c>
      <c r="G103" s="5" t="s">
        <v>447</v>
      </c>
      <c r="H103" s="5" t="s">
        <v>385</v>
      </c>
      <c r="I103" s="5" t="s">
        <v>448</v>
      </c>
      <c r="J103" s="5" t="s">
        <v>102</v>
      </c>
      <c r="K103" s="8">
        <v>6</v>
      </c>
      <c r="L103" s="9"/>
      <c r="M103" s="6" t="s">
        <v>112</v>
      </c>
      <c r="N103" s="9"/>
      <c r="O103" s="6" t="s">
        <v>2</v>
      </c>
      <c r="P103" s="12" t="str">
        <f t="shared" si="6"/>
        <v>rn18j</v>
      </c>
      <c r="Q103" s="12" t="str">
        <f t="shared" si="7"/>
        <v>rn18j</v>
      </c>
      <c r="R103" s="6" t="s">
        <v>96</v>
      </c>
    </row>
    <row r="104" spans="1:18" x14ac:dyDescent="0.2">
      <c r="A104" s="5" t="s">
        <v>449</v>
      </c>
      <c r="B104" s="6" t="s">
        <v>2</v>
      </c>
      <c r="C104" s="7"/>
      <c r="D104" s="5" t="s">
        <v>450</v>
      </c>
      <c r="E104" s="8">
        <v>2018</v>
      </c>
      <c r="F104" s="5" t="s">
        <v>40</v>
      </c>
      <c r="G104" s="5" t="s">
        <v>451</v>
      </c>
      <c r="H104" s="5" t="s">
        <v>452</v>
      </c>
      <c r="I104" s="5" t="s">
        <v>453</v>
      </c>
      <c r="J104" s="5" t="s">
        <v>454</v>
      </c>
      <c r="K104" s="8"/>
      <c r="L104" s="5" t="s">
        <v>112</v>
      </c>
      <c r="M104" s="9"/>
      <c r="N104" s="9"/>
      <c r="O104" s="6" t="s">
        <v>2</v>
      </c>
      <c r="P104" s="12" t="str">
        <f t="shared" si="6"/>
        <v>rn18k</v>
      </c>
      <c r="Q104" s="12" t="str">
        <f t="shared" si="7"/>
        <v>rn18k</v>
      </c>
      <c r="R104" s="6" t="s">
        <v>96</v>
      </c>
    </row>
    <row r="105" spans="1:18" x14ac:dyDescent="0.2">
      <c r="A105" s="5" t="s">
        <v>455</v>
      </c>
      <c r="B105" s="6" t="s">
        <v>2</v>
      </c>
      <c r="C105" s="7"/>
      <c r="D105" s="5" t="s">
        <v>456</v>
      </c>
      <c r="E105" s="8">
        <v>2019</v>
      </c>
      <c r="F105" s="5" t="s">
        <v>40</v>
      </c>
      <c r="G105" s="5" t="s">
        <v>457</v>
      </c>
      <c r="H105" s="5" t="s">
        <v>458</v>
      </c>
      <c r="I105" s="5" t="s">
        <v>459</v>
      </c>
      <c r="J105" s="5" t="s">
        <v>460</v>
      </c>
      <c r="K105" s="8">
        <v>453</v>
      </c>
      <c r="L105" s="9"/>
      <c r="M105" s="9"/>
      <c r="N105" s="9"/>
      <c r="O105" s="6" t="s">
        <v>2</v>
      </c>
      <c r="P105" s="12" t="str">
        <f t="shared" si="6"/>
        <v>rn19a</v>
      </c>
      <c r="Q105" s="12" t="str">
        <f t="shared" si="7"/>
        <v>rn19a</v>
      </c>
      <c r="R105" s="6" t="s">
        <v>96</v>
      </c>
    </row>
    <row r="106" spans="1:18" x14ac:dyDescent="0.2">
      <c r="A106" s="5" t="s">
        <v>461</v>
      </c>
      <c r="B106" s="6" t="s">
        <v>2</v>
      </c>
      <c r="C106" s="7"/>
      <c r="D106" s="5" t="s">
        <v>462</v>
      </c>
      <c r="E106" s="8">
        <v>2019</v>
      </c>
      <c r="F106" s="5" t="s">
        <v>40</v>
      </c>
      <c r="G106" s="5" t="s">
        <v>463</v>
      </c>
      <c r="H106" s="5" t="s">
        <v>464</v>
      </c>
      <c r="I106" s="5" t="s">
        <v>43</v>
      </c>
      <c r="J106" s="5" t="s">
        <v>465</v>
      </c>
      <c r="K106" s="8">
        <v>7</v>
      </c>
      <c r="L106" s="9"/>
      <c r="M106" s="9"/>
      <c r="N106" s="9"/>
      <c r="O106" s="6" t="s">
        <v>2</v>
      </c>
      <c r="P106" s="10" t="str">
        <f t="shared" si="6"/>
        <v>rn19b</v>
      </c>
      <c r="Q106" s="10" t="str">
        <f t="shared" si="7"/>
        <v>rn19b</v>
      </c>
      <c r="R106" s="11"/>
    </row>
    <row r="107" spans="1:18" x14ac:dyDescent="0.2">
      <c r="A107" s="5" t="s">
        <v>466</v>
      </c>
      <c r="B107" s="6" t="s">
        <v>2</v>
      </c>
      <c r="C107" s="7"/>
      <c r="D107" s="5" t="s">
        <v>467</v>
      </c>
      <c r="E107" s="8">
        <v>2019</v>
      </c>
      <c r="F107" s="5" t="s">
        <v>40</v>
      </c>
      <c r="G107" s="5" t="s">
        <v>468</v>
      </c>
      <c r="H107" s="5" t="s">
        <v>469</v>
      </c>
      <c r="I107" s="5" t="s">
        <v>80</v>
      </c>
      <c r="J107" s="5" t="s">
        <v>167</v>
      </c>
      <c r="K107" s="8">
        <v>31</v>
      </c>
      <c r="L107" s="9"/>
      <c r="M107" s="9"/>
      <c r="N107" s="9"/>
      <c r="O107" s="6" t="s">
        <v>2</v>
      </c>
      <c r="P107" s="10" t="str">
        <f t="shared" si="6"/>
        <v>rn19c</v>
      </c>
      <c r="Q107" s="10" t="str">
        <f t="shared" si="7"/>
        <v>rn19c</v>
      </c>
      <c r="R107" s="11"/>
    </row>
    <row r="108" spans="1:18" x14ac:dyDescent="0.2">
      <c r="A108" s="5" t="s">
        <v>470</v>
      </c>
      <c r="B108" s="6" t="s">
        <v>2</v>
      </c>
      <c r="C108" s="7"/>
      <c r="D108" s="5" t="s">
        <v>471</v>
      </c>
      <c r="E108" s="8">
        <v>2019</v>
      </c>
      <c r="F108" s="5" t="s">
        <v>40</v>
      </c>
      <c r="G108" s="5" t="s">
        <v>472</v>
      </c>
      <c r="H108" s="5" t="s">
        <v>360</v>
      </c>
      <c r="I108" s="5" t="s">
        <v>80</v>
      </c>
      <c r="J108" s="5" t="s">
        <v>473</v>
      </c>
      <c r="K108" s="8">
        <v>21</v>
      </c>
      <c r="L108" s="9"/>
      <c r="M108" s="6" t="s">
        <v>112</v>
      </c>
      <c r="N108" s="9"/>
      <c r="O108" s="6" t="s">
        <v>2</v>
      </c>
      <c r="P108" s="12" t="str">
        <f t="shared" si="6"/>
        <v>rn19d</v>
      </c>
      <c r="Q108" s="12" t="str">
        <f t="shared" si="7"/>
        <v>rn19d</v>
      </c>
      <c r="R108" s="6" t="s">
        <v>96</v>
      </c>
    </row>
    <row r="109" spans="1:18" x14ac:dyDescent="0.2">
      <c r="A109" s="5" t="s">
        <v>474</v>
      </c>
      <c r="B109" s="5" t="s">
        <v>118</v>
      </c>
      <c r="C109" s="7"/>
      <c r="D109" s="5" t="s">
        <v>471</v>
      </c>
      <c r="E109" s="8">
        <v>2020</v>
      </c>
      <c r="F109" s="5" t="s">
        <v>40</v>
      </c>
      <c r="G109" s="9"/>
      <c r="H109" s="9"/>
      <c r="I109" s="9"/>
      <c r="J109" s="9"/>
      <c r="K109" s="9"/>
      <c r="L109" s="9"/>
      <c r="M109" s="9"/>
      <c r="N109" s="9"/>
      <c r="O109" s="5" t="s">
        <v>118</v>
      </c>
      <c r="P109" s="10" t="str">
        <f t="shared" si="6"/>
        <v>rn19d2</v>
      </c>
      <c r="Q109" s="10" t="str">
        <f t="shared" si="7"/>
        <v>rn19d2</v>
      </c>
      <c r="R109" s="11"/>
    </row>
    <row r="110" spans="1:18" x14ac:dyDescent="0.2">
      <c r="A110" s="5" t="s">
        <v>475</v>
      </c>
      <c r="B110" s="6" t="s">
        <v>2</v>
      </c>
      <c r="C110" s="7"/>
      <c r="D110" s="5" t="s">
        <v>109</v>
      </c>
      <c r="E110" s="8">
        <v>2019</v>
      </c>
      <c r="F110" s="5" t="s">
        <v>34</v>
      </c>
      <c r="G110" s="5" t="s">
        <v>475</v>
      </c>
      <c r="H110" s="5" t="s">
        <v>476</v>
      </c>
      <c r="I110" s="5" t="s">
        <v>80</v>
      </c>
      <c r="J110" s="5" t="s">
        <v>477</v>
      </c>
      <c r="K110" s="8">
        <v>18</v>
      </c>
      <c r="L110" s="9"/>
      <c r="M110" s="6" t="s">
        <v>112</v>
      </c>
      <c r="N110" s="9"/>
      <c r="O110" s="6" t="s">
        <v>2</v>
      </c>
      <c r="P110" s="12" t="str">
        <f t="shared" si="6"/>
        <v>rn19f</v>
      </c>
      <c r="Q110" s="12" t="str">
        <f t="shared" si="7"/>
        <v>rn19f</v>
      </c>
      <c r="R110" s="6" t="s">
        <v>96</v>
      </c>
    </row>
    <row r="111" spans="1:18" x14ac:dyDescent="0.2">
      <c r="A111" s="5" t="s">
        <v>478</v>
      </c>
      <c r="B111" s="6" t="s">
        <v>2</v>
      </c>
      <c r="C111" s="7"/>
      <c r="D111" s="5" t="s">
        <v>479</v>
      </c>
      <c r="E111" s="8">
        <v>2019</v>
      </c>
      <c r="F111" s="5" t="s">
        <v>40</v>
      </c>
      <c r="G111" s="5" t="s">
        <v>480</v>
      </c>
      <c r="H111" s="5" t="s">
        <v>481</v>
      </c>
      <c r="I111" s="7"/>
      <c r="J111" s="5" t="s">
        <v>482</v>
      </c>
      <c r="K111" s="8">
        <v>10</v>
      </c>
      <c r="L111" s="9"/>
      <c r="M111" s="9"/>
      <c r="N111" s="9"/>
      <c r="O111" s="6" t="s">
        <v>2</v>
      </c>
      <c r="P111" s="12" t="str">
        <f t="shared" si="6"/>
        <v>rn19g</v>
      </c>
      <c r="Q111" s="12" t="str">
        <f t="shared" si="7"/>
        <v>rn19g</v>
      </c>
      <c r="R111" s="6" t="s">
        <v>96</v>
      </c>
    </row>
    <row r="112" spans="1:18" x14ac:dyDescent="0.2">
      <c r="A112" s="5" t="s">
        <v>483</v>
      </c>
      <c r="B112" s="6" t="s">
        <v>2</v>
      </c>
      <c r="C112" s="7"/>
      <c r="D112" s="5" t="s">
        <v>484</v>
      </c>
      <c r="E112" s="8">
        <v>2019</v>
      </c>
      <c r="F112" s="5" t="s">
        <v>40</v>
      </c>
      <c r="G112" s="15" t="s">
        <v>485</v>
      </c>
      <c r="H112" s="5" t="s">
        <v>486</v>
      </c>
      <c r="I112" s="5" t="s">
        <v>80</v>
      </c>
      <c r="J112" s="5" t="s">
        <v>102</v>
      </c>
      <c r="K112" s="8">
        <v>12</v>
      </c>
      <c r="L112" s="9"/>
      <c r="M112" s="6"/>
      <c r="N112" s="9"/>
      <c r="O112" s="6" t="s">
        <v>2</v>
      </c>
      <c r="P112" s="12" t="str">
        <f t="shared" si="6"/>
        <v>rn19h</v>
      </c>
      <c r="Q112" s="12" t="str">
        <f t="shared" si="7"/>
        <v>rn19h</v>
      </c>
      <c r="R112" s="6" t="s">
        <v>96</v>
      </c>
    </row>
    <row r="113" spans="1:18" x14ac:dyDescent="0.2">
      <c r="A113" s="21" t="s">
        <v>572</v>
      </c>
      <c r="B113" s="11" t="s">
        <v>2</v>
      </c>
      <c r="C113" s="21"/>
      <c r="D113" s="21" t="s">
        <v>573</v>
      </c>
      <c r="E113" s="8">
        <v>2019</v>
      </c>
      <c r="F113" s="21" t="s">
        <v>40</v>
      </c>
      <c r="G113" s="21"/>
      <c r="H113" s="21" t="s">
        <v>575</v>
      </c>
      <c r="I113" s="21"/>
      <c r="J113" s="21" t="s">
        <v>129</v>
      </c>
      <c r="K113" s="8">
        <v>942</v>
      </c>
      <c r="L113" s="21"/>
      <c r="M113" s="11"/>
      <c r="N113" s="21"/>
      <c r="O113" s="11" t="s">
        <v>2</v>
      </c>
      <c r="P113" s="12" t="str">
        <f t="shared" si="6"/>
        <v>rn19i</v>
      </c>
      <c r="Q113" s="12" t="str">
        <f t="shared" si="7"/>
        <v>rn19i</v>
      </c>
      <c r="R113" s="26"/>
    </row>
    <row r="114" spans="1:18" x14ac:dyDescent="0.2">
      <c r="A114" s="21" t="s">
        <v>574</v>
      </c>
      <c r="B114" s="11" t="s">
        <v>2</v>
      </c>
      <c r="C114" s="21"/>
      <c r="D114" s="21" t="s">
        <v>573</v>
      </c>
      <c r="E114" s="8">
        <v>2019</v>
      </c>
      <c r="F114" s="21" t="s">
        <v>40</v>
      </c>
      <c r="G114" s="21"/>
      <c r="H114" s="21" t="s">
        <v>576</v>
      </c>
      <c r="I114" s="21"/>
      <c r="J114" s="21" t="s">
        <v>129</v>
      </c>
      <c r="K114" s="8">
        <v>304</v>
      </c>
      <c r="L114" s="21"/>
      <c r="M114" s="11"/>
      <c r="N114" s="21"/>
      <c r="O114" s="11" t="s">
        <v>2</v>
      </c>
      <c r="P114" s="12" t="str">
        <f t="shared" si="6"/>
        <v>rn19i2</v>
      </c>
      <c r="Q114" s="12" t="str">
        <f t="shared" si="7"/>
        <v>rn19i2</v>
      </c>
      <c r="R114" s="26"/>
    </row>
    <row r="115" spans="1:18" x14ac:dyDescent="0.2">
      <c r="A115" s="5" t="s">
        <v>487</v>
      </c>
      <c r="B115" s="6" t="s">
        <v>2</v>
      </c>
      <c r="C115" s="7"/>
      <c r="D115" s="5" t="s">
        <v>430</v>
      </c>
      <c r="E115" s="8">
        <v>2020</v>
      </c>
      <c r="F115" s="5" t="s">
        <v>34</v>
      </c>
      <c r="G115" s="5" t="s">
        <v>488</v>
      </c>
      <c r="H115" s="5" t="s">
        <v>489</v>
      </c>
      <c r="I115" s="5" t="s">
        <v>490</v>
      </c>
      <c r="J115" s="5" t="s">
        <v>102</v>
      </c>
      <c r="K115" s="8">
        <v>291</v>
      </c>
      <c r="L115" s="9"/>
      <c r="M115" s="6" t="s">
        <v>112</v>
      </c>
      <c r="N115" s="9"/>
      <c r="O115" s="6" t="s">
        <v>2</v>
      </c>
      <c r="P115" s="12" t="str">
        <f t="shared" si="6"/>
        <v>rn20a</v>
      </c>
      <c r="Q115" s="12" t="str">
        <f t="shared" si="7"/>
        <v>rn20a</v>
      </c>
      <c r="R115" s="6" t="s">
        <v>96</v>
      </c>
    </row>
    <row r="116" spans="1:18" x14ac:dyDescent="0.2">
      <c r="A116" s="5" t="s">
        <v>491</v>
      </c>
      <c r="B116" s="6" t="s">
        <v>2</v>
      </c>
      <c r="C116" s="7"/>
      <c r="D116" s="5" t="s">
        <v>430</v>
      </c>
      <c r="E116" s="8">
        <v>2020</v>
      </c>
      <c r="F116" s="5" t="s">
        <v>34</v>
      </c>
      <c r="G116" s="5" t="s">
        <v>491</v>
      </c>
      <c r="H116" s="5" t="s">
        <v>492</v>
      </c>
      <c r="I116" s="9"/>
      <c r="J116" s="9"/>
      <c r="K116" s="7"/>
      <c r="L116" s="9"/>
      <c r="M116" s="6" t="s">
        <v>112</v>
      </c>
      <c r="N116" s="9"/>
      <c r="O116" s="6" t="s">
        <v>2</v>
      </c>
      <c r="P116" s="12" t="str">
        <f t="shared" si="6"/>
        <v>rn20a2</v>
      </c>
      <c r="Q116" s="12" t="str">
        <f t="shared" si="7"/>
        <v>rn20a2</v>
      </c>
      <c r="R116" s="6" t="s">
        <v>96</v>
      </c>
    </row>
    <row r="117" spans="1:18" x14ac:dyDescent="0.2">
      <c r="A117" s="5" t="s">
        <v>493</v>
      </c>
      <c r="B117" s="6" t="s">
        <v>2</v>
      </c>
      <c r="C117" s="7"/>
      <c r="D117" s="5" t="s">
        <v>494</v>
      </c>
      <c r="E117" s="8">
        <v>2020</v>
      </c>
      <c r="F117" s="5" t="s">
        <v>34</v>
      </c>
      <c r="G117" s="5" t="s">
        <v>493</v>
      </c>
      <c r="H117" s="7"/>
      <c r="I117" s="5" t="s">
        <v>43</v>
      </c>
      <c r="J117" s="5" t="s">
        <v>102</v>
      </c>
      <c r="K117" s="7"/>
      <c r="L117" s="9"/>
      <c r="M117" s="6" t="s">
        <v>112</v>
      </c>
      <c r="N117" s="9"/>
      <c r="O117" s="6" t="s">
        <v>2</v>
      </c>
      <c r="P117" s="12" t="str">
        <f t="shared" si="6"/>
        <v>rn20a3</v>
      </c>
      <c r="Q117" s="12" t="str">
        <f t="shared" si="7"/>
        <v>rn20a3</v>
      </c>
      <c r="R117" s="6"/>
    </row>
    <row r="118" spans="1:18" x14ac:dyDescent="0.2">
      <c r="A118" s="5" t="s">
        <v>495</v>
      </c>
      <c r="B118" s="6" t="s">
        <v>2</v>
      </c>
      <c r="C118" s="7"/>
      <c r="D118" s="5" t="s">
        <v>430</v>
      </c>
      <c r="E118" s="8">
        <v>2020</v>
      </c>
      <c r="F118" s="5" t="s">
        <v>34</v>
      </c>
      <c r="G118" s="5" t="s">
        <v>496</v>
      </c>
      <c r="H118" s="5" t="s">
        <v>497</v>
      </c>
      <c r="I118" s="5" t="s">
        <v>498</v>
      </c>
      <c r="J118" s="5" t="s">
        <v>60</v>
      </c>
      <c r="K118" s="7"/>
      <c r="L118" s="6" t="s">
        <v>112</v>
      </c>
      <c r="M118" s="9"/>
      <c r="N118" s="9"/>
      <c r="O118" s="6" t="s">
        <v>2</v>
      </c>
      <c r="P118" s="12" t="str">
        <f t="shared" si="6"/>
        <v>rn20b</v>
      </c>
      <c r="Q118" s="12" t="str">
        <f t="shared" si="7"/>
        <v>rn20b</v>
      </c>
      <c r="R118" s="6" t="s">
        <v>96</v>
      </c>
    </row>
    <row r="119" spans="1:18" x14ac:dyDescent="0.2">
      <c r="A119" s="5" t="s">
        <v>499</v>
      </c>
      <c r="B119" s="6" t="s">
        <v>2</v>
      </c>
      <c r="C119" s="9"/>
      <c r="D119" s="7"/>
      <c r="E119" s="7"/>
      <c r="F119" s="5" t="s">
        <v>34</v>
      </c>
      <c r="G119" s="5" t="s">
        <v>116</v>
      </c>
      <c r="H119" s="5" t="s">
        <v>15</v>
      </c>
      <c r="I119" s="5" t="s">
        <v>500</v>
      </c>
      <c r="J119" s="5" t="s">
        <v>102</v>
      </c>
      <c r="K119" s="7"/>
      <c r="L119" s="6"/>
      <c r="M119" s="6"/>
      <c r="N119" s="5" t="s">
        <v>112</v>
      </c>
      <c r="O119" s="6" t="s">
        <v>2</v>
      </c>
      <c r="P119" s="12" t="str">
        <f t="shared" si="6"/>
        <v>rn20b2</v>
      </c>
      <c r="Q119" s="12" t="str">
        <f t="shared" si="7"/>
        <v>rn20b2</v>
      </c>
      <c r="R119" s="6" t="s">
        <v>96</v>
      </c>
    </row>
    <row r="120" spans="1:18" x14ac:dyDescent="0.2">
      <c r="A120" s="5" t="s">
        <v>501</v>
      </c>
      <c r="B120" s="6" t="s">
        <v>2</v>
      </c>
      <c r="C120" s="7"/>
      <c r="D120" s="7"/>
      <c r="E120" s="8">
        <v>2020</v>
      </c>
      <c r="F120" s="5" t="s">
        <v>40</v>
      </c>
      <c r="G120" s="5" t="s">
        <v>502</v>
      </c>
      <c r="H120" s="5" t="s">
        <v>503</v>
      </c>
      <c r="I120" s="5" t="s">
        <v>504</v>
      </c>
      <c r="J120" s="5" t="s">
        <v>443</v>
      </c>
      <c r="K120" s="8">
        <v>250</v>
      </c>
      <c r="L120" s="9"/>
      <c r="M120" s="9"/>
      <c r="N120" s="9"/>
      <c r="O120" s="6" t="s">
        <v>2</v>
      </c>
      <c r="P120" s="12" t="str">
        <f t="shared" si="6"/>
        <v>rn20c</v>
      </c>
      <c r="Q120" s="12" t="str">
        <f t="shared" si="7"/>
        <v>rn20c</v>
      </c>
      <c r="R120" s="6" t="s">
        <v>96</v>
      </c>
    </row>
    <row r="121" spans="1:18" x14ac:dyDescent="0.2">
      <c r="A121" s="5" t="s">
        <v>505</v>
      </c>
      <c r="B121" s="6" t="s">
        <v>2</v>
      </c>
      <c r="C121" s="7"/>
      <c r="D121" s="5" t="s">
        <v>121</v>
      </c>
      <c r="E121" s="8">
        <v>2019</v>
      </c>
      <c r="F121" s="5" t="s">
        <v>40</v>
      </c>
      <c r="G121" s="14"/>
      <c r="H121" s="5" t="s">
        <v>238</v>
      </c>
      <c r="I121" s="5" t="s">
        <v>506</v>
      </c>
      <c r="J121" s="5" t="s">
        <v>507</v>
      </c>
      <c r="K121" s="8">
        <v>636</v>
      </c>
      <c r="L121" s="6"/>
      <c r="M121" s="9"/>
      <c r="N121" s="9"/>
      <c r="O121" s="6" t="s">
        <v>2</v>
      </c>
      <c r="P121" s="12" t="str">
        <f t="shared" si="6"/>
        <v>rn20d</v>
      </c>
      <c r="Q121" s="12" t="str">
        <f t="shared" si="7"/>
        <v>rn20d</v>
      </c>
      <c r="R121" s="6" t="s">
        <v>96</v>
      </c>
    </row>
    <row r="122" spans="1:18" x14ac:dyDescent="0.2">
      <c r="A122" s="5" t="s">
        <v>508</v>
      </c>
      <c r="B122" s="5" t="s">
        <v>118</v>
      </c>
      <c r="C122" s="7"/>
      <c r="D122" s="5" t="s">
        <v>509</v>
      </c>
      <c r="E122" s="8">
        <v>2019</v>
      </c>
      <c r="F122" s="5" t="s">
        <v>40</v>
      </c>
      <c r="G122" s="5" t="s">
        <v>510</v>
      </c>
      <c r="H122" s="5" t="s">
        <v>238</v>
      </c>
      <c r="I122" s="9"/>
      <c r="J122" s="9"/>
      <c r="K122" s="9"/>
      <c r="L122" s="9"/>
      <c r="M122" s="9"/>
      <c r="N122" s="9"/>
      <c r="O122" s="5" t="s">
        <v>118</v>
      </c>
      <c r="P122" s="10" t="str">
        <f t="shared" si="6"/>
        <v>rn20d2</v>
      </c>
      <c r="Q122" s="10" t="str">
        <f t="shared" si="7"/>
        <v>rn20d2</v>
      </c>
      <c r="R122" s="6"/>
    </row>
    <row r="123" spans="1:18" x14ac:dyDescent="0.2">
      <c r="A123" s="5" t="s">
        <v>511</v>
      </c>
      <c r="B123" s="6" t="s">
        <v>2</v>
      </c>
      <c r="C123" s="7"/>
      <c r="D123" s="5" t="s">
        <v>121</v>
      </c>
      <c r="E123" s="8">
        <v>2019</v>
      </c>
      <c r="F123" s="5" t="s">
        <v>34</v>
      </c>
      <c r="G123" s="5" t="s">
        <v>512</v>
      </c>
      <c r="H123" s="5" t="s">
        <v>238</v>
      </c>
      <c r="I123" s="5" t="s">
        <v>513</v>
      </c>
      <c r="J123" s="5" t="s">
        <v>378</v>
      </c>
      <c r="K123" s="8">
        <v>467</v>
      </c>
      <c r="L123" s="6" t="s">
        <v>112</v>
      </c>
      <c r="M123" s="9"/>
      <c r="N123" s="9"/>
      <c r="O123" s="6" t="s">
        <v>2</v>
      </c>
      <c r="P123" s="12" t="str">
        <f t="shared" si="6"/>
        <v>rn20d3</v>
      </c>
      <c r="Q123" s="12" t="str">
        <f t="shared" si="7"/>
        <v>rn20d3</v>
      </c>
      <c r="R123" s="6" t="s">
        <v>96</v>
      </c>
    </row>
    <row r="124" spans="1:18" x14ac:dyDescent="0.2">
      <c r="A124" s="5" t="s">
        <v>514</v>
      </c>
      <c r="B124" s="6" t="s">
        <v>2</v>
      </c>
      <c r="C124" s="7"/>
      <c r="D124" s="5" t="s">
        <v>109</v>
      </c>
      <c r="E124" s="8">
        <v>2020</v>
      </c>
      <c r="F124" s="5" t="s">
        <v>34</v>
      </c>
      <c r="G124" s="5" t="s">
        <v>515</v>
      </c>
      <c r="H124" s="5" t="s">
        <v>292</v>
      </c>
      <c r="I124" s="5" t="s">
        <v>516</v>
      </c>
      <c r="J124" s="5" t="s">
        <v>50</v>
      </c>
      <c r="K124" s="8">
        <v>6</v>
      </c>
      <c r="L124" s="6" t="s">
        <v>112</v>
      </c>
      <c r="M124" s="9"/>
      <c r="N124" s="9"/>
      <c r="O124" s="6" t="s">
        <v>2</v>
      </c>
      <c r="P124" s="12" t="str">
        <f t="shared" si="6"/>
        <v>rn20e</v>
      </c>
      <c r="Q124" s="12" t="str">
        <f t="shared" si="7"/>
        <v>rn20e</v>
      </c>
      <c r="R124" s="6" t="s">
        <v>96</v>
      </c>
    </row>
    <row r="125" spans="1:18" x14ac:dyDescent="0.2">
      <c r="A125" s="5" t="s">
        <v>517</v>
      </c>
      <c r="B125" s="5" t="s">
        <v>2</v>
      </c>
      <c r="C125" s="7"/>
      <c r="D125" s="5" t="s">
        <v>518</v>
      </c>
      <c r="E125" s="8">
        <v>2020</v>
      </c>
      <c r="F125" s="5" t="s">
        <v>40</v>
      </c>
      <c r="G125" s="5" t="s">
        <v>519</v>
      </c>
      <c r="H125" s="5" t="s">
        <v>520</v>
      </c>
      <c r="I125" s="5" t="s">
        <v>59</v>
      </c>
      <c r="J125" s="5" t="s">
        <v>521</v>
      </c>
      <c r="K125" s="7"/>
      <c r="L125" s="9"/>
      <c r="M125" s="9"/>
      <c r="N125" s="9"/>
      <c r="O125" s="5" t="s">
        <v>2</v>
      </c>
      <c r="P125" s="12" t="str">
        <f t="shared" si="6"/>
        <v>rn20f</v>
      </c>
      <c r="Q125" s="12" t="str">
        <f t="shared" si="7"/>
        <v>rn20f</v>
      </c>
      <c r="R125" s="6" t="s">
        <v>96</v>
      </c>
    </row>
    <row r="126" spans="1:18" x14ac:dyDescent="0.2">
      <c r="A126" s="5" t="s">
        <v>522</v>
      </c>
      <c r="B126" s="5" t="s">
        <v>2</v>
      </c>
      <c r="C126" s="7"/>
      <c r="D126" s="5" t="s">
        <v>523</v>
      </c>
      <c r="E126" s="8">
        <v>2020</v>
      </c>
      <c r="F126" s="5" t="s">
        <v>40</v>
      </c>
      <c r="G126" s="5" t="s">
        <v>524</v>
      </c>
      <c r="H126" s="5" t="s">
        <v>525</v>
      </c>
      <c r="I126" s="5" t="s">
        <v>59</v>
      </c>
      <c r="J126" s="5" t="s">
        <v>526</v>
      </c>
      <c r="K126" s="5">
        <v>4</v>
      </c>
      <c r="L126" s="9"/>
      <c r="M126" s="9"/>
      <c r="N126" s="9"/>
      <c r="O126" s="5" t="s">
        <v>2</v>
      </c>
      <c r="P126" s="12" t="str">
        <f t="shared" si="6"/>
        <v>rn20g</v>
      </c>
      <c r="Q126" s="12" t="str">
        <f t="shared" si="7"/>
        <v>rn20g</v>
      </c>
      <c r="R126" s="6" t="s">
        <v>96</v>
      </c>
    </row>
    <row r="127" spans="1:18" x14ac:dyDescent="0.2">
      <c r="A127" s="5" t="s">
        <v>527</v>
      </c>
      <c r="B127" s="5" t="s">
        <v>2</v>
      </c>
      <c r="C127" s="7"/>
      <c r="D127" s="5" t="s">
        <v>528</v>
      </c>
      <c r="E127" s="8">
        <v>2020</v>
      </c>
      <c r="F127" s="5" t="s">
        <v>34</v>
      </c>
      <c r="G127" s="5" t="s">
        <v>529</v>
      </c>
      <c r="H127" s="5" t="s">
        <v>530</v>
      </c>
      <c r="I127" s="5" t="s">
        <v>531</v>
      </c>
      <c r="J127" s="9"/>
      <c r="K127" s="7"/>
      <c r="L127" s="9"/>
      <c r="M127" s="9"/>
      <c r="N127" s="9"/>
      <c r="O127" s="5" t="s">
        <v>2</v>
      </c>
      <c r="P127" s="12" t="str">
        <f t="shared" si="6"/>
        <v>rn20h</v>
      </c>
      <c r="Q127" s="12" t="str">
        <f t="shared" si="7"/>
        <v>rn20h</v>
      </c>
      <c r="R127" s="6" t="s">
        <v>96</v>
      </c>
    </row>
    <row r="128" spans="1:18" x14ac:dyDescent="0.2">
      <c r="A128" s="5" t="s">
        <v>532</v>
      </c>
      <c r="B128" s="5" t="s">
        <v>2</v>
      </c>
      <c r="C128" s="7"/>
      <c r="D128" s="5" t="s">
        <v>533</v>
      </c>
      <c r="E128" s="8">
        <v>2020</v>
      </c>
      <c r="F128" s="5" t="s">
        <v>40</v>
      </c>
      <c r="G128" s="5" t="s">
        <v>534</v>
      </c>
      <c r="H128" s="5" t="s">
        <v>535</v>
      </c>
      <c r="I128" s="5" t="s">
        <v>59</v>
      </c>
      <c r="J128" s="5" t="s">
        <v>536</v>
      </c>
      <c r="K128" s="7"/>
      <c r="L128" s="9"/>
      <c r="M128" s="9"/>
      <c r="N128" s="9"/>
      <c r="O128" s="5" t="s">
        <v>2</v>
      </c>
      <c r="P128" s="12" t="str">
        <f t="shared" si="6"/>
        <v>rn20i</v>
      </c>
      <c r="Q128" s="12" t="str">
        <f t="shared" si="7"/>
        <v>rn20i</v>
      </c>
      <c r="R128" s="6" t="s">
        <v>96</v>
      </c>
    </row>
    <row r="129" spans="1:18" x14ac:dyDescent="0.2">
      <c r="A129" s="5" t="s">
        <v>537</v>
      </c>
      <c r="B129" s="5" t="s">
        <v>2</v>
      </c>
      <c r="C129" s="7"/>
      <c r="D129" s="5" t="s">
        <v>538</v>
      </c>
      <c r="E129" s="8">
        <v>2020</v>
      </c>
      <c r="F129" s="5" t="s">
        <v>34</v>
      </c>
      <c r="G129" s="5"/>
      <c r="H129" s="5" t="s">
        <v>539</v>
      </c>
      <c r="I129" s="5" t="s">
        <v>540</v>
      </c>
      <c r="J129" s="5" t="s">
        <v>541</v>
      </c>
      <c r="K129" s="5">
        <v>27</v>
      </c>
      <c r="L129" s="5" t="s">
        <v>112</v>
      </c>
      <c r="M129" s="9"/>
      <c r="N129" s="9"/>
      <c r="O129" s="5" t="s">
        <v>2</v>
      </c>
      <c r="P129" s="12" t="str">
        <f t="shared" si="6"/>
        <v>rn20j</v>
      </c>
      <c r="Q129" s="12" t="str">
        <f t="shared" si="7"/>
        <v>rn20j</v>
      </c>
      <c r="R129" s="6" t="s">
        <v>96</v>
      </c>
    </row>
    <row r="130" spans="1:18" x14ac:dyDescent="0.2">
      <c r="A130" s="21" t="s">
        <v>583</v>
      </c>
      <c r="B130" s="21" t="s">
        <v>2</v>
      </c>
      <c r="C130" s="21"/>
      <c r="D130" s="21" t="s">
        <v>358</v>
      </c>
      <c r="E130" s="8">
        <v>2020</v>
      </c>
      <c r="F130" s="21" t="s">
        <v>40</v>
      </c>
      <c r="G130" s="21" t="s">
        <v>584</v>
      </c>
      <c r="H130" s="21" t="s">
        <v>586</v>
      </c>
      <c r="I130" s="21" t="s">
        <v>585</v>
      </c>
      <c r="J130" s="21" t="s">
        <v>386</v>
      </c>
      <c r="K130" s="21"/>
      <c r="L130" s="21"/>
      <c r="M130" s="21" t="s">
        <v>112</v>
      </c>
      <c r="N130" s="21"/>
      <c r="O130" s="21" t="s">
        <v>2</v>
      </c>
      <c r="P130" s="12" t="str">
        <f t="shared" si="6"/>
        <v>rn20k</v>
      </c>
      <c r="Q130" s="12" t="str">
        <f t="shared" si="7"/>
        <v>rn20k</v>
      </c>
      <c r="R130" s="11"/>
    </row>
    <row r="131" spans="1:18" x14ac:dyDescent="0.2">
      <c r="A131" s="5" t="s">
        <v>542</v>
      </c>
      <c r="B131" s="5" t="s">
        <v>543</v>
      </c>
      <c r="C131" s="7"/>
      <c r="D131" s="5"/>
      <c r="E131" s="8">
        <v>2020</v>
      </c>
      <c r="F131" s="5" t="s">
        <v>34</v>
      </c>
      <c r="G131" s="5"/>
      <c r="H131" s="5" t="s">
        <v>544</v>
      </c>
      <c r="I131" s="5" t="s">
        <v>577</v>
      </c>
      <c r="J131" s="5" t="s">
        <v>81</v>
      </c>
      <c r="K131" s="7"/>
      <c r="L131" s="9"/>
      <c r="M131" s="5" t="s">
        <v>112</v>
      </c>
      <c r="N131" s="9"/>
      <c r="O131" s="5" t="s">
        <v>2</v>
      </c>
      <c r="P131" s="12" t="str">
        <f t="shared" si="6"/>
        <v>cg20a</v>
      </c>
      <c r="Q131" s="12" t="str">
        <f t="shared" si="7"/>
        <v>cg20a</v>
      </c>
      <c r="R131" s="11"/>
    </row>
    <row r="132" spans="1:18" x14ac:dyDescent="0.2">
      <c r="A132" s="5" t="s">
        <v>545</v>
      </c>
      <c r="B132" s="5" t="s">
        <v>546</v>
      </c>
      <c r="C132" s="7"/>
      <c r="D132" s="5" t="s">
        <v>547</v>
      </c>
      <c r="E132" s="8">
        <v>2019</v>
      </c>
      <c r="F132" s="5" t="s">
        <v>40</v>
      </c>
      <c r="G132" s="5" t="s">
        <v>548</v>
      </c>
      <c r="H132" s="5" t="s">
        <v>549</v>
      </c>
      <c r="I132" s="9"/>
      <c r="J132" s="9"/>
      <c r="K132" s="7"/>
      <c r="L132" s="9"/>
      <c r="M132" s="9"/>
      <c r="N132" s="9"/>
      <c r="O132" s="5" t="s">
        <v>546</v>
      </c>
      <c r="P132" s="10" t="str">
        <f t="shared" si="6"/>
        <v>xx19</v>
      </c>
      <c r="Q132" s="10" t="str">
        <f t="shared" si="7"/>
        <v>xx19</v>
      </c>
      <c r="R132" s="11"/>
    </row>
  </sheetData>
  <customSheetViews>
    <customSheetView guid="{8E992A79-4279-4BA5-8ACA-2AFCD1FF395F}" filter="1" showAutoFilter="1">
      <pageMargins left="0.7" right="0.7" top="0.75" bottom="0.75" header="0.3" footer="0.3"/>
      <autoFilter ref="A1:R127" xr:uid="{00000000-0000-0000-0000-000000000000}">
        <filterColumn colId="11">
          <filters>
            <filter val="T"/>
          </filters>
        </filterColumn>
      </autoFilter>
    </customSheetView>
    <customSheetView guid="{32787278-35C0-4446-BB99-F1281F67D683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chipseq"/>
          </filters>
        </filterColumn>
      </autoFilter>
    </customSheetView>
    <customSheetView guid="{610B8B3C-8CF9-4F7D-B2D6-4264B7FE77F8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atacseq"/>
          </filters>
        </filterColumn>
      </autoFilter>
    </customSheetView>
    <customSheetView guid="{03A8949B-C78E-4E7F-9412-8C36B64964FE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dnaseq"/>
          </filters>
        </filterColumn>
      </autoFilter>
    </customSheetView>
    <customSheetView guid="{C21AEDBF-7EB1-42BD-A502-AF69742EFC77}" filter="1" showAutoFilter="1">
      <pageMargins left="0.7" right="0.7" top="0.75" bottom="0.75" header="0.3" footer="0.3"/>
      <autoFilter ref="A1:R127" xr:uid="{00000000-0000-0000-0000-000000000000}">
        <filterColumn colId="12">
          <filters>
            <filter val="T"/>
          </filters>
        </filterColumn>
      </autoFilter>
    </customSheetView>
    <customSheetView guid="{DBE29AA5-4612-41A5-AA32-A789BF2A0694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methylseq"/>
          </filters>
        </filterColumn>
      </autoFilter>
    </customSheetView>
    <customSheetView guid="{0C26BD42-2CBD-4138-9861-6D4EEF11FB87}" filter="1" showAutoFilter="1">
      <pageMargins left="0.7" right="0.7" top="0.75" bottom="0.75" header="0.3" footer="0.3"/>
      <autoFilter ref="A1:R127" xr:uid="{00000000-0000-0000-0000-000000000000}">
        <filterColumn colId="13">
          <filters>
            <filter val="T"/>
          </filters>
        </filterColumn>
      </autoFilter>
    </customSheetView>
    <customSheetView guid="{A1ED0A0E-827F-4174-B807-FE6BA2FB73B4}" filter="1" showAutoFilter="1">
      <pageMargins left="0.7" right="0.7" top="0.75" bottom="0.75" header="0.3" footer="0.3"/>
      <autoFilter ref="A1:R127" xr:uid="{00000000-0000-0000-0000-000000000000}">
        <filterColumn colId="14">
          <filters>
            <filter val="rnaseq"/>
          </filters>
        </filterColumn>
      </autoFilter>
    </customSheetView>
  </customSheetViews>
  <conditionalFormatting sqref="L1:N132">
    <cfRule type="cellIs" dxfId="10" priority="1" operator="equal">
      <formula>"T"</formula>
    </cfRule>
  </conditionalFormatting>
  <conditionalFormatting sqref="B1:B132 O2:O132">
    <cfRule type="cellIs" dxfId="9" priority="2" operator="equal">
      <formula>"rnaseq"</formula>
    </cfRule>
  </conditionalFormatting>
  <conditionalFormatting sqref="B1:B132 O2:O132">
    <cfRule type="cellIs" dxfId="8" priority="3" operator="equal">
      <formula>"chipseq"</formula>
    </cfRule>
  </conditionalFormatting>
  <conditionalFormatting sqref="B1:B132 O2:O132">
    <cfRule type="cellIs" dxfId="7" priority="4" operator="equal">
      <formula>"dnaseq"</formula>
    </cfRule>
  </conditionalFormatting>
  <conditionalFormatting sqref="B1:B132 O2:O132">
    <cfRule type="cellIs" dxfId="6" priority="5" operator="equal">
      <formula>"dapseq"</formula>
    </cfRule>
  </conditionalFormatting>
  <conditionalFormatting sqref="B1:B132 O2:O132">
    <cfRule type="cellIs" dxfId="5" priority="6" operator="equal">
      <formula>"methylseq"</formula>
    </cfRule>
  </conditionalFormatting>
  <conditionalFormatting sqref="B1:B132 O2:O132">
    <cfRule type="cellIs" dxfId="4" priority="7" operator="equal">
      <formula>"atacseq"</formula>
    </cfRule>
  </conditionalFormatting>
  <conditionalFormatting sqref="B1:B132 O2:O132">
    <cfRule type="cellIs" dxfId="3" priority="8" operator="equal">
      <formula>"smrnaseq"</formula>
    </cfRule>
  </conditionalFormatting>
  <conditionalFormatting sqref="R1:R132">
    <cfRule type="cellIs" dxfId="2" priority="9" operator="equal">
      <formula>"C"</formula>
    </cfRule>
  </conditionalFormatting>
  <conditionalFormatting sqref="R1:R132">
    <cfRule type="cellIs" dxfId="1" priority="10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23.83203125" customWidth="1"/>
    <col min="2" max="2" width="21.6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" t="s">
        <v>3</v>
      </c>
    </row>
    <row r="3" spans="1:2" ht="15.75" customHeight="1" x14ac:dyDescent="0.15">
      <c r="A3" s="3" t="str">
        <f>HYPERLINK("https://docs.google.com/spreadsheets/d/1HhxMkVCRpYMCm7vcySvlOWvY9TxdR8eY9xloWrJTM68/edit#gid=0&amp;fvid=630836699","chipseq/dapseq")</f>
        <v>chipseq/dapseq</v>
      </c>
      <c r="B3" s="1" t="s">
        <v>4</v>
      </c>
    </row>
    <row r="4" spans="1:2" ht="15.75" customHeight="1" x14ac:dyDescent="0.15">
      <c r="A4" s="2" t="s">
        <v>5</v>
      </c>
      <c r="B4" s="1" t="s">
        <v>6</v>
      </c>
    </row>
    <row r="5" spans="1:2" ht="15.75" customHeight="1" x14ac:dyDescent="0.15">
      <c r="A5" s="2" t="s">
        <v>7</v>
      </c>
      <c r="B5" s="1" t="s">
        <v>8</v>
      </c>
    </row>
    <row r="6" spans="1:2" ht="15.75" customHeight="1" x14ac:dyDescent="0.15">
      <c r="A6" s="2" t="s">
        <v>9</v>
      </c>
      <c r="B6" s="1" t="s">
        <v>10</v>
      </c>
    </row>
    <row r="7" spans="1:2" ht="15.75" customHeight="1" x14ac:dyDescent="0.15">
      <c r="A7" s="2" t="s">
        <v>11</v>
      </c>
      <c r="B7" s="1" t="s">
        <v>12</v>
      </c>
    </row>
    <row r="8" spans="1:2" ht="15.75" customHeight="1" x14ac:dyDescent="0.15">
      <c r="A8" s="2" t="s">
        <v>13</v>
      </c>
      <c r="B8" s="1" t="s">
        <v>14</v>
      </c>
    </row>
    <row r="9" spans="1:2" ht="15.75" customHeight="1" x14ac:dyDescent="0.15">
      <c r="A9" s="2" t="s">
        <v>15</v>
      </c>
      <c r="B9" s="1" t="s">
        <v>16</v>
      </c>
    </row>
    <row r="10" spans="1:2" ht="15.75" customHeight="1" x14ac:dyDescent="0.15">
      <c r="A10" s="4"/>
      <c r="B10" s="4"/>
    </row>
    <row r="11" spans="1:2" ht="15.75" customHeight="1" x14ac:dyDescent="0.15">
      <c r="A11" s="4"/>
      <c r="B11" s="4"/>
    </row>
    <row r="12" spans="1:2" ht="15.75" customHeight="1" x14ac:dyDescent="0.15">
      <c r="A12" s="4"/>
      <c r="B12" s="4"/>
    </row>
    <row r="13" spans="1:2" ht="15.75" customHeight="1" x14ac:dyDescent="0.15">
      <c r="A13" s="4"/>
      <c r="B13" s="4"/>
    </row>
    <row r="14" spans="1:2" ht="15.75" customHeight="1" x14ac:dyDescent="0.15">
      <c r="A14" s="4"/>
      <c r="B14" s="4"/>
    </row>
    <row r="15" spans="1:2" ht="15.75" customHeight="1" x14ac:dyDescent="0.15">
      <c r="A15" s="4"/>
      <c r="B15" s="4"/>
    </row>
    <row r="16" spans="1:2" ht="15.75" customHeight="1" x14ac:dyDescent="0.15">
      <c r="A16" s="4"/>
      <c r="B16" s="4"/>
    </row>
    <row r="17" spans="1:2" ht="15.75" customHeight="1" x14ac:dyDescent="0.15">
      <c r="A17" s="4"/>
      <c r="B17" s="4"/>
    </row>
    <row r="18" spans="1:2" ht="15.75" customHeight="1" x14ac:dyDescent="0.15">
      <c r="A18" s="4"/>
      <c r="B18" s="4"/>
    </row>
    <row r="19" spans="1:2" ht="15.75" customHeight="1" x14ac:dyDescent="0.15">
      <c r="A19" s="4"/>
      <c r="B19" s="4"/>
    </row>
    <row r="20" spans="1:2" ht="15.75" customHeight="1" x14ac:dyDescent="0.15">
      <c r="A20" s="4"/>
      <c r="B20" s="4"/>
    </row>
    <row r="21" spans="1:2" ht="15.75" customHeight="1" x14ac:dyDescent="0.15">
      <c r="A21" s="4"/>
      <c r="B21" s="4"/>
    </row>
    <row r="22" spans="1:2" ht="15.75" customHeight="1" x14ac:dyDescent="0.15">
      <c r="A22" s="4"/>
      <c r="B22" s="4"/>
    </row>
    <row r="23" spans="1:2" ht="15.75" customHeight="1" x14ac:dyDescent="0.15">
      <c r="A23" s="4"/>
      <c r="B23" s="4"/>
    </row>
    <row r="24" spans="1:2" ht="15.75" customHeight="1" x14ac:dyDescent="0.15">
      <c r="A24" s="4"/>
      <c r="B24" s="4"/>
    </row>
  </sheetData>
  <hyperlinks>
    <hyperlink ref="A2" r:id="rId1" location="gid=0&amp;fvid=1888385644" xr:uid="{00000000-0004-0000-0000-000000000000}"/>
    <hyperlink ref="A4" r:id="rId2" location="gid=0&amp;fvid=183858107" xr:uid="{00000000-0004-0000-0000-000001000000}"/>
    <hyperlink ref="A5" r:id="rId3" location="gid=0&amp;fvid=1617599556" xr:uid="{00000000-0004-0000-0000-000002000000}"/>
    <hyperlink ref="A6" r:id="rId4" location="gid=0&amp;fvid=1202081958" xr:uid="{00000000-0004-0000-0000-000003000000}"/>
    <hyperlink ref="A7" r:id="rId5" location="gid=0&amp;fvid=1901942076" xr:uid="{00000000-0004-0000-0000-000004000000}"/>
    <hyperlink ref="A8" r:id="rId6" location="gid=0&amp;fvid=1970112274" xr:uid="{00000000-0004-0000-0000-000005000000}"/>
    <hyperlink ref="A9" r:id="rId7" location="gid=0&amp;fvid=120518876" xr:uid="{00000000-0004-0000-00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"/>
  <sheetViews>
    <sheetView workbookViewId="0"/>
  </sheetViews>
  <sheetFormatPr baseColWidth="10" defaultColWidth="14.5" defaultRowHeight="15.75" customHeight="1" x14ac:dyDescent="0.15"/>
  <cols>
    <col min="1" max="1" width="7.83203125" customWidth="1"/>
    <col min="2" max="2" width="12.33203125" customWidth="1"/>
    <col min="3" max="3" width="15.5" customWidth="1"/>
    <col min="4" max="4" width="22.33203125" customWidth="1"/>
    <col min="5" max="5" width="23.33203125" customWidth="1"/>
    <col min="6" max="8" width="7.83203125" customWidth="1"/>
    <col min="9" max="9" width="9.5" customWidth="1"/>
  </cols>
  <sheetData>
    <row r="1" spans="1:9" x14ac:dyDescent="0.2">
      <c r="A1" s="16" t="s">
        <v>17</v>
      </c>
      <c r="B1" s="16"/>
      <c r="C1" s="16" t="s">
        <v>24</v>
      </c>
      <c r="D1" s="16" t="s">
        <v>25</v>
      </c>
      <c r="E1" s="16" t="s">
        <v>26</v>
      </c>
      <c r="F1" s="17" t="s">
        <v>550</v>
      </c>
      <c r="G1" s="17" t="s">
        <v>29</v>
      </c>
      <c r="H1" s="17" t="s">
        <v>30</v>
      </c>
      <c r="I1" s="18" t="s">
        <v>551</v>
      </c>
    </row>
    <row r="2" spans="1:9" x14ac:dyDescent="0.2">
      <c r="A2" s="19" t="s">
        <v>429</v>
      </c>
      <c r="B2" s="19"/>
      <c r="C2" s="19" t="s">
        <v>432</v>
      </c>
      <c r="D2" s="19" t="s">
        <v>303</v>
      </c>
      <c r="E2" s="19" t="s">
        <v>372</v>
      </c>
      <c r="F2" s="20" t="str">
        <f>HYPERLINK("https://github.com/orionzhou/barn/tree/master/data/15_read_list/rn18g.tsv","rn18g")</f>
        <v>rn18g</v>
      </c>
      <c r="G2" s="20" t="str">
        <f>HYPERLINK("https://orionzhou.github.io/public/multiqc/rn18g.html","rn18g")</f>
        <v>rn18g</v>
      </c>
      <c r="H2" s="20" t="str">
        <f>HYPERLINK("https://github.com/orionzhou/rnaseq/tree/master/data/11_qc/rn18g","rn18g")</f>
        <v>rn18g</v>
      </c>
      <c r="I2" s="20" t="str">
        <f>HYPERLINK("https://drive.google.com/open?id=1d-DicT-LDvyA7pcdC_Zjx0BTX0iKXKvx","rn18g")</f>
        <v>rn18g</v>
      </c>
    </row>
    <row r="3" spans="1:9" x14ac:dyDescent="0.2">
      <c r="A3" s="19" t="s">
        <v>495</v>
      </c>
      <c r="B3" s="21"/>
      <c r="C3" s="21" t="s">
        <v>552</v>
      </c>
      <c r="D3" s="19" t="s">
        <v>498</v>
      </c>
      <c r="E3" s="21" t="s">
        <v>553</v>
      </c>
      <c r="F3" s="20" t="str">
        <f>HYPERLINK("https://github.com/orionzhou/barn/tree/master/data/15_read_list/rn20b.tsv","rn20b")</f>
        <v>rn20b</v>
      </c>
      <c r="G3" s="20" t="str">
        <f>HYPERLINK("https://orionzhou.github.io/public/multiqc/rn20b.html","rn20b")</f>
        <v>rn20b</v>
      </c>
      <c r="H3" s="20" t="str">
        <f>HYPERLINK("https://github.com/orionzhou/rnaseq/tree/master/data/11_qc/rn20b","rn20b")</f>
        <v>rn20b</v>
      </c>
      <c r="I3" s="20" t="str">
        <f>HYPERLINK("","rn20b")</f>
        <v>rn20b</v>
      </c>
    </row>
    <row r="4" spans="1:9" x14ac:dyDescent="0.2">
      <c r="A4" s="19" t="s">
        <v>499</v>
      </c>
      <c r="B4" s="19"/>
      <c r="C4" s="19" t="s">
        <v>15</v>
      </c>
      <c r="D4" s="19" t="s">
        <v>500</v>
      </c>
      <c r="E4" s="19" t="s">
        <v>102</v>
      </c>
      <c r="F4" s="20" t="str">
        <f>HYPERLINK("https://github.com/orionzhou/barn/tree/master/data/15_read_list/rn20b2.tsv","rn20b2")</f>
        <v>rn20b2</v>
      </c>
      <c r="G4" s="20" t="str">
        <f>HYPERLINK("https://orionzhou.github.io/public/multiqc/rn20b2.html","rn20b2")</f>
        <v>rn20b2</v>
      </c>
      <c r="H4" s="20" t="str">
        <f>HYPERLINK("https://github.com/orionzhou/rnaseq/tree/master/data/11_qc/rn20b2","rn20b2")</f>
        <v>rn20b2</v>
      </c>
      <c r="I4" s="20" t="str">
        <f>HYPERLINK("https://drive.google.com/open?id=11syM39wfVwd8Zi-x-JQUbNQWwfie6tD3","rn20b2")</f>
        <v>rn20b2</v>
      </c>
    </row>
    <row r="6" spans="1:9" x14ac:dyDescent="0.2">
      <c r="A6" s="16" t="s">
        <v>17</v>
      </c>
      <c r="B6" s="16" t="s">
        <v>20</v>
      </c>
      <c r="C6" s="16" t="s">
        <v>24</v>
      </c>
      <c r="D6" s="16" t="s">
        <v>25</v>
      </c>
      <c r="E6" s="16" t="s">
        <v>26</v>
      </c>
      <c r="F6" s="17" t="s">
        <v>550</v>
      </c>
      <c r="G6" s="17" t="s">
        <v>29</v>
      </c>
      <c r="H6" s="17" t="s">
        <v>30</v>
      </c>
      <c r="I6" s="18" t="s">
        <v>551</v>
      </c>
    </row>
    <row r="7" spans="1:9" x14ac:dyDescent="0.2">
      <c r="A7" s="5" t="s">
        <v>379</v>
      </c>
      <c r="B7" s="5" t="s">
        <v>554</v>
      </c>
      <c r="C7" s="5" t="s">
        <v>110</v>
      </c>
      <c r="D7" s="5" t="s">
        <v>381</v>
      </c>
      <c r="E7" s="5" t="s">
        <v>288</v>
      </c>
      <c r="F7" s="12" t="str">
        <f>HYPERLINK("https://github.com/orionzhou/barn/tree/master/data/15_read_list/rn17b.tsv","rn17b")</f>
        <v>rn17b</v>
      </c>
      <c r="G7" s="22" t="str">
        <f>HYPERLINK("https://orionzhou.github.io/public/multiqc/rn17b.html","rn17b")</f>
        <v>rn17b</v>
      </c>
      <c r="H7" s="22" t="str">
        <f>HYPERLINK("https://github.com/orionzhou/rnaseq/tree/master/data/11_qc/rn17b","rn17b")</f>
        <v>rn17b</v>
      </c>
      <c r="I7" s="20" t="str">
        <f>HYPERLINK("https://drive.google.com/open?id=1sc3a6kfBNZUjKaBNeqmngQtzPrySKhYU","rn17b")</f>
        <v>rn17b</v>
      </c>
    </row>
    <row r="8" spans="1:9" x14ac:dyDescent="0.2">
      <c r="A8" s="19" t="s">
        <v>429</v>
      </c>
      <c r="B8" s="21" t="s">
        <v>555</v>
      </c>
      <c r="C8" s="19" t="s">
        <v>432</v>
      </c>
      <c r="D8" s="19" t="s">
        <v>303</v>
      </c>
      <c r="E8" s="19" t="s">
        <v>372</v>
      </c>
      <c r="F8" s="20" t="str">
        <f>HYPERLINK("https://github.com/orionzhou/barn/tree/master/data/15_read_list/rn18g.tsv","rn18g")</f>
        <v>rn18g</v>
      </c>
      <c r="G8" s="20" t="str">
        <f>HYPERLINK("https://orionzhou.github.io/public/multiqc/rn18g.html","rn18g")</f>
        <v>rn18g</v>
      </c>
      <c r="H8" s="20" t="str">
        <f>HYPERLINK("https://github.com/orionzhou/rnaseq/tree/master/data/11_qc/rn18g","rn18g")</f>
        <v>rn18g</v>
      </c>
      <c r="I8" s="20" t="str">
        <f>HYPERLINK("https://drive.google.com/open?id=1xwzLr401JESbn0yyZL1ThEmKAeA00vlL","rn18g")</f>
        <v>rn18g</v>
      </c>
    </row>
    <row r="9" spans="1:9" x14ac:dyDescent="0.2">
      <c r="A9" s="5" t="s">
        <v>511</v>
      </c>
      <c r="B9" s="5" t="s">
        <v>556</v>
      </c>
      <c r="C9" s="5" t="s">
        <v>238</v>
      </c>
      <c r="D9" s="5" t="s">
        <v>513</v>
      </c>
      <c r="E9" s="5" t="s">
        <v>378</v>
      </c>
      <c r="F9" s="12" t="str">
        <f>HYPERLINK("https://github.com/orionzhou/barn/tree/master/data/15_read_list/rn20d3.tsv","rn20d3")</f>
        <v>rn20d3</v>
      </c>
      <c r="G9" s="23" t="str">
        <f>HYPERLINK("https://orionzhou.github.io/public/multiqc/rn20d3.html","rn20d3")</f>
        <v>rn20d3</v>
      </c>
      <c r="H9" s="20" t="str">
        <f>HYPERLINK("https://github.com/orionzhou/rnaseq/tree/master/data/11_qc/rn20d3","rn20d3")</f>
        <v>rn20d3</v>
      </c>
      <c r="I9" s="20" t="str">
        <f>HYPERLINK("https://drive.google.com/open?id=1cz3aA-c2lPf-UqwdWdzHfOJrOOmOGCwV","rn20d3")</f>
        <v>rn20d3</v>
      </c>
    </row>
  </sheetData>
  <conditionalFormatting sqref="F1:H1 F6:H7 F9:H9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6.6640625" customWidth="1"/>
    <col min="2" max="2" width="8.33203125" customWidth="1"/>
    <col min="4" max="4" width="7.33203125" customWidth="1"/>
    <col min="6" max="6" width="24.1640625" customWidth="1"/>
  </cols>
  <sheetData>
    <row r="1" spans="1:6" x14ac:dyDescent="0.2">
      <c r="A1" s="5" t="s">
        <v>17</v>
      </c>
      <c r="B1" s="5" t="s">
        <v>18</v>
      </c>
      <c r="C1" s="5" t="s">
        <v>20</v>
      </c>
      <c r="D1" s="5" t="s">
        <v>22</v>
      </c>
      <c r="E1" s="24" t="s">
        <v>23</v>
      </c>
      <c r="F1" s="5" t="s">
        <v>24</v>
      </c>
    </row>
    <row r="2" spans="1:6" x14ac:dyDescent="0.2">
      <c r="A2" s="5" t="s">
        <v>557</v>
      </c>
      <c r="B2" s="5" t="s">
        <v>93</v>
      </c>
      <c r="C2" s="5" t="s">
        <v>558</v>
      </c>
      <c r="D2" s="5" t="s">
        <v>40</v>
      </c>
      <c r="E2" s="5" t="s">
        <v>559</v>
      </c>
      <c r="F2" s="5" t="s">
        <v>560</v>
      </c>
    </row>
    <row r="3" spans="1:6" x14ac:dyDescent="0.2">
      <c r="A3" s="5" t="s">
        <v>168</v>
      </c>
      <c r="B3" s="5" t="s">
        <v>95</v>
      </c>
      <c r="C3" s="5" t="s">
        <v>561</v>
      </c>
      <c r="D3" s="5" t="s">
        <v>40</v>
      </c>
      <c r="E3" s="5" t="s">
        <v>562</v>
      </c>
      <c r="F3" s="5" t="s">
        <v>563</v>
      </c>
    </row>
    <row r="4" spans="1:6" x14ac:dyDescent="0.2">
      <c r="A4" s="5" t="s">
        <v>475</v>
      </c>
      <c r="B4" s="5" t="s">
        <v>2</v>
      </c>
      <c r="C4" s="5" t="s">
        <v>564</v>
      </c>
      <c r="D4" s="5" t="s">
        <v>40</v>
      </c>
      <c r="E4" s="5" t="s">
        <v>565</v>
      </c>
      <c r="F4" s="5" t="s">
        <v>564</v>
      </c>
    </row>
    <row r="5" spans="1:6" x14ac:dyDescent="0.2">
      <c r="A5" s="9"/>
      <c r="B5" s="9"/>
      <c r="C5" s="9"/>
      <c r="D5" s="9"/>
      <c r="E5" s="5" t="s">
        <v>566</v>
      </c>
      <c r="F5" s="5" t="s">
        <v>567</v>
      </c>
    </row>
    <row r="6" spans="1:6" x14ac:dyDescent="0.2">
      <c r="A6" s="9"/>
      <c r="B6" s="9"/>
      <c r="C6" s="9"/>
      <c r="D6" s="9"/>
      <c r="E6" s="5" t="s">
        <v>568</v>
      </c>
      <c r="F6" s="5" t="s">
        <v>6</v>
      </c>
    </row>
    <row r="7" spans="1:6" x14ac:dyDescent="0.2">
      <c r="A7" s="9"/>
      <c r="B7" s="9"/>
      <c r="C7" s="9"/>
      <c r="D7" s="9"/>
      <c r="E7" s="9"/>
      <c r="F7" s="9"/>
    </row>
    <row r="8" spans="1:6" x14ac:dyDescent="0.2">
      <c r="A8" s="9"/>
      <c r="B8" s="5" t="s">
        <v>569</v>
      </c>
      <c r="C8" s="9"/>
      <c r="D8" s="9"/>
      <c r="E8" s="5" t="s">
        <v>570</v>
      </c>
      <c r="F8" s="9"/>
    </row>
    <row r="9" spans="1:6" x14ac:dyDescent="0.2">
      <c r="A9" s="9"/>
      <c r="B9" s="9"/>
      <c r="C9" s="9"/>
      <c r="D9" s="9"/>
      <c r="E9" s="5" t="s">
        <v>571</v>
      </c>
      <c r="F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maize</vt:lpstr>
      <vt:lpstr>links</vt:lpstr>
      <vt:lpstr>share</vt:lpstr>
      <vt:lpstr>watch_for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 Zhou</cp:lastModifiedBy>
  <dcterms:modified xsi:type="dcterms:W3CDTF">2021-04-19T12:58:55Z</dcterms:modified>
</cp:coreProperties>
</file>