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rxan\Desktop\B\"/>
    </mc:Choice>
  </mc:AlternateContent>
  <xr:revisionPtr revIDLastSave="0" documentId="13_ncr:1_{8E8F3122-03AA-4469-865B-8280CECAFFFC}" xr6:coauthVersionLast="47" xr6:coauthVersionMax="47" xr10:uidLastSave="{00000000-0000-0000-0000-000000000000}"/>
  <bookViews>
    <workbookView xWindow="-120" yWindow="-120" windowWidth="20730" windowHeight="11040" xr2:uid="{00000000-000D-0000-FFFF-FFFF00000000}"/>
  </bookViews>
  <sheets>
    <sheet name="Question-1B" sheetId="1" r:id="rId1"/>
    <sheet name="Inventory" sheetId="4" r:id="rId2"/>
    <sheet name="Result " sheetId="5" r:id="rId3"/>
    <sheet name="Hours" sheetId="2" r:id="rId4"/>
    <sheet name="Order" sheetId="6" r:id="rId5"/>
    <sheet name="Customer" sheetId="13" r:id="rId6"/>
    <sheet name="Professional" sheetId="8" r:id="rId7"/>
    <sheet name="Utah Ski Prices" sheetId="9" r:id="rId8"/>
    <sheet name="Subtotals" sheetId="10" r:id="rId9"/>
    <sheet name="Availability" sheetId="11" r:id="rId10"/>
    <sheet name="Profit Analysis" sheetId="3" r:id="rId11"/>
    <sheet name="Pricing" sheetId="12" r:id="rId12"/>
    <sheet name="Grain Exports" sheetId="14" r:id="rId13"/>
    <sheet name="Rand" sheetId="15" r:id="rId14"/>
    <sheet name="Find an Instructor" sheetId="16" r:id="rId15"/>
    <sheet name="Courses" sheetId="17" r:id="rId16"/>
    <sheet name="Pivot Table" sheetId="18" r:id="rId17"/>
  </sheets>
  <externalReferences>
    <externalReference r:id="rId18"/>
  </externalReferences>
  <definedNames>
    <definedName name="_xlnm._FilterDatabase" localSheetId="8" hidden="1">Subtotals!$A$3:$I$3</definedName>
    <definedName name="Badger">'[1]Ski School Enrollment'!$C$9</definedName>
    <definedName name="Bluejay">'[1]Ski School Enrollment'!$C$6</definedName>
    <definedName name="Bobcat">'[1]Ski School Enrollment'!$C$10</definedName>
    <definedName name="Chipmunk">'[1]Ski School Enrollment'!$C$7</definedName>
    <definedName name="Cougar">'[1]Ski School Enrollment'!$C$14</definedName>
    <definedName name="Eagle">'[1]Ski School Enrollment'!$C$15</definedName>
    <definedName name="Grizzly">'[1]Ski School Enrollment'!$C$13</definedName>
    <definedName name="NewData">#REF!</definedName>
    <definedName name="origData">#REF!</definedName>
    <definedName name="Osprey">'[1]Ski School Enrollment'!$C$11</definedName>
    <definedName name="Snowbuck">'[1]Ski School Enrollment'!$C$8</definedName>
    <definedName name="Wolverine">'[1]Ski School Enrollment'!$C$12</definedName>
  </definedNames>
  <calcPr calcId="191029"/>
  <pivotCaches>
    <pivotCache cacheId="6" r:id="rId1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16" l="1"/>
  <c r="C2" i="15" a="1"/>
  <c r="C2" i="15" s="1"/>
  <c r="F27" i="10"/>
  <c r="F20" i="10"/>
  <c r="F12" i="10"/>
  <c r="F28" i="10" s="1"/>
  <c r="H5" i="6"/>
  <c r="H6" i="6"/>
  <c r="H7" i="6"/>
  <c r="H8" i="6"/>
  <c r="H9" i="6"/>
  <c r="H10" i="6"/>
  <c r="H11" i="6"/>
  <c r="H12" i="6"/>
  <c r="H13" i="6"/>
  <c r="H14" i="6"/>
  <c r="H15" i="6"/>
  <c r="H16" i="6"/>
  <c r="H17" i="6"/>
  <c r="H18" i="6"/>
  <c r="H19" i="6"/>
  <c r="H20" i="6"/>
  <c r="H4" i="6"/>
  <c r="H3" i="4"/>
  <c r="E14" i="8"/>
  <c r="E2" i="14"/>
  <c r="E3"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G23" i="5"/>
  <c r="G9" i="5"/>
  <c r="G19" i="5"/>
  <c r="G6" i="5"/>
  <c r="G16" i="5"/>
  <c r="E3" i="12"/>
  <c r="E4" i="12"/>
  <c r="E5" i="12"/>
  <c r="E6" i="12"/>
  <c r="E7" i="12"/>
  <c r="E8" i="12"/>
  <c r="E2" i="12"/>
  <c r="G4" i="10"/>
  <c r="G5" i="10"/>
  <c r="G6" i="10"/>
  <c r="G7" i="10"/>
  <c r="G8" i="10"/>
  <c r="G9" i="10"/>
  <c r="G10" i="10"/>
  <c r="G21" i="10"/>
  <c r="G27" i="10" s="1"/>
  <c r="G22" i="10"/>
  <c r="G23" i="10"/>
  <c r="G24" i="10"/>
  <c r="G25" i="10"/>
  <c r="G13" i="10"/>
  <c r="G20" i="10" s="1"/>
  <c r="G14" i="10"/>
  <c r="G15" i="10"/>
  <c r="G16" i="10"/>
  <c r="G17" i="10"/>
  <c r="G18" i="10"/>
  <c r="G19" i="10"/>
  <c r="G26" i="10"/>
  <c r="G11" i="10"/>
  <c r="G12" i="10" l="1"/>
  <c r="G28" i="10" s="1"/>
  <c r="E9" i="12"/>
  <c r="G4" i="12" s="1"/>
  <c r="G3" i="5"/>
  <c r="G4" i="5"/>
  <c r="G5" i="5"/>
  <c r="G7" i="5"/>
  <c r="G8" i="5"/>
  <c r="G10" i="5"/>
  <c r="G11" i="5"/>
  <c r="G12" i="5"/>
  <c r="G13" i="5"/>
  <c r="G14" i="5"/>
  <c r="G15" i="5"/>
  <c r="G17" i="5"/>
  <c r="G18" i="5"/>
  <c r="G20" i="5"/>
  <c r="G21" i="5"/>
  <c r="G22" i="5"/>
  <c r="G2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<sst xmlns="http://schemas.openxmlformats.org/spreadsheetml/2006/main" count="796" uniqueCount="343">
  <si>
    <t>Swim school begins:</t>
  </si>
  <si>
    <t>12p.m.-2p.m.</t>
  </si>
  <si>
    <t>10 a.m.-12 p.m.</t>
  </si>
  <si>
    <t>Sunday</t>
  </si>
  <si>
    <t>4 p.m.-7 p.m</t>
  </si>
  <si>
    <t>12 p.m.-2p.m.</t>
  </si>
  <si>
    <t>9 a.m.-11a.m.</t>
  </si>
  <si>
    <t>Saturday</t>
  </si>
  <si>
    <t>Monday through Fridays</t>
  </si>
  <si>
    <t>Hours</t>
  </si>
  <si>
    <t>Days</t>
  </si>
  <si>
    <r>
      <rPr>
        <b/>
        <sz val="20"/>
        <color rgb="FFFF0000"/>
        <rFont val="Calibri"/>
        <family val="2"/>
        <scheme val="minor"/>
      </rPr>
      <t>G.S. Aquatics</t>
    </r>
    <r>
      <rPr>
        <b/>
        <sz val="20"/>
        <color rgb="FF0070C0"/>
        <rFont val="Calibri"/>
        <family val="2"/>
        <scheme val="minor"/>
      </rPr>
      <t xml:space="preserve">
The Top-Tier Swim School</t>
    </r>
  </si>
  <si>
    <t>Nadia, Smith</t>
  </si>
  <si>
    <t>Rebecca, Greenberg</t>
  </si>
  <si>
    <t>Stef, Lim</t>
  </si>
  <si>
    <t>Sarah, Shaw</t>
  </si>
  <si>
    <t>Julien, Laveau</t>
  </si>
  <si>
    <t>Garrett, Payne</t>
  </si>
  <si>
    <t>Mike, Carter</t>
  </si>
  <si>
    <t>Revenue Generated</t>
  </si>
  <si>
    <t>Salary</t>
  </si>
  <si>
    <t>Instructor</t>
  </si>
  <si>
    <t>In the Inventory worksheets, in cell H3. Enter a formula that returns the Total Quantity of Products in stock marked YES in the Discontinued column</t>
  </si>
  <si>
    <t>Beans VA</t>
  </si>
  <si>
    <t>C913</t>
  </si>
  <si>
    <t>yes</t>
  </si>
  <si>
    <t>Mexican Nachos</t>
  </si>
  <si>
    <t>C912</t>
  </si>
  <si>
    <t>Spartan Bacon</t>
  </si>
  <si>
    <t>C911</t>
  </si>
  <si>
    <t>Avocados Chiquita</t>
  </si>
  <si>
    <t>C910</t>
  </si>
  <si>
    <t>Bananas Chiquita</t>
  </si>
  <si>
    <t>C909</t>
  </si>
  <si>
    <t>Grape Frut</t>
  </si>
  <si>
    <t>C908</t>
  </si>
  <si>
    <t>Orange Juice</t>
  </si>
  <si>
    <t>C907</t>
  </si>
  <si>
    <t>Strawberry</t>
  </si>
  <si>
    <t>C906</t>
  </si>
  <si>
    <t>German Cheese</t>
  </si>
  <si>
    <t>C905</t>
  </si>
  <si>
    <t>Camembert Cheese</t>
  </si>
  <si>
    <t>C904</t>
  </si>
  <si>
    <t>Vainilla</t>
  </si>
  <si>
    <t>C903</t>
  </si>
  <si>
    <t>Cup Cake</t>
  </si>
  <si>
    <t>C902</t>
  </si>
  <si>
    <t>Meringue Cake</t>
  </si>
  <si>
    <t>C901</t>
  </si>
  <si>
    <t>Mineral Soda</t>
  </si>
  <si>
    <t>C900</t>
  </si>
  <si>
    <t>Soda</t>
  </si>
  <si>
    <t>C899</t>
  </si>
  <si>
    <t>Sugar Cookies</t>
  </si>
  <si>
    <t>C898</t>
  </si>
  <si>
    <t>Mermelada</t>
  </si>
  <si>
    <t>C897</t>
  </si>
  <si>
    <t>Dried Apple</t>
  </si>
  <si>
    <t>C896</t>
  </si>
  <si>
    <t>French Dark Chocolate</t>
  </si>
  <si>
    <t>C895</t>
  </si>
  <si>
    <t>Boston Crab Meat</t>
  </si>
  <si>
    <t>C894</t>
  </si>
  <si>
    <t>Gumbo Mix</t>
  </si>
  <si>
    <t>C893</t>
  </si>
  <si>
    <t>Canadian Sugar Pie</t>
  </si>
  <si>
    <t>C892</t>
  </si>
  <si>
    <t>Swiss Chocolate</t>
  </si>
  <si>
    <t>C891</t>
  </si>
  <si>
    <t>English Ale</t>
  </si>
  <si>
    <t>C890</t>
  </si>
  <si>
    <t>Chai Tea</t>
  </si>
  <si>
    <t>C889</t>
  </si>
  <si>
    <t>Ravioli</t>
  </si>
  <si>
    <t>C888</t>
  </si>
  <si>
    <t>Stock Unit Discount</t>
  </si>
  <si>
    <t>Chang Tea</t>
  </si>
  <si>
    <t>C887</t>
  </si>
  <si>
    <t>Discount</t>
  </si>
  <si>
    <t>Order</t>
  </si>
  <si>
    <t>Stock</t>
  </si>
  <si>
    <t>Price</t>
  </si>
  <si>
    <t>Product Name</t>
  </si>
  <si>
    <t>ID</t>
  </si>
  <si>
    <t>In the Result worksheet, Create a conditional formatting rule, Use a formula to format the Name column in red text color. If the average of the four exam results is less than 60.</t>
  </si>
  <si>
    <t>A</t>
  </si>
  <si>
    <t>Walter CL</t>
  </si>
  <si>
    <t>B</t>
  </si>
  <si>
    <t>Keny Loggins</t>
  </si>
  <si>
    <t>Buter Joseph</t>
  </si>
  <si>
    <t>Gim Burton</t>
  </si>
  <si>
    <t>Jay Adams</t>
  </si>
  <si>
    <t>John Smits</t>
  </si>
  <si>
    <t>Min Suite</t>
  </si>
  <si>
    <t>Min Young</t>
  </si>
  <si>
    <t>Blandino Nerios</t>
  </si>
  <si>
    <t>Mario Li</t>
  </si>
  <si>
    <t>Perez Rodesno</t>
  </si>
  <si>
    <t>Pac mhan</t>
  </si>
  <si>
    <t>Monopoly</t>
  </si>
  <si>
    <t>Ching Vhu Ling</t>
  </si>
  <si>
    <t>Aspe Andreu</t>
  </si>
  <si>
    <t>Garcìa Molina</t>
  </si>
  <si>
    <t>Ken Sutton</t>
  </si>
  <si>
    <t>Gustavo Chong</t>
  </si>
  <si>
    <t>Victor Castro</t>
  </si>
  <si>
    <t>Humberto Acevedo</t>
  </si>
  <si>
    <t>Sou Min</t>
  </si>
  <si>
    <t>Nina Sunset</t>
  </si>
  <si>
    <t>Best Result</t>
  </si>
  <si>
    <t>Exam 4</t>
  </si>
  <si>
    <t>Exam 3</t>
  </si>
  <si>
    <t>Exam 2</t>
  </si>
  <si>
    <t>Exam 1</t>
  </si>
  <si>
    <t>Section</t>
  </si>
  <si>
    <t>Name</t>
  </si>
  <si>
    <t>In the Order in Region Column spreadsheet, enter a formula that displays the region of each customer order by matching the Customer ID column with the ID value on the Customer sheet.</t>
  </si>
  <si>
    <t>Region</t>
  </si>
  <si>
    <t>Descount</t>
  </si>
  <si>
    <t>Quantity</t>
  </si>
  <si>
    <t>Unit Price</t>
  </si>
  <si>
    <t>Product</t>
  </si>
  <si>
    <t>Customer ID</t>
  </si>
  <si>
    <t>Order Date</t>
  </si>
  <si>
    <t>Order ID</t>
  </si>
  <si>
    <t>Order Information</t>
  </si>
  <si>
    <t>Red de Importadores</t>
  </si>
  <si>
    <t>Mexico</t>
  </si>
  <si>
    <t>Guatemala</t>
  </si>
  <si>
    <t>The Savior</t>
  </si>
  <si>
    <t>Nicaragua</t>
  </si>
  <si>
    <t>Germany</t>
  </si>
  <si>
    <t>France</t>
  </si>
  <si>
    <t>England</t>
  </si>
  <si>
    <t>Garcia Molina</t>
  </si>
  <si>
    <t>And Sutton</t>
  </si>
  <si>
    <t>Sweden</t>
  </si>
  <si>
    <t>Gustave Chong</t>
  </si>
  <si>
    <t>Client</t>
  </si>
  <si>
    <t>In cell E14 in Professional worksheet enter a formula to return the max total hours based on the column Job Title: Medical and Population Mexico</t>
  </si>
  <si>
    <t>Office Manager</t>
  </si>
  <si>
    <t>Jim</t>
  </si>
  <si>
    <t xml:space="preserve">Giest </t>
  </si>
  <si>
    <t>Medical Assistant</t>
  </si>
  <si>
    <t>Janeth</t>
  </si>
  <si>
    <t>Esteves</t>
  </si>
  <si>
    <t>Accounts Receivable Manager</t>
  </si>
  <si>
    <t>Susana W.</t>
  </si>
  <si>
    <t>Eaton</t>
  </si>
  <si>
    <t>Honduras</t>
  </si>
  <si>
    <t>Receptionist</t>
  </si>
  <si>
    <t>Patricia</t>
  </si>
  <si>
    <t>Domínguez</t>
  </si>
  <si>
    <t xml:space="preserve">Medical </t>
  </si>
  <si>
    <t>Luca</t>
  </si>
  <si>
    <t>Dellamore</t>
  </si>
  <si>
    <t>Adán</t>
  </si>
  <si>
    <t>Delaney</t>
  </si>
  <si>
    <t>Sergio</t>
  </si>
  <si>
    <t>Da Silva</t>
  </si>
  <si>
    <t>Alicia</t>
  </si>
  <si>
    <t>Castro</t>
  </si>
  <si>
    <t>Michael</t>
  </si>
  <si>
    <t xml:space="preserve">Blythe </t>
  </si>
  <si>
    <t>Estefanía</t>
  </si>
  <si>
    <t>Benítez</t>
  </si>
  <si>
    <t>Josh</t>
  </si>
  <si>
    <t>Barnhill</t>
  </si>
  <si>
    <t>Population</t>
  </si>
  <si>
    <t>Job</t>
  </si>
  <si>
    <t>Last Name</t>
  </si>
  <si>
    <t>Using the data on the Utah Ski Prices worksheet add a chart that shows the price at each resort for an Adult Annual Pass (US $) as an area chart amd the price for a Child Annual Pass ( US $) as a secondary axis line chart. Position the chart below the table with the upper-left corner of the chart in cell A2.</t>
  </si>
  <si>
    <t>Wolf Mountain</t>
  </si>
  <si>
    <t>Sundance</t>
  </si>
  <si>
    <t>Solitude</t>
  </si>
  <si>
    <t>Snowbird</t>
  </si>
  <si>
    <t>Snowbasin</t>
  </si>
  <si>
    <t>Powder Mountain</t>
  </si>
  <si>
    <t>Park City Mountain Resort</t>
  </si>
  <si>
    <t>Eagle Point</t>
  </si>
  <si>
    <t>Deer Valley</t>
  </si>
  <si>
    <t>Canyons</t>
  </si>
  <si>
    <t>Brighton</t>
  </si>
  <si>
    <t>Brian Head</t>
  </si>
  <si>
    <t>Child Annual Pass (US $)</t>
  </si>
  <si>
    <t>Beaver Mountain</t>
  </si>
  <si>
    <t>Adult Annual Pass (US $)</t>
  </si>
  <si>
    <t>Alta Ski Area</t>
  </si>
  <si>
    <t xml:space="preserve">Average Price at Large Resorts 
(&gt;2,000 acres and &gt;15 lifts):  
</t>
  </si>
  <si>
    <t>Number of Runs</t>
  </si>
  <si>
    <t>Number of Lifts</t>
  </si>
  <si>
    <t>Skiable Acres</t>
  </si>
  <si>
    <t>Avg. Inches Annual Snowfall</t>
  </si>
  <si>
    <t>Child Annual Pass
(US $)</t>
  </si>
  <si>
    <t>Adult Annual Pass
(US $)</t>
  </si>
  <si>
    <t>Child Day Pass
(US $)</t>
  </si>
  <si>
    <t>Adult Day Pass
(US $)</t>
  </si>
  <si>
    <t>Ski Resort Lift Passes</t>
  </si>
  <si>
    <t>ID #</t>
  </si>
  <si>
    <t>Lift Pass Prices</t>
  </si>
  <si>
    <t>2014 Utah Ski Resorts</t>
  </si>
  <si>
    <t>On the “Profit Analysis” worksheet in cells D4:D10, create a conditional formatting rule that uses a 3-Color Scale format style to display the minimum in Yellow, the midpoint in Light Green, and  the maximum in Green</t>
  </si>
  <si>
    <t xml:space="preserve">On the “Availability” worksheet, remove duplicates from column A. </t>
  </si>
  <si>
    <t>On the “Subtotals” worksheet, use the Data Subtotal feature to calculate the total number of lessons and total due by instructor. Display the total lessons and total due for all instructors below the data</t>
  </si>
  <si>
    <t>10-11 a.m.</t>
  </si>
  <si>
    <t>Julien Laveau</t>
  </si>
  <si>
    <t>Tots swim</t>
  </si>
  <si>
    <t>Toddler</t>
  </si>
  <si>
    <t>Ace, McCabe</t>
  </si>
  <si>
    <t>Riley, Waterson</t>
  </si>
  <si>
    <t>Erica, Spenny</t>
  </si>
  <si>
    <t>Sangitha, Beckrum</t>
  </si>
  <si>
    <t>Michaela, Barron</t>
  </si>
  <si>
    <t>Swim levels 1-10</t>
  </si>
  <si>
    <t>Kid</t>
  </si>
  <si>
    <t>Steven, Chau</t>
  </si>
  <si>
    <t>Emma, Hassanpour</t>
  </si>
  <si>
    <t>Tamitha, Green</t>
  </si>
  <si>
    <t>Howard, Yang</t>
  </si>
  <si>
    <t>Mike Carter</t>
  </si>
  <si>
    <t>Teen</t>
  </si>
  <si>
    <t>Julie, Lee</t>
  </si>
  <si>
    <t>Tobias, Everson</t>
  </si>
  <si>
    <t>Duncan, Smith</t>
  </si>
  <si>
    <t>Jamal, Myers</t>
  </si>
  <si>
    <t>Adult</t>
  </si>
  <si>
    <t>Harper, Pickerson</t>
  </si>
  <si>
    <t>10-11 a.g.</t>
  </si>
  <si>
    <t>Garrett Payne</t>
  </si>
  <si>
    <t>Wyatt, Gulliani</t>
  </si>
  <si>
    <t>Brielle, Watson</t>
  </si>
  <si>
    <t>9-10 a.m.</t>
  </si>
  <si>
    <t>Aqua fit</t>
  </si>
  <si>
    <t>Evelyn, Cooper</t>
  </si>
  <si>
    <t>Cole, Colbyson</t>
  </si>
  <si>
    <t>Blake, Winehouse</t>
  </si>
  <si>
    <t>Beckett, Charter</t>
  </si>
  <si>
    <t>Easton, Wiley</t>
  </si>
  <si>
    <t>Day</t>
  </si>
  <si>
    <t>Total Due</t>
  </si>
  <si>
    <t>Number of Lessons</t>
  </si>
  <si>
    <t>Program</t>
  </si>
  <si>
    <t>Age Group</t>
  </si>
  <si>
    <t>Student Name</t>
  </si>
  <si>
    <t>Weekends</t>
  </si>
  <si>
    <t>Every day</t>
  </si>
  <si>
    <t>Weekdays</t>
  </si>
  <si>
    <t>Availability</t>
  </si>
  <si>
    <t>Instructor name</t>
  </si>
  <si>
    <t>Hour</t>
  </si>
  <si>
    <t>Final</t>
  </si>
  <si>
    <t>On the "Pricing" worksheet, use Goal Seek to determine the change in cell D4 that would result in a "Profit" of "$500" in cell G4</t>
  </si>
  <si>
    <t>United States</t>
  </si>
  <si>
    <t>Canada</t>
  </si>
  <si>
    <t>Brazil</t>
  </si>
  <si>
    <t>India</t>
  </si>
  <si>
    <t>China</t>
  </si>
  <si>
    <t>Japan</t>
  </si>
  <si>
    <t>Australia</t>
  </si>
  <si>
    <t>Russia</t>
  </si>
  <si>
    <t>South Africa</t>
  </si>
  <si>
    <t>Egypt</t>
  </si>
  <si>
    <t>Italy</t>
  </si>
  <si>
    <t>Spain</t>
  </si>
  <si>
    <t>Turkey</t>
  </si>
  <si>
    <t>Argentina</t>
  </si>
  <si>
    <t>Create a Pivottable on a new worksheet named *Pivot Table* that shows the amount of each type of grainexported by each country. Use the data on the Grain Exports worksheet. Position the new worksheet as the rightmost tab.</t>
  </si>
  <si>
    <t>Wheat</t>
  </si>
  <si>
    <t>Rice</t>
  </si>
  <si>
    <t>Oats</t>
  </si>
  <si>
    <t>Corn</t>
  </si>
  <si>
    <t>Barley</t>
  </si>
  <si>
    <t>USA</t>
  </si>
  <si>
    <t>Metric Tons</t>
  </si>
  <si>
    <t>Year</t>
  </si>
  <si>
    <t>Product 
Code</t>
  </si>
  <si>
    <t>Country</t>
  </si>
  <si>
    <t>Country 
Code</t>
  </si>
  <si>
    <t>In cell C2 in Rand worksheet, enter a formula that uses the "Randarray" function to determine the amount of gift card each customer will receive for each quarter. If we count as a minimum of 10 cards and a maximum of 30. Note: Integer-TRUE.</t>
  </si>
  <si>
    <t>Plutarco</t>
  </si>
  <si>
    <t>Oscar</t>
  </si>
  <si>
    <t>Nina</t>
  </si>
  <si>
    <t>Manuel</t>
  </si>
  <si>
    <t>Flor</t>
  </si>
  <si>
    <t>Flavia</t>
  </si>
  <si>
    <t>Esteban</t>
  </si>
  <si>
    <t>Dania</t>
  </si>
  <si>
    <t>Damaris</t>
  </si>
  <si>
    <t>Caroll</t>
  </si>
  <si>
    <t>Carlos</t>
  </si>
  <si>
    <t>Bonifacio</t>
  </si>
  <si>
    <t>Belarmino</t>
  </si>
  <si>
    <t>Anabella</t>
  </si>
  <si>
    <t>Ana</t>
  </si>
  <si>
    <t>Trimestre 4</t>
  </si>
  <si>
    <t>Trimestre 3</t>
  </si>
  <si>
    <t>Trimestre 2</t>
  </si>
  <si>
    <t>Trimestre 1</t>
  </si>
  <si>
    <t>Number</t>
  </si>
  <si>
    <t>On the Find an Instructor worksheet, insert a functuion in cell B8 that displays the name of the SCUBA instructor from the Courses worksheet two is qualified to teach the course displayed in cell B6.</t>
  </si>
  <si>
    <t>Instructor:</t>
  </si>
  <si>
    <t>Wreck Diver</t>
  </si>
  <si>
    <t>Course Name:</t>
  </si>
  <si>
    <r>
      <t xml:space="preserve"> 
</t>
    </r>
    <r>
      <rPr>
        <b/>
        <sz val="24"/>
        <color theme="0"/>
        <rFont val="Calibri"/>
        <family val="2"/>
        <scheme val="minor"/>
      </rPr>
      <t>Find an Instructor</t>
    </r>
  </si>
  <si>
    <t>Mike Finney</t>
  </si>
  <si>
    <t>Discover Scuba Diving (10+ yrs)</t>
  </si>
  <si>
    <t>Sheila Noakes</t>
  </si>
  <si>
    <t>Seal Team (8+ yrs)</t>
  </si>
  <si>
    <t>Bubblemaker (8+ yrs)</t>
  </si>
  <si>
    <t>Instructor Name</t>
  </si>
  <si>
    <t>Youth Course</t>
  </si>
  <si>
    <t>Steve Riley</t>
  </si>
  <si>
    <t>Underwater Navigator</t>
  </si>
  <si>
    <t>Underwater Naturalist</t>
  </si>
  <si>
    <t>Sam Barlow</t>
  </si>
  <si>
    <t>Search and Recovery Diver</t>
  </si>
  <si>
    <t>Rebreather Diver</t>
  </si>
  <si>
    <t>Enriched Air Diver</t>
  </si>
  <si>
    <t>Dan Webster</t>
  </si>
  <si>
    <t>Drift Diver</t>
  </si>
  <si>
    <t>Deep Diver</t>
  </si>
  <si>
    <t>Night Diver</t>
  </si>
  <si>
    <t>Kevin Hart</t>
  </si>
  <si>
    <t>Equipment Specialist</t>
  </si>
  <si>
    <t>Digital Underwater Photographer</t>
  </si>
  <si>
    <t>Boat Diver</t>
  </si>
  <si>
    <t>Specialty Course</t>
  </si>
  <si>
    <t>Emergency First Response Provider</t>
  </si>
  <si>
    <t>DiveMaster</t>
  </si>
  <si>
    <t>Rescue Diver</t>
  </si>
  <si>
    <t>Adventure Diver</t>
  </si>
  <si>
    <t>Advanced Open Water Diver</t>
  </si>
  <si>
    <t>Open Water Diver (10+ yrs)</t>
  </si>
  <si>
    <t>Foundation Course</t>
  </si>
  <si>
    <r>
      <t xml:space="preserve"> 
</t>
    </r>
    <r>
      <rPr>
        <b/>
        <sz val="24"/>
        <color theme="0"/>
        <rFont val="Calibri"/>
        <family val="2"/>
        <scheme val="minor"/>
      </rPr>
      <t xml:space="preserve">SCUBA Course Catalog </t>
    </r>
  </si>
  <si>
    <t>Create a conditional formatting rule, Use a formula to format the Name column in red text color. If the average of the four exam results is less than 60.</t>
  </si>
  <si>
    <t>Garrett Payne Total</t>
  </si>
  <si>
    <t>Julien Laveau Total</t>
  </si>
  <si>
    <t>Mike Carter Total</t>
  </si>
  <si>
    <t>Grand Total</t>
  </si>
  <si>
    <t>Row Labels</t>
  </si>
  <si>
    <t>Sum of Metric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</si>
</sst>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_-&quot;£&quot;* #,##0.00_-;\-&quot;£&quot;* #,##0.00_-;_-&quot;£&quot;* &quot;-&quot;??_-;_-@_-"/>
    <numFmt numFmtId="165" formatCode="dddd"/>
    <numFmt numFmtId="166" formatCode="_(&quot;$&quot;* #,##0_);_(&quot;$&quot;* \(#,##0\);_(&quot;$&quot;* &quot;-&quot;??_);_(@_)"/>
    <numFmt numFmtId="167" formatCode="0.0"/>
    <numFmt numFmtId="168" formatCode="_([$$-409]* #,##0.00_);_([$$-409]* \(#,##0.00\);_([$$-409]* &quot;-&quot;??_);_(@_)"/>
    <numFmt numFmtId="169" formatCode="_-[$$-409]* #,##0.00_ ;_-[$$-409]* \-#,##0.00\ ;_-[$$-409]* &quot;-&quot;??_ ;_-@_ "/>
    <numFmt numFmtId="170" formatCode="_(* #,##0_);_(* \(#,##0\);_(* &quot;-&quot;??_);_(@_)"/>
    <numFmt numFmtId="171" formatCode="yyyy"/>
  </numFmts>
  <fonts count="21" x14ac:knownFonts="1">
    <font>
      <sz val="11"/>
      <color theme="1"/>
      <name val="Calibri"/>
      <family val="2"/>
      <scheme val="minor"/>
    </font>
    <font>
      <sz val="11"/>
      <color theme="1"/>
      <name val="Calibri"/>
      <family val="2"/>
      <scheme val="minor"/>
    </font>
    <font>
      <b/>
      <sz val="14"/>
      <color theme="1"/>
      <name val="Arial"/>
      <family val="2"/>
    </font>
    <font>
      <b/>
      <sz val="20"/>
      <color rgb="FF0070C0"/>
      <name val="Calibri"/>
      <family val="2"/>
      <scheme val="minor"/>
    </font>
    <font>
      <b/>
      <sz val="20"/>
      <color rgb="FFFF0000"/>
      <name val="Calibri"/>
      <family val="2"/>
      <scheme val="minor"/>
    </font>
    <font>
      <b/>
      <sz val="11"/>
      <color theme="1"/>
      <name val="Calibri"/>
      <family val="2"/>
      <scheme val="minor"/>
    </font>
    <font>
      <b/>
      <sz val="10"/>
      <color theme="1"/>
      <name val="Calibri"/>
      <family val="2"/>
      <scheme val="minor"/>
    </font>
    <font>
      <b/>
      <sz val="11"/>
      <color theme="0"/>
      <name val="Calibri"/>
      <family val="2"/>
      <scheme val="minor"/>
    </font>
    <font>
      <b/>
      <sz val="11"/>
      <color theme="4"/>
      <name val="Calibri"/>
      <family val="2"/>
      <scheme val="minor"/>
    </font>
    <font>
      <sz val="18"/>
      <color theme="3"/>
      <name val="Calibri Light"/>
      <family val="2"/>
      <scheme val="major"/>
    </font>
    <font>
      <sz val="14"/>
      <color theme="3"/>
      <name val="Calibri Light"/>
      <family val="2"/>
      <scheme val="major"/>
    </font>
    <font>
      <b/>
      <sz val="11"/>
      <color theme="3"/>
      <name val="Calibri"/>
      <family val="2"/>
      <scheme val="minor"/>
    </font>
    <font>
      <sz val="20"/>
      <color theme="1"/>
      <name val="Calibri Light"/>
      <family val="2"/>
      <scheme val="major"/>
    </font>
    <font>
      <sz val="12"/>
      <color theme="1"/>
      <name val="Calibri"/>
      <family val="2"/>
      <scheme val="minor"/>
    </font>
    <font>
      <b/>
      <sz val="12"/>
      <color theme="1"/>
      <name val="Calibri"/>
      <family val="2"/>
      <scheme val="minor"/>
    </font>
    <font>
      <sz val="11"/>
      <color rgb="FFFF0000"/>
      <name val="Calibri"/>
      <family val="2"/>
      <scheme val="minor"/>
    </font>
    <font>
      <sz val="8"/>
      <name val="Calibri"/>
      <family val="2"/>
      <scheme val="minor"/>
    </font>
    <font>
      <b/>
      <sz val="14"/>
      <color theme="0"/>
      <name val="Calibri"/>
      <family val="2"/>
      <scheme val="minor"/>
    </font>
    <font>
      <b/>
      <sz val="24"/>
      <color rgb="FFFF0000"/>
      <name val="Calibri"/>
      <family val="2"/>
      <scheme val="minor"/>
    </font>
    <font>
      <b/>
      <sz val="24"/>
      <color theme="0"/>
      <name val="Calibri"/>
      <family val="2"/>
      <scheme val="minor"/>
    </font>
    <font>
      <b/>
      <sz val="24"/>
      <color theme="4"/>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8"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8" tint="0.79998168889431442"/>
        <bgColor theme="8" tint="0.79998168889431442"/>
      </patternFill>
    </fill>
    <fill>
      <patternFill patternType="solid">
        <fgColor theme="8" tint="0.59999389629810485"/>
        <bgColor theme="8" tint="0.59999389629810485"/>
      </patternFill>
    </fill>
    <fill>
      <patternFill patternType="solid">
        <fgColor theme="8" tint="0.79998168889431442"/>
        <bgColor indexed="64"/>
      </patternFill>
    </fill>
    <fill>
      <patternFill patternType="solid">
        <fgColor theme="5" tint="0.59999389629810485"/>
        <bgColor indexed="64"/>
      </pattern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medium">
        <color theme="4" tint="0.3999755851924192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7">
    <xf numFmtId="0" fontId="0" fillId="0" borderId="0"/>
    <xf numFmtId="44" fontId="1" fillId="0" borderId="0" applyFont="0" applyFill="0" applyBorder="0" applyAlignment="0" applyProtection="0"/>
    <xf numFmtId="0" fontId="9" fillId="0" borderId="0" applyNumberFormat="0" applyFill="0" applyBorder="0" applyAlignment="0" applyProtection="0"/>
    <xf numFmtId="0" fontId="11" fillId="0" borderId="7" applyNumberFormat="0" applyFill="0" applyAlignment="0" applyProtection="0"/>
    <xf numFmtId="0" fontId="1" fillId="0" borderId="0"/>
    <xf numFmtId="164" fontId="1" fillId="0" borderId="0" applyFont="0" applyFill="0" applyBorder="0" applyAlignment="0" applyProtection="0"/>
    <xf numFmtId="43" fontId="1" fillId="0" borderId="0" applyFont="0" applyFill="0" applyBorder="0" applyAlignment="0" applyProtection="0"/>
  </cellStyleXfs>
  <cellXfs count="83">
    <xf numFmtId="0" fontId="0" fillId="0" borderId="0" xfId="0"/>
    <xf numFmtId="165" fontId="0" fillId="0" borderId="0" xfId="0" applyNumberFormat="1"/>
    <xf numFmtId="14" fontId="0" fillId="2" borderId="2" xfId="0" applyNumberFormat="1" applyFill="1" applyBorder="1"/>
    <xf numFmtId="0" fontId="0" fillId="2" borderId="4" xfId="0" applyFill="1" applyBorder="1"/>
    <xf numFmtId="20" fontId="0" fillId="0" borderId="0" xfId="0" applyNumberFormat="1"/>
    <xf numFmtId="0" fontId="0" fillId="2" borderId="6" xfId="0" applyFill="1" applyBorder="1"/>
    <xf numFmtId="0" fontId="3" fillId="0" borderId="0" xfId="0" applyFont="1" applyAlignment="1">
      <alignment horizontal="left" wrapText="1"/>
    </xf>
    <xf numFmtId="166" fontId="0" fillId="0" borderId="0" xfId="1" applyNumberFormat="1" applyFont="1"/>
    <xf numFmtId="0" fontId="5" fillId="0" borderId="0" xfId="0" applyFont="1"/>
    <xf numFmtId="0" fontId="0" fillId="0" borderId="0" xfId="0" applyAlignment="1">
      <alignment horizontal="center"/>
    </xf>
    <xf numFmtId="2" fontId="0" fillId="0" borderId="0" xfId="0" applyNumberFormat="1"/>
    <xf numFmtId="0" fontId="6" fillId="5" borderId="11" xfId="0" applyFont="1" applyFill="1" applyBorder="1"/>
    <xf numFmtId="2" fontId="6" fillId="5" borderId="11" xfId="0" applyNumberFormat="1" applyFont="1" applyFill="1" applyBorder="1"/>
    <xf numFmtId="167" fontId="0" fillId="0" borderId="0" xfId="0" applyNumberFormat="1"/>
    <xf numFmtId="0" fontId="7" fillId="6" borderId="0" xfId="0" applyFont="1" applyFill="1" applyAlignment="1">
      <alignment horizontal="center" vertical="center"/>
    </xf>
    <xf numFmtId="9" fontId="0" fillId="0" borderId="0" xfId="0" applyNumberFormat="1"/>
    <xf numFmtId="14" fontId="0" fillId="0" borderId="0" xfId="0" applyNumberFormat="1"/>
    <xf numFmtId="0" fontId="6" fillId="0" borderId="11" xfId="0" applyFont="1" applyBorder="1"/>
    <xf numFmtId="2" fontId="6" fillId="0" borderId="11" xfId="0" applyNumberFormat="1" applyFont="1" applyBorder="1"/>
    <xf numFmtId="0" fontId="0" fillId="0" borderId="12" xfId="0" applyBorder="1"/>
    <xf numFmtId="0" fontId="0" fillId="0" borderId="1" xfId="0" applyBorder="1"/>
    <xf numFmtId="0" fontId="0" fillId="7" borderId="0" xfId="0" applyFill="1"/>
    <xf numFmtId="0" fontId="11" fillId="8" borderId="7" xfId="3" applyFill="1" applyAlignment="1">
      <alignment horizontal="center" vertical="center"/>
    </xf>
    <xf numFmtId="0" fontId="0" fillId="0" borderId="0" xfId="0" applyAlignment="1">
      <alignment horizontal="right"/>
    </xf>
    <xf numFmtId="4" fontId="0" fillId="0" borderId="0" xfId="0" applyNumberFormat="1" applyAlignment="1">
      <alignment horizontal="right"/>
    </xf>
    <xf numFmtId="0" fontId="0" fillId="9" borderId="1" xfId="0" applyFill="1" applyBorder="1"/>
    <xf numFmtId="3" fontId="0" fillId="9" borderId="1" xfId="0" applyNumberFormat="1" applyFill="1" applyBorder="1"/>
    <xf numFmtId="168" fontId="0" fillId="9" borderId="1" xfId="0" applyNumberFormat="1" applyFill="1" applyBorder="1"/>
    <xf numFmtId="0" fontId="0" fillId="9" borderId="1" xfId="0" applyFill="1" applyBorder="1" applyAlignment="1">
      <alignment horizontal="center"/>
    </xf>
    <xf numFmtId="0" fontId="0" fillId="10" borderId="1" xfId="0" applyFill="1" applyBorder="1"/>
    <xf numFmtId="3" fontId="0" fillId="10" borderId="1" xfId="0" applyNumberFormat="1" applyFill="1" applyBorder="1"/>
    <xf numFmtId="168" fontId="0" fillId="10" borderId="1" xfId="0" applyNumberFormat="1" applyFill="1" applyBorder="1"/>
    <xf numFmtId="0" fontId="0" fillId="10" borderId="1" xfId="0" applyFill="1" applyBorder="1" applyAlignment="1">
      <alignment horizontal="center"/>
    </xf>
    <xf numFmtId="0" fontId="0" fillId="11" borderId="1" xfId="0" applyFill="1" applyBorder="1"/>
    <xf numFmtId="44" fontId="0" fillId="0" borderId="1" xfId="1" applyFont="1" applyBorder="1"/>
    <xf numFmtId="0" fontId="5" fillId="9" borderId="1" xfId="0" applyFont="1" applyFill="1" applyBorder="1" applyAlignment="1">
      <alignment horizontal="center" wrapText="1"/>
    </xf>
    <xf numFmtId="4" fontId="5" fillId="9" borderId="1" xfId="0" applyNumberFormat="1" applyFont="1" applyFill="1" applyBorder="1" applyAlignment="1">
      <alignment horizontal="center" wrapText="1"/>
    </xf>
    <xf numFmtId="0" fontId="5" fillId="9" borderId="1" xfId="0" applyFont="1" applyFill="1" applyBorder="1" applyAlignment="1">
      <alignment wrapText="1"/>
    </xf>
    <xf numFmtId="0" fontId="13" fillId="0" borderId="0" xfId="0" applyFont="1"/>
    <xf numFmtId="0" fontId="1" fillId="0" borderId="0" xfId="4"/>
    <xf numFmtId="0" fontId="5" fillId="0" borderId="6" xfId="4" applyFont="1" applyBorder="1"/>
    <xf numFmtId="0" fontId="3" fillId="0" borderId="0" xfId="4" applyFont="1"/>
    <xf numFmtId="0" fontId="6" fillId="7" borderId="1" xfId="0" applyFont="1" applyFill="1" applyBorder="1" applyAlignment="1">
      <alignment horizontal="center"/>
    </xf>
    <xf numFmtId="2" fontId="6" fillId="7" borderId="1" xfId="0" applyNumberFormat="1" applyFont="1" applyFill="1" applyBorder="1" applyAlignment="1">
      <alignment horizontal="center"/>
    </xf>
    <xf numFmtId="0" fontId="6" fillId="7" borderId="13" xfId="0" applyFont="1" applyFill="1" applyBorder="1" applyAlignment="1">
      <alignment horizontal="center"/>
    </xf>
    <xf numFmtId="169" fontId="0" fillId="0" borderId="1" xfId="0" applyNumberFormat="1" applyBorder="1"/>
    <xf numFmtId="169" fontId="0" fillId="0" borderId="12" xfId="5" applyNumberFormat="1" applyFont="1" applyBorder="1"/>
    <xf numFmtId="169" fontId="0" fillId="0" borderId="1" xfId="5" applyNumberFormat="1" applyFont="1" applyBorder="1"/>
    <xf numFmtId="0" fontId="13" fillId="13" borderId="0" xfId="0" applyFont="1" applyFill="1" applyAlignment="1">
      <alignment horizontal="center" vertical="center"/>
    </xf>
    <xf numFmtId="169" fontId="14" fillId="0" borderId="0" xfId="0" applyNumberFormat="1" applyFont="1" applyAlignment="1">
      <alignment horizontal="center" vertical="center"/>
    </xf>
    <xf numFmtId="169" fontId="0" fillId="7" borderId="1" xfId="0" applyNumberFormat="1" applyFill="1" applyBorder="1"/>
    <xf numFmtId="170" fontId="0" fillId="0" borderId="0" xfId="6" applyNumberFormat="1" applyFont="1"/>
    <xf numFmtId="171" fontId="0" fillId="0" borderId="0" xfId="0" applyNumberFormat="1" applyAlignment="1">
      <alignment horizontal="center"/>
    </xf>
    <xf numFmtId="0" fontId="0" fillId="0" borderId="0" xfId="0" applyAlignment="1">
      <alignment horizontal="center" wrapText="1"/>
    </xf>
    <xf numFmtId="0" fontId="5" fillId="7" borderId="1" xfId="0" applyFont="1" applyFill="1" applyBorder="1" applyAlignment="1">
      <alignment horizontal="center" vertical="center"/>
    </xf>
    <xf numFmtId="0" fontId="17" fillId="5" borderId="0" xfId="0" applyFont="1" applyFill="1"/>
    <xf numFmtId="0" fontId="15" fillId="0" borderId="0" xfId="0" applyFont="1"/>
    <xf numFmtId="0" fontId="17" fillId="5" borderId="1" xfId="0" applyFont="1" applyFill="1" applyBorder="1"/>
    <xf numFmtId="0" fontId="14" fillId="7" borderId="1" xfId="0" applyFont="1" applyFill="1" applyBorder="1" applyAlignment="1">
      <alignment horizontal="left" vertical="center" wrapText="1"/>
    </xf>
    <xf numFmtId="0" fontId="2" fillId="12" borderId="1" xfId="0" applyFont="1" applyFill="1" applyBorder="1" applyAlignment="1">
      <alignment horizontal="center" vertical="center"/>
    </xf>
    <xf numFmtId="0" fontId="14" fillId="13" borderId="1" xfId="0" applyFont="1" applyFill="1" applyBorder="1" applyAlignment="1">
      <alignment horizontal="left" vertical="center" wrapText="1"/>
    </xf>
    <xf numFmtId="0" fontId="0" fillId="4" borderId="1" xfId="0" applyFill="1"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14" fillId="7" borderId="1" xfId="0" applyFont="1" applyFill="1" applyBorder="1" applyAlignment="1">
      <alignment horizontal="center" vertical="center" wrapText="1"/>
    </xf>
    <xf numFmtId="0" fontId="3" fillId="3" borderId="0" xfId="0" applyFont="1" applyFill="1" applyAlignment="1">
      <alignment horizontal="center" wrapText="1"/>
    </xf>
    <xf numFmtId="0" fontId="0" fillId="2" borderId="5" xfId="0" applyFill="1" applyBorder="1" applyAlignment="1">
      <alignment horizontal="center"/>
    </xf>
    <xf numFmtId="0" fontId="0" fillId="2" borderId="3" xfId="0" applyFill="1" applyBorder="1" applyAlignment="1">
      <alignment horizontal="center"/>
    </xf>
    <xf numFmtId="0" fontId="10" fillId="0" borderId="0" xfId="2" applyFont="1" applyAlignment="1">
      <alignment horizontal="left"/>
    </xf>
    <xf numFmtId="0" fontId="8" fillId="0" borderId="0" xfId="0" applyFont="1" applyAlignment="1">
      <alignment horizontal="left"/>
    </xf>
    <xf numFmtId="0" fontId="12" fillId="0" borderId="0" xfId="0" applyFont="1" applyAlignment="1">
      <alignment horizontal="center"/>
    </xf>
    <xf numFmtId="0" fontId="5" fillId="9" borderId="1" xfId="0" applyFont="1" applyFill="1" applyBorder="1" applyAlignment="1">
      <alignment horizontal="left" wrapText="1"/>
    </xf>
    <xf numFmtId="0" fontId="3" fillId="3" borderId="0" xfId="4" applyFont="1" applyFill="1" applyAlignment="1">
      <alignment horizontal="center" wrapText="1"/>
    </xf>
    <xf numFmtId="0" fontId="18" fillId="5" borderId="1" xfId="0" applyFont="1" applyFill="1" applyBorder="1" applyAlignment="1">
      <alignment horizontal="right" wrapText="1"/>
    </xf>
    <xf numFmtId="0" fontId="15" fillId="5" borderId="1" xfId="0" applyFont="1" applyFill="1" applyBorder="1" applyAlignment="1">
      <alignment horizontal="right"/>
    </xf>
    <xf numFmtId="0" fontId="20" fillId="5" borderId="1" xfId="0" applyFont="1" applyFill="1" applyBorder="1" applyAlignment="1">
      <alignment horizontal="right" wrapText="1"/>
    </xf>
    <xf numFmtId="0" fontId="0" fillId="5" borderId="1" xfId="0" applyFill="1" applyBorder="1" applyAlignment="1">
      <alignment horizontal="right"/>
    </xf>
    <xf numFmtId="0" fontId="5" fillId="0" borderId="0" xfId="4" applyFont="1"/>
    <xf numFmtId="0" fontId="0" fillId="0" borderId="0" xfId="0" pivotButton="1"/>
    <xf numFmtId="0" fontId="0" fillId="0" borderId="0" xfId="0" applyAlignment="1">
      <alignment horizontal="left"/>
    </xf>
    <xf numFmtId="170" fontId="0" fillId="0" borderId="0" xfId="0" applyNumberFormat="1"/>
    <xf numFmtId="0" fontId="0" fillId="0" borderId="0" xfId="0" applyAlignment="1">
      <alignment horizontal="left" indent="1"/>
    </xf>
  </cellXfs>
  <cellStyles count="7">
    <cellStyle name="Comma 2" xfId="6" xr:uid="{2634B377-434C-4CB2-91C8-7C17392D966B}"/>
    <cellStyle name="Currency" xfId="5" builtinId="4"/>
    <cellStyle name="Currency 2" xfId="1" xr:uid="{5BA97228-B383-4A6A-8B27-625A21C0C704}"/>
    <cellStyle name="Heading 3 2" xfId="3" xr:uid="{1D475C0E-EB07-45DE-951F-2C7EA3341D8A}"/>
    <cellStyle name="Normal" xfId="0" builtinId="0"/>
    <cellStyle name="Normal 2" xfId="4" xr:uid="{84F54B51-A24B-4691-A209-AAC224BF2BE3}"/>
    <cellStyle name="Title 2" xfId="2" xr:uid="{A00285A8-E3B3-4DF1-A04C-B99268A6856A}"/>
  </cellStyles>
  <dxfs count="7">
    <dxf>
      <font>
        <color rgb="FF9C0006"/>
      </font>
      <fill>
        <patternFill>
          <bgColor rgb="FFFFC7CE"/>
        </patternFill>
      </fill>
    </dxf>
    <dxf>
      <font>
        <color rgb="FF9C0006"/>
      </font>
    </dxf>
    <dxf>
      <font>
        <color rgb="FFFF0000"/>
      </font>
    </dxf>
    <dxf>
      <font>
        <b val="0"/>
        <i val="0"/>
        <strike val="0"/>
        <condense val="0"/>
        <extend val="0"/>
        <outline val="0"/>
        <shadow val="0"/>
        <u val="none"/>
        <vertAlign val="baseline"/>
        <sz val="11"/>
        <color theme="1"/>
        <name val="Calibri"/>
        <scheme val="minor"/>
      </font>
      <numFmt numFmtId="170" formatCode="_(* #,##0_);_(* \(#,##0\);_(* &quot;-&quot;??_);_(@_)"/>
    </dxf>
    <dxf>
      <alignment horizontal="center" vertical="bottom" textRotation="0" wrapText="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'Utah Ski Prices'!$E$5</c:f>
              <c:strCache>
                <c:ptCount val="1"/>
                <c:pt idx="0">
                  <c:v>Adult Annual Pass
(US $)</c:v>
                </c:pt>
              </c:strCache>
            </c:strRef>
          </c:tx>
          <c:spPr>
            <a:solidFill>
              <a:schemeClr val="accent1"/>
            </a:solidFill>
            <a:ln>
              <a:noFill/>
            </a:ln>
            <a:effectLst/>
          </c:spPr>
          <c:cat>
            <c:strRef>
              <c:f>'Utah Ski Prices'!$B$6:$B$19</c:f>
              <c:strCache>
                <c:ptCount val="14"/>
                <c:pt idx="0">
                  <c:v>Alta Ski Area</c:v>
                </c:pt>
                <c:pt idx="1">
                  <c:v>Beaver Mountain</c:v>
                </c:pt>
                <c:pt idx="2">
                  <c:v>Brian Head</c:v>
                </c:pt>
                <c:pt idx="3">
                  <c:v>Brighton</c:v>
                </c:pt>
                <c:pt idx="4">
                  <c:v>Canyons</c:v>
                </c:pt>
                <c:pt idx="5">
                  <c:v>Deer Valley</c:v>
                </c:pt>
                <c:pt idx="6">
                  <c:v>Eagle Point</c:v>
                </c:pt>
                <c:pt idx="7">
                  <c:v>Park City Mountain Resort</c:v>
                </c:pt>
                <c:pt idx="8">
                  <c:v>Powder Mountain</c:v>
                </c:pt>
                <c:pt idx="9">
                  <c:v>Snowbasin</c:v>
                </c:pt>
                <c:pt idx="10">
                  <c:v>Snowbird</c:v>
                </c:pt>
                <c:pt idx="11">
                  <c:v>Solitude</c:v>
                </c:pt>
                <c:pt idx="12">
                  <c:v>Sundance</c:v>
                </c:pt>
                <c:pt idx="13">
                  <c:v>Wolf Mountain</c:v>
                </c:pt>
              </c:strCache>
            </c:strRef>
          </c:cat>
          <c:val>
            <c:numRef>
              <c:f>'Utah Ski Prices'!$E$6:$E$19</c:f>
              <c:numCache>
                <c:formatCode>_([$$-409]* #,##0.00_);_([$$-409]* \(#,##0.00\);_([$$-409]* "-"??_);_(@_)</c:formatCode>
                <c:ptCount val="14"/>
                <c:pt idx="0">
                  <c:v>1199</c:v>
                </c:pt>
                <c:pt idx="1">
                  <c:v>535</c:v>
                </c:pt>
                <c:pt idx="2">
                  <c:v>539</c:v>
                </c:pt>
                <c:pt idx="3">
                  <c:v>899</c:v>
                </c:pt>
                <c:pt idx="4">
                  <c:v>529</c:v>
                </c:pt>
                <c:pt idx="5">
                  <c:v>1910</c:v>
                </c:pt>
                <c:pt idx="6">
                  <c:v>399</c:v>
                </c:pt>
                <c:pt idx="7">
                  <c:v>880</c:v>
                </c:pt>
                <c:pt idx="8">
                  <c:v>895</c:v>
                </c:pt>
                <c:pt idx="9">
                  <c:v>899</c:v>
                </c:pt>
                <c:pt idx="10">
                  <c:v>1199</c:v>
                </c:pt>
                <c:pt idx="11">
                  <c:v>799</c:v>
                </c:pt>
                <c:pt idx="12">
                  <c:v>485</c:v>
                </c:pt>
                <c:pt idx="13">
                  <c:v>305</c:v>
                </c:pt>
              </c:numCache>
            </c:numRef>
          </c:val>
          <c:extLst>
            <c:ext xmlns:c16="http://schemas.microsoft.com/office/drawing/2014/chart" uri="{C3380CC4-5D6E-409C-BE32-E72D297353CC}">
              <c16:uniqueId val="{00000000-F06B-4717-A950-58AAF7AD522E}"/>
            </c:ext>
          </c:extLst>
        </c:ser>
        <c:dLbls>
          <c:showLegendKey val="0"/>
          <c:showVal val="0"/>
          <c:showCatName val="0"/>
          <c:showSerName val="0"/>
          <c:showPercent val="0"/>
          <c:showBubbleSize val="0"/>
        </c:dLbls>
        <c:axId val="813024960"/>
        <c:axId val="813011520"/>
      </c:areaChart>
      <c:lineChart>
        <c:grouping val="standard"/>
        <c:varyColors val="0"/>
        <c:ser>
          <c:idx val="1"/>
          <c:order val="1"/>
          <c:tx>
            <c:strRef>
              <c:f>'Utah Ski Prices'!$F$5</c:f>
              <c:strCache>
                <c:ptCount val="1"/>
                <c:pt idx="0">
                  <c:v>Child Annual Pass
(US $)</c:v>
                </c:pt>
              </c:strCache>
            </c:strRef>
          </c:tx>
          <c:spPr>
            <a:ln w="28575" cap="rnd">
              <a:solidFill>
                <a:schemeClr val="accent2"/>
              </a:solidFill>
              <a:round/>
            </a:ln>
            <a:effectLst/>
          </c:spPr>
          <c:marker>
            <c:symbol val="none"/>
          </c:marker>
          <c:cat>
            <c:strRef>
              <c:f>'Utah Ski Prices'!$B$6:$B$19</c:f>
              <c:strCache>
                <c:ptCount val="14"/>
                <c:pt idx="0">
                  <c:v>Alta Ski Area</c:v>
                </c:pt>
                <c:pt idx="1">
                  <c:v>Beaver Mountain</c:v>
                </c:pt>
                <c:pt idx="2">
                  <c:v>Brian Head</c:v>
                </c:pt>
                <c:pt idx="3">
                  <c:v>Brighton</c:v>
                </c:pt>
                <c:pt idx="4">
                  <c:v>Canyons</c:v>
                </c:pt>
                <c:pt idx="5">
                  <c:v>Deer Valley</c:v>
                </c:pt>
                <c:pt idx="6">
                  <c:v>Eagle Point</c:v>
                </c:pt>
                <c:pt idx="7">
                  <c:v>Park City Mountain Resort</c:v>
                </c:pt>
                <c:pt idx="8">
                  <c:v>Powder Mountain</c:v>
                </c:pt>
                <c:pt idx="9">
                  <c:v>Snowbasin</c:v>
                </c:pt>
                <c:pt idx="10">
                  <c:v>Snowbird</c:v>
                </c:pt>
                <c:pt idx="11">
                  <c:v>Solitude</c:v>
                </c:pt>
                <c:pt idx="12">
                  <c:v>Sundance</c:v>
                </c:pt>
                <c:pt idx="13">
                  <c:v>Wolf Mountain</c:v>
                </c:pt>
              </c:strCache>
            </c:strRef>
          </c:cat>
          <c:val>
            <c:numRef>
              <c:f>'Utah Ski Prices'!$F$6:$F$19</c:f>
              <c:numCache>
                <c:formatCode>_([$$-409]* #,##0.00_);_([$$-409]* \(#,##0.00\);_([$$-409]* "-"??_);_(@_)</c:formatCode>
                <c:ptCount val="14"/>
                <c:pt idx="0">
                  <c:v>199</c:v>
                </c:pt>
                <c:pt idx="1">
                  <c:v>320</c:v>
                </c:pt>
                <c:pt idx="2">
                  <c:v>239</c:v>
                </c:pt>
                <c:pt idx="3">
                  <c:v>199</c:v>
                </c:pt>
                <c:pt idx="4">
                  <c:v>269</c:v>
                </c:pt>
                <c:pt idx="5">
                  <c:v>480</c:v>
                </c:pt>
                <c:pt idx="6">
                  <c:v>229</c:v>
                </c:pt>
                <c:pt idx="7">
                  <c:v>205</c:v>
                </c:pt>
                <c:pt idx="8">
                  <c:v>250</c:v>
                </c:pt>
                <c:pt idx="9">
                  <c:v>249</c:v>
                </c:pt>
                <c:pt idx="10">
                  <c:v>438</c:v>
                </c:pt>
                <c:pt idx="11">
                  <c:v>549</c:v>
                </c:pt>
                <c:pt idx="12">
                  <c:v>265</c:v>
                </c:pt>
                <c:pt idx="13">
                  <c:v>215</c:v>
                </c:pt>
              </c:numCache>
            </c:numRef>
          </c:val>
          <c:smooth val="0"/>
          <c:extLst>
            <c:ext xmlns:c16="http://schemas.microsoft.com/office/drawing/2014/chart" uri="{C3380CC4-5D6E-409C-BE32-E72D297353CC}">
              <c16:uniqueId val="{00000001-F06B-4717-A950-58AAF7AD522E}"/>
            </c:ext>
          </c:extLst>
        </c:ser>
        <c:dLbls>
          <c:showLegendKey val="0"/>
          <c:showVal val="0"/>
          <c:showCatName val="0"/>
          <c:showSerName val="0"/>
          <c:showPercent val="0"/>
          <c:showBubbleSize val="0"/>
        </c:dLbls>
        <c:marker val="1"/>
        <c:smooth val="0"/>
        <c:axId val="813018240"/>
        <c:axId val="813017760"/>
      </c:lineChart>
      <c:catAx>
        <c:axId val="813024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011520"/>
        <c:crosses val="autoZero"/>
        <c:auto val="1"/>
        <c:lblAlgn val="ctr"/>
        <c:lblOffset val="100"/>
        <c:noMultiLvlLbl val="0"/>
      </c:catAx>
      <c:valAx>
        <c:axId val="81301152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024960"/>
        <c:crosses val="autoZero"/>
        <c:crossBetween val="between"/>
      </c:valAx>
      <c:valAx>
        <c:axId val="813017760"/>
        <c:scaling>
          <c:orientation val="minMax"/>
        </c:scaling>
        <c:delete val="0"/>
        <c:axPos val="r"/>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018240"/>
        <c:crosses val="max"/>
        <c:crossBetween val="between"/>
      </c:valAx>
      <c:catAx>
        <c:axId val="813018240"/>
        <c:scaling>
          <c:orientation val="minMax"/>
        </c:scaling>
        <c:delete val="1"/>
        <c:axPos val="b"/>
        <c:numFmt formatCode="General" sourceLinked="1"/>
        <c:majorTickMark val="out"/>
        <c:minorTickMark val="none"/>
        <c:tickLblPos val="nextTo"/>
        <c:crossAx val="81301776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171450</xdr:colOff>
      <xdr:row>26</xdr:row>
      <xdr:rowOff>138112</xdr:rowOff>
    </xdr:from>
    <xdr:to>
      <xdr:col>9</xdr:col>
      <xdr:colOff>104775</xdr:colOff>
      <xdr:row>41</xdr:row>
      <xdr:rowOff>23812</xdr:rowOff>
    </xdr:to>
    <xdr:graphicFrame macro="">
      <xdr:nvGraphicFramePr>
        <xdr:cNvPr id="2" name="Chart 1">
          <a:extLst>
            <a:ext uri="{FF2B5EF4-FFF2-40B4-BE49-F238E27FC236}">
              <a16:creationId xmlns:a16="http://schemas.microsoft.com/office/drawing/2014/main" id="{299A90B4-3E07-CFBA-D881-B662ACE78F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xdr:colOff>
      <xdr:row>1</xdr:row>
      <xdr:rowOff>9524</xdr:rowOff>
    </xdr:from>
    <xdr:ext cx="548640" cy="548640"/>
    <xdr:pic>
      <xdr:nvPicPr>
        <xdr:cNvPr id="2" name="Picture 1">
          <a:extLst>
            <a:ext uri="{FF2B5EF4-FFF2-40B4-BE49-F238E27FC236}">
              <a16:creationId xmlns:a16="http://schemas.microsoft.com/office/drawing/2014/main" id="{0A6FC420-2F09-4A57-A798-B5BDB39295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200024"/>
          <a:ext cx="548640" cy="5486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47625</xdr:colOff>
      <xdr:row>1</xdr:row>
      <xdr:rowOff>9524</xdr:rowOff>
    </xdr:from>
    <xdr:ext cx="548640" cy="548640"/>
    <xdr:pic>
      <xdr:nvPicPr>
        <xdr:cNvPr id="2" name="Picture 1">
          <a:extLst>
            <a:ext uri="{FF2B5EF4-FFF2-40B4-BE49-F238E27FC236}">
              <a16:creationId xmlns:a16="http://schemas.microsoft.com/office/drawing/2014/main" id="{F8E84B3A-6396-4A16-92A6-6A06870C63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200024"/>
          <a:ext cx="548640" cy="54864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AUF/Desktop/M&#304;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uestion-A"/>
      <sheetName val="Food Inventory"/>
      <sheetName val="Sales"/>
      <sheetName val="Flavor Prices"/>
      <sheetName val="MİX"/>
      <sheetName val="Ski School Enrollment"/>
    </sheetNames>
    <sheetDataSet>
      <sheetData sheetId="0"/>
      <sheetData sheetId="1"/>
      <sheetData sheetId="2"/>
      <sheetData sheetId="3"/>
      <sheetData sheetId="4" refreshError="1"/>
      <sheetData sheetId="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rxan" refreshedDate="45715.999872685185" createdVersion="8" refreshedVersion="8" minRefreshableVersion="3" recordCount="84" xr:uid="{5E738ACC-5C9E-4E52-BB5D-BC6BBFAEF3A6}">
  <cacheSource type="worksheet">
    <worksheetSource name="Table2"/>
  </cacheSource>
  <cacheFields count="6">
    <cacheField name="Country _x000a_Code" numFmtId="0">
      <sharedItems containsSemiMixedTypes="0" containsString="0" containsNumber="1" containsInteger="1" minValue="21" maxValue="351"/>
    </cacheField>
    <cacheField name="Country" numFmtId="0">
      <sharedItems count="6">
        <s v="Brazil"/>
        <s v="Canada"/>
        <s v="India"/>
        <s v="Russia"/>
        <s v="USA"/>
        <s v="China"/>
      </sharedItems>
    </cacheField>
    <cacheField name="Product _x000a_Code" numFmtId="0">
      <sharedItems containsSemiMixedTypes="0" containsString="0" containsNumber="1" containsInteger="1" minValue="15" maxValue="75"/>
    </cacheField>
    <cacheField name="Product" numFmtId="0">
      <sharedItems count="5">
        <s v="Barley"/>
        <s v="Corn"/>
        <s v="Oats"/>
        <s v="Rice"/>
        <s v="Wheat"/>
      </sharedItems>
    </cacheField>
    <cacheField name="Year" numFmtId="171">
      <sharedItems containsSemiMixedTypes="0" containsNonDate="0" containsDate="1" containsString="0" minDate="2024-02-28T00:00:00" maxDate="2026-02-28T00:00:00"/>
    </cacheField>
    <cacheField name="Metric Tons" numFmtId="170">
      <sharedItems containsSemiMixedTypes="0" containsString="0" containsNumber="1" containsInteger="1" minValue="251539" maxValue="36109114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4">
  <r>
    <n v="21"/>
    <x v="0"/>
    <n v="44"/>
    <x v="0"/>
    <d v="2024-02-28T00:00:00"/>
    <n v="265025"/>
  </r>
  <r>
    <n v="21"/>
    <x v="0"/>
    <n v="44"/>
    <x v="0"/>
    <d v="2025-02-27T00:00:00"/>
    <n v="330682"/>
  </r>
  <r>
    <n v="21"/>
    <x v="0"/>
    <n v="44"/>
    <x v="0"/>
    <d v="2026-02-27T00:00:00"/>
    <n v="251539"/>
  </r>
  <r>
    <n v="21"/>
    <x v="0"/>
    <n v="56"/>
    <x v="1"/>
    <d v="2024-02-28T00:00:00"/>
    <n v="71072810"/>
  </r>
  <r>
    <n v="21"/>
    <x v="0"/>
    <n v="56"/>
    <x v="1"/>
    <d v="2025-02-27T00:00:00"/>
    <n v="80273172"/>
  </r>
  <r>
    <n v="21"/>
    <x v="0"/>
    <n v="56"/>
    <x v="1"/>
    <d v="2026-02-27T00:00:00"/>
    <n v="79877714"/>
  </r>
  <r>
    <n v="21"/>
    <x v="0"/>
    <n v="75"/>
    <x v="2"/>
    <d v="2024-02-28T00:00:00"/>
    <n v="431024"/>
  </r>
  <r>
    <n v="21"/>
    <x v="0"/>
    <n v="75"/>
    <x v="2"/>
    <d v="2025-02-27T00:00:00"/>
    <n v="520397"/>
  </r>
  <r>
    <n v="21"/>
    <x v="0"/>
    <n v="75"/>
    <x v="2"/>
    <d v="2026-02-27T00:00:00"/>
    <n v="432136"/>
  </r>
  <r>
    <n v="21"/>
    <x v="0"/>
    <n v="27"/>
    <x v="3"/>
    <d v="2024-02-28T00:00:00"/>
    <n v="11549881"/>
  </r>
  <r>
    <n v="21"/>
    <x v="0"/>
    <n v="27"/>
    <x v="3"/>
    <d v="2025-02-27T00:00:00"/>
    <n v="11782549"/>
  </r>
  <r>
    <n v="21"/>
    <x v="0"/>
    <n v="27"/>
    <x v="3"/>
    <d v="2026-02-27T00:00:00"/>
    <n v="12175602"/>
  </r>
  <r>
    <n v="21"/>
    <x v="0"/>
    <n v="15"/>
    <x v="4"/>
    <d v="2024-02-28T00:00:00"/>
    <n v="4418388"/>
  </r>
  <r>
    <n v="21"/>
    <x v="0"/>
    <n v="15"/>
    <x v="4"/>
    <d v="2025-02-27T00:00:00"/>
    <n v="5738473"/>
  </r>
  <r>
    <n v="21"/>
    <x v="0"/>
    <n v="15"/>
    <x v="4"/>
    <d v="2026-02-27T00:00:00"/>
    <n v="6261895"/>
  </r>
  <r>
    <n v="33"/>
    <x v="1"/>
    <n v="44"/>
    <x v="0"/>
    <d v="2024-02-28T00:00:00"/>
    <n v="8012300"/>
  </r>
  <r>
    <n v="33"/>
    <x v="1"/>
    <n v="44"/>
    <x v="0"/>
    <d v="2025-02-27T00:00:00"/>
    <n v="10237100"/>
  </r>
  <r>
    <n v="33"/>
    <x v="1"/>
    <n v="44"/>
    <x v="0"/>
    <d v="2026-02-27T00:00:00"/>
    <n v="7119000"/>
  </r>
  <r>
    <n v="33"/>
    <x v="1"/>
    <n v="56"/>
    <x v="1"/>
    <d v="2024-02-28T00:00:00"/>
    <n v="13060100"/>
  </r>
  <r>
    <n v="33"/>
    <x v="1"/>
    <n v="56"/>
    <x v="1"/>
    <d v="2025-02-27T00:00:00"/>
    <n v="14193800"/>
  </r>
  <r>
    <n v="33"/>
    <x v="1"/>
    <n v="56"/>
    <x v="1"/>
    <d v="2026-02-27T00:00:00"/>
    <n v="11486800"/>
  </r>
  <r>
    <n v="33"/>
    <x v="1"/>
    <n v="75"/>
    <x v="2"/>
    <d v="2024-02-28T00:00:00"/>
    <n v="2811900"/>
  </r>
  <r>
    <n v="33"/>
    <x v="1"/>
    <n v="75"/>
    <x v="2"/>
    <d v="2025-02-27T00:00:00"/>
    <n v="3905600"/>
  </r>
  <r>
    <n v="33"/>
    <x v="1"/>
    <n v="75"/>
    <x v="2"/>
    <d v="2026-02-27T00:00:00"/>
    <n v="2907000"/>
  </r>
  <r>
    <n v="33"/>
    <x v="1"/>
    <n v="15"/>
    <x v="4"/>
    <d v="2024-02-28T00:00:00"/>
    <n v="27205200"/>
  </r>
  <r>
    <n v="33"/>
    <x v="1"/>
    <n v="15"/>
    <x v="4"/>
    <d v="2025-02-27T00:00:00"/>
    <n v="37529600"/>
  </r>
  <r>
    <n v="33"/>
    <x v="1"/>
    <n v="15"/>
    <x v="4"/>
    <d v="2026-02-27T00:00:00"/>
    <n v="29280800"/>
  </r>
  <r>
    <n v="100"/>
    <x v="2"/>
    <n v="44"/>
    <x v="0"/>
    <d v="2024-02-28T00:00:00"/>
    <n v="1620000"/>
  </r>
  <r>
    <n v="100"/>
    <x v="2"/>
    <n v="44"/>
    <x v="0"/>
    <d v="2025-02-27T00:00:00"/>
    <n v="1750000"/>
  </r>
  <r>
    <n v="100"/>
    <x v="2"/>
    <n v="44"/>
    <x v="0"/>
    <d v="2026-02-27T00:00:00"/>
    <n v="1830000"/>
  </r>
  <r>
    <n v="100"/>
    <x v="2"/>
    <n v="56"/>
    <x v="1"/>
    <d v="2024-02-28T00:00:00"/>
    <n v="22260000"/>
  </r>
  <r>
    <n v="100"/>
    <x v="2"/>
    <n v="56"/>
    <x v="1"/>
    <d v="2025-02-27T00:00:00"/>
    <n v="23290000"/>
  </r>
  <r>
    <n v="100"/>
    <x v="2"/>
    <n v="56"/>
    <x v="1"/>
    <d v="2026-02-27T00:00:00"/>
    <n v="23670000"/>
  </r>
  <r>
    <n v="100"/>
    <x v="2"/>
    <n v="27"/>
    <x v="3"/>
    <d v="2024-02-28T00:00:00"/>
    <n v="157800000"/>
  </r>
  <r>
    <n v="100"/>
    <x v="2"/>
    <n v="27"/>
    <x v="3"/>
    <d v="2025-02-27T00:00:00"/>
    <n v="159200000"/>
  </r>
  <r>
    <n v="100"/>
    <x v="2"/>
    <n v="27"/>
    <x v="3"/>
    <d v="2026-02-27T00:00:00"/>
    <n v="157200000"/>
  </r>
  <r>
    <n v="100"/>
    <x v="2"/>
    <n v="15"/>
    <x v="4"/>
    <d v="2024-02-28T00:00:00"/>
    <n v="94880000"/>
  </r>
  <r>
    <n v="100"/>
    <x v="2"/>
    <n v="15"/>
    <x v="4"/>
    <d v="2025-02-27T00:00:00"/>
    <n v="93510000"/>
  </r>
  <r>
    <n v="100"/>
    <x v="2"/>
    <n v="15"/>
    <x v="4"/>
    <d v="2026-02-27T00:00:00"/>
    <n v="94483000"/>
  </r>
  <r>
    <n v="185"/>
    <x v="3"/>
    <n v="44"/>
    <x v="0"/>
    <d v="2024-02-28T00:00:00"/>
    <n v="13951676"/>
  </r>
  <r>
    <n v="185"/>
    <x v="3"/>
    <n v="44"/>
    <x v="0"/>
    <d v="2025-02-27T00:00:00"/>
    <n v="15388704"/>
  </r>
  <r>
    <n v="185"/>
    <x v="3"/>
    <n v="44"/>
    <x v="0"/>
    <d v="2026-02-27T00:00:00"/>
    <n v="20444258"/>
  </r>
  <r>
    <n v="185"/>
    <x v="3"/>
    <n v="56"/>
    <x v="1"/>
    <d v="2024-02-28T00:00:00"/>
    <n v="8212924"/>
  </r>
  <r>
    <n v="185"/>
    <x v="3"/>
    <n v="56"/>
    <x v="1"/>
    <d v="2025-02-27T00:00:00"/>
    <n v="11634943"/>
  </r>
  <r>
    <n v="185"/>
    <x v="3"/>
    <n v="56"/>
    <x v="1"/>
    <d v="2026-02-27T00:00:00"/>
    <n v="11332138"/>
  </r>
  <r>
    <n v="185"/>
    <x v="3"/>
    <n v="75"/>
    <x v="2"/>
    <d v="2024-02-28T00:00:00"/>
    <n v="4027274"/>
  </r>
  <r>
    <n v="185"/>
    <x v="3"/>
    <n v="75"/>
    <x v="2"/>
    <d v="2025-02-27T00:00:00"/>
    <n v="4931822"/>
  </r>
  <r>
    <n v="185"/>
    <x v="3"/>
    <n v="75"/>
    <x v="2"/>
    <d v="2026-02-27T00:00:00"/>
    <n v="5273812"/>
  </r>
  <r>
    <n v="185"/>
    <x v="3"/>
    <n v="27"/>
    <x v="3"/>
    <d v="2024-02-28T00:00:00"/>
    <n v="1051891"/>
  </r>
  <r>
    <n v="185"/>
    <x v="3"/>
    <n v="27"/>
    <x v="3"/>
    <d v="2025-02-27T00:00:00"/>
    <n v="934943"/>
  </r>
  <r>
    <n v="185"/>
    <x v="3"/>
    <n v="27"/>
    <x v="3"/>
    <d v="2026-02-27T00:00:00"/>
    <n v="1048566"/>
  </r>
  <r>
    <n v="185"/>
    <x v="3"/>
    <n v="15"/>
    <x v="4"/>
    <d v="2024-02-28T00:00:00"/>
    <n v="37719640"/>
  </r>
  <r>
    <n v="185"/>
    <x v="3"/>
    <n v="15"/>
    <x v="4"/>
    <d v="2025-02-27T00:00:00"/>
    <n v="52090796"/>
  </r>
  <r>
    <n v="185"/>
    <x v="3"/>
    <n v="15"/>
    <x v="4"/>
    <d v="2026-02-27T00:00:00"/>
    <n v="59711382"/>
  </r>
  <r>
    <n v="231"/>
    <x v="4"/>
    <n v="44"/>
    <x v="0"/>
    <d v="2024-02-28T00:00:00"/>
    <n v="4796081"/>
  </r>
  <r>
    <n v="231"/>
    <x v="4"/>
    <n v="44"/>
    <x v="0"/>
    <d v="2025-02-27T00:00:00"/>
    <n v="4682735"/>
  </r>
  <r>
    <n v="231"/>
    <x v="4"/>
    <n v="44"/>
    <x v="0"/>
    <d v="2026-02-27T00:00:00"/>
    <n v="3849230"/>
  </r>
  <r>
    <n v="231"/>
    <x v="4"/>
    <n v="56"/>
    <x v="1"/>
    <d v="2024-02-28T00:00:00"/>
    <n v="273820066"/>
  </r>
  <r>
    <n v="231"/>
    <x v="4"/>
    <n v="56"/>
    <x v="1"/>
    <d v="2025-02-27T00:00:00"/>
    <n v="353699441"/>
  </r>
  <r>
    <n v="231"/>
    <x v="4"/>
    <n v="56"/>
    <x v="1"/>
    <d v="2026-02-27T00:00:00"/>
    <n v="361091140"/>
  </r>
  <r>
    <n v="231"/>
    <x v="4"/>
    <n v="75"/>
    <x v="2"/>
    <d v="2024-02-28T00:00:00"/>
    <n v="987415"/>
  </r>
  <r>
    <n v="231"/>
    <x v="4"/>
    <n v="75"/>
    <x v="2"/>
    <d v="2025-02-27T00:00:00"/>
    <n v="1016024"/>
  </r>
  <r>
    <n v="231"/>
    <x v="4"/>
    <n v="75"/>
    <x v="2"/>
    <d v="2026-02-27T00:00:00"/>
    <n v="1011460"/>
  </r>
  <r>
    <n v="231"/>
    <x v="4"/>
    <n v="27"/>
    <x v="3"/>
    <d v="2024-02-28T00:00:00"/>
    <n v="9051265"/>
  </r>
  <r>
    <n v="231"/>
    <x v="4"/>
    <n v="27"/>
    <x v="3"/>
    <d v="2025-02-27T00:00:00"/>
    <n v="8613094"/>
  </r>
  <r>
    <n v="231"/>
    <x v="4"/>
    <n v="27"/>
    <x v="3"/>
    <d v="2026-02-27T00:00:00"/>
    <n v="10025980"/>
  </r>
  <r>
    <n v="231"/>
    <x v="4"/>
    <n v="15"/>
    <x v="4"/>
    <d v="2024-02-28T00:00:00"/>
    <n v="61677384"/>
  </r>
  <r>
    <n v="231"/>
    <x v="4"/>
    <n v="15"/>
    <x v="4"/>
    <d v="2025-02-27T00:00:00"/>
    <n v="57966656"/>
  </r>
  <r>
    <n v="231"/>
    <x v="4"/>
    <n v="15"/>
    <x v="4"/>
    <d v="2026-02-27T00:00:00"/>
    <n v="55395400"/>
  </r>
  <r>
    <n v="351"/>
    <x v="5"/>
    <n v="44"/>
    <x v="0"/>
    <d v="2024-02-28T00:00:00"/>
    <n v="1625800"/>
  </r>
  <r>
    <n v="351"/>
    <x v="5"/>
    <n v="44"/>
    <x v="0"/>
    <d v="2025-02-27T00:00:00"/>
    <n v="1699300"/>
  </r>
  <r>
    <n v="351"/>
    <x v="5"/>
    <n v="44"/>
    <x v="0"/>
    <d v="2026-02-27T00:00:00"/>
    <n v="1706000"/>
  </r>
  <r>
    <n v="351"/>
    <x v="5"/>
    <n v="56"/>
    <x v="1"/>
    <d v="2024-02-28T00:00:00"/>
    <n v="205719284"/>
  </r>
  <r>
    <n v="351"/>
    <x v="5"/>
    <n v="56"/>
    <x v="1"/>
    <d v="2025-02-27T00:00:00"/>
    <n v="218621905"/>
  </r>
  <r>
    <n v="351"/>
    <x v="5"/>
    <n v="56"/>
    <x v="1"/>
    <d v="2026-02-27T00:00:00"/>
    <n v="215812100"/>
  </r>
  <r>
    <n v="351"/>
    <x v="5"/>
    <n v="75"/>
    <x v="2"/>
    <d v="2024-02-28T00:00:00"/>
    <n v="650000"/>
  </r>
  <r>
    <n v="351"/>
    <x v="5"/>
    <n v="75"/>
    <x v="2"/>
    <d v="2025-02-27T00:00:00"/>
    <n v="600000"/>
  </r>
  <r>
    <n v="351"/>
    <x v="5"/>
    <n v="75"/>
    <x v="2"/>
    <d v="2026-02-27T00:00:00"/>
    <n v="630000"/>
  </r>
  <r>
    <n v="351"/>
    <x v="5"/>
    <n v="27"/>
    <x v="3"/>
    <d v="2024-02-28T00:00:00"/>
    <n v="205936129"/>
  </r>
  <r>
    <n v="351"/>
    <x v="5"/>
    <n v="27"/>
    <x v="3"/>
    <d v="2025-02-27T00:00:00"/>
    <n v="205201696"/>
  </r>
  <r>
    <n v="351"/>
    <x v="5"/>
    <n v="27"/>
    <x v="3"/>
    <d v="2026-02-27T00:00:00"/>
    <n v="208239610"/>
  </r>
  <r>
    <n v="351"/>
    <x v="5"/>
    <n v="15"/>
    <x v="4"/>
    <d v="2024-02-28T00:00:00"/>
    <n v="121030059"/>
  </r>
  <r>
    <n v="351"/>
    <x v="5"/>
    <n v="15"/>
    <x v="4"/>
    <d v="2025-02-27T00:00:00"/>
    <n v="121930527"/>
  </r>
  <r>
    <n v="351"/>
    <x v="5"/>
    <n v="15"/>
    <x v="4"/>
    <d v="2026-02-27T00:00:00"/>
    <n v="1262127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1A91E8-38E7-4322-B8D7-90444BC74F53}" name="PivotTable"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8" firstHeaderRow="1" firstDataRow="1" firstDataCol="1"/>
  <pivotFields count="6">
    <pivotField showAll="0"/>
    <pivotField axis="axisRow" showAll="0">
      <items count="7">
        <item x="0"/>
        <item x="1"/>
        <item x="5"/>
        <item x="2"/>
        <item x="3"/>
        <item x="4"/>
        <item t="default"/>
      </items>
    </pivotField>
    <pivotField showAll="0"/>
    <pivotField axis="axisRow" showAll="0">
      <items count="6">
        <item x="0"/>
        <item x="1"/>
        <item x="2"/>
        <item x="3"/>
        <item x="4"/>
        <item t="default"/>
      </items>
    </pivotField>
    <pivotField numFmtId="171" showAll="0"/>
    <pivotField dataField="1" numFmtId="170" showAll="0"/>
  </pivotFields>
  <rowFields count="2">
    <field x="1"/>
    <field x="3"/>
  </rowFields>
  <rowItems count="35">
    <i>
      <x/>
    </i>
    <i r="1">
      <x/>
    </i>
    <i r="1">
      <x v="1"/>
    </i>
    <i r="1">
      <x v="2"/>
    </i>
    <i r="1">
      <x v="3"/>
    </i>
    <i r="1">
      <x v="4"/>
    </i>
    <i>
      <x v="1"/>
    </i>
    <i r="1">
      <x/>
    </i>
    <i r="1">
      <x v="1"/>
    </i>
    <i r="1">
      <x v="2"/>
    </i>
    <i r="1">
      <x v="4"/>
    </i>
    <i>
      <x v="2"/>
    </i>
    <i r="1">
      <x/>
    </i>
    <i r="1">
      <x v="1"/>
    </i>
    <i r="1">
      <x v="2"/>
    </i>
    <i r="1">
      <x v="3"/>
    </i>
    <i r="1">
      <x v="4"/>
    </i>
    <i>
      <x v="3"/>
    </i>
    <i r="1">
      <x/>
    </i>
    <i r="1">
      <x v="1"/>
    </i>
    <i r="1">
      <x v="3"/>
    </i>
    <i r="1">
      <x v="4"/>
    </i>
    <i>
      <x v="4"/>
    </i>
    <i r="1">
      <x/>
    </i>
    <i r="1">
      <x v="1"/>
    </i>
    <i r="1">
      <x v="2"/>
    </i>
    <i r="1">
      <x v="3"/>
    </i>
    <i r="1">
      <x v="4"/>
    </i>
    <i>
      <x v="5"/>
    </i>
    <i r="1">
      <x/>
    </i>
    <i r="1">
      <x v="1"/>
    </i>
    <i r="1">
      <x v="2"/>
    </i>
    <i r="1">
      <x v="3"/>
    </i>
    <i r="1">
      <x v="4"/>
    </i>
    <i t="grand">
      <x/>
    </i>
  </rowItems>
  <colItems count="1">
    <i/>
  </colItems>
  <dataFields count="1">
    <dataField name="Sum of Metric Tons" fld="5" baseField="0" baseItem="0" numFmtId="17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5D7BC1-765D-412C-AA55-3CD3B917A871}" name="Table2" displayName="Table2" ref="A1:F85" totalsRowShown="0">
  <autoFilter ref="A1:F85" xr:uid="{00000000-0009-0000-0100-000002000000}"/>
  <tableColumns count="6">
    <tableColumn id="1" xr3:uid="{00000000-0010-0000-0000-000001000000}" name="Country _x000a_Code" dataDxfId="6"/>
    <tableColumn id="2" xr3:uid="{00000000-0010-0000-0000-000002000000}" name="Country"/>
    <tableColumn id="3" xr3:uid="{00000000-0010-0000-0000-000003000000}" name="Product _x000a_Code" dataDxfId="5"/>
    <tableColumn id="4" xr3:uid="{00000000-0010-0000-0000-000004000000}" name="Product"/>
    <tableColumn id="5" xr3:uid="{00000000-0010-0000-0000-000005000000}" name="Year" dataDxfId="4"/>
    <tableColumn id="6" xr3:uid="{00000000-0010-0000-0000-000006000000}" name="Metric Tons" dataDxfId="3"/>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J37"/>
  <sheetViews>
    <sheetView tabSelected="1" zoomScale="90" zoomScaleNormal="90" workbookViewId="0">
      <selection activeCell="M28" sqref="M28"/>
    </sheetView>
  </sheetViews>
  <sheetFormatPr defaultRowHeight="15" x14ac:dyDescent="0.25"/>
  <cols>
    <col min="10" max="10" width="16.42578125" customWidth="1"/>
  </cols>
  <sheetData>
    <row r="1" spans="1:10" x14ac:dyDescent="0.25">
      <c r="A1" s="59">
        <v>1</v>
      </c>
      <c r="B1" s="60" t="s">
        <v>22</v>
      </c>
      <c r="C1" s="60"/>
      <c r="D1" s="60"/>
      <c r="E1" s="60"/>
      <c r="F1" s="60"/>
      <c r="G1" s="60"/>
      <c r="H1" s="60"/>
      <c r="I1" s="60"/>
      <c r="J1" s="60"/>
    </row>
    <row r="2" spans="1:10" x14ac:dyDescent="0.25">
      <c r="A2" s="59"/>
      <c r="B2" s="60"/>
      <c r="C2" s="60"/>
      <c r="D2" s="60"/>
      <c r="E2" s="60"/>
      <c r="F2" s="60"/>
      <c r="G2" s="60"/>
      <c r="H2" s="60"/>
      <c r="I2" s="60"/>
      <c r="J2" s="60"/>
    </row>
    <row r="3" spans="1:10" x14ac:dyDescent="0.25">
      <c r="A3" s="59"/>
      <c r="B3" s="60"/>
      <c r="C3" s="60"/>
      <c r="D3" s="60"/>
      <c r="E3" s="60"/>
      <c r="F3" s="60"/>
      <c r="G3" s="60"/>
      <c r="H3" s="60"/>
      <c r="I3" s="60"/>
      <c r="J3" s="60"/>
    </row>
    <row r="4" spans="1:10" x14ac:dyDescent="0.25">
      <c r="A4" s="59">
        <v>2</v>
      </c>
      <c r="B4" s="60" t="s">
        <v>85</v>
      </c>
      <c r="C4" s="60"/>
      <c r="D4" s="60"/>
      <c r="E4" s="60"/>
      <c r="F4" s="60"/>
      <c r="G4" s="60"/>
      <c r="H4" s="60"/>
      <c r="I4" s="60"/>
      <c r="J4" s="60"/>
    </row>
    <row r="5" spans="1:10" x14ac:dyDescent="0.25">
      <c r="A5" s="59"/>
      <c r="B5" s="60"/>
      <c r="C5" s="60"/>
      <c r="D5" s="60"/>
      <c r="E5" s="60"/>
      <c r="F5" s="60"/>
      <c r="G5" s="60"/>
      <c r="H5" s="60"/>
      <c r="I5" s="60"/>
      <c r="J5" s="60"/>
    </row>
    <row r="6" spans="1:10" x14ac:dyDescent="0.25">
      <c r="A6" s="59"/>
      <c r="B6" s="60"/>
      <c r="C6" s="60"/>
      <c r="D6" s="60"/>
      <c r="E6" s="60"/>
      <c r="F6" s="60"/>
      <c r="G6" s="60"/>
      <c r="H6" s="60"/>
      <c r="I6" s="60"/>
      <c r="J6" s="60"/>
    </row>
    <row r="7" spans="1:10" ht="15" customHeight="1" x14ac:dyDescent="0.25">
      <c r="A7" s="59">
        <v>3</v>
      </c>
      <c r="B7" s="60" t="s">
        <v>117</v>
      </c>
      <c r="C7" s="60"/>
      <c r="D7" s="60"/>
      <c r="E7" s="60"/>
      <c r="F7" s="60"/>
      <c r="G7" s="60"/>
      <c r="H7" s="60"/>
      <c r="I7" s="60"/>
      <c r="J7" s="60"/>
    </row>
    <row r="8" spans="1:10" ht="15" customHeight="1" x14ac:dyDescent="0.25">
      <c r="A8" s="59"/>
      <c r="B8" s="60"/>
      <c r="C8" s="60"/>
      <c r="D8" s="60"/>
      <c r="E8" s="60"/>
      <c r="F8" s="60"/>
      <c r="G8" s="60"/>
      <c r="H8" s="60"/>
      <c r="I8" s="60"/>
      <c r="J8" s="60"/>
    </row>
    <row r="9" spans="1:10" ht="15" customHeight="1" x14ac:dyDescent="0.25">
      <c r="A9" s="59"/>
      <c r="B9" s="60"/>
      <c r="C9" s="60"/>
      <c r="D9" s="60"/>
      <c r="E9" s="60"/>
      <c r="F9" s="60"/>
      <c r="G9" s="60"/>
      <c r="H9" s="60"/>
      <c r="I9" s="60"/>
      <c r="J9" s="60"/>
    </row>
    <row r="10" spans="1:10" ht="15" customHeight="1" x14ac:dyDescent="0.25">
      <c r="A10" s="59">
        <v>4</v>
      </c>
      <c r="B10" s="60" t="s">
        <v>140</v>
      </c>
      <c r="C10" s="60"/>
      <c r="D10" s="60"/>
      <c r="E10" s="60"/>
      <c r="F10" s="60"/>
      <c r="G10" s="60"/>
      <c r="H10" s="60"/>
      <c r="I10" s="60"/>
      <c r="J10" s="60"/>
    </row>
    <row r="11" spans="1:10" ht="15" customHeight="1" x14ac:dyDescent="0.25">
      <c r="A11" s="59"/>
      <c r="B11" s="60"/>
      <c r="C11" s="60"/>
      <c r="D11" s="60"/>
      <c r="E11" s="60"/>
      <c r="F11" s="60"/>
      <c r="G11" s="60"/>
      <c r="H11" s="60"/>
      <c r="I11" s="60"/>
      <c r="J11" s="60"/>
    </row>
    <row r="12" spans="1:10" ht="15" customHeight="1" x14ac:dyDescent="0.25">
      <c r="A12" s="59"/>
      <c r="B12" s="60"/>
      <c r="C12" s="60"/>
      <c r="D12" s="60"/>
      <c r="E12" s="60"/>
      <c r="F12" s="60"/>
      <c r="G12" s="60"/>
      <c r="H12" s="60"/>
      <c r="I12" s="60"/>
      <c r="J12" s="60"/>
    </row>
    <row r="13" spans="1:10" ht="15" customHeight="1" x14ac:dyDescent="0.25">
      <c r="A13" s="59">
        <v>5</v>
      </c>
      <c r="B13" s="60" t="s">
        <v>172</v>
      </c>
      <c r="C13" s="60"/>
      <c r="D13" s="60"/>
      <c r="E13" s="60"/>
      <c r="F13" s="60"/>
      <c r="G13" s="60"/>
      <c r="H13" s="60"/>
      <c r="I13" s="60"/>
      <c r="J13" s="60"/>
    </row>
    <row r="14" spans="1:10" ht="15" customHeight="1" x14ac:dyDescent="0.25">
      <c r="A14" s="59"/>
      <c r="B14" s="60"/>
      <c r="C14" s="60"/>
      <c r="D14" s="60"/>
      <c r="E14" s="60"/>
      <c r="F14" s="60"/>
      <c r="G14" s="60"/>
      <c r="H14" s="60"/>
      <c r="I14" s="60"/>
      <c r="J14" s="60"/>
    </row>
    <row r="15" spans="1:10" ht="30" customHeight="1" x14ac:dyDescent="0.25">
      <c r="A15" s="59"/>
      <c r="B15" s="60"/>
      <c r="C15" s="60"/>
      <c r="D15" s="60"/>
      <c r="E15" s="60"/>
      <c r="F15" s="60"/>
      <c r="G15" s="60"/>
      <c r="H15" s="60"/>
      <c r="I15" s="60"/>
      <c r="J15" s="60"/>
    </row>
    <row r="16" spans="1:10" ht="18" customHeight="1" x14ac:dyDescent="0.25">
      <c r="A16" s="59">
        <v>6</v>
      </c>
      <c r="B16" s="60" t="s">
        <v>204</v>
      </c>
      <c r="C16" s="60"/>
      <c r="D16" s="60"/>
      <c r="E16" s="60"/>
      <c r="F16" s="60"/>
      <c r="G16" s="60"/>
      <c r="H16" s="60"/>
      <c r="I16" s="60"/>
      <c r="J16" s="60"/>
    </row>
    <row r="17" spans="1:10" ht="18" customHeight="1" x14ac:dyDescent="0.25">
      <c r="A17" s="59"/>
      <c r="B17" s="60"/>
      <c r="C17" s="60"/>
      <c r="D17" s="60"/>
      <c r="E17" s="60"/>
      <c r="F17" s="60"/>
      <c r="G17" s="60"/>
      <c r="H17" s="60"/>
      <c r="I17" s="60"/>
      <c r="J17" s="60"/>
    </row>
    <row r="18" spans="1:10" ht="18" customHeight="1" x14ac:dyDescent="0.25">
      <c r="A18" s="59"/>
      <c r="B18" s="60"/>
      <c r="C18" s="60"/>
      <c r="D18" s="60"/>
      <c r="E18" s="60"/>
      <c r="F18" s="60"/>
      <c r="G18" s="60"/>
      <c r="H18" s="60"/>
      <c r="I18" s="60"/>
      <c r="J18" s="60"/>
    </row>
    <row r="19" spans="1:10" ht="18" customHeight="1" x14ac:dyDescent="0.25">
      <c r="A19" s="59">
        <v>7</v>
      </c>
      <c r="B19" s="60" t="s">
        <v>203</v>
      </c>
      <c r="C19" s="60"/>
      <c r="D19" s="60"/>
      <c r="E19" s="60"/>
      <c r="F19" s="60"/>
      <c r="G19" s="60"/>
      <c r="H19" s="60"/>
      <c r="I19" s="60"/>
      <c r="J19" s="60"/>
    </row>
    <row r="20" spans="1:10" ht="2.25" customHeight="1" x14ac:dyDescent="0.25">
      <c r="A20" s="59"/>
      <c r="B20" s="60"/>
      <c r="C20" s="60"/>
      <c r="D20" s="60"/>
      <c r="E20" s="60"/>
      <c r="F20" s="60"/>
      <c r="G20" s="60"/>
      <c r="H20" s="60"/>
      <c r="I20" s="60"/>
      <c r="J20" s="60"/>
    </row>
    <row r="21" spans="1:10" ht="18" hidden="1" customHeight="1" x14ac:dyDescent="0.25">
      <c r="A21" s="59"/>
      <c r="B21" s="60"/>
      <c r="C21" s="60"/>
      <c r="D21" s="60"/>
      <c r="E21" s="60"/>
      <c r="F21" s="60"/>
      <c r="G21" s="60"/>
      <c r="H21" s="60"/>
      <c r="I21" s="60"/>
      <c r="J21" s="60"/>
    </row>
    <row r="22" spans="1:10" ht="18" customHeight="1" x14ac:dyDescent="0.25">
      <c r="A22" s="59">
        <v>8</v>
      </c>
      <c r="B22" s="60" t="s">
        <v>202</v>
      </c>
      <c r="C22" s="60"/>
      <c r="D22" s="60"/>
      <c r="E22" s="60"/>
      <c r="F22" s="60"/>
      <c r="G22" s="60"/>
      <c r="H22" s="60"/>
      <c r="I22" s="60"/>
      <c r="J22" s="60"/>
    </row>
    <row r="23" spans="1:10" ht="18" customHeight="1" x14ac:dyDescent="0.25">
      <c r="A23" s="59"/>
      <c r="B23" s="60"/>
      <c r="C23" s="60"/>
      <c r="D23" s="60"/>
      <c r="E23" s="60"/>
      <c r="F23" s="60"/>
      <c r="G23" s="60"/>
      <c r="H23" s="60"/>
      <c r="I23" s="60"/>
      <c r="J23" s="60"/>
    </row>
    <row r="24" spans="1:10" ht="18" customHeight="1" x14ac:dyDescent="0.25">
      <c r="A24" s="59"/>
      <c r="B24" s="60"/>
      <c r="C24" s="60"/>
      <c r="D24" s="60"/>
      <c r="E24" s="60"/>
      <c r="F24" s="60"/>
      <c r="G24" s="60"/>
      <c r="H24" s="60"/>
      <c r="I24" s="60"/>
      <c r="J24" s="60"/>
    </row>
    <row r="25" spans="1:10" ht="15" customHeight="1" x14ac:dyDescent="0.25">
      <c r="A25" s="59">
        <v>9</v>
      </c>
      <c r="B25" s="60" t="s">
        <v>252</v>
      </c>
      <c r="C25" s="60"/>
      <c r="D25" s="60"/>
      <c r="E25" s="60"/>
      <c r="F25" s="60"/>
      <c r="G25" s="60"/>
      <c r="H25" s="60"/>
      <c r="I25" s="60"/>
      <c r="J25" s="60"/>
    </row>
    <row r="26" spans="1:10" ht="15" customHeight="1" x14ac:dyDescent="0.25">
      <c r="A26" s="59"/>
      <c r="B26" s="60"/>
      <c r="C26" s="60"/>
      <c r="D26" s="60"/>
      <c r="E26" s="60"/>
      <c r="F26" s="60"/>
      <c r="G26" s="60"/>
      <c r="H26" s="60"/>
      <c r="I26" s="60"/>
      <c r="J26" s="60"/>
    </row>
    <row r="27" spans="1:10" ht="15" customHeight="1" x14ac:dyDescent="0.25">
      <c r="A27" s="59"/>
      <c r="B27" s="60"/>
      <c r="C27" s="60"/>
      <c r="D27" s="60"/>
      <c r="E27" s="60"/>
      <c r="F27" s="60"/>
      <c r="G27" s="60"/>
      <c r="H27" s="60"/>
      <c r="I27" s="60"/>
      <c r="J27" s="60"/>
    </row>
    <row r="28" spans="1:10" x14ac:dyDescent="0.25">
      <c r="A28" s="59">
        <v>10</v>
      </c>
      <c r="B28" s="60" t="s">
        <v>267</v>
      </c>
      <c r="C28" s="60"/>
      <c r="D28" s="60"/>
      <c r="E28" s="60"/>
      <c r="F28" s="60"/>
      <c r="G28" s="60"/>
      <c r="H28" s="60"/>
      <c r="I28" s="60"/>
      <c r="J28" s="60"/>
    </row>
    <row r="29" spans="1:10" x14ac:dyDescent="0.25">
      <c r="A29" s="59"/>
      <c r="B29" s="60"/>
      <c r="C29" s="60"/>
      <c r="D29" s="60"/>
      <c r="E29" s="60"/>
      <c r="F29" s="60"/>
      <c r="G29" s="60"/>
      <c r="H29" s="60"/>
      <c r="I29" s="60"/>
      <c r="J29" s="60"/>
    </row>
    <row r="30" spans="1:10" ht="24" customHeight="1" x14ac:dyDescent="0.25">
      <c r="A30" s="59"/>
      <c r="B30" s="60"/>
      <c r="C30" s="60"/>
      <c r="D30" s="60"/>
      <c r="E30" s="60"/>
      <c r="F30" s="60"/>
      <c r="G30" s="60"/>
      <c r="H30" s="60"/>
      <c r="I30" s="60"/>
      <c r="J30" s="60"/>
    </row>
    <row r="31" spans="1:10" x14ac:dyDescent="0.25">
      <c r="A31" s="59">
        <v>11</v>
      </c>
      <c r="B31" s="60" t="s">
        <v>279</v>
      </c>
      <c r="C31" s="60"/>
      <c r="D31" s="60"/>
      <c r="E31" s="60"/>
      <c r="F31" s="60"/>
      <c r="G31" s="60"/>
      <c r="H31" s="60"/>
      <c r="I31" s="60"/>
      <c r="J31" s="60"/>
    </row>
    <row r="32" spans="1:10" x14ac:dyDescent="0.25">
      <c r="A32" s="59"/>
      <c r="B32" s="60"/>
      <c r="C32" s="60"/>
      <c r="D32" s="60"/>
      <c r="E32" s="60"/>
      <c r="F32" s="60"/>
      <c r="G32" s="60"/>
      <c r="H32" s="60"/>
      <c r="I32" s="60"/>
      <c r="J32" s="60"/>
    </row>
    <row r="33" spans="1:10" ht="20.25" customHeight="1" x14ac:dyDescent="0.25">
      <c r="A33" s="59"/>
      <c r="B33" s="60"/>
      <c r="C33" s="60"/>
      <c r="D33" s="60"/>
      <c r="E33" s="60"/>
      <c r="F33" s="60"/>
      <c r="G33" s="60"/>
      <c r="H33" s="60"/>
      <c r="I33" s="60"/>
      <c r="J33" s="60"/>
    </row>
    <row r="34" spans="1:10" x14ac:dyDescent="0.25">
      <c r="A34" s="59">
        <v>12</v>
      </c>
      <c r="B34" s="60" t="s">
        <v>300</v>
      </c>
      <c r="C34" s="60"/>
      <c r="D34" s="60"/>
      <c r="E34" s="60"/>
      <c r="F34" s="60"/>
      <c r="G34" s="60"/>
      <c r="H34" s="60"/>
      <c r="I34" s="60"/>
      <c r="J34" s="60"/>
    </row>
    <row r="35" spans="1:10" x14ac:dyDescent="0.25">
      <c r="A35" s="59"/>
      <c r="B35" s="60"/>
      <c r="C35" s="60"/>
      <c r="D35" s="60"/>
      <c r="E35" s="60"/>
      <c r="F35" s="60"/>
      <c r="G35" s="60"/>
      <c r="H35" s="60"/>
      <c r="I35" s="60"/>
      <c r="J35" s="60"/>
    </row>
    <row r="36" spans="1:10" ht="19.5" customHeight="1" x14ac:dyDescent="0.25">
      <c r="A36" s="59"/>
      <c r="B36" s="60"/>
      <c r="C36" s="60"/>
      <c r="D36" s="60"/>
      <c r="E36" s="60"/>
      <c r="F36" s="60"/>
      <c r="G36" s="60"/>
      <c r="H36" s="60"/>
      <c r="I36" s="60"/>
      <c r="J36" s="60"/>
    </row>
    <row r="37" spans="1:10" ht="19.5" customHeight="1" x14ac:dyDescent="0.25"/>
  </sheetData>
  <mergeCells count="24">
    <mergeCell ref="A28:A30"/>
    <mergeCell ref="B28:J30"/>
    <mergeCell ref="A31:A33"/>
    <mergeCell ref="B31:J33"/>
    <mergeCell ref="A34:A36"/>
    <mergeCell ref="B34:J36"/>
    <mergeCell ref="A1:A3"/>
    <mergeCell ref="A4:A6"/>
    <mergeCell ref="B1:J3"/>
    <mergeCell ref="B4:J6"/>
    <mergeCell ref="A19:A21"/>
    <mergeCell ref="B10:J12"/>
    <mergeCell ref="B13:J15"/>
    <mergeCell ref="A7:A9"/>
    <mergeCell ref="A16:A18"/>
    <mergeCell ref="A10:A12"/>
    <mergeCell ref="A13:A15"/>
    <mergeCell ref="B7:J9"/>
    <mergeCell ref="B22:J24"/>
    <mergeCell ref="A22:A24"/>
    <mergeCell ref="B16:J18"/>
    <mergeCell ref="B19:J21"/>
    <mergeCell ref="A25:A27"/>
    <mergeCell ref="B25:J27"/>
  </mergeCells>
  <phoneticPr fontId="1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4A659-C800-4DFD-8A14-329F08171A3C}">
  <sheetPr>
    <tabColor rgb="FF92D050"/>
  </sheetPr>
  <dimension ref="A1:P28"/>
  <sheetViews>
    <sheetView topLeftCell="B1" workbookViewId="0">
      <selection activeCell="I14" sqref="I14"/>
    </sheetView>
  </sheetViews>
  <sheetFormatPr defaultColWidth="11.42578125" defaultRowHeight="15" x14ac:dyDescent="0.25"/>
  <cols>
    <col min="2" max="2" width="20.85546875" bestFit="1" customWidth="1"/>
  </cols>
  <sheetData>
    <row r="1" spans="1:16" ht="15.75" thickBot="1" x14ac:dyDescent="0.3">
      <c r="A1" s="11" t="s">
        <v>84</v>
      </c>
      <c r="B1" s="11" t="s">
        <v>83</v>
      </c>
      <c r="C1" s="12" t="s">
        <v>82</v>
      </c>
      <c r="D1" s="11" t="s">
        <v>81</v>
      </c>
      <c r="E1" s="11" t="s">
        <v>80</v>
      </c>
      <c r="F1" s="11" t="s">
        <v>79</v>
      </c>
    </row>
    <row r="2" spans="1:16" ht="15.75" thickTop="1" x14ac:dyDescent="0.25">
      <c r="A2" t="s">
        <v>78</v>
      </c>
      <c r="B2" t="s">
        <v>77</v>
      </c>
      <c r="C2" s="10">
        <v>14.4</v>
      </c>
      <c r="D2">
        <v>100</v>
      </c>
      <c r="E2">
        <v>0</v>
      </c>
      <c r="F2" s="9"/>
      <c r="H2" s="61" t="s">
        <v>76</v>
      </c>
      <c r="I2" s="61"/>
      <c r="J2" s="61"/>
    </row>
    <row r="3" spans="1:16" x14ac:dyDescent="0.25">
      <c r="A3" t="s">
        <v>75</v>
      </c>
      <c r="B3" t="s">
        <v>74</v>
      </c>
      <c r="C3" s="10">
        <v>44</v>
      </c>
      <c r="D3">
        <v>70</v>
      </c>
      <c r="E3">
        <v>40</v>
      </c>
      <c r="F3" s="9"/>
      <c r="H3" s="62">
        <f>SUMIF(F2:F28,F5,D2:D28)</f>
        <v>637</v>
      </c>
      <c r="I3" s="63"/>
      <c r="J3" s="64"/>
    </row>
    <row r="4" spans="1:16" x14ac:dyDescent="0.25">
      <c r="A4" t="s">
        <v>73</v>
      </c>
      <c r="B4" t="s">
        <v>72</v>
      </c>
      <c r="C4" s="10">
        <v>39.4</v>
      </c>
      <c r="D4">
        <v>70</v>
      </c>
      <c r="E4">
        <v>70</v>
      </c>
      <c r="F4" s="9"/>
    </row>
    <row r="5" spans="1:16" x14ac:dyDescent="0.25">
      <c r="A5" t="s">
        <v>71</v>
      </c>
      <c r="B5" t="s">
        <v>70</v>
      </c>
      <c r="C5" s="10">
        <v>17</v>
      </c>
      <c r="D5">
        <v>65</v>
      </c>
      <c r="E5">
        <v>0</v>
      </c>
      <c r="F5" s="9" t="s">
        <v>25</v>
      </c>
    </row>
    <row r="6" spans="1:16" x14ac:dyDescent="0.25">
      <c r="A6" t="s">
        <v>69</v>
      </c>
      <c r="B6" t="s">
        <v>68</v>
      </c>
      <c r="C6" s="10">
        <v>13.9</v>
      </c>
      <c r="D6">
        <v>70</v>
      </c>
      <c r="E6">
        <v>0</v>
      </c>
      <c r="F6" s="9" t="s">
        <v>25</v>
      </c>
    </row>
    <row r="7" spans="1:16" x14ac:dyDescent="0.25">
      <c r="A7" t="s">
        <v>67</v>
      </c>
      <c r="B7" t="s">
        <v>66</v>
      </c>
      <c r="C7" s="10">
        <v>20.7</v>
      </c>
      <c r="D7">
        <v>60</v>
      </c>
      <c r="E7">
        <v>0</v>
      </c>
      <c r="F7" s="9"/>
      <c r="H7" s="65" t="s">
        <v>22</v>
      </c>
      <c r="I7" s="65"/>
      <c r="J7" s="65"/>
      <c r="K7" s="65"/>
      <c r="L7" s="65"/>
      <c r="M7" s="65"/>
      <c r="N7" s="65"/>
      <c r="O7" s="65"/>
      <c r="P7" s="65"/>
    </row>
    <row r="8" spans="1:16" x14ac:dyDescent="0.25">
      <c r="A8" t="s">
        <v>65</v>
      </c>
      <c r="B8" t="s">
        <v>64</v>
      </c>
      <c r="C8" s="10">
        <v>2</v>
      </c>
      <c r="D8">
        <v>60</v>
      </c>
      <c r="E8">
        <v>0</v>
      </c>
      <c r="F8" s="9"/>
      <c r="H8" s="65"/>
      <c r="I8" s="65"/>
      <c r="J8" s="65"/>
      <c r="K8" s="65"/>
      <c r="L8" s="65"/>
      <c r="M8" s="65"/>
      <c r="N8" s="65"/>
      <c r="O8" s="65"/>
      <c r="P8" s="65"/>
    </row>
    <row r="9" spans="1:16" x14ac:dyDescent="0.25">
      <c r="A9" t="s">
        <v>63</v>
      </c>
      <c r="B9" t="s">
        <v>62</v>
      </c>
      <c r="C9" s="10">
        <v>14.7</v>
      </c>
      <c r="D9">
        <v>60</v>
      </c>
      <c r="E9">
        <v>0</v>
      </c>
      <c r="F9" s="9" t="s">
        <v>25</v>
      </c>
      <c r="H9" s="65"/>
      <c r="I9" s="65"/>
      <c r="J9" s="65"/>
      <c r="K9" s="65"/>
      <c r="L9" s="65"/>
      <c r="M9" s="65"/>
      <c r="N9" s="65"/>
      <c r="O9" s="65"/>
      <c r="P9" s="65"/>
    </row>
    <row r="10" spans="1:16" x14ac:dyDescent="0.25">
      <c r="A10" t="s">
        <v>61</v>
      </c>
      <c r="B10" t="s">
        <v>60</v>
      </c>
      <c r="C10" s="10">
        <v>14.4</v>
      </c>
      <c r="D10">
        <v>60</v>
      </c>
      <c r="E10">
        <v>0</v>
      </c>
      <c r="F10" s="9" t="s">
        <v>25</v>
      </c>
    </row>
    <row r="11" spans="1:16" x14ac:dyDescent="0.25">
      <c r="A11" t="s">
        <v>59</v>
      </c>
      <c r="B11" t="s">
        <v>58</v>
      </c>
      <c r="C11" s="10">
        <v>15.2</v>
      </c>
      <c r="D11">
        <v>60</v>
      </c>
      <c r="E11">
        <v>0</v>
      </c>
      <c r="F11" s="9" t="s">
        <v>25</v>
      </c>
    </row>
    <row r="12" spans="1:16" x14ac:dyDescent="0.25">
      <c r="A12" t="s">
        <v>57</v>
      </c>
      <c r="B12" t="s">
        <v>56</v>
      </c>
      <c r="C12" s="10">
        <v>15.6</v>
      </c>
      <c r="D12">
        <v>50</v>
      </c>
      <c r="E12">
        <v>0</v>
      </c>
      <c r="F12" s="9" t="s">
        <v>25</v>
      </c>
    </row>
    <row r="13" spans="1:16" x14ac:dyDescent="0.25">
      <c r="A13" t="s">
        <v>55</v>
      </c>
      <c r="B13" t="s">
        <v>54</v>
      </c>
      <c r="C13" s="10">
        <v>14.7</v>
      </c>
      <c r="D13">
        <v>50</v>
      </c>
      <c r="E13">
        <v>0</v>
      </c>
      <c r="F13" s="9"/>
    </row>
    <row r="14" spans="1:16" x14ac:dyDescent="0.25">
      <c r="A14" t="s">
        <v>53</v>
      </c>
      <c r="B14" t="s">
        <v>52</v>
      </c>
      <c r="C14" s="10">
        <v>14.4</v>
      </c>
      <c r="D14">
        <v>50</v>
      </c>
      <c r="E14">
        <v>0</v>
      </c>
      <c r="F14" s="9" t="s">
        <v>25</v>
      </c>
    </row>
    <row r="15" spans="1:16" x14ac:dyDescent="0.25">
      <c r="A15" t="s">
        <v>51</v>
      </c>
      <c r="B15" t="s">
        <v>50</v>
      </c>
      <c r="C15" s="10">
        <v>14.4</v>
      </c>
      <c r="D15">
        <v>45</v>
      </c>
      <c r="E15">
        <v>30</v>
      </c>
      <c r="F15" s="9"/>
    </row>
    <row r="16" spans="1:16" x14ac:dyDescent="0.25">
      <c r="A16" t="s">
        <v>49</v>
      </c>
      <c r="B16" t="s">
        <v>48</v>
      </c>
      <c r="C16" s="10">
        <v>42.4</v>
      </c>
      <c r="D16">
        <v>42</v>
      </c>
      <c r="E16">
        <v>0</v>
      </c>
      <c r="F16" s="9" t="s">
        <v>25</v>
      </c>
    </row>
    <row r="17" spans="1:6" x14ac:dyDescent="0.25">
      <c r="A17" t="s">
        <v>47</v>
      </c>
      <c r="B17" t="s">
        <v>46</v>
      </c>
      <c r="C17" s="10">
        <v>64.8</v>
      </c>
      <c r="D17">
        <v>40</v>
      </c>
      <c r="E17">
        <v>0</v>
      </c>
      <c r="F17" s="9"/>
    </row>
    <row r="18" spans="1:6" x14ac:dyDescent="0.25">
      <c r="A18" t="s">
        <v>45</v>
      </c>
      <c r="B18" t="s">
        <v>44</v>
      </c>
      <c r="C18" s="10">
        <v>27.2</v>
      </c>
      <c r="D18">
        <v>40</v>
      </c>
      <c r="E18">
        <v>0</v>
      </c>
      <c r="F18" s="9"/>
    </row>
    <row r="19" spans="1:6" x14ac:dyDescent="0.25">
      <c r="A19" t="s">
        <v>43</v>
      </c>
      <c r="B19" t="s">
        <v>42</v>
      </c>
      <c r="C19" s="10">
        <v>16</v>
      </c>
      <c r="D19">
        <v>40</v>
      </c>
      <c r="E19">
        <v>0</v>
      </c>
      <c r="F19" s="9" t="s">
        <v>25</v>
      </c>
    </row>
    <row r="20" spans="1:6" x14ac:dyDescent="0.25">
      <c r="A20" t="s">
        <v>41</v>
      </c>
      <c r="B20" t="s">
        <v>40</v>
      </c>
      <c r="C20" s="10">
        <v>7.7</v>
      </c>
      <c r="D20">
        <v>30</v>
      </c>
      <c r="E20">
        <v>0</v>
      </c>
      <c r="F20" s="9" t="s">
        <v>25</v>
      </c>
    </row>
    <row r="21" spans="1:6" x14ac:dyDescent="0.25">
      <c r="A21" t="s">
        <v>39</v>
      </c>
      <c r="B21" t="s">
        <v>38</v>
      </c>
      <c r="C21" s="10">
        <v>7.3</v>
      </c>
      <c r="D21">
        <v>30</v>
      </c>
      <c r="E21">
        <v>0</v>
      </c>
      <c r="F21" s="9" t="s">
        <v>25</v>
      </c>
    </row>
    <row r="22" spans="1:6" x14ac:dyDescent="0.25">
      <c r="A22" t="s">
        <v>37</v>
      </c>
      <c r="B22" t="s">
        <v>36</v>
      </c>
      <c r="C22" s="10">
        <v>14.4</v>
      </c>
      <c r="D22">
        <v>30</v>
      </c>
      <c r="E22">
        <v>0</v>
      </c>
      <c r="F22" s="9" t="s">
        <v>25</v>
      </c>
    </row>
    <row r="23" spans="1:6" x14ac:dyDescent="0.25">
      <c r="A23" t="s">
        <v>35</v>
      </c>
      <c r="B23" t="s">
        <v>34</v>
      </c>
      <c r="C23" s="10">
        <v>7.7</v>
      </c>
      <c r="D23">
        <v>28</v>
      </c>
      <c r="E23">
        <v>0</v>
      </c>
      <c r="F23" s="9"/>
    </row>
    <row r="24" spans="1:6" x14ac:dyDescent="0.25">
      <c r="A24" t="s">
        <v>33</v>
      </c>
      <c r="B24" t="s">
        <v>32</v>
      </c>
      <c r="C24" s="10">
        <v>26.2</v>
      </c>
      <c r="D24">
        <v>28</v>
      </c>
      <c r="E24">
        <v>0</v>
      </c>
      <c r="F24" s="9"/>
    </row>
    <row r="25" spans="1:6" x14ac:dyDescent="0.25">
      <c r="A25" t="s">
        <v>31</v>
      </c>
      <c r="B25" t="s">
        <v>30</v>
      </c>
      <c r="C25" s="10">
        <v>36.799999999999997</v>
      </c>
      <c r="D25">
        <v>25</v>
      </c>
      <c r="E25">
        <v>20</v>
      </c>
      <c r="F25" s="9" t="s">
        <v>25</v>
      </c>
    </row>
    <row r="26" spans="1:6" x14ac:dyDescent="0.25">
      <c r="A26" t="s">
        <v>29</v>
      </c>
      <c r="B26" t="s">
        <v>28</v>
      </c>
      <c r="C26" s="10">
        <v>17.600000000000001</v>
      </c>
      <c r="D26">
        <v>25</v>
      </c>
      <c r="E26">
        <v>30</v>
      </c>
      <c r="F26" s="9"/>
    </row>
    <row r="27" spans="1:6" x14ac:dyDescent="0.25">
      <c r="A27" t="s">
        <v>27</v>
      </c>
      <c r="B27" t="s">
        <v>26</v>
      </c>
      <c r="C27" s="10">
        <v>30.4</v>
      </c>
      <c r="D27">
        <v>25</v>
      </c>
      <c r="E27">
        <v>40</v>
      </c>
      <c r="F27" s="9" t="s">
        <v>25</v>
      </c>
    </row>
    <row r="28" spans="1:6" x14ac:dyDescent="0.25">
      <c r="A28" t="s">
        <v>24</v>
      </c>
      <c r="B28" t="s">
        <v>23</v>
      </c>
      <c r="C28" s="10">
        <v>10</v>
      </c>
      <c r="D28">
        <v>24</v>
      </c>
      <c r="E28">
        <v>0</v>
      </c>
      <c r="F28" s="9"/>
    </row>
  </sheetData>
  <mergeCells count="3">
    <mergeCell ref="H2:J2"/>
    <mergeCell ref="H3:J3"/>
    <mergeCell ref="H7:P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830D0-7E97-4435-9926-704D842883F7}">
  <sheetPr>
    <tabColor rgb="FF92D050"/>
  </sheetPr>
  <dimension ref="A2:R24"/>
  <sheetViews>
    <sheetView workbookViewId="0">
      <selection activeCell="J13" sqref="J13"/>
    </sheetView>
  </sheetViews>
  <sheetFormatPr defaultColWidth="11.42578125" defaultRowHeight="15" x14ac:dyDescent="0.25"/>
  <cols>
    <col min="1" max="1" width="17.85546875" customWidth="1"/>
    <col min="7" max="7" width="13.28515625" customWidth="1"/>
  </cols>
  <sheetData>
    <row r="2" spans="1:18" x14ac:dyDescent="0.25">
      <c r="A2" s="14" t="s">
        <v>116</v>
      </c>
      <c r="B2" s="14" t="s">
        <v>115</v>
      </c>
      <c r="C2" s="14" t="s">
        <v>114</v>
      </c>
      <c r="D2" s="14" t="s">
        <v>113</v>
      </c>
      <c r="E2" s="14" t="s">
        <v>112</v>
      </c>
      <c r="F2" s="14" t="s">
        <v>111</v>
      </c>
      <c r="G2" s="14" t="s">
        <v>110</v>
      </c>
    </row>
    <row r="3" spans="1:18" x14ac:dyDescent="0.25">
      <c r="A3" t="s">
        <v>109</v>
      </c>
      <c r="B3" t="s">
        <v>86</v>
      </c>
      <c r="C3">
        <v>79</v>
      </c>
      <c r="D3">
        <v>46</v>
      </c>
      <c r="E3">
        <v>59</v>
      </c>
      <c r="F3">
        <v>72</v>
      </c>
      <c r="G3" s="13">
        <f t="shared" ref="G3:G24" si="0">AVERAGE(C3:F3)</f>
        <v>64</v>
      </c>
    </row>
    <row r="4" spans="1:18" x14ac:dyDescent="0.25">
      <c r="A4" t="s">
        <v>108</v>
      </c>
      <c r="B4" t="s">
        <v>88</v>
      </c>
      <c r="C4">
        <v>76</v>
      </c>
      <c r="D4">
        <v>86</v>
      </c>
      <c r="E4">
        <v>62</v>
      </c>
      <c r="F4">
        <v>69</v>
      </c>
      <c r="G4" s="13">
        <f t="shared" si="0"/>
        <v>73.25</v>
      </c>
    </row>
    <row r="5" spans="1:18" x14ac:dyDescent="0.25">
      <c r="A5" t="s">
        <v>107</v>
      </c>
      <c r="B5" t="s">
        <v>88</v>
      </c>
      <c r="C5">
        <v>41</v>
      </c>
      <c r="D5">
        <v>72</v>
      </c>
      <c r="E5">
        <v>41</v>
      </c>
      <c r="F5">
        <v>84</v>
      </c>
      <c r="G5" s="13">
        <f t="shared" si="0"/>
        <v>59.5</v>
      </c>
      <c r="J5" s="58" t="s">
        <v>336</v>
      </c>
      <c r="K5" s="58"/>
      <c r="L5" s="58"/>
      <c r="M5" s="58"/>
      <c r="N5" s="58"/>
      <c r="O5" s="58"/>
      <c r="P5" s="58"/>
      <c r="Q5" s="58"/>
      <c r="R5" s="58"/>
    </row>
    <row r="6" spans="1:18" x14ac:dyDescent="0.25">
      <c r="A6" t="s">
        <v>106</v>
      </c>
      <c r="B6" t="s">
        <v>88</v>
      </c>
      <c r="C6">
        <v>57</v>
      </c>
      <c r="D6">
        <v>85</v>
      </c>
      <c r="E6">
        <v>62</v>
      </c>
      <c r="F6">
        <v>63</v>
      </c>
      <c r="G6" s="13">
        <f>AVERAGE(C6:F7)</f>
        <v>64.875</v>
      </c>
      <c r="J6" s="58"/>
      <c r="K6" s="58"/>
      <c r="L6" s="58"/>
      <c r="M6" s="58"/>
      <c r="N6" s="58"/>
      <c r="O6" s="58"/>
      <c r="P6" s="58"/>
      <c r="Q6" s="58"/>
      <c r="R6" s="58"/>
    </row>
    <row r="7" spans="1:18" x14ac:dyDescent="0.25">
      <c r="A7" t="s">
        <v>105</v>
      </c>
      <c r="B7" t="s">
        <v>88</v>
      </c>
      <c r="C7">
        <v>59</v>
      </c>
      <c r="D7">
        <v>45</v>
      </c>
      <c r="E7">
        <v>67</v>
      </c>
      <c r="F7">
        <v>81</v>
      </c>
      <c r="G7" s="13">
        <f t="shared" si="0"/>
        <v>63</v>
      </c>
      <c r="J7" s="58"/>
      <c r="K7" s="58"/>
      <c r="L7" s="58"/>
      <c r="M7" s="58"/>
      <c r="N7" s="58"/>
      <c r="O7" s="58"/>
      <c r="P7" s="58"/>
      <c r="Q7" s="58"/>
      <c r="R7" s="58"/>
    </row>
    <row r="8" spans="1:18" x14ac:dyDescent="0.25">
      <c r="A8" t="s">
        <v>104</v>
      </c>
      <c r="B8" t="s">
        <v>86</v>
      </c>
      <c r="C8">
        <v>69</v>
      </c>
      <c r="D8">
        <v>57</v>
      </c>
      <c r="E8">
        <v>69</v>
      </c>
      <c r="F8">
        <v>88</v>
      </c>
      <c r="G8" s="13">
        <f t="shared" si="0"/>
        <v>70.75</v>
      </c>
    </row>
    <row r="9" spans="1:18" x14ac:dyDescent="0.25">
      <c r="A9" t="s">
        <v>103</v>
      </c>
      <c r="B9" t="s">
        <v>88</v>
      </c>
      <c r="C9">
        <v>60</v>
      </c>
      <c r="D9">
        <v>74</v>
      </c>
      <c r="E9">
        <v>31</v>
      </c>
      <c r="F9">
        <v>73</v>
      </c>
      <c r="G9" s="13">
        <f>AVERAGE(C7:F9)</f>
        <v>64.416666666666671</v>
      </c>
    </row>
    <row r="10" spans="1:18" x14ac:dyDescent="0.25">
      <c r="A10" t="s">
        <v>102</v>
      </c>
      <c r="B10" t="s">
        <v>88</v>
      </c>
      <c r="C10">
        <v>61</v>
      </c>
      <c r="D10">
        <v>76</v>
      </c>
      <c r="E10">
        <v>69</v>
      </c>
      <c r="F10">
        <v>73</v>
      </c>
      <c r="G10" s="13">
        <f t="shared" si="0"/>
        <v>69.75</v>
      </c>
    </row>
    <row r="11" spans="1:18" x14ac:dyDescent="0.25">
      <c r="A11" t="s">
        <v>101</v>
      </c>
      <c r="B11" t="s">
        <v>86</v>
      </c>
      <c r="C11">
        <v>66</v>
      </c>
      <c r="D11">
        <v>61</v>
      </c>
      <c r="E11">
        <v>69</v>
      </c>
      <c r="F11">
        <v>75</v>
      </c>
      <c r="G11" s="13">
        <f t="shared" si="0"/>
        <v>67.75</v>
      </c>
    </row>
    <row r="12" spans="1:18" x14ac:dyDescent="0.25">
      <c r="A12" t="s">
        <v>100</v>
      </c>
      <c r="B12" t="s">
        <v>86</v>
      </c>
      <c r="C12">
        <v>82</v>
      </c>
      <c r="D12">
        <v>71</v>
      </c>
      <c r="E12">
        <v>69</v>
      </c>
      <c r="F12">
        <v>86</v>
      </c>
      <c r="G12" s="13">
        <f t="shared" si="0"/>
        <v>77</v>
      </c>
    </row>
    <row r="13" spans="1:18" x14ac:dyDescent="0.25">
      <c r="A13" t="s">
        <v>99</v>
      </c>
      <c r="B13" t="s">
        <v>86</v>
      </c>
      <c r="C13">
        <v>65</v>
      </c>
      <c r="D13">
        <v>50</v>
      </c>
      <c r="E13">
        <v>58</v>
      </c>
      <c r="F13">
        <v>85</v>
      </c>
      <c r="G13" s="13">
        <f t="shared" si="0"/>
        <v>64.5</v>
      </c>
    </row>
    <row r="14" spans="1:18" x14ac:dyDescent="0.25">
      <c r="A14" t="s">
        <v>98</v>
      </c>
      <c r="B14" t="s">
        <v>86</v>
      </c>
      <c r="C14">
        <v>50</v>
      </c>
      <c r="D14">
        <v>64</v>
      </c>
      <c r="E14">
        <v>41</v>
      </c>
      <c r="F14">
        <v>84</v>
      </c>
      <c r="G14" s="13">
        <f t="shared" si="0"/>
        <v>59.75</v>
      </c>
    </row>
    <row r="15" spans="1:18" x14ac:dyDescent="0.25">
      <c r="A15" t="s">
        <v>97</v>
      </c>
      <c r="B15" t="s">
        <v>88</v>
      </c>
      <c r="C15">
        <v>59</v>
      </c>
      <c r="D15">
        <v>61</v>
      </c>
      <c r="E15">
        <v>54</v>
      </c>
      <c r="F15">
        <v>65</v>
      </c>
      <c r="G15" s="13">
        <f t="shared" si="0"/>
        <v>59.75</v>
      </c>
    </row>
    <row r="16" spans="1:18" x14ac:dyDescent="0.25">
      <c r="A16" t="s">
        <v>96</v>
      </c>
      <c r="B16" t="s">
        <v>88</v>
      </c>
      <c r="C16">
        <v>62</v>
      </c>
      <c r="D16">
        <v>50</v>
      </c>
      <c r="E16">
        <v>62</v>
      </c>
      <c r="F16">
        <v>78</v>
      </c>
      <c r="G16" s="13">
        <f>AVERAGE(C16:F18)</f>
        <v>72.75</v>
      </c>
    </row>
    <row r="17" spans="1:7" x14ac:dyDescent="0.25">
      <c r="A17" t="s">
        <v>95</v>
      </c>
      <c r="B17" t="s">
        <v>88</v>
      </c>
      <c r="C17">
        <v>63</v>
      </c>
      <c r="D17">
        <v>84</v>
      </c>
      <c r="E17">
        <v>89</v>
      </c>
      <c r="F17">
        <v>81</v>
      </c>
      <c r="G17" s="13">
        <f t="shared" si="0"/>
        <v>79.25</v>
      </c>
    </row>
    <row r="18" spans="1:7" x14ac:dyDescent="0.25">
      <c r="A18" t="s">
        <v>94</v>
      </c>
      <c r="B18" t="s">
        <v>86</v>
      </c>
      <c r="C18">
        <v>86</v>
      </c>
      <c r="D18">
        <v>83</v>
      </c>
      <c r="E18">
        <v>54</v>
      </c>
      <c r="F18">
        <v>81</v>
      </c>
      <c r="G18" s="13">
        <f t="shared" si="0"/>
        <v>76</v>
      </c>
    </row>
    <row r="19" spans="1:7" x14ac:dyDescent="0.25">
      <c r="A19" t="s">
        <v>93</v>
      </c>
      <c r="B19" t="s">
        <v>86</v>
      </c>
      <c r="C19">
        <v>82</v>
      </c>
      <c r="D19">
        <v>41</v>
      </c>
      <c r="E19">
        <v>81</v>
      </c>
      <c r="F19">
        <v>85</v>
      </c>
      <c r="G19" s="13">
        <f>AVERAGE(C19:F19)</f>
        <v>72.25</v>
      </c>
    </row>
    <row r="20" spans="1:7" x14ac:dyDescent="0.25">
      <c r="A20" t="s">
        <v>92</v>
      </c>
      <c r="B20" t="s">
        <v>88</v>
      </c>
      <c r="C20">
        <v>65</v>
      </c>
      <c r="D20">
        <v>70</v>
      </c>
      <c r="E20">
        <v>81</v>
      </c>
      <c r="F20">
        <v>52</v>
      </c>
      <c r="G20" s="13">
        <f t="shared" si="0"/>
        <v>67</v>
      </c>
    </row>
    <row r="21" spans="1:7" x14ac:dyDescent="0.25">
      <c r="A21" t="s">
        <v>91</v>
      </c>
      <c r="B21" t="s">
        <v>88</v>
      </c>
      <c r="C21">
        <v>44</v>
      </c>
      <c r="D21">
        <v>51</v>
      </c>
      <c r="E21">
        <v>69</v>
      </c>
      <c r="F21">
        <v>67</v>
      </c>
      <c r="G21" s="13">
        <f t="shared" si="0"/>
        <v>57.75</v>
      </c>
    </row>
    <row r="22" spans="1:7" x14ac:dyDescent="0.25">
      <c r="A22" t="s">
        <v>90</v>
      </c>
      <c r="B22" t="s">
        <v>86</v>
      </c>
      <c r="C22">
        <v>41</v>
      </c>
      <c r="D22">
        <v>77</v>
      </c>
      <c r="E22">
        <v>84</v>
      </c>
      <c r="F22">
        <v>68</v>
      </c>
      <c r="G22" s="13">
        <f t="shared" si="0"/>
        <v>67.5</v>
      </c>
    </row>
    <row r="23" spans="1:7" x14ac:dyDescent="0.25">
      <c r="A23" t="s">
        <v>89</v>
      </c>
      <c r="B23" t="s">
        <v>88</v>
      </c>
      <c r="C23">
        <v>58</v>
      </c>
      <c r="D23">
        <v>75</v>
      </c>
      <c r="E23">
        <v>42</v>
      </c>
      <c r="F23">
        <v>69</v>
      </c>
      <c r="G23" s="13">
        <f>AVERAGE(C7:F23)</f>
        <v>66.794117647058826</v>
      </c>
    </row>
    <row r="24" spans="1:7" x14ac:dyDescent="0.25">
      <c r="A24" t="s">
        <v>87</v>
      </c>
      <c r="B24" t="s">
        <v>86</v>
      </c>
      <c r="C24">
        <v>62</v>
      </c>
      <c r="D24">
        <v>95</v>
      </c>
      <c r="E24">
        <v>71</v>
      </c>
      <c r="F24">
        <v>66</v>
      </c>
      <c r="G24" s="13">
        <f t="shared" si="0"/>
        <v>73.5</v>
      </c>
    </row>
  </sheetData>
  <mergeCells count="1">
    <mergeCell ref="J5:R7"/>
  </mergeCells>
  <conditionalFormatting sqref="A3:A24">
    <cfRule type="expression" dxfId="2" priority="1">
      <formula>AVERAGE($B3:$F3)&lt;60</formula>
    </cfRule>
  </conditionalFormatting>
  <pageMargins left="0.7" right="0.7" top="0.75" bottom="0.75" header="0.3" footer="0.3"/>
  <pageSetup orientation="portrait" horizontalDpi="300" verticalDpi="300" r:id="rId1"/>
  <ignoredErrors>
    <ignoredError sqref="G16 G6 G9 G23"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8952-1BA8-4394-A1A1-8A82F2432F30}">
  <sheetPr>
    <tabColor rgb="FF92D050"/>
  </sheetPr>
  <dimension ref="A1:I14"/>
  <sheetViews>
    <sheetView topLeftCell="A5" zoomScale="140" zoomScaleNormal="140" workbookViewId="0">
      <selection activeCell="D14" sqref="D14"/>
    </sheetView>
  </sheetViews>
  <sheetFormatPr defaultRowHeight="15" x14ac:dyDescent="0.25"/>
  <cols>
    <col min="1" max="1" width="22.7109375" bestFit="1" customWidth="1"/>
    <col min="2" max="2" width="15.7109375" bestFit="1" customWidth="1"/>
  </cols>
  <sheetData>
    <row r="1" spans="1:9" ht="15" customHeight="1" x14ac:dyDescent="0.4">
      <c r="A1" s="66" t="s">
        <v>11</v>
      </c>
      <c r="B1" s="66"/>
      <c r="C1" s="66"/>
      <c r="D1" s="66"/>
      <c r="E1" s="66"/>
      <c r="F1" s="6"/>
      <c r="G1" s="6"/>
      <c r="H1" s="6"/>
      <c r="I1" s="6"/>
    </row>
    <row r="2" spans="1:9" ht="39.75" customHeight="1" x14ac:dyDescent="0.4">
      <c r="A2" s="66"/>
      <c r="B2" s="66"/>
      <c r="C2" s="66"/>
      <c r="D2" s="66"/>
      <c r="E2" s="66"/>
      <c r="F2" s="6"/>
      <c r="G2" s="6"/>
      <c r="H2" s="6"/>
      <c r="I2" s="6"/>
    </row>
    <row r="3" spans="1:9" x14ac:dyDescent="0.25">
      <c r="A3" s="5" t="s">
        <v>10</v>
      </c>
      <c r="B3" s="5" t="s">
        <v>9</v>
      </c>
    </row>
    <row r="4" spans="1:9" x14ac:dyDescent="0.25">
      <c r="A4" t="s">
        <v>8</v>
      </c>
      <c r="B4" t="s">
        <v>6</v>
      </c>
    </row>
    <row r="5" spans="1:9" x14ac:dyDescent="0.25">
      <c r="A5" t="s">
        <v>7</v>
      </c>
      <c r="B5" s="4" t="s">
        <v>6</v>
      </c>
    </row>
    <row r="6" spans="1:9" x14ac:dyDescent="0.25">
      <c r="B6" t="s">
        <v>5</v>
      </c>
    </row>
    <row r="7" spans="1:9" x14ac:dyDescent="0.25">
      <c r="B7" t="s">
        <v>4</v>
      </c>
    </row>
    <row r="8" spans="1:9" x14ac:dyDescent="0.25">
      <c r="A8" t="s">
        <v>3</v>
      </c>
    </row>
    <row r="9" spans="1:9" x14ac:dyDescent="0.25">
      <c r="B9" t="s">
        <v>2</v>
      </c>
    </row>
    <row r="10" spans="1:9" x14ac:dyDescent="0.25">
      <c r="B10" t="s">
        <v>1</v>
      </c>
    </row>
    <row r="12" spans="1:9" x14ac:dyDescent="0.25">
      <c r="A12" s="67" t="s">
        <v>0</v>
      </c>
      <c r="B12" s="3"/>
    </row>
    <row r="13" spans="1:9" x14ac:dyDescent="0.25">
      <c r="A13" s="68"/>
      <c r="B13" s="2">
        <v>44191</v>
      </c>
    </row>
    <row r="14" spans="1:9" x14ac:dyDescent="0.25">
      <c r="A14" s="1"/>
      <c r="B14" s="21"/>
    </row>
  </sheetData>
  <mergeCells count="2">
    <mergeCell ref="A1:E2"/>
    <mergeCell ref="A12:A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94B2D-0F7B-4B31-880C-81F180E50944}">
  <sheetPr>
    <tabColor rgb="FF92D050"/>
  </sheetPr>
  <dimension ref="A1:S20"/>
  <sheetViews>
    <sheetView workbookViewId="0">
      <selection activeCell="J9" sqref="J9"/>
    </sheetView>
  </sheetViews>
  <sheetFormatPr defaultColWidth="11.42578125" defaultRowHeight="15" x14ac:dyDescent="0.25"/>
  <cols>
    <col min="4" max="4" width="20.85546875" bestFit="1" customWidth="1"/>
  </cols>
  <sheetData>
    <row r="1" spans="1:19" ht="18.75" x14ac:dyDescent="0.3">
      <c r="A1" s="69" t="s">
        <v>127</v>
      </c>
      <c r="B1" s="69"/>
      <c r="E1" s="10"/>
    </row>
    <row r="2" spans="1:19" x14ac:dyDescent="0.25">
      <c r="A2" s="70" t="s">
        <v>126</v>
      </c>
      <c r="B2" s="70"/>
      <c r="E2" s="10"/>
    </row>
    <row r="3" spans="1:19" ht="15.75" thickBot="1" x14ac:dyDescent="0.3">
      <c r="A3" s="17" t="s">
        <v>125</v>
      </c>
      <c r="B3" s="17" t="s">
        <v>124</v>
      </c>
      <c r="C3" s="17" t="s">
        <v>123</v>
      </c>
      <c r="D3" s="17" t="s">
        <v>122</v>
      </c>
      <c r="E3" s="18" t="s">
        <v>121</v>
      </c>
      <c r="F3" s="17" t="s">
        <v>120</v>
      </c>
      <c r="G3" s="17" t="s">
        <v>119</v>
      </c>
      <c r="H3" s="17" t="s">
        <v>118</v>
      </c>
      <c r="K3" s="58" t="s">
        <v>117</v>
      </c>
      <c r="L3" s="58"/>
      <c r="M3" s="58"/>
      <c r="N3" s="58"/>
      <c r="O3" s="58"/>
      <c r="P3" s="58"/>
      <c r="Q3" s="58"/>
      <c r="R3" s="58"/>
      <c r="S3" s="58"/>
    </row>
    <row r="4" spans="1:19" ht="15.75" thickTop="1" x14ac:dyDescent="0.25">
      <c r="A4">
        <v>10286</v>
      </c>
      <c r="B4" s="16">
        <v>45013</v>
      </c>
      <c r="C4" t="s">
        <v>78</v>
      </c>
      <c r="D4" t="s">
        <v>77</v>
      </c>
      <c r="E4" s="10">
        <v>14.4</v>
      </c>
      <c r="F4">
        <v>100</v>
      </c>
      <c r="G4" s="15">
        <v>0</v>
      </c>
      <c r="H4" t="str">
        <f>VLOOKUP($C4,Customer!$B$2:$C$18,2,FALSE)</f>
        <v>United States</v>
      </c>
      <c r="K4" s="58"/>
      <c r="L4" s="58"/>
      <c r="M4" s="58"/>
      <c r="N4" s="58"/>
      <c r="O4" s="58"/>
      <c r="P4" s="58"/>
      <c r="Q4" s="58"/>
      <c r="R4" s="58"/>
      <c r="S4" s="58"/>
    </row>
    <row r="5" spans="1:19" x14ac:dyDescent="0.25">
      <c r="A5">
        <v>10287</v>
      </c>
      <c r="B5" s="16">
        <v>45014</v>
      </c>
      <c r="C5" t="s">
        <v>75</v>
      </c>
      <c r="D5" t="s">
        <v>74</v>
      </c>
      <c r="E5" s="10">
        <v>44</v>
      </c>
      <c r="F5">
        <v>70</v>
      </c>
      <c r="G5" s="15">
        <v>0.15</v>
      </c>
      <c r="H5" t="str">
        <f>VLOOKUP($C5,Customer!$B$2:$C$18,2,FALSE)</f>
        <v>Canada</v>
      </c>
      <c r="K5" s="58"/>
      <c r="L5" s="58"/>
      <c r="M5" s="58"/>
      <c r="N5" s="58"/>
      <c r="O5" s="58"/>
      <c r="P5" s="58"/>
      <c r="Q5" s="58"/>
      <c r="R5" s="58"/>
      <c r="S5" s="58"/>
    </row>
    <row r="6" spans="1:19" x14ac:dyDescent="0.25">
      <c r="A6">
        <v>10288</v>
      </c>
      <c r="B6" s="16">
        <v>45015</v>
      </c>
      <c r="C6" t="s">
        <v>73</v>
      </c>
      <c r="D6" t="s">
        <v>72</v>
      </c>
      <c r="E6" s="10">
        <v>39.4</v>
      </c>
      <c r="F6">
        <v>70</v>
      </c>
      <c r="G6" s="15">
        <v>0</v>
      </c>
      <c r="H6" t="str">
        <f>VLOOKUP($C6,Customer!$B$2:$C$18,2,FALSE)</f>
        <v>Brazil</v>
      </c>
    </row>
    <row r="7" spans="1:19" x14ac:dyDescent="0.25">
      <c r="A7">
        <v>10289</v>
      </c>
      <c r="B7" s="16">
        <v>45016</v>
      </c>
      <c r="C7" t="s">
        <v>71</v>
      </c>
      <c r="D7" t="s">
        <v>70</v>
      </c>
      <c r="E7" s="10">
        <v>17</v>
      </c>
      <c r="F7">
        <v>65</v>
      </c>
      <c r="G7" s="15">
        <v>0.2</v>
      </c>
      <c r="H7" t="str">
        <f>VLOOKUP($C7,Customer!$B$2:$C$18,2,FALSE)</f>
        <v>Argentina</v>
      </c>
    </row>
    <row r="8" spans="1:19" x14ac:dyDescent="0.25">
      <c r="A8">
        <v>10290</v>
      </c>
      <c r="B8" s="16">
        <v>45017</v>
      </c>
      <c r="C8" t="s">
        <v>69</v>
      </c>
      <c r="D8" t="s">
        <v>68</v>
      </c>
      <c r="E8" s="10">
        <v>13.9</v>
      </c>
      <c r="F8">
        <v>70</v>
      </c>
      <c r="G8" s="15">
        <v>0.25</v>
      </c>
      <c r="H8" t="str">
        <f>VLOOKUP($C8,Customer!$B$2:$C$18,2,FALSE)</f>
        <v>Germany</v>
      </c>
    </row>
    <row r="9" spans="1:19" x14ac:dyDescent="0.25">
      <c r="A9">
        <v>10291</v>
      </c>
      <c r="B9" s="16">
        <v>45018</v>
      </c>
      <c r="C9" t="s">
        <v>67</v>
      </c>
      <c r="D9" t="s">
        <v>66</v>
      </c>
      <c r="E9" s="10">
        <v>20.7</v>
      </c>
      <c r="F9">
        <v>60</v>
      </c>
      <c r="G9" s="15">
        <v>0.25</v>
      </c>
      <c r="H9" t="str">
        <f>VLOOKUP($C9,Customer!$B$2:$C$18,2,FALSE)</f>
        <v>France</v>
      </c>
    </row>
    <row r="10" spans="1:19" x14ac:dyDescent="0.25">
      <c r="A10">
        <v>10292</v>
      </c>
      <c r="B10" s="16">
        <v>45019</v>
      </c>
      <c r="C10" t="s">
        <v>65</v>
      </c>
      <c r="D10" t="s">
        <v>64</v>
      </c>
      <c r="E10" s="10">
        <v>2</v>
      </c>
      <c r="F10">
        <v>60</v>
      </c>
      <c r="G10" s="15">
        <v>0.05</v>
      </c>
      <c r="H10" t="str">
        <f>VLOOKUP($C10,Customer!$B$2:$C$18,2,FALSE)</f>
        <v>India</v>
      </c>
    </row>
    <row r="11" spans="1:19" x14ac:dyDescent="0.25">
      <c r="A11">
        <v>10293</v>
      </c>
      <c r="B11" s="16">
        <v>45020</v>
      </c>
      <c r="C11" t="s">
        <v>63</v>
      </c>
      <c r="D11" t="s">
        <v>62</v>
      </c>
      <c r="E11" s="10">
        <v>14.7</v>
      </c>
      <c r="F11">
        <v>60</v>
      </c>
      <c r="G11" s="15">
        <v>0.05</v>
      </c>
      <c r="H11" t="str">
        <f>VLOOKUP($C11,Customer!$B$2:$C$18,2,FALSE)</f>
        <v>China</v>
      </c>
    </row>
    <row r="12" spans="1:19" x14ac:dyDescent="0.25">
      <c r="A12">
        <v>10294</v>
      </c>
      <c r="B12" s="16">
        <v>45021</v>
      </c>
      <c r="C12" t="s">
        <v>61</v>
      </c>
      <c r="D12" t="s">
        <v>60</v>
      </c>
      <c r="E12" s="10">
        <v>14.4</v>
      </c>
      <c r="F12">
        <v>60</v>
      </c>
      <c r="G12" s="15">
        <v>0</v>
      </c>
      <c r="H12" t="str">
        <f>VLOOKUP($C12,Customer!$B$2:$C$18,2,FALSE)</f>
        <v>Japan</v>
      </c>
    </row>
    <row r="13" spans="1:19" x14ac:dyDescent="0.25">
      <c r="A13">
        <v>10295</v>
      </c>
      <c r="B13" s="16">
        <v>45022</v>
      </c>
      <c r="C13" t="s">
        <v>59</v>
      </c>
      <c r="D13" t="s">
        <v>58</v>
      </c>
      <c r="E13" s="10">
        <v>15.2</v>
      </c>
      <c r="F13">
        <v>60</v>
      </c>
      <c r="G13" s="15">
        <v>0.2</v>
      </c>
      <c r="H13" t="str">
        <f>VLOOKUP($C13,Customer!$B$2:$C$18,2,FALSE)</f>
        <v>Australia</v>
      </c>
    </row>
    <row r="14" spans="1:19" x14ac:dyDescent="0.25">
      <c r="A14">
        <v>10296</v>
      </c>
      <c r="B14" s="16">
        <v>45023</v>
      </c>
      <c r="C14" t="s">
        <v>57</v>
      </c>
      <c r="D14" t="s">
        <v>56</v>
      </c>
      <c r="E14" s="10">
        <v>15.6</v>
      </c>
      <c r="F14">
        <v>50</v>
      </c>
      <c r="G14" s="15">
        <v>0</v>
      </c>
      <c r="H14" t="str">
        <f>VLOOKUP($C14,Customer!$B$2:$C$18,2,FALSE)</f>
        <v>Russia</v>
      </c>
    </row>
    <row r="15" spans="1:19" x14ac:dyDescent="0.25">
      <c r="A15">
        <v>10297</v>
      </c>
      <c r="B15" s="16">
        <v>45024</v>
      </c>
      <c r="C15" t="s">
        <v>55</v>
      </c>
      <c r="D15" t="s">
        <v>54</v>
      </c>
      <c r="E15" s="10">
        <v>14.7</v>
      </c>
      <c r="F15">
        <v>50</v>
      </c>
      <c r="G15" s="15">
        <v>0</v>
      </c>
      <c r="H15" t="str">
        <f>VLOOKUP($C15,Customer!$B$2:$C$18,2,FALSE)</f>
        <v>Mexico</v>
      </c>
    </row>
    <row r="16" spans="1:19" x14ac:dyDescent="0.25">
      <c r="A16">
        <v>10298</v>
      </c>
      <c r="B16" s="16">
        <v>45025</v>
      </c>
      <c r="C16" t="s">
        <v>53</v>
      </c>
      <c r="D16" t="s">
        <v>52</v>
      </c>
      <c r="E16" s="10">
        <v>14.4</v>
      </c>
      <c r="F16">
        <v>50</v>
      </c>
      <c r="G16" s="15">
        <v>0.2</v>
      </c>
      <c r="H16" t="str">
        <f>VLOOKUP($C16,Customer!$B$2:$C$18,2,FALSE)</f>
        <v>South Africa</v>
      </c>
    </row>
    <row r="17" spans="1:8" x14ac:dyDescent="0.25">
      <c r="A17">
        <v>10299</v>
      </c>
      <c r="B17" s="16">
        <v>45026</v>
      </c>
      <c r="C17" t="s">
        <v>51</v>
      </c>
      <c r="D17" t="s">
        <v>50</v>
      </c>
      <c r="E17" s="10">
        <v>14.4</v>
      </c>
      <c r="F17">
        <v>45</v>
      </c>
      <c r="G17" s="15">
        <v>0</v>
      </c>
      <c r="H17" t="str">
        <f>VLOOKUP($C17,Customer!$B$2:$C$18,2,FALSE)</f>
        <v>Egypt</v>
      </c>
    </row>
    <row r="18" spans="1:8" x14ac:dyDescent="0.25">
      <c r="A18">
        <v>10300</v>
      </c>
      <c r="B18" s="16">
        <v>45027</v>
      </c>
      <c r="C18" t="s">
        <v>49</v>
      </c>
      <c r="D18" t="s">
        <v>48</v>
      </c>
      <c r="E18" s="10">
        <v>42.4</v>
      </c>
      <c r="F18">
        <v>42</v>
      </c>
      <c r="G18" s="15">
        <v>0</v>
      </c>
      <c r="H18" t="str">
        <f>VLOOKUP($C18,Customer!$B$2:$C$18,2,FALSE)</f>
        <v>Italy</v>
      </c>
    </row>
    <row r="19" spans="1:8" x14ac:dyDescent="0.25">
      <c r="A19">
        <v>10301</v>
      </c>
      <c r="B19" s="16">
        <v>45028</v>
      </c>
      <c r="C19" t="s">
        <v>47</v>
      </c>
      <c r="D19" t="s">
        <v>46</v>
      </c>
      <c r="E19" s="10">
        <v>64.8</v>
      </c>
      <c r="F19">
        <v>40</v>
      </c>
      <c r="G19" s="15">
        <v>0.05</v>
      </c>
      <c r="H19" t="str">
        <f>VLOOKUP($C19,Customer!$B$2:$C$18,2,FALSE)</f>
        <v>Spain</v>
      </c>
    </row>
    <row r="20" spans="1:8" x14ac:dyDescent="0.25">
      <c r="A20">
        <v>10302</v>
      </c>
      <c r="B20" s="16">
        <v>45029</v>
      </c>
      <c r="C20" t="s">
        <v>45</v>
      </c>
      <c r="D20" t="s">
        <v>44</v>
      </c>
      <c r="E20" s="10">
        <v>27.2</v>
      </c>
      <c r="F20">
        <v>40</v>
      </c>
      <c r="G20" s="15">
        <v>0</v>
      </c>
      <c r="H20" t="str">
        <f>VLOOKUP($C20,Customer!$B$2:$C$18,2,FALSE)</f>
        <v>Turkey</v>
      </c>
    </row>
  </sheetData>
  <mergeCells count="3">
    <mergeCell ref="A1:B1"/>
    <mergeCell ref="A2:B2"/>
    <mergeCell ref="K3:S5"/>
  </mergeCells>
  <conditionalFormatting sqref="G4:G20">
    <cfRule type="cellIs" dxfId="1" priority="1" operator="greaterThan">
      <formula>$G$12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FBC57-293C-47DE-9E17-EFB8DDF9651E}">
  <sheetPr>
    <tabColor rgb="FF92D050"/>
  </sheetPr>
  <dimension ref="B1:C18"/>
  <sheetViews>
    <sheetView workbookViewId="0">
      <selection activeCell="H14" sqref="H14"/>
    </sheetView>
  </sheetViews>
  <sheetFormatPr defaultRowHeight="15" x14ac:dyDescent="0.25"/>
  <cols>
    <col min="2" max="2" width="14.140625" customWidth="1"/>
    <col min="3" max="3" width="12.85546875" bestFit="1" customWidth="1"/>
  </cols>
  <sheetData>
    <row r="1" spans="2:3" ht="15.75" thickBot="1" x14ac:dyDescent="0.3">
      <c r="B1" s="17" t="s">
        <v>123</v>
      </c>
      <c r="C1" s="17" t="s">
        <v>118</v>
      </c>
    </row>
    <row r="2" spans="2:3" ht="15.75" thickTop="1" x14ac:dyDescent="0.25">
      <c r="B2" t="s">
        <v>78</v>
      </c>
      <c r="C2" t="s">
        <v>253</v>
      </c>
    </row>
    <row r="3" spans="2:3" x14ac:dyDescent="0.25">
      <c r="B3" t="s">
        <v>75</v>
      </c>
      <c r="C3" t="s">
        <v>254</v>
      </c>
    </row>
    <row r="4" spans="2:3" x14ac:dyDescent="0.25">
      <c r="B4" t="s">
        <v>73</v>
      </c>
      <c r="C4" t="s">
        <v>255</v>
      </c>
    </row>
    <row r="5" spans="2:3" x14ac:dyDescent="0.25">
      <c r="B5" t="s">
        <v>71</v>
      </c>
      <c r="C5" t="s">
        <v>266</v>
      </c>
    </row>
    <row r="6" spans="2:3" x14ac:dyDescent="0.25">
      <c r="B6" t="s">
        <v>69</v>
      </c>
      <c r="C6" t="s">
        <v>132</v>
      </c>
    </row>
    <row r="7" spans="2:3" x14ac:dyDescent="0.25">
      <c r="B7" t="s">
        <v>67</v>
      </c>
      <c r="C7" t="s">
        <v>133</v>
      </c>
    </row>
    <row r="8" spans="2:3" x14ac:dyDescent="0.25">
      <c r="B8" t="s">
        <v>65</v>
      </c>
      <c r="C8" t="s">
        <v>256</v>
      </c>
    </row>
    <row r="9" spans="2:3" x14ac:dyDescent="0.25">
      <c r="B9" t="s">
        <v>63</v>
      </c>
      <c r="C9" t="s">
        <v>257</v>
      </c>
    </row>
    <row r="10" spans="2:3" x14ac:dyDescent="0.25">
      <c r="B10" t="s">
        <v>61</v>
      </c>
      <c r="C10" t="s">
        <v>258</v>
      </c>
    </row>
    <row r="11" spans="2:3" x14ac:dyDescent="0.25">
      <c r="B11" t="s">
        <v>59</v>
      </c>
      <c r="C11" t="s">
        <v>259</v>
      </c>
    </row>
    <row r="12" spans="2:3" x14ac:dyDescent="0.25">
      <c r="B12" t="s">
        <v>57</v>
      </c>
      <c r="C12" t="s">
        <v>260</v>
      </c>
    </row>
    <row r="13" spans="2:3" x14ac:dyDescent="0.25">
      <c r="B13" t="s">
        <v>55</v>
      </c>
      <c r="C13" t="s">
        <v>128</v>
      </c>
    </row>
    <row r="14" spans="2:3" x14ac:dyDescent="0.25">
      <c r="B14" t="s">
        <v>53</v>
      </c>
      <c r="C14" t="s">
        <v>261</v>
      </c>
    </row>
    <row r="15" spans="2:3" x14ac:dyDescent="0.25">
      <c r="B15" t="s">
        <v>51</v>
      </c>
      <c r="C15" t="s">
        <v>262</v>
      </c>
    </row>
    <row r="16" spans="2:3" x14ac:dyDescent="0.25">
      <c r="B16" t="s">
        <v>49</v>
      </c>
      <c r="C16" t="s">
        <v>263</v>
      </c>
    </row>
    <row r="17" spans="2:3" x14ac:dyDescent="0.25">
      <c r="B17" t="s">
        <v>47</v>
      </c>
      <c r="C17" t="s">
        <v>264</v>
      </c>
    </row>
    <row r="18" spans="2:3" x14ac:dyDescent="0.25">
      <c r="B18" t="s">
        <v>45</v>
      </c>
      <c r="C18" t="s">
        <v>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C334-6B72-4A31-ABDF-1D139ED58426}">
  <sheetPr>
    <tabColor rgb="FF92D050"/>
  </sheetPr>
  <dimension ref="A1:J20"/>
  <sheetViews>
    <sheetView workbookViewId="0">
      <selection activeCell="E14" sqref="E14"/>
    </sheetView>
  </sheetViews>
  <sheetFormatPr defaultColWidth="11.42578125" defaultRowHeight="15" x14ac:dyDescent="0.25"/>
  <cols>
    <col min="1" max="1" width="12.140625" bestFit="1" customWidth="1"/>
    <col min="2" max="2" width="10" bestFit="1" customWidth="1"/>
    <col min="3" max="3" width="19.28515625" customWidth="1"/>
    <col min="4" max="4" width="36.7109375" bestFit="1" customWidth="1"/>
  </cols>
  <sheetData>
    <row r="1" spans="1:6" ht="15.75" thickBot="1" x14ac:dyDescent="0.3">
      <c r="A1" s="22" t="s">
        <v>84</v>
      </c>
      <c r="B1" s="22" t="s">
        <v>171</v>
      </c>
      <c r="C1" s="22" t="s">
        <v>116</v>
      </c>
      <c r="D1" s="22" t="s">
        <v>170</v>
      </c>
      <c r="E1" s="22" t="s">
        <v>169</v>
      </c>
      <c r="F1" s="22" t="s">
        <v>9</v>
      </c>
    </row>
    <row r="2" spans="1:6" x14ac:dyDescent="0.25">
      <c r="A2" s="9">
        <v>614</v>
      </c>
      <c r="B2" t="s">
        <v>168</v>
      </c>
      <c r="C2" t="s">
        <v>167</v>
      </c>
      <c r="D2" t="s">
        <v>147</v>
      </c>
      <c r="E2" t="s">
        <v>129</v>
      </c>
      <c r="F2">
        <v>8</v>
      </c>
    </row>
    <row r="3" spans="1:6" x14ac:dyDescent="0.25">
      <c r="A3" s="9">
        <v>504</v>
      </c>
      <c r="B3" t="s">
        <v>166</v>
      </c>
      <c r="C3" t="s">
        <v>165</v>
      </c>
      <c r="D3" t="s">
        <v>154</v>
      </c>
      <c r="E3" t="s">
        <v>129</v>
      </c>
      <c r="F3">
        <v>9</v>
      </c>
    </row>
    <row r="4" spans="1:6" x14ac:dyDescent="0.25">
      <c r="A4" s="9">
        <v>422</v>
      </c>
      <c r="B4" t="s">
        <v>164</v>
      </c>
      <c r="C4" t="s">
        <v>163</v>
      </c>
      <c r="D4" t="s">
        <v>154</v>
      </c>
      <c r="E4" t="s">
        <v>129</v>
      </c>
      <c r="F4">
        <v>12</v>
      </c>
    </row>
    <row r="5" spans="1:6" x14ac:dyDescent="0.25">
      <c r="A5" s="9">
        <v>129</v>
      </c>
      <c r="B5" t="s">
        <v>162</v>
      </c>
      <c r="C5" t="s">
        <v>161</v>
      </c>
      <c r="D5" t="s">
        <v>154</v>
      </c>
      <c r="E5" t="s">
        <v>131</v>
      </c>
      <c r="F5">
        <v>6</v>
      </c>
    </row>
    <row r="6" spans="1:6" x14ac:dyDescent="0.25">
      <c r="A6" s="9">
        <v>483</v>
      </c>
      <c r="B6" t="s">
        <v>160</v>
      </c>
      <c r="C6" t="s">
        <v>159</v>
      </c>
      <c r="D6" t="s">
        <v>154</v>
      </c>
      <c r="E6" t="s">
        <v>128</v>
      </c>
      <c r="F6">
        <v>5</v>
      </c>
    </row>
    <row r="7" spans="1:6" x14ac:dyDescent="0.25">
      <c r="A7" s="9">
        <v>840</v>
      </c>
      <c r="B7" t="s">
        <v>158</v>
      </c>
      <c r="C7" t="s">
        <v>157</v>
      </c>
      <c r="D7" t="s">
        <v>154</v>
      </c>
      <c r="E7" t="s">
        <v>128</v>
      </c>
      <c r="F7">
        <v>9</v>
      </c>
    </row>
    <row r="8" spans="1:6" x14ac:dyDescent="0.25">
      <c r="A8" s="9">
        <v>541</v>
      </c>
      <c r="B8" t="s">
        <v>156</v>
      </c>
      <c r="C8" t="s">
        <v>155</v>
      </c>
      <c r="D8" t="s">
        <v>154</v>
      </c>
      <c r="E8" t="s">
        <v>131</v>
      </c>
      <c r="F8">
        <v>2</v>
      </c>
    </row>
    <row r="9" spans="1:6" x14ac:dyDescent="0.25">
      <c r="A9" s="9">
        <v>189</v>
      </c>
      <c r="B9" t="s">
        <v>153</v>
      </c>
      <c r="C9" t="s">
        <v>152</v>
      </c>
      <c r="D9" t="s">
        <v>151</v>
      </c>
      <c r="E9" t="s">
        <v>150</v>
      </c>
      <c r="F9">
        <v>3</v>
      </c>
    </row>
    <row r="10" spans="1:6" x14ac:dyDescent="0.25">
      <c r="A10" s="9">
        <v>758</v>
      </c>
      <c r="B10" t="s">
        <v>149</v>
      </c>
      <c r="C10" t="s">
        <v>148</v>
      </c>
      <c r="D10" t="s">
        <v>147</v>
      </c>
      <c r="E10" t="s">
        <v>130</v>
      </c>
      <c r="F10">
        <v>7</v>
      </c>
    </row>
    <row r="11" spans="1:6" x14ac:dyDescent="0.25">
      <c r="A11" s="9">
        <v>127</v>
      </c>
      <c r="B11" t="s">
        <v>146</v>
      </c>
      <c r="C11" t="s">
        <v>145</v>
      </c>
      <c r="D11" t="s">
        <v>144</v>
      </c>
      <c r="E11" t="s">
        <v>131</v>
      </c>
      <c r="F11">
        <v>10</v>
      </c>
    </row>
    <row r="12" spans="1:6" x14ac:dyDescent="0.25">
      <c r="A12" s="9">
        <v>720</v>
      </c>
      <c r="B12" t="s">
        <v>143</v>
      </c>
      <c r="C12" t="s">
        <v>142</v>
      </c>
      <c r="D12" t="s">
        <v>141</v>
      </c>
      <c r="E12" t="s">
        <v>128</v>
      </c>
      <c r="F12">
        <v>2</v>
      </c>
    </row>
    <row r="14" spans="1:6" x14ac:dyDescent="0.25">
      <c r="E14" s="21">
        <f>_xlfn.MAXIFS(F2:F12,D2:D12,D3,E2:E12,E12)</f>
        <v>9</v>
      </c>
    </row>
    <row r="18" spans="2:10" x14ac:dyDescent="0.25">
      <c r="B18" s="58" t="s">
        <v>140</v>
      </c>
      <c r="C18" s="58"/>
      <c r="D18" s="58"/>
      <c r="E18" s="58"/>
      <c r="F18" s="58"/>
      <c r="G18" s="58"/>
      <c r="H18" s="58"/>
      <c r="I18" s="58"/>
      <c r="J18" s="58"/>
    </row>
    <row r="19" spans="2:10" x14ac:dyDescent="0.25">
      <c r="B19" s="58"/>
      <c r="C19" s="58"/>
      <c r="D19" s="58"/>
      <c r="E19" s="58"/>
      <c r="F19" s="58"/>
      <c r="G19" s="58"/>
      <c r="H19" s="58"/>
      <c r="I19" s="58"/>
      <c r="J19" s="58"/>
    </row>
    <row r="20" spans="2:10" x14ac:dyDescent="0.25">
      <c r="B20" s="58"/>
      <c r="C20" s="58"/>
      <c r="D20" s="58"/>
      <c r="E20" s="58"/>
      <c r="F20" s="58"/>
      <c r="G20" s="58"/>
      <c r="H20" s="58"/>
      <c r="I20" s="58"/>
      <c r="J20" s="58"/>
    </row>
  </sheetData>
  <mergeCells count="1">
    <mergeCell ref="B18:J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2EDBD-B9D4-4BC0-B63A-3756FEE4AD51}">
  <sheetPr>
    <tabColor rgb="FF92D050"/>
  </sheetPr>
  <dimension ref="A3:N26"/>
  <sheetViews>
    <sheetView topLeftCell="B23" workbookViewId="0">
      <selection activeCell="M29" sqref="M29"/>
    </sheetView>
  </sheetViews>
  <sheetFormatPr defaultRowHeight="15" x14ac:dyDescent="0.25"/>
  <cols>
    <col min="2" max="2" width="27.140625" customWidth="1"/>
    <col min="3" max="3" width="11.5703125" customWidth="1"/>
    <col min="4" max="4" width="11.42578125" customWidth="1"/>
    <col min="5" max="5" width="14" customWidth="1"/>
    <col min="6" max="6" width="12.42578125" customWidth="1"/>
    <col min="7" max="7" width="12" style="23" customWidth="1"/>
    <col min="8" max="8" width="9.42578125" style="24" customWidth="1"/>
    <col min="9" max="10" width="10.28515625" style="23" customWidth="1"/>
    <col min="12" max="12" width="14.42578125" customWidth="1"/>
    <col min="14" max="14" width="13.42578125" customWidth="1"/>
  </cols>
  <sheetData>
    <row r="3" spans="1:14" ht="26.25" x14ac:dyDescent="0.4">
      <c r="A3" s="38"/>
      <c r="B3" s="71" t="s">
        <v>201</v>
      </c>
      <c r="C3" s="71"/>
      <c r="D3" s="71"/>
      <c r="E3" s="71"/>
      <c r="F3" s="71"/>
      <c r="G3" s="71"/>
      <c r="H3" s="71"/>
      <c r="I3" s="71"/>
      <c r="J3" s="71"/>
    </row>
    <row r="4" spans="1:14" ht="26.25" x14ac:dyDescent="0.4">
      <c r="B4" s="71" t="s">
        <v>200</v>
      </c>
      <c r="C4" s="71"/>
      <c r="D4" s="71"/>
      <c r="E4" s="71"/>
      <c r="F4" s="71"/>
      <c r="G4" s="71"/>
      <c r="H4" s="71"/>
      <c r="I4" s="71"/>
      <c r="J4" s="71"/>
    </row>
    <row r="5" spans="1:14" ht="45.75" customHeight="1" x14ac:dyDescent="0.25">
      <c r="A5" s="35" t="s">
        <v>199</v>
      </c>
      <c r="B5" s="37" t="s">
        <v>198</v>
      </c>
      <c r="C5" s="35" t="s">
        <v>197</v>
      </c>
      <c r="D5" s="35" t="s">
        <v>196</v>
      </c>
      <c r="E5" s="35" t="s">
        <v>195</v>
      </c>
      <c r="F5" s="35" t="s">
        <v>194</v>
      </c>
      <c r="G5" s="35" t="s">
        <v>193</v>
      </c>
      <c r="H5" s="36" t="s">
        <v>192</v>
      </c>
      <c r="I5" s="35" t="s">
        <v>191</v>
      </c>
      <c r="J5" s="35" t="s">
        <v>190</v>
      </c>
      <c r="L5" s="72" t="s">
        <v>189</v>
      </c>
      <c r="M5" s="72"/>
      <c r="N5" s="72"/>
    </row>
    <row r="6" spans="1:14" ht="18" customHeight="1" x14ac:dyDescent="0.25">
      <c r="A6" s="32">
        <v>1</v>
      </c>
      <c r="B6" s="29" t="s">
        <v>188</v>
      </c>
      <c r="C6" s="31">
        <v>75</v>
      </c>
      <c r="D6" s="31">
        <v>40</v>
      </c>
      <c r="E6" s="31">
        <v>1199</v>
      </c>
      <c r="F6" s="31">
        <v>199</v>
      </c>
      <c r="G6" s="29">
        <v>563</v>
      </c>
      <c r="H6" s="30">
        <v>2200</v>
      </c>
      <c r="I6" s="29">
        <v>11</v>
      </c>
      <c r="J6" s="29">
        <v>116</v>
      </c>
      <c r="L6" s="34"/>
      <c r="M6" s="33" t="s">
        <v>187</v>
      </c>
      <c r="N6" s="33"/>
    </row>
    <row r="7" spans="1:14" x14ac:dyDescent="0.25">
      <c r="A7" s="28">
        <v>2</v>
      </c>
      <c r="B7" s="25" t="s">
        <v>186</v>
      </c>
      <c r="C7" s="27">
        <v>45</v>
      </c>
      <c r="D7" s="27">
        <v>35</v>
      </c>
      <c r="E7" s="27">
        <v>535</v>
      </c>
      <c r="F7" s="27">
        <v>320</v>
      </c>
      <c r="G7" s="25">
        <v>400</v>
      </c>
      <c r="H7" s="26">
        <v>828</v>
      </c>
      <c r="I7" s="25">
        <v>5</v>
      </c>
      <c r="J7" s="25">
        <v>47</v>
      </c>
      <c r="L7" s="34"/>
      <c r="M7" s="33" t="s">
        <v>185</v>
      </c>
      <c r="N7" s="33"/>
    </row>
    <row r="8" spans="1:14" x14ac:dyDescent="0.25">
      <c r="A8" s="32">
        <v>3</v>
      </c>
      <c r="B8" s="29" t="s">
        <v>184</v>
      </c>
      <c r="C8" s="31">
        <v>49</v>
      </c>
      <c r="D8" s="31">
        <v>35</v>
      </c>
      <c r="E8" s="31">
        <v>539</v>
      </c>
      <c r="F8" s="31">
        <v>239</v>
      </c>
      <c r="G8" s="29">
        <v>370</v>
      </c>
      <c r="H8" s="30">
        <v>665</v>
      </c>
      <c r="I8" s="29">
        <v>9</v>
      </c>
      <c r="J8" s="29">
        <v>71</v>
      </c>
    </row>
    <row r="9" spans="1:14" x14ac:dyDescent="0.25">
      <c r="A9" s="28">
        <v>4</v>
      </c>
      <c r="B9" s="25" t="s">
        <v>183</v>
      </c>
      <c r="C9" s="27">
        <v>68</v>
      </c>
      <c r="D9" s="27">
        <v>35</v>
      </c>
      <c r="E9" s="27">
        <v>899</v>
      </c>
      <c r="F9" s="27">
        <v>199</v>
      </c>
      <c r="G9" s="25">
        <v>500</v>
      </c>
      <c r="H9" s="26">
        <v>1050</v>
      </c>
      <c r="I9" s="25">
        <v>5</v>
      </c>
      <c r="J9" s="25">
        <v>66</v>
      </c>
    </row>
    <row r="10" spans="1:14" x14ac:dyDescent="0.25">
      <c r="A10" s="32">
        <v>5</v>
      </c>
      <c r="B10" s="29" t="s">
        <v>182</v>
      </c>
      <c r="C10" s="31">
        <v>107</v>
      </c>
      <c r="D10" s="31">
        <v>69</v>
      </c>
      <c r="E10" s="31">
        <v>529</v>
      </c>
      <c r="F10" s="31">
        <v>269</v>
      </c>
      <c r="G10" s="29">
        <v>355</v>
      </c>
      <c r="H10" s="30">
        <v>4000</v>
      </c>
      <c r="I10" s="29">
        <v>16</v>
      </c>
      <c r="J10" s="29">
        <v>182</v>
      </c>
    </row>
    <row r="11" spans="1:14" x14ac:dyDescent="0.25">
      <c r="A11" s="28">
        <v>6</v>
      </c>
      <c r="B11" s="25" t="s">
        <v>181</v>
      </c>
      <c r="C11" s="27">
        <v>108</v>
      </c>
      <c r="D11" s="27">
        <v>68</v>
      </c>
      <c r="E11" s="27">
        <v>1910</v>
      </c>
      <c r="F11" s="27">
        <v>480</v>
      </c>
      <c r="G11" s="25">
        <v>300</v>
      </c>
      <c r="H11" s="26">
        <v>2026</v>
      </c>
      <c r="I11" s="25">
        <v>21</v>
      </c>
      <c r="J11" s="25">
        <v>100</v>
      </c>
    </row>
    <row r="12" spans="1:14" x14ac:dyDescent="0.25">
      <c r="A12" s="32">
        <v>7</v>
      </c>
      <c r="B12" s="29" t="s">
        <v>180</v>
      </c>
      <c r="C12" s="31">
        <v>48</v>
      </c>
      <c r="D12" s="31">
        <v>25</v>
      </c>
      <c r="E12" s="31">
        <v>399</v>
      </c>
      <c r="F12" s="31">
        <v>229</v>
      </c>
      <c r="G12" s="29">
        <v>450</v>
      </c>
      <c r="H12" s="30">
        <v>625</v>
      </c>
      <c r="I12" s="29">
        <v>6</v>
      </c>
      <c r="J12" s="29">
        <v>40</v>
      </c>
    </row>
    <row r="13" spans="1:14" x14ac:dyDescent="0.25">
      <c r="A13" s="28">
        <v>8</v>
      </c>
      <c r="B13" s="25" t="s">
        <v>179</v>
      </c>
      <c r="C13" s="27">
        <v>107</v>
      </c>
      <c r="D13" s="27">
        <v>69</v>
      </c>
      <c r="E13" s="27">
        <v>880</v>
      </c>
      <c r="F13" s="27">
        <v>205</v>
      </c>
      <c r="G13" s="25">
        <v>365</v>
      </c>
      <c r="H13" s="26">
        <v>3300</v>
      </c>
      <c r="I13" s="25">
        <v>16</v>
      </c>
      <c r="J13" s="25">
        <v>144</v>
      </c>
    </row>
    <row r="14" spans="1:14" x14ac:dyDescent="0.25">
      <c r="A14" s="32">
        <v>9</v>
      </c>
      <c r="B14" s="29" t="s">
        <v>178</v>
      </c>
      <c r="C14" s="31">
        <v>65</v>
      </c>
      <c r="D14" s="31">
        <v>35</v>
      </c>
      <c r="E14" s="31">
        <v>895</v>
      </c>
      <c r="F14" s="31">
        <v>250</v>
      </c>
      <c r="G14" s="29">
        <v>500</v>
      </c>
      <c r="H14" s="30">
        <v>2800</v>
      </c>
      <c r="I14" s="29">
        <v>7</v>
      </c>
      <c r="J14" s="29">
        <v>135</v>
      </c>
    </row>
    <row r="15" spans="1:14" x14ac:dyDescent="0.25">
      <c r="A15" s="28">
        <v>10</v>
      </c>
      <c r="B15" s="25" t="s">
        <v>177</v>
      </c>
      <c r="C15" s="27">
        <v>82</v>
      </c>
      <c r="D15" s="27">
        <v>44</v>
      </c>
      <c r="E15" s="27">
        <v>899</v>
      </c>
      <c r="F15" s="27">
        <v>249</v>
      </c>
      <c r="G15" s="25">
        <v>400</v>
      </c>
      <c r="H15" s="26">
        <v>3000</v>
      </c>
      <c r="I15" s="25">
        <v>10</v>
      </c>
      <c r="J15" s="25">
        <v>113</v>
      </c>
    </row>
    <row r="16" spans="1:14" x14ac:dyDescent="0.25">
      <c r="A16" s="32">
        <v>11</v>
      </c>
      <c r="B16" s="29" t="s">
        <v>176</v>
      </c>
      <c r="C16" s="31">
        <v>92</v>
      </c>
      <c r="D16" s="31">
        <v>45</v>
      </c>
      <c r="E16" s="31">
        <v>1199</v>
      </c>
      <c r="F16" s="31">
        <v>438</v>
      </c>
      <c r="G16" s="29">
        <v>500</v>
      </c>
      <c r="H16" s="30">
        <v>2500</v>
      </c>
      <c r="I16" s="29">
        <v>17</v>
      </c>
      <c r="J16" s="29">
        <v>89</v>
      </c>
    </row>
    <row r="17" spans="1:10" x14ac:dyDescent="0.25">
      <c r="A17" s="28">
        <v>12</v>
      </c>
      <c r="B17" s="25" t="s">
        <v>175</v>
      </c>
      <c r="C17" s="27">
        <v>74</v>
      </c>
      <c r="D17" s="27">
        <v>46</v>
      </c>
      <c r="E17" s="27">
        <v>799</v>
      </c>
      <c r="F17" s="27">
        <v>549</v>
      </c>
      <c r="G17" s="25">
        <v>500</v>
      </c>
      <c r="H17" s="26">
        <v>1200</v>
      </c>
      <c r="I17" s="25">
        <v>7</v>
      </c>
      <c r="J17" s="25">
        <v>65</v>
      </c>
    </row>
    <row r="18" spans="1:10" x14ac:dyDescent="0.25">
      <c r="A18" s="32">
        <v>13</v>
      </c>
      <c r="B18" s="29" t="s">
        <v>174</v>
      </c>
      <c r="C18" s="31">
        <v>54</v>
      </c>
      <c r="D18" s="31">
        <v>32</v>
      </c>
      <c r="E18" s="31">
        <v>485</v>
      </c>
      <c r="F18" s="31">
        <v>265</v>
      </c>
      <c r="G18" s="29">
        <v>300</v>
      </c>
      <c r="H18" s="30">
        <v>450</v>
      </c>
      <c r="I18" s="29">
        <v>5</v>
      </c>
      <c r="J18" s="29">
        <v>42</v>
      </c>
    </row>
    <row r="19" spans="1:10" x14ac:dyDescent="0.25">
      <c r="A19" s="28">
        <v>14</v>
      </c>
      <c r="B19" s="25" t="s">
        <v>173</v>
      </c>
      <c r="C19" s="27">
        <v>32</v>
      </c>
      <c r="D19" s="27">
        <v>20</v>
      </c>
      <c r="E19" s="27">
        <v>305</v>
      </c>
      <c r="F19" s="27">
        <v>215</v>
      </c>
      <c r="G19" s="25">
        <v>300</v>
      </c>
      <c r="H19" s="26">
        <v>110</v>
      </c>
      <c r="I19" s="25">
        <v>4</v>
      </c>
      <c r="J19" s="25">
        <v>22</v>
      </c>
    </row>
    <row r="20" spans="1:10" x14ac:dyDescent="0.25">
      <c r="G20"/>
      <c r="H20"/>
      <c r="I20"/>
      <c r="J20"/>
    </row>
    <row r="24" spans="1:10" x14ac:dyDescent="0.25">
      <c r="B24" s="58" t="s">
        <v>172</v>
      </c>
      <c r="C24" s="58"/>
      <c r="D24" s="58"/>
      <c r="E24" s="58"/>
      <c r="F24" s="58"/>
      <c r="G24" s="58"/>
      <c r="H24" s="58"/>
      <c r="I24" s="58"/>
      <c r="J24" s="58"/>
    </row>
    <row r="25" spans="1:10" x14ac:dyDescent="0.25">
      <c r="B25" s="58"/>
      <c r="C25" s="58"/>
      <c r="D25" s="58"/>
      <c r="E25" s="58"/>
      <c r="F25" s="58"/>
      <c r="G25" s="58"/>
      <c r="H25" s="58"/>
      <c r="I25" s="58"/>
      <c r="J25" s="58"/>
    </row>
    <row r="26" spans="1:10" x14ac:dyDescent="0.25">
      <c r="B26" s="58"/>
      <c r="C26" s="58"/>
      <c r="D26" s="58"/>
      <c r="E26" s="58"/>
      <c r="F26" s="58"/>
      <c r="G26" s="58"/>
      <c r="H26" s="58"/>
      <c r="I26" s="58"/>
      <c r="J26" s="58"/>
    </row>
  </sheetData>
  <scenarios current="0" sqref="D20:G20">
    <scenario name="WolfMtn" locked="1" count="4" user="Author">
      <inputCells r="C19" val="50" numFmtId="44"/>
      <inputCells r="D19" val="30" numFmtId="44"/>
      <inputCells r="E19" val="450" numFmtId="44"/>
      <inputCells r="F19" val="400" numFmtId="44"/>
    </scenario>
  </scenarios>
  <mergeCells count="4">
    <mergeCell ref="B3:J3"/>
    <mergeCell ref="B4:J4"/>
    <mergeCell ref="L5:N5"/>
    <mergeCell ref="B24:J26"/>
  </mergeCells>
  <pageMargins left="0.7" right="0.7" top="0.75" bottom="0.75" header="0.3" footer="0.3"/>
  <pageSetup orientation="portrait" horizontalDpi="1200" verticalDpi="1200" r:id="rId1"/>
  <cellWatches>
    <cellWatch r="C6"/>
    <cellWatch r="C7"/>
    <cellWatch r="C8"/>
    <cellWatch r="C9"/>
    <cellWatch r="C10"/>
    <cellWatch r="C11"/>
    <cellWatch r="C12"/>
    <cellWatch r="C13"/>
    <cellWatch r="C14"/>
    <cellWatch r="C15"/>
    <cellWatch r="C16"/>
    <cellWatch r="C17"/>
    <cellWatch r="C18"/>
    <cellWatch r="C19"/>
  </cellWatche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F8AEB-B19D-4F30-A347-A46462BDB1EA}">
  <sheetPr>
    <tabColor rgb="FF92D050"/>
  </sheetPr>
  <dimension ref="A1:K36"/>
  <sheetViews>
    <sheetView zoomScale="110" zoomScaleNormal="110" workbookViewId="0">
      <selection activeCell="A3" sqref="A3:I28"/>
    </sheetView>
  </sheetViews>
  <sheetFormatPr defaultRowHeight="15" outlineLevelRow="2" x14ac:dyDescent="0.25"/>
  <cols>
    <col min="1" max="1" width="19" style="39" customWidth="1"/>
    <col min="2" max="2" width="10.28515625" style="39" bestFit="1" customWidth="1"/>
    <col min="3" max="3" width="15.85546875" style="39" bestFit="1" customWidth="1"/>
    <col min="4" max="4" width="9.140625" style="39"/>
    <col min="5" max="5" width="18.42578125" style="39" bestFit="1" customWidth="1"/>
    <col min="6" max="6" width="18.140625" style="39" bestFit="1" customWidth="1"/>
    <col min="7" max="7" width="9.140625" style="39"/>
    <col min="8" max="8" width="16.28515625" style="39" customWidth="1"/>
    <col min="9" max="9" width="13.28515625" style="39" customWidth="1"/>
    <col min="10" max="10" width="20.28515625" style="39" customWidth="1"/>
    <col min="11" max="16384" width="9.140625" style="39"/>
  </cols>
  <sheetData>
    <row r="1" spans="1:11" ht="15" customHeight="1" x14ac:dyDescent="0.4">
      <c r="A1" s="73" t="s">
        <v>11</v>
      </c>
      <c r="B1" s="73"/>
      <c r="C1" s="73"/>
      <c r="D1" s="73"/>
      <c r="E1" s="73"/>
      <c r="F1" s="73"/>
      <c r="G1" s="73"/>
      <c r="H1" s="73"/>
      <c r="I1" s="73"/>
      <c r="J1" s="73"/>
      <c r="K1" s="41"/>
    </row>
    <row r="2" spans="1:11" ht="36.75" customHeight="1" x14ac:dyDescent="0.4">
      <c r="A2" s="73"/>
      <c r="B2" s="73"/>
      <c r="C2" s="73"/>
      <c r="D2" s="73"/>
      <c r="E2" s="73"/>
      <c r="F2" s="73"/>
      <c r="G2" s="73"/>
      <c r="H2" s="73"/>
      <c r="I2" s="73"/>
      <c r="J2" s="73"/>
      <c r="K2" s="41"/>
    </row>
    <row r="3" spans="1:11" x14ac:dyDescent="0.25">
      <c r="A3" s="40" t="s">
        <v>244</v>
      </c>
      <c r="B3" s="40" t="s">
        <v>243</v>
      </c>
      <c r="C3" s="40" t="s">
        <v>242</v>
      </c>
      <c r="D3" s="40" t="s">
        <v>82</v>
      </c>
      <c r="E3" s="40" t="s">
        <v>21</v>
      </c>
      <c r="F3" s="40" t="s">
        <v>241</v>
      </c>
      <c r="G3" s="40" t="s">
        <v>240</v>
      </c>
      <c r="H3" s="40" t="s">
        <v>239</v>
      </c>
      <c r="I3" s="40" t="s">
        <v>9</v>
      </c>
    </row>
    <row r="4" spans="1:11" outlineLevel="2" x14ac:dyDescent="0.25">
      <c r="A4" s="39" t="s">
        <v>238</v>
      </c>
      <c r="B4" s="39" t="s">
        <v>226</v>
      </c>
      <c r="C4" s="39" t="s">
        <v>233</v>
      </c>
      <c r="D4" s="39">
        <v>35</v>
      </c>
      <c r="E4" s="39" t="s">
        <v>229</v>
      </c>
      <c r="F4" s="39">
        <v>10</v>
      </c>
      <c r="G4" s="39">
        <f>D4*F4</f>
        <v>350</v>
      </c>
      <c r="H4" s="39" t="s">
        <v>7</v>
      </c>
      <c r="I4" s="39" t="s">
        <v>232</v>
      </c>
    </row>
    <row r="5" spans="1:11" outlineLevel="2" x14ac:dyDescent="0.25">
      <c r="A5" s="39" t="s">
        <v>237</v>
      </c>
      <c r="B5" s="39" t="s">
        <v>226</v>
      </c>
      <c r="C5" s="39" t="s">
        <v>233</v>
      </c>
      <c r="D5" s="39">
        <v>35</v>
      </c>
      <c r="E5" s="39" t="s">
        <v>229</v>
      </c>
      <c r="F5" s="39">
        <v>10</v>
      </c>
      <c r="G5" s="39">
        <f>D5*F5</f>
        <v>350</v>
      </c>
      <c r="H5" s="39" t="s">
        <v>7</v>
      </c>
      <c r="I5" s="39" t="s">
        <v>232</v>
      </c>
    </row>
    <row r="6" spans="1:11" outlineLevel="2" x14ac:dyDescent="0.25">
      <c r="A6" s="39" t="s">
        <v>236</v>
      </c>
      <c r="B6" s="39" t="s">
        <v>226</v>
      </c>
      <c r="C6" s="39" t="s">
        <v>233</v>
      </c>
      <c r="D6" s="39">
        <v>35</v>
      </c>
      <c r="E6" s="39" t="s">
        <v>229</v>
      </c>
      <c r="F6" s="39">
        <v>10</v>
      </c>
      <c r="G6" s="39">
        <f>D6*F6</f>
        <v>350</v>
      </c>
      <c r="H6" s="39" t="s">
        <v>7</v>
      </c>
      <c r="I6" s="39" t="s">
        <v>232</v>
      </c>
    </row>
    <row r="7" spans="1:11" outlineLevel="2" x14ac:dyDescent="0.25">
      <c r="A7" s="39" t="s">
        <v>235</v>
      </c>
      <c r="B7" s="39" t="s">
        <v>226</v>
      </c>
      <c r="C7" s="39" t="s">
        <v>233</v>
      </c>
      <c r="D7" s="39">
        <v>35</v>
      </c>
      <c r="E7" s="39" t="s">
        <v>229</v>
      </c>
      <c r="F7" s="39">
        <v>10</v>
      </c>
      <c r="G7" s="39">
        <f>D7*F7</f>
        <v>350</v>
      </c>
      <c r="H7" s="39" t="s">
        <v>7</v>
      </c>
      <c r="I7" s="39" t="s">
        <v>232</v>
      </c>
    </row>
    <row r="8" spans="1:11" outlineLevel="2" x14ac:dyDescent="0.25">
      <c r="A8" s="39" t="s">
        <v>234</v>
      </c>
      <c r="B8" s="39" t="s">
        <v>226</v>
      </c>
      <c r="C8" s="39" t="s">
        <v>233</v>
      </c>
      <c r="D8" s="39">
        <v>35</v>
      </c>
      <c r="E8" s="39" t="s">
        <v>229</v>
      </c>
      <c r="F8" s="39">
        <v>10</v>
      </c>
      <c r="G8" s="39">
        <f>D8*F8</f>
        <v>350</v>
      </c>
      <c r="H8" s="39" t="s">
        <v>7</v>
      </c>
      <c r="I8" s="39" t="s">
        <v>232</v>
      </c>
    </row>
    <row r="9" spans="1:11" outlineLevel="2" x14ac:dyDescent="0.25">
      <c r="A9" s="39" t="s">
        <v>231</v>
      </c>
      <c r="B9" s="39" t="s">
        <v>226</v>
      </c>
      <c r="C9" s="39" t="s">
        <v>214</v>
      </c>
      <c r="D9" s="39">
        <v>30</v>
      </c>
      <c r="E9" s="39" t="s">
        <v>229</v>
      </c>
      <c r="F9" s="39">
        <v>10</v>
      </c>
      <c r="G9" s="39">
        <f>D9*F9</f>
        <v>300</v>
      </c>
      <c r="H9" s="39" t="s">
        <v>7</v>
      </c>
      <c r="I9" s="39" t="s">
        <v>228</v>
      </c>
    </row>
    <row r="10" spans="1:11" outlineLevel="2" x14ac:dyDescent="0.25">
      <c r="A10" s="39" t="s">
        <v>230</v>
      </c>
      <c r="B10" s="39" t="s">
        <v>226</v>
      </c>
      <c r="C10" s="39" t="s">
        <v>214</v>
      </c>
      <c r="D10" s="39">
        <v>30</v>
      </c>
      <c r="E10" s="39" t="s">
        <v>229</v>
      </c>
      <c r="F10" s="39">
        <v>10</v>
      </c>
      <c r="G10" s="39">
        <f>D10*F10</f>
        <v>300</v>
      </c>
      <c r="H10" s="39" t="s">
        <v>7</v>
      </c>
      <c r="I10" s="39" t="s">
        <v>228</v>
      </c>
    </row>
    <row r="11" spans="1:11" outlineLevel="2" x14ac:dyDescent="0.25">
      <c r="A11" s="39" t="s">
        <v>209</v>
      </c>
      <c r="B11" s="39" t="s">
        <v>208</v>
      </c>
      <c r="C11" s="39" t="s">
        <v>207</v>
      </c>
      <c r="D11" s="39">
        <v>20</v>
      </c>
      <c r="E11" s="39" t="s">
        <v>229</v>
      </c>
      <c r="F11" s="39">
        <v>10</v>
      </c>
      <c r="G11" s="39">
        <f>D11*F11</f>
        <v>200</v>
      </c>
      <c r="H11" s="39" t="s">
        <v>3</v>
      </c>
      <c r="I11" s="39" t="s">
        <v>205</v>
      </c>
    </row>
    <row r="12" spans="1:11" outlineLevel="1" x14ac:dyDescent="0.25">
      <c r="E12" s="78" t="s">
        <v>337</v>
      </c>
      <c r="F12" s="39">
        <f>SUBTOTAL(9,F4:F11)</f>
        <v>80</v>
      </c>
      <c r="G12" s="39">
        <f>SUBTOTAL(9,G4:G11)</f>
        <v>2550</v>
      </c>
    </row>
    <row r="13" spans="1:11" outlineLevel="2" x14ac:dyDescent="0.25">
      <c r="A13" s="39" t="s">
        <v>219</v>
      </c>
      <c r="B13" s="39" t="s">
        <v>215</v>
      </c>
      <c r="C13" s="39" t="s">
        <v>214</v>
      </c>
      <c r="D13" s="39">
        <v>25</v>
      </c>
      <c r="E13" s="39" t="s">
        <v>206</v>
      </c>
      <c r="F13" s="39">
        <v>10</v>
      </c>
      <c r="G13" s="39">
        <f>D13*F13</f>
        <v>250</v>
      </c>
      <c r="H13" s="39" t="s">
        <v>3</v>
      </c>
      <c r="I13" s="39" t="s">
        <v>205</v>
      </c>
    </row>
    <row r="14" spans="1:11" outlineLevel="2" x14ac:dyDescent="0.25">
      <c r="A14" s="39" t="s">
        <v>218</v>
      </c>
      <c r="B14" s="39" t="s">
        <v>215</v>
      </c>
      <c r="C14" s="39" t="s">
        <v>214</v>
      </c>
      <c r="D14" s="39">
        <v>25</v>
      </c>
      <c r="E14" s="39" t="s">
        <v>206</v>
      </c>
      <c r="F14" s="39">
        <v>10</v>
      </c>
      <c r="G14" s="39">
        <f>D14*F14</f>
        <v>250</v>
      </c>
      <c r="H14" s="39" t="s">
        <v>3</v>
      </c>
      <c r="I14" s="39" t="s">
        <v>205</v>
      </c>
    </row>
    <row r="15" spans="1:11" outlineLevel="2" x14ac:dyDescent="0.25">
      <c r="A15" s="39" t="s">
        <v>217</v>
      </c>
      <c r="B15" s="39" t="s">
        <v>215</v>
      </c>
      <c r="C15" s="39" t="s">
        <v>214</v>
      </c>
      <c r="D15" s="39">
        <v>25</v>
      </c>
      <c r="E15" s="39" t="s">
        <v>206</v>
      </c>
      <c r="F15" s="39">
        <v>10</v>
      </c>
      <c r="G15" s="39">
        <f>D15*F15</f>
        <v>250</v>
      </c>
      <c r="H15" s="39" t="s">
        <v>3</v>
      </c>
      <c r="I15" s="39" t="s">
        <v>205</v>
      </c>
    </row>
    <row r="16" spans="1:11" outlineLevel="2" x14ac:dyDescent="0.25">
      <c r="A16" s="39" t="s">
        <v>216</v>
      </c>
      <c r="B16" s="39" t="s">
        <v>215</v>
      </c>
      <c r="C16" s="39" t="s">
        <v>214</v>
      </c>
      <c r="D16" s="39">
        <v>25</v>
      </c>
      <c r="E16" s="39" t="s">
        <v>206</v>
      </c>
      <c r="F16" s="39">
        <v>10</v>
      </c>
      <c r="G16" s="39">
        <f>D16*F16</f>
        <v>250</v>
      </c>
      <c r="H16" s="39" t="s">
        <v>3</v>
      </c>
      <c r="I16" s="39" t="s">
        <v>205</v>
      </c>
    </row>
    <row r="17" spans="1:9" outlineLevel="2" x14ac:dyDescent="0.25">
      <c r="A17" s="39" t="s">
        <v>213</v>
      </c>
      <c r="B17" s="39" t="s">
        <v>208</v>
      </c>
      <c r="C17" s="39" t="s">
        <v>207</v>
      </c>
      <c r="D17" s="39">
        <v>20</v>
      </c>
      <c r="E17" s="39" t="s">
        <v>206</v>
      </c>
      <c r="F17" s="39">
        <v>10</v>
      </c>
      <c r="G17" s="39">
        <f>D17*F17</f>
        <v>200</v>
      </c>
      <c r="H17" s="39" t="s">
        <v>3</v>
      </c>
      <c r="I17" s="39" t="s">
        <v>205</v>
      </c>
    </row>
    <row r="18" spans="1:9" outlineLevel="2" x14ac:dyDescent="0.25">
      <c r="A18" s="39" t="s">
        <v>212</v>
      </c>
      <c r="B18" s="39" t="s">
        <v>208</v>
      </c>
      <c r="C18" s="39" t="s">
        <v>207</v>
      </c>
      <c r="D18" s="39">
        <v>20</v>
      </c>
      <c r="E18" s="39" t="s">
        <v>206</v>
      </c>
      <c r="F18" s="39">
        <v>10</v>
      </c>
      <c r="G18" s="39">
        <f>D18*F18</f>
        <v>200</v>
      </c>
      <c r="H18" s="39" t="s">
        <v>3</v>
      </c>
      <c r="I18" s="39" t="s">
        <v>205</v>
      </c>
    </row>
    <row r="19" spans="1:9" outlineLevel="2" x14ac:dyDescent="0.25">
      <c r="A19" s="39" t="s">
        <v>211</v>
      </c>
      <c r="B19" s="39" t="s">
        <v>208</v>
      </c>
      <c r="C19" s="39" t="s">
        <v>207</v>
      </c>
      <c r="D19" s="39">
        <v>20</v>
      </c>
      <c r="E19" s="39" t="s">
        <v>206</v>
      </c>
      <c r="F19" s="39">
        <v>10</v>
      </c>
      <c r="G19" s="39">
        <f>D19*F19</f>
        <v>200</v>
      </c>
      <c r="H19" s="39" t="s">
        <v>3</v>
      </c>
      <c r="I19" s="39" t="s">
        <v>205</v>
      </c>
    </row>
    <row r="20" spans="1:9" outlineLevel="1" x14ac:dyDescent="0.25">
      <c r="E20" s="78" t="s">
        <v>338</v>
      </c>
      <c r="F20" s="39">
        <f>SUBTOTAL(9,F13:F19)</f>
        <v>70</v>
      </c>
      <c r="G20" s="39">
        <f>SUBTOTAL(9,G13:G19)</f>
        <v>1600</v>
      </c>
    </row>
    <row r="21" spans="1:9" outlineLevel="2" x14ac:dyDescent="0.25">
      <c r="A21" s="39" t="s">
        <v>227</v>
      </c>
      <c r="B21" s="39" t="s">
        <v>226</v>
      </c>
      <c r="C21" s="39" t="s">
        <v>214</v>
      </c>
      <c r="D21" s="39">
        <v>30</v>
      </c>
      <c r="E21" s="39" t="s">
        <v>220</v>
      </c>
      <c r="F21" s="39">
        <v>10</v>
      </c>
      <c r="G21" s="39">
        <f>D21*F21</f>
        <v>300</v>
      </c>
      <c r="H21" s="39" t="s">
        <v>7</v>
      </c>
      <c r="I21" s="39" t="s">
        <v>205</v>
      </c>
    </row>
    <row r="22" spans="1:9" outlineLevel="2" x14ac:dyDescent="0.25">
      <c r="A22" s="39" t="s">
        <v>225</v>
      </c>
      <c r="B22" s="39" t="s">
        <v>221</v>
      </c>
      <c r="C22" s="39" t="s">
        <v>214</v>
      </c>
      <c r="D22" s="39">
        <v>25</v>
      </c>
      <c r="E22" s="39" t="s">
        <v>220</v>
      </c>
      <c r="F22" s="39">
        <v>10</v>
      </c>
      <c r="G22" s="39">
        <f>D22*F22</f>
        <v>250</v>
      </c>
      <c r="H22" s="39" t="s">
        <v>7</v>
      </c>
      <c r="I22" s="39" t="s">
        <v>205</v>
      </c>
    </row>
    <row r="23" spans="1:9" outlineLevel="2" x14ac:dyDescent="0.25">
      <c r="A23" s="39" t="s">
        <v>224</v>
      </c>
      <c r="B23" s="39" t="s">
        <v>221</v>
      </c>
      <c r="C23" s="39" t="s">
        <v>214</v>
      </c>
      <c r="D23" s="39">
        <v>25</v>
      </c>
      <c r="E23" s="39" t="s">
        <v>220</v>
      </c>
      <c r="F23" s="39">
        <v>10</v>
      </c>
      <c r="G23" s="39">
        <f>D23*F23</f>
        <v>250</v>
      </c>
      <c r="H23" s="39" t="s">
        <v>7</v>
      </c>
      <c r="I23" s="39" t="s">
        <v>205</v>
      </c>
    </row>
    <row r="24" spans="1:9" outlineLevel="2" x14ac:dyDescent="0.25">
      <c r="A24" s="39" t="s">
        <v>223</v>
      </c>
      <c r="B24" s="39" t="s">
        <v>221</v>
      </c>
      <c r="C24" s="39" t="s">
        <v>214</v>
      </c>
      <c r="D24" s="39">
        <v>25</v>
      </c>
      <c r="E24" s="39" t="s">
        <v>220</v>
      </c>
      <c r="F24" s="39">
        <v>10</v>
      </c>
      <c r="G24" s="39">
        <f>D24*F24</f>
        <v>250</v>
      </c>
      <c r="H24" s="39" t="s">
        <v>7</v>
      </c>
      <c r="I24" s="39" t="s">
        <v>205</v>
      </c>
    </row>
    <row r="25" spans="1:9" outlineLevel="2" x14ac:dyDescent="0.25">
      <c r="A25" s="39" t="s">
        <v>222</v>
      </c>
      <c r="B25" s="39" t="s">
        <v>221</v>
      </c>
      <c r="C25" s="39" t="s">
        <v>214</v>
      </c>
      <c r="D25" s="39">
        <v>25</v>
      </c>
      <c r="E25" s="39" t="s">
        <v>220</v>
      </c>
      <c r="F25" s="39">
        <v>10</v>
      </c>
      <c r="G25" s="39">
        <f>D25*F25</f>
        <v>250</v>
      </c>
      <c r="H25" s="39" t="s">
        <v>3</v>
      </c>
      <c r="I25" s="39" t="s">
        <v>205</v>
      </c>
    </row>
    <row r="26" spans="1:9" outlineLevel="2" x14ac:dyDescent="0.25">
      <c r="A26" s="39" t="s">
        <v>210</v>
      </c>
      <c r="B26" s="39" t="s">
        <v>208</v>
      </c>
      <c r="C26" s="39" t="s">
        <v>207</v>
      </c>
      <c r="D26" s="39">
        <v>20</v>
      </c>
      <c r="E26" s="39" t="s">
        <v>220</v>
      </c>
      <c r="F26" s="39">
        <v>10</v>
      </c>
      <c r="G26" s="39">
        <f>D26*F26</f>
        <v>200</v>
      </c>
      <c r="H26" s="39" t="s">
        <v>3</v>
      </c>
      <c r="I26" s="39" t="s">
        <v>205</v>
      </c>
    </row>
    <row r="27" spans="1:9" outlineLevel="1" x14ac:dyDescent="0.25">
      <c r="E27" s="78" t="s">
        <v>339</v>
      </c>
      <c r="F27" s="39">
        <f>SUBTOTAL(9,F21:F26)</f>
        <v>60</v>
      </c>
      <c r="G27" s="39">
        <f>SUBTOTAL(9,G21:G26)</f>
        <v>1500</v>
      </c>
    </row>
    <row r="28" spans="1:9" x14ac:dyDescent="0.25">
      <c r="E28" s="78" t="s">
        <v>340</v>
      </c>
      <c r="F28" s="39">
        <f>SUBTOTAL(9,F4:F26)</f>
        <v>210</v>
      </c>
      <c r="G28" s="39">
        <f>SUBTOTAL(9,G4:G26)</f>
        <v>5650</v>
      </c>
    </row>
    <row r="34" spans="2:10" x14ac:dyDescent="0.25">
      <c r="B34" s="58" t="s">
        <v>204</v>
      </c>
      <c r="C34" s="58"/>
      <c r="D34" s="58"/>
      <c r="E34" s="58"/>
      <c r="F34" s="58"/>
      <c r="G34" s="58"/>
      <c r="H34" s="58"/>
      <c r="I34" s="58"/>
      <c r="J34" s="58"/>
    </row>
    <row r="35" spans="2:10" x14ac:dyDescent="0.25">
      <c r="B35" s="58"/>
      <c r="C35" s="58"/>
      <c r="D35" s="58"/>
      <c r="E35" s="58"/>
      <c r="F35" s="58"/>
      <c r="G35" s="58"/>
      <c r="H35" s="58"/>
      <c r="I35" s="58"/>
      <c r="J35" s="58"/>
    </row>
    <row r="36" spans="2:10" x14ac:dyDescent="0.25">
      <c r="B36" s="58"/>
      <c r="C36" s="58"/>
      <c r="D36" s="58"/>
      <c r="E36" s="58"/>
      <c r="F36" s="58"/>
      <c r="G36" s="58"/>
      <c r="H36" s="58"/>
      <c r="I36" s="58"/>
      <c r="J36" s="58"/>
    </row>
  </sheetData>
  <autoFilter ref="A3:I3" xr:uid="{213F8AEB-B19D-4F30-A347-A46462BDB1EA}">
    <sortState xmlns:xlrd2="http://schemas.microsoft.com/office/spreadsheetml/2017/richdata2" ref="A4:I24">
      <sortCondition ref="E3"/>
    </sortState>
  </autoFilter>
  <mergeCells count="2">
    <mergeCell ref="A1:J2"/>
    <mergeCell ref="B34:J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086C3-488E-49B2-8B2F-C4C5E2C3E3C9}">
  <sheetPr>
    <tabColor rgb="FF92D050"/>
  </sheetPr>
  <dimension ref="A1:B11"/>
  <sheetViews>
    <sheetView zoomScale="180" zoomScaleNormal="180" workbookViewId="0">
      <selection activeCell="D4" sqref="D4"/>
    </sheetView>
  </sheetViews>
  <sheetFormatPr defaultRowHeight="15" x14ac:dyDescent="0.25"/>
  <cols>
    <col min="1" max="1" width="19" style="39" bestFit="1" customWidth="1"/>
    <col min="2" max="2" width="11" style="39" bestFit="1" customWidth="1"/>
    <col min="3" max="16384" width="9.140625" style="39"/>
  </cols>
  <sheetData>
    <row r="1" spans="1:2" x14ac:dyDescent="0.25">
      <c r="A1" s="39" t="s">
        <v>249</v>
      </c>
      <c r="B1" s="39" t="s">
        <v>248</v>
      </c>
    </row>
    <row r="2" spans="1:2" x14ac:dyDescent="0.25">
      <c r="A2" s="39" t="s">
        <v>18</v>
      </c>
      <c r="B2" s="39" t="s">
        <v>247</v>
      </c>
    </row>
    <row r="3" spans="1:2" x14ac:dyDescent="0.25">
      <c r="A3" s="39" t="s">
        <v>17</v>
      </c>
      <c r="B3" s="39" t="s">
        <v>247</v>
      </c>
    </row>
    <row r="4" spans="1:2" x14ac:dyDescent="0.25">
      <c r="A4" s="39" t="s">
        <v>16</v>
      </c>
      <c r="B4" s="39" t="s">
        <v>246</v>
      </c>
    </row>
    <row r="5" spans="1:2" x14ac:dyDescent="0.25">
      <c r="A5" s="39" t="s">
        <v>15</v>
      </c>
      <c r="B5" s="39" t="s">
        <v>246</v>
      </c>
    </row>
    <row r="6" spans="1:2" x14ac:dyDescent="0.25">
      <c r="A6" s="39" t="s">
        <v>14</v>
      </c>
      <c r="B6" s="39" t="s">
        <v>245</v>
      </c>
    </row>
    <row r="7" spans="1:2" x14ac:dyDescent="0.25">
      <c r="A7" s="39" t="s">
        <v>13</v>
      </c>
      <c r="B7" s="39" t="s">
        <v>245</v>
      </c>
    </row>
    <row r="8" spans="1:2" x14ac:dyDescent="0.25">
      <c r="A8" s="39" t="s">
        <v>12</v>
      </c>
      <c r="B8" s="39" t="s">
        <v>245</v>
      </c>
    </row>
    <row r="9" spans="1:2" x14ac:dyDescent="0.25">
      <c r="A9"/>
      <c r="B9" s="39" t="s">
        <v>245</v>
      </c>
    </row>
    <row r="10" spans="1:2" x14ac:dyDescent="0.25">
      <c r="A10"/>
      <c r="B10" s="39" t="s">
        <v>245</v>
      </c>
    </row>
    <row r="11" spans="1:2" x14ac:dyDescent="0.25">
      <c r="A11"/>
      <c r="B11" s="39" t="s">
        <v>245</v>
      </c>
    </row>
  </sheetData>
  <conditionalFormatting sqref="B1:B1048576">
    <cfRule type="containsText" dxfId="0" priority="1" operator="containsText" text="Every day">
      <formula>NOT(ISERROR(SEARCH("Every day",B1)))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4E847-38F9-4628-BC54-BBA69F8635C0}">
  <sheetPr>
    <tabColor rgb="FF92D050"/>
  </sheetPr>
  <dimension ref="A1:Q10"/>
  <sheetViews>
    <sheetView zoomScaleNormal="100" workbookViewId="0">
      <selection activeCell="G5" sqref="G5"/>
    </sheetView>
  </sheetViews>
  <sheetFormatPr defaultRowHeight="15" x14ac:dyDescent="0.25"/>
  <cols>
    <col min="1" max="1" width="2" customWidth="1"/>
    <col min="2" max="2" width="21.5703125" customWidth="1"/>
    <col min="3" max="3" width="16.28515625" customWidth="1"/>
    <col min="4" max="4" width="19" bestFit="1" customWidth="1"/>
    <col min="5" max="5" width="1.85546875" customWidth="1"/>
  </cols>
  <sheetData>
    <row r="1" spans="1:17" x14ac:dyDescent="0.25">
      <c r="A1" s="66" t="s">
        <v>11</v>
      </c>
      <c r="B1" s="66"/>
      <c r="C1" s="66"/>
      <c r="D1" s="66"/>
      <c r="E1" s="66"/>
    </row>
    <row r="2" spans="1:17" ht="33" customHeight="1" x14ac:dyDescent="0.25">
      <c r="A2" s="66"/>
      <c r="B2" s="66"/>
      <c r="C2" s="66"/>
      <c r="D2" s="66"/>
      <c r="E2" s="66"/>
    </row>
    <row r="3" spans="1:17" x14ac:dyDescent="0.25">
      <c r="B3" s="8" t="s">
        <v>21</v>
      </c>
      <c r="C3" s="8" t="s">
        <v>20</v>
      </c>
      <c r="D3" s="8" t="s">
        <v>19</v>
      </c>
    </row>
    <row r="4" spans="1:17" x14ac:dyDescent="0.25">
      <c r="B4" t="s">
        <v>18</v>
      </c>
      <c r="C4" s="7">
        <v>3500</v>
      </c>
      <c r="D4" s="7">
        <v>9304</v>
      </c>
      <c r="I4" s="58" t="s">
        <v>202</v>
      </c>
      <c r="J4" s="58"/>
      <c r="K4" s="58"/>
      <c r="L4" s="58"/>
      <c r="M4" s="58"/>
      <c r="N4" s="58"/>
      <c r="O4" s="58"/>
      <c r="P4" s="58"/>
      <c r="Q4" s="58"/>
    </row>
    <row r="5" spans="1:17" x14ac:dyDescent="0.25">
      <c r="B5" t="s">
        <v>17</v>
      </c>
      <c r="C5" s="7">
        <v>4000</v>
      </c>
      <c r="D5" s="7">
        <v>11023</v>
      </c>
      <c r="I5" s="58"/>
      <c r="J5" s="58"/>
      <c r="K5" s="58"/>
      <c r="L5" s="58"/>
      <c r="M5" s="58"/>
      <c r="N5" s="58"/>
      <c r="O5" s="58"/>
      <c r="P5" s="58"/>
      <c r="Q5" s="58"/>
    </row>
    <row r="6" spans="1:17" x14ac:dyDescent="0.25">
      <c r="B6" t="s">
        <v>16</v>
      </c>
      <c r="C6" s="7">
        <v>5000</v>
      </c>
      <c r="D6" s="7">
        <v>10304</v>
      </c>
      <c r="I6" s="58"/>
      <c r="J6" s="58"/>
      <c r="K6" s="58"/>
      <c r="L6" s="58"/>
      <c r="M6" s="58"/>
      <c r="N6" s="58"/>
      <c r="O6" s="58"/>
      <c r="P6" s="58"/>
      <c r="Q6" s="58"/>
    </row>
    <row r="7" spans="1:17" x14ac:dyDescent="0.25">
      <c r="B7" t="s">
        <v>15</v>
      </c>
      <c r="C7" s="7">
        <v>5000</v>
      </c>
      <c r="D7" s="7">
        <v>4032</v>
      </c>
    </row>
    <row r="8" spans="1:17" x14ac:dyDescent="0.25">
      <c r="B8" t="s">
        <v>14</v>
      </c>
      <c r="C8" s="7">
        <v>6000</v>
      </c>
      <c r="D8" s="7">
        <v>10000</v>
      </c>
    </row>
    <row r="9" spans="1:17" x14ac:dyDescent="0.25">
      <c r="B9" t="s">
        <v>13</v>
      </c>
      <c r="C9" s="7">
        <v>3000</v>
      </c>
      <c r="D9" s="7">
        <v>10393</v>
      </c>
    </row>
    <row r="10" spans="1:17" x14ac:dyDescent="0.25">
      <c r="B10" t="s">
        <v>12</v>
      </c>
      <c r="C10" s="7">
        <v>3000</v>
      </c>
      <c r="D10" s="7">
        <v>10394</v>
      </c>
    </row>
  </sheetData>
  <mergeCells count="2">
    <mergeCell ref="A1:E2"/>
    <mergeCell ref="I4:Q6"/>
  </mergeCells>
  <conditionalFormatting sqref="D4:D10">
    <cfRule type="colorScale" priority="1">
      <colorScale>
        <cfvo type="min"/>
        <cfvo type="percentile" val="50"/>
        <cfvo type="max"/>
        <color rgb="FFFFFF00"/>
        <color rgb="FF92D050"/>
        <color rgb="FF00B050"/>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36F3-626E-452E-9750-8D21BDA208D2}">
  <sheetPr>
    <tabColor rgb="FF92D050"/>
  </sheetPr>
  <dimension ref="A1:L16"/>
  <sheetViews>
    <sheetView workbookViewId="0">
      <selection activeCell="I6" sqref="I6"/>
    </sheetView>
  </sheetViews>
  <sheetFormatPr defaultColWidth="11.42578125" defaultRowHeight="15" x14ac:dyDescent="0.25"/>
  <cols>
    <col min="1" max="1" width="17.140625" bestFit="1" customWidth="1"/>
    <col min="2" max="2" width="18.28515625" bestFit="1" customWidth="1"/>
    <col min="3" max="3" width="7.7109375" customWidth="1"/>
  </cols>
  <sheetData>
    <row r="1" spans="1:12" x14ac:dyDescent="0.25">
      <c r="A1" s="42" t="s">
        <v>116</v>
      </c>
      <c r="B1" s="42" t="s">
        <v>139</v>
      </c>
      <c r="C1" s="43" t="s">
        <v>250</v>
      </c>
      <c r="D1" s="43" t="s">
        <v>250</v>
      </c>
      <c r="E1" s="44" t="s">
        <v>20</v>
      </c>
    </row>
    <row r="2" spans="1:12" x14ac:dyDescent="0.25">
      <c r="A2" s="19" t="s">
        <v>132</v>
      </c>
      <c r="B2" s="19" t="s">
        <v>109</v>
      </c>
      <c r="C2" s="19">
        <v>8</v>
      </c>
      <c r="D2" s="46">
        <v>3</v>
      </c>
      <c r="E2" s="45">
        <f>C2*D2</f>
        <v>24</v>
      </c>
    </row>
    <row r="3" spans="1:12" ht="15.75" x14ac:dyDescent="0.25">
      <c r="A3" s="20" t="s">
        <v>128</v>
      </c>
      <c r="B3" s="20" t="s">
        <v>108</v>
      </c>
      <c r="C3" s="19">
        <v>2</v>
      </c>
      <c r="D3" s="47">
        <v>12</v>
      </c>
      <c r="E3" s="45">
        <f t="shared" ref="E3:E8" si="0">C3*D3</f>
        <v>24</v>
      </c>
      <c r="G3" s="48" t="s">
        <v>251</v>
      </c>
    </row>
    <row r="4" spans="1:12" ht="15.75" x14ac:dyDescent="0.25">
      <c r="A4" s="20" t="s">
        <v>128</v>
      </c>
      <c r="B4" s="20" t="s">
        <v>107</v>
      </c>
      <c r="C4" s="19">
        <v>5</v>
      </c>
      <c r="D4" s="47">
        <v>33.638095238095239</v>
      </c>
      <c r="E4" s="45">
        <f t="shared" si="0"/>
        <v>168.1904761904762</v>
      </c>
      <c r="G4" s="49">
        <f>E9+E9*5%</f>
        <v>500</v>
      </c>
    </row>
    <row r="5" spans="1:12" x14ac:dyDescent="0.25">
      <c r="A5" s="20" t="s">
        <v>134</v>
      </c>
      <c r="B5" s="20" t="s">
        <v>106</v>
      </c>
      <c r="C5" s="19">
        <v>7</v>
      </c>
      <c r="D5" s="47">
        <v>6</v>
      </c>
      <c r="E5" s="45">
        <f t="shared" si="0"/>
        <v>42</v>
      </c>
    </row>
    <row r="6" spans="1:12" x14ac:dyDescent="0.25">
      <c r="A6" s="20" t="s">
        <v>137</v>
      </c>
      <c r="B6" s="20" t="s">
        <v>138</v>
      </c>
      <c r="C6" s="19">
        <v>5</v>
      </c>
      <c r="D6" s="47">
        <v>12</v>
      </c>
      <c r="E6" s="45">
        <f t="shared" si="0"/>
        <v>60</v>
      </c>
    </row>
    <row r="7" spans="1:12" x14ac:dyDescent="0.25">
      <c r="A7" s="20" t="s">
        <v>132</v>
      </c>
      <c r="B7" s="20" t="s">
        <v>136</v>
      </c>
      <c r="C7" s="19">
        <v>11</v>
      </c>
      <c r="D7" s="47">
        <v>7</v>
      </c>
      <c r="E7" s="45">
        <f t="shared" si="0"/>
        <v>77</v>
      </c>
    </row>
    <row r="8" spans="1:12" x14ac:dyDescent="0.25">
      <c r="A8" s="20" t="s">
        <v>133</v>
      </c>
      <c r="B8" s="20" t="s">
        <v>135</v>
      </c>
      <c r="C8" s="19">
        <v>9</v>
      </c>
      <c r="D8" s="47">
        <v>9</v>
      </c>
      <c r="E8" s="45">
        <f t="shared" si="0"/>
        <v>81</v>
      </c>
    </row>
    <row r="9" spans="1:12" x14ac:dyDescent="0.25">
      <c r="E9" s="50">
        <f>SUM(E2:E8)</f>
        <v>476.1904761904762</v>
      </c>
    </row>
    <row r="13" spans="1:12" ht="15" customHeight="1" x14ac:dyDescent="0.25"/>
    <row r="14" spans="1:12" ht="15" customHeight="1" x14ac:dyDescent="0.25">
      <c r="D14" s="58" t="s">
        <v>252</v>
      </c>
      <c r="E14" s="58"/>
      <c r="F14" s="58"/>
      <c r="G14" s="58"/>
      <c r="H14" s="58"/>
      <c r="I14" s="58"/>
      <c r="J14" s="58"/>
      <c r="K14" s="58"/>
      <c r="L14" s="58"/>
    </row>
    <row r="15" spans="1:12" ht="15" customHeight="1" x14ac:dyDescent="0.25">
      <c r="D15" s="58"/>
      <c r="E15" s="58"/>
      <c r="F15" s="58"/>
      <c r="G15" s="58"/>
      <c r="H15" s="58"/>
      <c r="I15" s="58"/>
      <c r="J15" s="58"/>
      <c r="K15" s="58"/>
      <c r="L15" s="58"/>
    </row>
    <row r="16" spans="1:12" x14ac:dyDescent="0.25">
      <c r="D16" s="58"/>
      <c r="E16" s="58"/>
      <c r="F16" s="58"/>
      <c r="G16" s="58"/>
      <c r="H16" s="58"/>
      <c r="I16" s="58"/>
      <c r="J16" s="58"/>
      <c r="K16" s="58"/>
      <c r="L16" s="58"/>
    </row>
  </sheetData>
  <mergeCells count="1">
    <mergeCell ref="D14:L16"/>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42545-E917-4DDA-BFE8-23306B9A9E31}">
  <sheetPr>
    <tabColor rgb="FF92D050"/>
  </sheetPr>
  <dimension ref="A1:P85"/>
  <sheetViews>
    <sheetView workbookViewId="0"/>
  </sheetViews>
  <sheetFormatPr defaultRowHeight="15" x14ac:dyDescent="0.25"/>
  <cols>
    <col min="1" max="1" width="11.140625" style="9" customWidth="1"/>
    <col min="2" max="2" width="10.42578125" customWidth="1"/>
    <col min="3" max="3" width="10.42578125" style="9" customWidth="1"/>
    <col min="4" max="4" width="11.28515625" customWidth="1"/>
    <col min="5" max="5" width="10.28515625" style="9" customWidth="1"/>
    <col min="6" max="6" width="14.28515625" style="51" customWidth="1"/>
  </cols>
  <sheetData>
    <row r="1" spans="1:16" ht="30" x14ac:dyDescent="0.25">
      <c r="A1" s="53" t="s">
        <v>278</v>
      </c>
      <c r="B1" t="s">
        <v>277</v>
      </c>
      <c r="C1" s="53" t="s">
        <v>276</v>
      </c>
      <c r="D1" t="s">
        <v>122</v>
      </c>
      <c r="E1" s="9" t="s">
        <v>275</v>
      </c>
      <c r="F1" s="51" t="s">
        <v>274</v>
      </c>
    </row>
    <row r="2" spans="1:16" x14ac:dyDescent="0.25">
      <c r="A2" s="9">
        <v>21</v>
      </c>
      <c r="B2" t="s">
        <v>255</v>
      </c>
      <c r="C2" s="9">
        <v>44</v>
      </c>
      <c r="D2" t="s">
        <v>272</v>
      </c>
      <c r="E2" s="52">
        <f ca="1">(TODAY()-365)</f>
        <v>45351</v>
      </c>
      <c r="F2" s="51">
        <v>265025</v>
      </c>
      <c r="H2" s="58" t="s">
        <v>267</v>
      </c>
      <c r="I2" s="58"/>
      <c r="J2" s="58"/>
      <c r="K2" s="58"/>
      <c r="L2" s="58"/>
      <c r="M2" s="58"/>
      <c r="N2" s="58"/>
      <c r="O2" s="58"/>
      <c r="P2" s="58"/>
    </row>
    <row r="3" spans="1:16" x14ac:dyDescent="0.25">
      <c r="A3" s="9">
        <v>21</v>
      </c>
      <c r="B3" t="s">
        <v>255</v>
      </c>
      <c r="C3" s="9">
        <v>44</v>
      </c>
      <c r="D3" t="s">
        <v>272</v>
      </c>
      <c r="E3" s="52">
        <f ca="1">(TODAY())</f>
        <v>45716</v>
      </c>
      <c r="F3" s="51">
        <v>330682</v>
      </c>
      <c r="H3" s="58"/>
      <c r="I3" s="58"/>
      <c r="J3" s="58"/>
      <c r="K3" s="58"/>
      <c r="L3" s="58"/>
      <c r="M3" s="58"/>
      <c r="N3" s="58"/>
      <c r="O3" s="58"/>
      <c r="P3" s="58"/>
    </row>
    <row r="4" spans="1:16" x14ac:dyDescent="0.25">
      <c r="A4" s="9">
        <v>21</v>
      </c>
      <c r="B4" t="s">
        <v>255</v>
      </c>
      <c r="C4" s="9">
        <v>44</v>
      </c>
      <c r="D4" t="s">
        <v>272</v>
      </c>
      <c r="E4" s="52">
        <f ca="1">(TODAY()+365)</f>
        <v>46081</v>
      </c>
      <c r="F4" s="51">
        <v>251539</v>
      </c>
      <c r="H4" s="58"/>
      <c r="I4" s="58"/>
      <c r="J4" s="58"/>
      <c r="K4" s="58"/>
      <c r="L4" s="58"/>
      <c r="M4" s="58"/>
      <c r="N4" s="58"/>
      <c r="O4" s="58"/>
      <c r="P4" s="58"/>
    </row>
    <row r="5" spans="1:16" x14ac:dyDescent="0.25">
      <c r="A5" s="9">
        <v>21</v>
      </c>
      <c r="B5" t="s">
        <v>255</v>
      </c>
      <c r="C5" s="9">
        <v>56</v>
      </c>
      <c r="D5" t="s">
        <v>271</v>
      </c>
      <c r="E5" s="52">
        <f ca="1">(TODAY()-365)</f>
        <v>45351</v>
      </c>
      <c r="F5" s="51">
        <v>71072810</v>
      </c>
    </row>
    <row r="6" spans="1:16" x14ac:dyDescent="0.25">
      <c r="A6" s="9">
        <v>21</v>
      </c>
      <c r="B6" t="s">
        <v>255</v>
      </c>
      <c r="C6" s="9">
        <v>56</v>
      </c>
      <c r="D6" t="s">
        <v>271</v>
      </c>
      <c r="E6" s="52">
        <f ca="1">(TODAY())</f>
        <v>45716</v>
      </c>
      <c r="F6" s="51">
        <v>80273172</v>
      </c>
    </row>
    <row r="7" spans="1:16" x14ac:dyDescent="0.25">
      <c r="A7" s="9">
        <v>21</v>
      </c>
      <c r="B7" t="s">
        <v>255</v>
      </c>
      <c r="C7" s="9">
        <v>56</v>
      </c>
      <c r="D7" t="s">
        <v>271</v>
      </c>
      <c r="E7" s="52">
        <f ca="1">(TODAY()+365)</f>
        <v>46081</v>
      </c>
      <c r="F7" s="51">
        <v>79877714</v>
      </c>
    </row>
    <row r="8" spans="1:16" x14ac:dyDescent="0.25">
      <c r="A8" s="9">
        <v>21</v>
      </c>
      <c r="B8" t="s">
        <v>255</v>
      </c>
      <c r="C8" s="9">
        <v>75</v>
      </c>
      <c r="D8" t="s">
        <v>270</v>
      </c>
      <c r="E8" s="52">
        <f ca="1">(TODAY()-365)</f>
        <v>45351</v>
      </c>
      <c r="F8" s="51">
        <v>431024</v>
      </c>
    </row>
    <row r="9" spans="1:16" x14ac:dyDescent="0.25">
      <c r="A9" s="9">
        <v>21</v>
      </c>
      <c r="B9" t="s">
        <v>255</v>
      </c>
      <c r="C9" s="9">
        <v>75</v>
      </c>
      <c r="D9" t="s">
        <v>270</v>
      </c>
      <c r="E9" s="52">
        <f ca="1">(TODAY())</f>
        <v>45716</v>
      </c>
      <c r="F9" s="51">
        <v>520397</v>
      </c>
    </row>
    <row r="10" spans="1:16" x14ac:dyDescent="0.25">
      <c r="A10" s="9">
        <v>21</v>
      </c>
      <c r="B10" t="s">
        <v>255</v>
      </c>
      <c r="C10" s="9">
        <v>75</v>
      </c>
      <c r="D10" t="s">
        <v>270</v>
      </c>
      <c r="E10" s="52">
        <f ca="1">(TODAY()+365)</f>
        <v>46081</v>
      </c>
      <c r="F10" s="51">
        <v>432136</v>
      </c>
    </row>
    <row r="11" spans="1:16" x14ac:dyDescent="0.25">
      <c r="A11" s="9">
        <v>21</v>
      </c>
      <c r="B11" t="s">
        <v>255</v>
      </c>
      <c r="C11" s="9">
        <v>27</v>
      </c>
      <c r="D11" t="s">
        <v>269</v>
      </c>
      <c r="E11" s="52">
        <f ca="1">(TODAY()-365)</f>
        <v>45351</v>
      </c>
      <c r="F11" s="51">
        <v>11549881</v>
      </c>
    </row>
    <row r="12" spans="1:16" x14ac:dyDescent="0.25">
      <c r="A12" s="9">
        <v>21</v>
      </c>
      <c r="B12" t="s">
        <v>255</v>
      </c>
      <c r="C12" s="9">
        <v>27</v>
      </c>
      <c r="D12" t="s">
        <v>269</v>
      </c>
      <c r="E12" s="52">
        <f ca="1">(TODAY())</f>
        <v>45716</v>
      </c>
      <c r="F12" s="51">
        <v>11782549</v>
      </c>
    </row>
    <row r="13" spans="1:16" x14ac:dyDescent="0.25">
      <c r="A13" s="9">
        <v>21</v>
      </c>
      <c r="B13" t="s">
        <v>255</v>
      </c>
      <c r="C13" s="9">
        <v>27</v>
      </c>
      <c r="D13" t="s">
        <v>269</v>
      </c>
      <c r="E13" s="52">
        <f ca="1">(TODAY()+365)</f>
        <v>46081</v>
      </c>
      <c r="F13" s="51">
        <v>12175602</v>
      </c>
    </row>
    <row r="14" spans="1:16" x14ac:dyDescent="0.25">
      <c r="A14" s="9">
        <v>21</v>
      </c>
      <c r="B14" t="s">
        <v>255</v>
      </c>
      <c r="C14" s="9">
        <v>15</v>
      </c>
      <c r="D14" t="s">
        <v>268</v>
      </c>
      <c r="E14" s="52">
        <f ca="1">(TODAY()-365)</f>
        <v>45351</v>
      </c>
      <c r="F14" s="51">
        <v>4418388</v>
      </c>
    </row>
    <row r="15" spans="1:16" x14ac:dyDescent="0.25">
      <c r="A15" s="9">
        <v>21</v>
      </c>
      <c r="B15" t="s">
        <v>255</v>
      </c>
      <c r="C15" s="9">
        <v>15</v>
      </c>
      <c r="D15" t="s">
        <v>268</v>
      </c>
      <c r="E15" s="52">
        <f ca="1">(TODAY())</f>
        <v>45716</v>
      </c>
      <c r="F15" s="51">
        <v>5738473</v>
      </c>
    </row>
    <row r="16" spans="1:16" x14ac:dyDescent="0.25">
      <c r="A16" s="9">
        <v>21</v>
      </c>
      <c r="B16" t="s">
        <v>255</v>
      </c>
      <c r="C16" s="9">
        <v>15</v>
      </c>
      <c r="D16" t="s">
        <v>268</v>
      </c>
      <c r="E16" s="52">
        <f ca="1">(TODAY()+365)</f>
        <v>46081</v>
      </c>
      <c r="F16" s="51">
        <v>6261895</v>
      </c>
    </row>
    <row r="17" spans="1:6" x14ac:dyDescent="0.25">
      <c r="A17" s="9">
        <v>33</v>
      </c>
      <c r="B17" t="s">
        <v>254</v>
      </c>
      <c r="C17" s="9">
        <v>44</v>
      </c>
      <c r="D17" t="s">
        <v>272</v>
      </c>
      <c r="E17" s="52">
        <f ca="1">(TODAY()-365)</f>
        <v>45351</v>
      </c>
      <c r="F17" s="51">
        <v>8012300</v>
      </c>
    </row>
    <row r="18" spans="1:6" x14ac:dyDescent="0.25">
      <c r="A18" s="9">
        <v>33</v>
      </c>
      <c r="B18" t="s">
        <v>254</v>
      </c>
      <c r="C18" s="9">
        <v>44</v>
      </c>
      <c r="D18" t="s">
        <v>272</v>
      </c>
      <c r="E18" s="52">
        <f ca="1">(TODAY())</f>
        <v>45716</v>
      </c>
      <c r="F18" s="51">
        <v>10237100</v>
      </c>
    </row>
    <row r="19" spans="1:6" x14ac:dyDescent="0.25">
      <c r="A19" s="9">
        <v>33</v>
      </c>
      <c r="B19" t="s">
        <v>254</v>
      </c>
      <c r="C19" s="9">
        <v>44</v>
      </c>
      <c r="D19" t="s">
        <v>272</v>
      </c>
      <c r="E19" s="52">
        <f ca="1">(TODAY()+365)</f>
        <v>46081</v>
      </c>
      <c r="F19" s="51">
        <v>7119000</v>
      </c>
    </row>
    <row r="20" spans="1:6" x14ac:dyDescent="0.25">
      <c r="A20" s="9">
        <v>33</v>
      </c>
      <c r="B20" t="s">
        <v>254</v>
      </c>
      <c r="C20" s="9">
        <v>56</v>
      </c>
      <c r="D20" t="s">
        <v>271</v>
      </c>
      <c r="E20" s="52">
        <f ca="1">(TODAY()-365)</f>
        <v>45351</v>
      </c>
      <c r="F20" s="51">
        <v>13060100</v>
      </c>
    </row>
    <row r="21" spans="1:6" x14ac:dyDescent="0.25">
      <c r="A21" s="9">
        <v>33</v>
      </c>
      <c r="B21" t="s">
        <v>254</v>
      </c>
      <c r="C21" s="9">
        <v>56</v>
      </c>
      <c r="D21" t="s">
        <v>271</v>
      </c>
      <c r="E21" s="52">
        <f ca="1">(TODAY())</f>
        <v>45716</v>
      </c>
      <c r="F21" s="51">
        <v>14193800</v>
      </c>
    </row>
    <row r="22" spans="1:6" x14ac:dyDescent="0.25">
      <c r="A22" s="9">
        <v>33</v>
      </c>
      <c r="B22" t="s">
        <v>254</v>
      </c>
      <c r="C22" s="9">
        <v>56</v>
      </c>
      <c r="D22" t="s">
        <v>271</v>
      </c>
      <c r="E22" s="52">
        <f ca="1">(TODAY()+365)</f>
        <v>46081</v>
      </c>
      <c r="F22" s="51">
        <v>11486800</v>
      </c>
    </row>
    <row r="23" spans="1:6" x14ac:dyDescent="0.25">
      <c r="A23" s="9">
        <v>33</v>
      </c>
      <c r="B23" t="s">
        <v>254</v>
      </c>
      <c r="C23" s="9">
        <v>75</v>
      </c>
      <c r="D23" t="s">
        <v>270</v>
      </c>
      <c r="E23" s="52">
        <f ca="1">(TODAY()-365)</f>
        <v>45351</v>
      </c>
      <c r="F23" s="51">
        <v>2811900</v>
      </c>
    </row>
    <row r="24" spans="1:6" x14ac:dyDescent="0.25">
      <c r="A24" s="9">
        <v>33</v>
      </c>
      <c r="B24" t="s">
        <v>254</v>
      </c>
      <c r="C24" s="9">
        <v>75</v>
      </c>
      <c r="D24" t="s">
        <v>270</v>
      </c>
      <c r="E24" s="52">
        <f ca="1">(TODAY())</f>
        <v>45716</v>
      </c>
      <c r="F24" s="51">
        <v>3905600</v>
      </c>
    </row>
    <row r="25" spans="1:6" x14ac:dyDescent="0.25">
      <c r="A25" s="9">
        <v>33</v>
      </c>
      <c r="B25" t="s">
        <v>254</v>
      </c>
      <c r="C25" s="9">
        <v>75</v>
      </c>
      <c r="D25" t="s">
        <v>270</v>
      </c>
      <c r="E25" s="52">
        <f ca="1">(TODAY()+365)</f>
        <v>46081</v>
      </c>
      <c r="F25" s="51">
        <v>2907000</v>
      </c>
    </row>
    <row r="26" spans="1:6" x14ac:dyDescent="0.25">
      <c r="A26" s="9">
        <v>33</v>
      </c>
      <c r="B26" t="s">
        <v>254</v>
      </c>
      <c r="C26" s="9">
        <v>15</v>
      </c>
      <c r="D26" t="s">
        <v>268</v>
      </c>
      <c r="E26" s="52">
        <f ca="1">(TODAY()-365)</f>
        <v>45351</v>
      </c>
      <c r="F26" s="51">
        <v>27205200</v>
      </c>
    </row>
    <row r="27" spans="1:6" x14ac:dyDescent="0.25">
      <c r="A27" s="9">
        <v>33</v>
      </c>
      <c r="B27" t="s">
        <v>254</v>
      </c>
      <c r="C27" s="9">
        <v>15</v>
      </c>
      <c r="D27" t="s">
        <v>268</v>
      </c>
      <c r="E27" s="52">
        <f ca="1">(TODAY())</f>
        <v>45716</v>
      </c>
      <c r="F27" s="51">
        <v>37529600</v>
      </c>
    </row>
    <row r="28" spans="1:6" x14ac:dyDescent="0.25">
      <c r="A28" s="9">
        <v>33</v>
      </c>
      <c r="B28" t="s">
        <v>254</v>
      </c>
      <c r="C28" s="9">
        <v>15</v>
      </c>
      <c r="D28" t="s">
        <v>268</v>
      </c>
      <c r="E28" s="52">
        <f ca="1">(TODAY()+365)</f>
        <v>46081</v>
      </c>
      <c r="F28" s="51">
        <v>29280800</v>
      </c>
    </row>
    <row r="29" spans="1:6" x14ac:dyDescent="0.25">
      <c r="A29" s="9">
        <v>100</v>
      </c>
      <c r="B29" t="s">
        <v>256</v>
      </c>
      <c r="C29" s="9">
        <v>44</v>
      </c>
      <c r="D29" t="s">
        <v>272</v>
      </c>
      <c r="E29" s="52">
        <f ca="1">(TODAY()-365)</f>
        <v>45351</v>
      </c>
      <c r="F29" s="51">
        <v>1620000</v>
      </c>
    </row>
    <row r="30" spans="1:6" x14ac:dyDescent="0.25">
      <c r="A30" s="9">
        <v>100</v>
      </c>
      <c r="B30" t="s">
        <v>256</v>
      </c>
      <c r="C30" s="9">
        <v>44</v>
      </c>
      <c r="D30" t="s">
        <v>272</v>
      </c>
      <c r="E30" s="52">
        <f ca="1">(TODAY())</f>
        <v>45716</v>
      </c>
      <c r="F30" s="51">
        <v>1750000</v>
      </c>
    </row>
    <row r="31" spans="1:6" x14ac:dyDescent="0.25">
      <c r="A31" s="9">
        <v>100</v>
      </c>
      <c r="B31" t="s">
        <v>256</v>
      </c>
      <c r="C31" s="9">
        <v>44</v>
      </c>
      <c r="D31" t="s">
        <v>272</v>
      </c>
      <c r="E31" s="52">
        <f ca="1">(TODAY()+365)</f>
        <v>46081</v>
      </c>
      <c r="F31" s="51">
        <v>1830000</v>
      </c>
    </row>
    <row r="32" spans="1:6" x14ac:dyDescent="0.25">
      <c r="A32" s="9">
        <v>100</v>
      </c>
      <c r="B32" t="s">
        <v>256</v>
      </c>
      <c r="C32" s="9">
        <v>56</v>
      </c>
      <c r="D32" t="s">
        <v>271</v>
      </c>
      <c r="E32" s="52">
        <f ca="1">(TODAY()-365)</f>
        <v>45351</v>
      </c>
      <c r="F32" s="51">
        <v>22260000</v>
      </c>
    </row>
    <row r="33" spans="1:6" x14ac:dyDescent="0.25">
      <c r="A33" s="9">
        <v>100</v>
      </c>
      <c r="B33" t="s">
        <v>256</v>
      </c>
      <c r="C33" s="9">
        <v>56</v>
      </c>
      <c r="D33" t="s">
        <v>271</v>
      </c>
      <c r="E33" s="52">
        <f ca="1">(TODAY())</f>
        <v>45716</v>
      </c>
      <c r="F33" s="51">
        <v>23290000</v>
      </c>
    </row>
    <row r="34" spans="1:6" x14ac:dyDescent="0.25">
      <c r="A34" s="9">
        <v>100</v>
      </c>
      <c r="B34" t="s">
        <v>256</v>
      </c>
      <c r="C34" s="9">
        <v>56</v>
      </c>
      <c r="D34" t="s">
        <v>271</v>
      </c>
      <c r="E34" s="52">
        <f ca="1">(TODAY()+365)</f>
        <v>46081</v>
      </c>
      <c r="F34" s="51">
        <v>23670000</v>
      </c>
    </row>
    <row r="35" spans="1:6" x14ac:dyDescent="0.25">
      <c r="A35" s="9">
        <v>100</v>
      </c>
      <c r="B35" t="s">
        <v>256</v>
      </c>
      <c r="C35" s="9">
        <v>27</v>
      </c>
      <c r="D35" t="s">
        <v>269</v>
      </c>
      <c r="E35" s="52">
        <f ca="1">(TODAY()-365)</f>
        <v>45351</v>
      </c>
      <c r="F35" s="51">
        <v>157800000</v>
      </c>
    </row>
    <row r="36" spans="1:6" x14ac:dyDescent="0.25">
      <c r="A36" s="9">
        <v>100</v>
      </c>
      <c r="B36" t="s">
        <v>256</v>
      </c>
      <c r="C36" s="9">
        <v>27</v>
      </c>
      <c r="D36" t="s">
        <v>269</v>
      </c>
      <c r="E36" s="52">
        <f ca="1">(TODAY())</f>
        <v>45716</v>
      </c>
      <c r="F36" s="51">
        <v>159200000</v>
      </c>
    </row>
    <row r="37" spans="1:6" x14ac:dyDescent="0.25">
      <c r="A37" s="9">
        <v>100</v>
      </c>
      <c r="B37" t="s">
        <v>256</v>
      </c>
      <c r="C37" s="9">
        <v>27</v>
      </c>
      <c r="D37" t="s">
        <v>269</v>
      </c>
      <c r="E37" s="52">
        <f ca="1">(TODAY()+365)</f>
        <v>46081</v>
      </c>
      <c r="F37" s="51">
        <v>157200000</v>
      </c>
    </row>
    <row r="38" spans="1:6" x14ac:dyDescent="0.25">
      <c r="A38" s="9">
        <v>100</v>
      </c>
      <c r="B38" t="s">
        <v>256</v>
      </c>
      <c r="C38" s="9">
        <v>15</v>
      </c>
      <c r="D38" t="s">
        <v>268</v>
      </c>
      <c r="E38" s="52">
        <f ca="1">(TODAY()-365)</f>
        <v>45351</v>
      </c>
      <c r="F38" s="51">
        <v>94880000</v>
      </c>
    </row>
    <row r="39" spans="1:6" x14ac:dyDescent="0.25">
      <c r="A39" s="9">
        <v>100</v>
      </c>
      <c r="B39" t="s">
        <v>256</v>
      </c>
      <c r="C39" s="9">
        <v>15</v>
      </c>
      <c r="D39" t="s">
        <v>268</v>
      </c>
      <c r="E39" s="52">
        <f ca="1">(TODAY())</f>
        <v>45716</v>
      </c>
      <c r="F39" s="51">
        <v>93510000</v>
      </c>
    </row>
    <row r="40" spans="1:6" x14ac:dyDescent="0.25">
      <c r="A40" s="9">
        <v>100</v>
      </c>
      <c r="B40" t="s">
        <v>256</v>
      </c>
      <c r="C40" s="9">
        <v>15</v>
      </c>
      <c r="D40" t="s">
        <v>268</v>
      </c>
      <c r="E40" s="52">
        <f ca="1">(TODAY()+365)</f>
        <v>46081</v>
      </c>
      <c r="F40" s="51">
        <v>94483000</v>
      </c>
    </row>
    <row r="41" spans="1:6" x14ac:dyDescent="0.25">
      <c r="A41" s="9">
        <v>185</v>
      </c>
      <c r="B41" t="s">
        <v>260</v>
      </c>
      <c r="C41" s="9">
        <v>44</v>
      </c>
      <c r="D41" t="s">
        <v>272</v>
      </c>
      <c r="E41" s="52">
        <f ca="1">(TODAY()-365)</f>
        <v>45351</v>
      </c>
      <c r="F41" s="51">
        <v>13951676</v>
      </c>
    </row>
    <row r="42" spans="1:6" x14ac:dyDescent="0.25">
      <c r="A42" s="9">
        <v>185</v>
      </c>
      <c r="B42" t="s">
        <v>260</v>
      </c>
      <c r="C42" s="9">
        <v>44</v>
      </c>
      <c r="D42" t="s">
        <v>272</v>
      </c>
      <c r="E42" s="52">
        <f ca="1">(TODAY())</f>
        <v>45716</v>
      </c>
      <c r="F42" s="51">
        <v>15388704</v>
      </c>
    </row>
    <row r="43" spans="1:6" x14ac:dyDescent="0.25">
      <c r="A43" s="9">
        <v>185</v>
      </c>
      <c r="B43" t="s">
        <v>260</v>
      </c>
      <c r="C43" s="9">
        <v>44</v>
      </c>
      <c r="D43" t="s">
        <v>272</v>
      </c>
      <c r="E43" s="52">
        <f ca="1">(TODAY()+365)</f>
        <v>46081</v>
      </c>
      <c r="F43" s="51">
        <v>20444258</v>
      </c>
    </row>
    <row r="44" spans="1:6" x14ac:dyDescent="0.25">
      <c r="A44" s="9">
        <v>185</v>
      </c>
      <c r="B44" t="s">
        <v>260</v>
      </c>
      <c r="C44" s="9">
        <v>56</v>
      </c>
      <c r="D44" t="s">
        <v>271</v>
      </c>
      <c r="E44" s="52">
        <f ca="1">(TODAY()-365)</f>
        <v>45351</v>
      </c>
      <c r="F44" s="51">
        <v>8212924</v>
      </c>
    </row>
    <row r="45" spans="1:6" x14ac:dyDescent="0.25">
      <c r="A45" s="9">
        <v>185</v>
      </c>
      <c r="B45" t="s">
        <v>260</v>
      </c>
      <c r="C45" s="9">
        <v>56</v>
      </c>
      <c r="D45" t="s">
        <v>271</v>
      </c>
      <c r="E45" s="52">
        <f ca="1">(TODAY())</f>
        <v>45716</v>
      </c>
      <c r="F45" s="51">
        <v>11634943</v>
      </c>
    </row>
    <row r="46" spans="1:6" x14ac:dyDescent="0.25">
      <c r="A46" s="9">
        <v>185</v>
      </c>
      <c r="B46" t="s">
        <v>260</v>
      </c>
      <c r="C46" s="9">
        <v>56</v>
      </c>
      <c r="D46" t="s">
        <v>271</v>
      </c>
      <c r="E46" s="52">
        <f ca="1">(TODAY()+365)</f>
        <v>46081</v>
      </c>
      <c r="F46" s="51">
        <v>11332138</v>
      </c>
    </row>
    <row r="47" spans="1:6" x14ac:dyDescent="0.25">
      <c r="A47" s="9">
        <v>185</v>
      </c>
      <c r="B47" t="s">
        <v>260</v>
      </c>
      <c r="C47" s="9">
        <v>75</v>
      </c>
      <c r="D47" t="s">
        <v>270</v>
      </c>
      <c r="E47" s="52">
        <f ca="1">(TODAY()-365)</f>
        <v>45351</v>
      </c>
      <c r="F47" s="51">
        <v>4027274</v>
      </c>
    </row>
    <row r="48" spans="1:6" x14ac:dyDescent="0.25">
      <c r="A48" s="9">
        <v>185</v>
      </c>
      <c r="B48" t="s">
        <v>260</v>
      </c>
      <c r="C48" s="9">
        <v>75</v>
      </c>
      <c r="D48" t="s">
        <v>270</v>
      </c>
      <c r="E48" s="52">
        <f ca="1">(TODAY())</f>
        <v>45716</v>
      </c>
      <c r="F48" s="51">
        <v>4931822</v>
      </c>
    </row>
    <row r="49" spans="1:6" x14ac:dyDescent="0.25">
      <c r="A49" s="9">
        <v>185</v>
      </c>
      <c r="B49" t="s">
        <v>260</v>
      </c>
      <c r="C49" s="9">
        <v>75</v>
      </c>
      <c r="D49" t="s">
        <v>270</v>
      </c>
      <c r="E49" s="52">
        <f ca="1">(TODAY()+365)</f>
        <v>46081</v>
      </c>
      <c r="F49" s="51">
        <v>5273812</v>
      </c>
    </row>
    <row r="50" spans="1:6" x14ac:dyDescent="0.25">
      <c r="A50" s="9">
        <v>185</v>
      </c>
      <c r="B50" t="s">
        <v>260</v>
      </c>
      <c r="C50" s="9">
        <v>27</v>
      </c>
      <c r="D50" t="s">
        <v>269</v>
      </c>
      <c r="E50" s="52">
        <f ca="1">(TODAY()-365)</f>
        <v>45351</v>
      </c>
      <c r="F50" s="51">
        <v>1051891</v>
      </c>
    </row>
    <row r="51" spans="1:6" x14ac:dyDescent="0.25">
      <c r="A51" s="9">
        <v>185</v>
      </c>
      <c r="B51" t="s">
        <v>260</v>
      </c>
      <c r="C51" s="9">
        <v>27</v>
      </c>
      <c r="D51" t="s">
        <v>269</v>
      </c>
      <c r="E51" s="52">
        <f ca="1">(TODAY())</f>
        <v>45716</v>
      </c>
      <c r="F51" s="51">
        <v>934943</v>
      </c>
    </row>
    <row r="52" spans="1:6" x14ac:dyDescent="0.25">
      <c r="A52" s="9">
        <v>185</v>
      </c>
      <c r="B52" t="s">
        <v>260</v>
      </c>
      <c r="C52" s="9">
        <v>27</v>
      </c>
      <c r="D52" t="s">
        <v>269</v>
      </c>
      <c r="E52" s="52">
        <f ca="1">(TODAY()+365)</f>
        <v>46081</v>
      </c>
      <c r="F52" s="51">
        <v>1048566</v>
      </c>
    </row>
    <row r="53" spans="1:6" x14ac:dyDescent="0.25">
      <c r="A53" s="9">
        <v>185</v>
      </c>
      <c r="B53" t="s">
        <v>260</v>
      </c>
      <c r="C53" s="9">
        <v>15</v>
      </c>
      <c r="D53" t="s">
        <v>268</v>
      </c>
      <c r="E53" s="52">
        <f ca="1">(TODAY()-365)</f>
        <v>45351</v>
      </c>
      <c r="F53" s="51">
        <v>37719640</v>
      </c>
    </row>
    <row r="54" spans="1:6" x14ac:dyDescent="0.25">
      <c r="A54" s="9">
        <v>185</v>
      </c>
      <c r="B54" t="s">
        <v>260</v>
      </c>
      <c r="C54" s="9">
        <v>15</v>
      </c>
      <c r="D54" t="s">
        <v>268</v>
      </c>
      <c r="E54" s="52">
        <f ca="1">(TODAY())</f>
        <v>45716</v>
      </c>
      <c r="F54" s="51">
        <v>52090796</v>
      </c>
    </row>
    <row r="55" spans="1:6" x14ac:dyDescent="0.25">
      <c r="A55" s="9">
        <v>185</v>
      </c>
      <c r="B55" t="s">
        <v>260</v>
      </c>
      <c r="C55" s="9">
        <v>15</v>
      </c>
      <c r="D55" t="s">
        <v>268</v>
      </c>
      <c r="E55" s="52">
        <f ca="1">(TODAY()+365)</f>
        <v>46081</v>
      </c>
      <c r="F55" s="51">
        <v>59711382</v>
      </c>
    </row>
    <row r="56" spans="1:6" x14ac:dyDescent="0.25">
      <c r="A56" s="9">
        <v>231</v>
      </c>
      <c r="B56" t="s">
        <v>273</v>
      </c>
      <c r="C56" s="9">
        <v>44</v>
      </c>
      <c r="D56" t="s">
        <v>272</v>
      </c>
      <c r="E56" s="52">
        <f ca="1">(TODAY()-365)</f>
        <v>45351</v>
      </c>
      <c r="F56" s="51">
        <v>4796081</v>
      </c>
    </row>
    <row r="57" spans="1:6" x14ac:dyDescent="0.25">
      <c r="A57" s="9">
        <v>231</v>
      </c>
      <c r="B57" t="s">
        <v>273</v>
      </c>
      <c r="C57" s="9">
        <v>44</v>
      </c>
      <c r="D57" t="s">
        <v>272</v>
      </c>
      <c r="E57" s="52">
        <f ca="1">(TODAY())</f>
        <v>45716</v>
      </c>
      <c r="F57" s="51">
        <v>4682735</v>
      </c>
    </row>
    <row r="58" spans="1:6" x14ac:dyDescent="0.25">
      <c r="A58" s="9">
        <v>231</v>
      </c>
      <c r="B58" t="s">
        <v>273</v>
      </c>
      <c r="C58" s="9">
        <v>44</v>
      </c>
      <c r="D58" t="s">
        <v>272</v>
      </c>
      <c r="E58" s="52">
        <f ca="1">(TODAY()+365)</f>
        <v>46081</v>
      </c>
      <c r="F58" s="51">
        <v>3849230</v>
      </c>
    </row>
    <row r="59" spans="1:6" x14ac:dyDescent="0.25">
      <c r="A59" s="9">
        <v>231</v>
      </c>
      <c r="B59" t="s">
        <v>273</v>
      </c>
      <c r="C59" s="9">
        <v>56</v>
      </c>
      <c r="D59" t="s">
        <v>271</v>
      </c>
      <c r="E59" s="52">
        <f ca="1">(TODAY()-365)</f>
        <v>45351</v>
      </c>
      <c r="F59" s="51">
        <v>273820066</v>
      </c>
    </row>
    <row r="60" spans="1:6" x14ac:dyDescent="0.25">
      <c r="A60" s="9">
        <v>231</v>
      </c>
      <c r="B60" t="s">
        <v>273</v>
      </c>
      <c r="C60" s="9">
        <v>56</v>
      </c>
      <c r="D60" t="s">
        <v>271</v>
      </c>
      <c r="E60" s="52">
        <f ca="1">(TODAY())</f>
        <v>45716</v>
      </c>
      <c r="F60" s="51">
        <v>353699441</v>
      </c>
    </row>
    <row r="61" spans="1:6" x14ac:dyDescent="0.25">
      <c r="A61" s="9">
        <v>231</v>
      </c>
      <c r="B61" t="s">
        <v>273</v>
      </c>
      <c r="C61" s="9">
        <v>56</v>
      </c>
      <c r="D61" t="s">
        <v>271</v>
      </c>
      <c r="E61" s="52">
        <f ca="1">(TODAY()+365)</f>
        <v>46081</v>
      </c>
      <c r="F61" s="51">
        <v>361091140</v>
      </c>
    </row>
    <row r="62" spans="1:6" x14ac:dyDescent="0.25">
      <c r="A62" s="9">
        <v>231</v>
      </c>
      <c r="B62" t="s">
        <v>273</v>
      </c>
      <c r="C62" s="9">
        <v>75</v>
      </c>
      <c r="D62" t="s">
        <v>270</v>
      </c>
      <c r="E62" s="52">
        <f ca="1">(TODAY()-365)</f>
        <v>45351</v>
      </c>
      <c r="F62" s="51">
        <v>987415</v>
      </c>
    </row>
    <row r="63" spans="1:6" x14ac:dyDescent="0.25">
      <c r="A63" s="9">
        <v>231</v>
      </c>
      <c r="B63" t="s">
        <v>273</v>
      </c>
      <c r="C63" s="9">
        <v>75</v>
      </c>
      <c r="D63" t="s">
        <v>270</v>
      </c>
      <c r="E63" s="52">
        <f ca="1">(TODAY())</f>
        <v>45716</v>
      </c>
      <c r="F63" s="51">
        <v>1016024</v>
      </c>
    </row>
    <row r="64" spans="1:6" x14ac:dyDescent="0.25">
      <c r="A64" s="9">
        <v>231</v>
      </c>
      <c r="B64" t="s">
        <v>273</v>
      </c>
      <c r="C64" s="9">
        <v>75</v>
      </c>
      <c r="D64" t="s">
        <v>270</v>
      </c>
      <c r="E64" s="52">
        <f ca="1">(TODAY()+365)</f>
        <v>46081</v>
      </c>
      <c r="F64" s="51">
        <v>1011460</v>
      </c>
    </row>
    <row r="65" spans="1:6" x14ac:dyDescent="0.25">
      <c r="A65" s="9">
        <v>231</v>
      </c>
      <c r="B65" t="s">
        <v>273</v>
      </c>
      <c r="C65" s="9">
        <v>27</v>
      </c>
      <c r="D65" t="s">
        <v>269</v>
      </c>
      <c r="E65" s="52">
        <f ca="1">(TODAY()-365)</f>
        <v>45351</v>
      </c>
      <c r="F65" s="51">
        <v>9051265</v>
      </c>
    </row>
    <row r="66" spans="1:6" x14ac:dyDescent="0.25">
      <c r="A66" s="9">
        <v>231</v>
      </c>
      <c r="B66" t="s">
        <v>273</v>
      </c>
      <c r="C66" s="9">
        <v>27</v>
      </c>
      <c r="D66" t="s">
        <v>269</v>
      </c>
      <c r="E66" s="52">
        <f ca="1">(TODAY())</f>
        <v>45716</v>
      </c>
      <c r="F66" s="51">
        <v>8613094</v>
      </c>
    </row>
    <row r="67" spans="1:6" x14ac:dyDescent="0.25">
      <c r="A67" s="9">
        <v>231</v>
      </c>
      <c r="B67" t="s">
        <v>273</v>
      </c>
      <c r="C67" s="9">
        <v>27</v>
      </c>
      <c r="D67" t="s">
        <v>269</v>
      </c>
      <c r="E67" s="52">
        <f ca="1">(TODAY()+365)</f>
        <v>46081</v>
      </c>
      <c r="F67" s="51">
        <v>10025980</v>
      </c>
    </row>
    <row r="68" spans="1:6" x14ac:dyDescent="0.25">
      <c r="A68" s="9">
        <v>231</v>
      </c>
      <c r="B68" t="s">
        <v>273</v>
      </c>
      <c r="C68" s="9">
        <v>15</v>
      </c>
      <c r="D68" t="s">
        <v>268</v>
      </c>
      <c r="E68" s="52">
        <f ca="1">(TODAY()-365)</f>
        <v>45351</v>
      </c>
      <c r="F68" s="51">
        <v>61677384</v>
      </c>
    </row>
    <row r="69" spans="1:6" x14ac:dyDescent="0.25">
      <c r="A69" s="9">
        <v>231</v>
      </c>
      <c r="B69" t="s">
        <v>273</v>
      </c>
      <c r="C69" s="9">
        <v>15</v>
      </c>
      <c r="D69" t="s">
        <v>268</v>
      </c>
      <c r="E69" s="52">
        <f ca="1">(TODAY())</f>
        <v>45716</v>
      </c>
      <c r="F69" s="51">
        <v>57966656</v>
      </c>
    </row>
    <row r="70" spans="1:6" x14ac:dyDescent="0.25">
      <c r="A70" s="9">
        <v>231</v>
      </c>
      <c r="B70" t="s">
        <v>273</v>
      </c>
      <c r="C70" s="9">
        <v>15</v>
      </c>
      <c r="D70" t="s">
        <v>268</v>
      </c>
      <c r="E70" s="52">
        <f ca="1">(TODAY()+365)</f>
        <v>46081</v>
      </c>
      <c r="F70" s="51">
        <v>55395400</v>
      </c>
    </row>
    <row r="71" spans="1:6" x14ac:dyDescent="0.25">
      <c r="A71" s="9">
        <v>351</v>
      </c>
      <c r="B71" t="s">
        <v>257</v>
      </c>
      <c r="C71" s="9">
        <v>44</v>
      </c>
      <c r="D71" t="s">
        <v>272</v>
      </c>
      <c r="E71" s="52">
        <f ca="1">(TODAY()-365)</f>
        <v>45351</v>
      </c>
      <c r="F71" s="51">
        <v>1625800</v>
      </c>
    </row>
    <row r="72" spans="1:6" x14ac:dyDescent="0.25">
      <c r="A72" s="9">
        <v>351</v>
      </c>
      <c r="B72" t="s">
        <v>257</v>
      </c>
      <c r="C72" s="9">
        <v>44</v>
      </c>
      <c r="D72" t="s">
        <v>272</v>
      </c>
      <c r="E72" s="52">
        <f ca="1">(TODAY())</f>
        <v>45716</v>
      </c>
      <c r="F72" s="51">
        <v>1699300</v>
      </c>
    </row>
    <row r="73" spans="1:6" x14ac:dyDescent="0.25">
      <c r="A73" s="9">
        <v>351</v>
      </c>
      <c r="B73" t="s">
        <v>257</v>
      </c>
      <c r="C73" s="9">
        <v>44</v>
      </c>
      <c r="D73" t="s">
        <v>272</v>
      </c>
      <c r="E73" s="52">
        <f ca="1">(TODAY()+365)</f>
        <v>46081</v>
      </c>
      <c r="F73" s="51">
        <v>1706000</v>
      </c>
    </row>
    <row r="74" spans="1:6" x14ac:dyDescent="0.25">
      <c r="A74" s="9">
        <v>351</v>
      </c>
      <c r="B74" t="s">
        <v>257</v>
      </c>
      <c r="C74" s="9">
        <v>56</v>
      </c>
      <c r="D74" t="s">
        <v>271</v>
      </c>
      <c r="E74" s="52">
        <f ca="1">(TODAY()-365)</f>
        <v>45351</v>
      </c>
      <c r="F74" s="51">
        <v>205719284</v>
      </c>
    </row>
    <row r="75" spans="1:6" x14ac:dyDescent="0.25">
      <c r="A75" s="9">
        <v>351</v>
      </c>
      <c r="B75" t="s">
        <v>257</v>
      </c>
      <c r="C75" s="9">
        <v>56</v>
      </c>
      <c r="D75" t="s">
        <v>271</v>
      </c>
      <c r="E75" s="52">
        <f ca="1">(TODAY())</f>
        <v>45716</v>
      </c>
      <c r="F75" s="51">
        <v>218621905</v>
      </c>
    </row>
    <row r="76" spans="1:6" x14ac:dyDescent="0.25">
      <c r="A76" s="9">
        <v>351</v>
      </c>
      <c r="B76" t="s">
        <v>257</v>
      </c>
      <c r="C76" s="9">
        <v>56</v>
      </c>
      <c r="D76" t="s">
        <v>271</v>
      </c>
      <c r="E76" s="52">
        <f ca="1">(TODAY()+365)</f>
        <v>46081</v>
      </c>
      <c r="F76" s="51">
        <v>215812100</v>
      </c>
    </row>
    <row r="77" spans="1:6" x14ac:dyDescent="0.25">
      <c r="A77" s="9">
        <v>351</v>
      </c>
      <c r="B77" t="s">
        <v>257</v>
      </c>
      <c r="C77" s="9">
        <v>75</v>
      </c>
      <c r="D77" t="s">
        <v>270</v>
      </c>
      <c r="E77" s="52">
        <f ca="1">(TODAY()-365)</f>
        <v>45351</v>
      </c>
      <c r="F77" s="51">
        <v>650000</v>
      </c>
    </row>
    <row r="78" spans="1:6" x14ac:dyDescent="0.25">
      <c r="A78" s="9">
        <v>351</v>
      </c>
      <c r="B78" t="s">
        <v>257</v>
      </c>
      <c r="C78" s="9">
        <v>75</v>
      </c>
      <c r="D78" t="s">
        <v>270</v>
      </c>
      <c r="E78" s="52">
        <f ca="1">(TODAY())</f>
        <v>45716</v>
      </c>
      <c r="F78" s="51">
        <v>600000</v>
      </c>
    </row>
    <row r="79" spans="1:6" x14ac:dyDescent="0.25">
      <c r="A79" s="9">
        <v>351</v>
      </c>
      <c r="B79" t="s">
        <v>257</v>
      </c>
      <c r="C79" s="9">
        <v>75</v>
      </c>
      <c r="D79" t="s">
        <v>270</v>
      </c>
      <c r="E79" s="52">
        <f ca="1">(TODAY()+365)</f>
        <v>46081</v>
      </c>
      <c r="F79" s="51">
        <v>630000</v>
      </c>
    </row>
    <row r="80" spans="1:6" x14ac:dyDescent="0.25">
      <c r="A80" s="9">
        <v>351</v>
      </c>
      <c r="B80" t="s">
        <v>257</v>
      </c>
      <c r="C80" s="9">
        <v>27</v>
      </c>
      <c r="D80" t="s">
        <v>269</v>
      </c>
      <c r="E80" s="52">
        <f ca="1">(TODAY()-365)</f>
        <v>45351</v>
      </c>
      <c r="F80" s="51">
        <v>205936129</v>
      </c>
    </row>
    <row r="81" spans="1:6" x14ac:dyDescent="0.25">
      <c r="A81" s="9">
        <v>351</v>
      </c>
      <c r="B81" t="s">
        <v>257</v>
      </c>
      <c r="C81" s="9">
        <v>27</v>
      </c>
      <c r="D81" t="s">
        <v>269</v>
      </c>
      <c r="E81" s="52">
        <f ca="1">(TODAY())</f>
        <v>45716</v>
      </c>
      <c r="F81" s="51">
        <v>205201696</v>
      </c>
    </row>
    <row r="82" spans="1:6" x14ac:dyDescent="0.25">
      <c r="A82" s="9">
        <v>351</v>
      </c>
      <c r="B82" t="s">
        <v>257</v>
      </c>
      <c r="C82" s="9">
        <v>27</v>
      </c>
      <c r="D82" t="s">
        <v>269</v>
      </c>
      <c r="E82" s="52">
        <f ca="1">(TODAY()+365)</f>
        <v>46081</v>
      </c>
      <c r="F82" s="51">
        <v>208239610</v>
      </c>
    </row>
    <row r="83" spans="1:6" x14ac:dyDescent="0.25">
      <c r="A83" s="9">
        <v>351</v>
      </c>
      <c r="B83" t="s">
        <v>257</v>
      </c>
      <c r="C83" s="9">
        <v>15</v>
      </c>
      <c r="D83" t="s">
        <v>268</v>
      </c>
      <c r="E83" s="52">
        <f ca="1">(TODAY()-365)</f>
        <v>45351</v>
      </c>
      <c r="F83" s="51">
        <v>121030059</v>
      </c>
    </row>
    <row r="84" spans="1:6" x14ac:dyDescent="0.25">
      <c r="A84" s="9">
        <v>351</v>
      </c>
      <c r="B84" t="s">
        <v>257</v>
      </c>
      <c r="C84" s="9">
        <v>15</v>
      </c>
      <c r="D84" t="s">
        <v>268</v>
      </c>
      <c r="E84" s="52">
        <f ca="1">(TODAY())</f>
        <v>45716</v>
      </c>
      <c r="F84" s="51">
        <v>121930527</v>
      </c>
    </row>
    <row r="85" spans="1:6" x14ac:dyDescent="0.25">
      <c r="A85" s="9">
        <v>351</v>
      </c>
      <c r="B85" t="s">
        <v>257</v>
      </c>
      <c r="C85" s="9">
        <v>15</v>
      </c>
      <c r="D85" t="s">
        <v>268</v>
      </c>
      <c r="E85" s="52">
        <f ca="1">(TODAY()+365)</f>
        <v>46081</v>
      </c>
      <c r="F85" s="51">
        <v>126212750</v>
      </c>
    </row>
  </sheetData>
  <mergeCells count="1">
    <mergeCell ref="H2:P4"/>
  </mergeCell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94418-B5A3-4050-8ED8-1365EA1014AC}">
  <sheetPr>
    <tabColor rgb="FF92D050"/>
  </sheetPr>
  <dimension ref="A1:I21"/>
  <sheetViews>
    <sheetView zoomScale="110" zoomScaleNormal="110" workbookViewId="0">
      <selection activeCell="J5" sqref="J5"/>
    </sheetView>
  </sheetViews>
  <sheetFormatPr defaultColWidth="11.42578125" defaultRowHeight="15" x14ac:dyDescent="0.25"/>
  <cols>
    <col min="1" max="1" width="30.5703125" bestFit="1" customWidth="1"/>
  </cols>
  <sheetData>
    <row r="1" spans="1:6" x14ac:dyDescent="0.25">
      <c r="A1" s="54" t="s">
        <v>299</v>
      </c>
      <c r="B1" s="54" t="s">
        <v>123</v>
      </c>
      <c r="C1" s="54" t="s">
        <v>298</v>
      </c>
      <c r="D1" s="54" t="s">
        <v>297</v>
      </c>
      <c r="E1" s="54" t="s">
        <v>296</v>
      </c>
      <c r="F1" s="54" t="s">
        <v>295</v>
      </c>
    </row>
    <row r="2" spans="1:6" x14ac:dyDescent="0.25">
      <c r="A2" t="s">
        <v>294</v>
      </c>
      <c r="B2">
        <v>1062</v>
      </c>
      <c r="C2" cm="1">
        <f t="array" aca="1" ref="C2:F16" ca="1">_xlfn.RANDARRAY(15,4,10,30,TRUE)</f>
        <v>25</v>
      </c>
      <c r="D2">
        <f ca="1"/>
        <v>12</v>
      </c>
      <c r="E2">
        <f ca="1"/>
        <v>29</v>
      </c>
      <c r="F2">
        <f ca="1"/>
        <v>26</v>
      </c>
    </row>
    <row r="3" spans="1:6" x14ac:dyDescent="0.25">
      <c r="A3" t="s">
        <v>293</v>
      </c>
      <c r="B3">
        <v>1034</v>
      </c>
      <c r="C3">
        <f ca="1"/>
        <v>29</v>
      </c>
      <c r="D3">
        <f ca="1"/>
        <v>27</v>
      </c>
      <c r="E3">
        <f ca="1"/>
        <v>25</v>
      </c>
      <c r="F3">
        <f ca="1"/>
        <v>27</v>
      </c>
    </row>
    <row r="4" spans="1:6" x14ac:dyDescent="0.25">
      <c r="A4" t="s">
        <v>292</v>
      </c>
      <c r="B4">
        <v>1081</v>
      </c>
      <c r="C4">
        <f ca="1"/>
        <v>22</v>
      </c>
      <c r="D4">
        <f ca="1"/>
        <v>13</v>
      </c>
      <c r="E4">
        <f ca="1"/>
        <v>16</v>
      </c>
      <c r="F4">
        <f ca="1"/>
        <v>22</v>
      </c>
    </row>
    <row r="5" spans="1:6" x14ac:dyDescent="0.25">
      <c r="A5" t="s">
        <v>291</v>
      </c>
      <c r="B5">
        <v>1084</v>
      </c>
      <c r="C5">
        <f ca="1"/>
        <v>26</v>
      </c>
      <c r="D5">
        <f ca="1"/>
        <v>17</v>
      </c>
      <c r="E5">
        <f ca="1"/>
        <v>28</v>
      </c>
      <c r="F5">
        <f ca="1"/>
        <v>11</v>
      </c>
    </row>
    <row r="6" spans="1:6" x14ac:dyDescent="0.25">
      <c r="A6" t="s">
        <v>290</v>
      </c>
      <c r="B6">
        <v>1045</v>
      </c>
      <c r="C6">
        <f ca="1"/>
        <v>28</v>
      </c>
      <c r="D6">
        <f ca="1"/>
        <v>12</v>
      </c>
      <c r="E6">
        <f ca="1"/>
        <v>22</v>
      </c>
      <c r="F6">
        <f ca="1"/>
        <v>25</v>
      </c>
    </row>
    <row r="7" spans="1:6" x14ac:dyDescent="0.25">
      <c r="A7" t="s">
        <v>289</v>
      </c>
      <c r="B7">
        <v>1004</v>
      </c>
      <c r="C7">
        <f ca="1"/>
        <v>29</v>
      </c>
      <c r="D7">
        <f ca="1"/>
        <v>29</v>
      </c>
      <c r="E7">
        <f ca="1"/>
        <v>23</v>
      </c>
      <c r="F7">
        <f ca="1"/>
        <v>30</v>
      </c>
    </row>
    <row r="8" spans="1:6" x14ac:dyDescent="0.25">
      <c r="A8" t="s">
        <v>288</v>
      </c>
      <c r="B8">
        <v>1072</v>
      </c>
      <c r="C8">
        <f ca="1"/>
        <v>21</v>
      </c>
      <c r="D8">
        <f ca="1"/>
        <v>23</v>
      </c>
      <c r="E8">
        <f ca="1"/>
        <v>14</v>
      </c>
      <c r="F8">
        <f ca="1"/>
        <v>24</v>
      </c>
    </row>
    <row r="9" spans="1:6" x14ac:dyDescent="0.25">
      <c r="A9" t="s">
        <v>287</v>
      </c>
      <c r="B9">
        <v>1079</v>
      </c>
      <c r="C9">
        <f ca="1"/>
        <v>13</v>
      </c>
      <c r="D9">
        <f ca="1"/>
        <v>22</v>
      </c>
      <c r="E9">
        <f ca="1"/>
        <v>26</v>
      </c>
      <c r="F9">
        <f ca="1"/>
        <v>26</v>
      </c>
    </row>
    <row r="10" spans="1:6" x14ac:dyDescent="0.25">
      <c r="A10" t="s">
        <v>286</v>
      </c>
      <c r="B10">
        <v>1044</v>
      </c>
      <c r="C10">
        <f ca="1"/>
        <v>20</v>
      </c>
      <c r="D10">
        <f ca="1"/>
        <v>15</v>
      </c>
      <c r="E10">
        <f ca="1"/>
        <v>17</v>
      </c>
      <c r="F10">
        <f ca="1"/>
        <v>29</v>
      </c>
    </row>
    <row r="11" spans="1:6" x14ac:dyDescent="0.25">
      <c r="A11" t="s">
        <v>285</v>
      </c>
      <c r="B11">
        <v>1096</v>
      </c>
      <c r="C11">
        <f ca="1"/>
        <v>14</v>
      </c>
      <c r="D11">
        <f ca="1"/>
        <v>12</v>
      </c>
      <c r="E11">
        <f ca="1"/>
        <v>28</v>
      </c>
      <c r="F11">
        <f ca="1"/>
        <v>29</v>
      </c>
    </row>
    <row r="12" spans="1:6" x14ac:dyDescent="0.25">
      <c r="A12" t="s">
        <v>284</v>
      </c>
      <c r="B12">
        <v>1097</v>
      </c>
      <c r="C12">
        <f ca="1"/>
        <v>27</v>
      </c>
      <c r="D12">
        <f ca="1"/>
        <v>22</v>
      </c>
      <c r="E12">
        <f ca="1"/>
        <v>11</v>
      </c>
      <c r="F12">
        <f ca="1"/>
        <v>22</v>
      </c>
    </row>
    <row r="13" spans="1:6" x14ac:dyDescent="0.25">
      <c r="A13" t="s">
        <v>283</v>
      </c>
      <c r="B13">
        <v>1087</v>
      </c>
      <c r="C13">
        <f ca="1"/>
        <v>11</v>
      </c>
      <c r="D13">
        <f ca="1"/>
        <v>27</v>
      </c>
      <c r="E13">
        <f ca="1"/>
        <v>23</v>
      </c>
      <c r="F13">
        <f ca="1"/>
        <v>21</v>
      </c>
    </row>
    <row r="14" spans="1:6" x14ac:dyDescent="0.25">
      <c r="A14" t="s">
        <v>282</v>
      </c>
      <c r="B14">
        <v>1086</v>
      </c>
      <c r="C14">
        <f ca="1"/>
        <v>27</v>
      </c>
      <c r="D14">
        <f ca="1"/>
        <v>26</v>
      </c>
      <c r="E14">
        <f ca="1"/>
        <v>12</v>
      </c>
      <c r="F14">
        <f ca="1"/>
        <v>16</v>
      </c>
    </row>
    <row r="15" spans="1:6" x14ac:dyDescent="0.25">
      <c r="A15" t="s">
        <v>281</v>
      </c>
      <c r="B15">
        <v>1101</v>
      </c>
      <c r="C15">
        <f ca="1"/>
        <v>25</v>
      </c>
      <c r="D15">
        <f ca="1"/>
        <v>26</v>
      </c>
      <c r="E15">
        <f ca="1"/>
        <v>24</v>
      </c>
      <c r="F15">
        <f ca="1"/>
        <v>29</v>
      </c>
    </row>
    <row r="16" spans="1:6" x14ac:dyDescent="0.25">
      <c r="A16" t="s">
        <v>280</v>
      </c>
      <c r="B16">
        <v>1102</v>
      </c>
      <c r="C16">
        <f ca="1"/>
        <v>29</v>
      </c>
      <c r="D16">
        <f ca="1"/>
        <v>19</v>
      </c>
      <c r="E16">
        <f ca="1"/>
        <v>14</v>
      </c>
      <c r="F16">
        <f ca="1"/>
        <v>12</v>
      </c>
    </row>
    <row r="19" spans="1:9" x14ac:dyDescent="0.25">
      <c r="A19" s="58" t="s">
        <v>279</v>
      </c>
      <c r="B19" s="58"/>
      <c r="C19" s="58"/>
      <c r="D19" s="58"/>
      <c r="E19" s="58"/>
      <c r="F19" s="58"/>
      <c r="G19" s="58"/>
      <c r="H19" s="58"/>
      <c r="I19" s="58"/>
    </row>
    <row r="20" spans="1:9" x14ac:dyDescent="0.25">
      <c r="A20" s="58"/>
      <c r="B20" s="58"/>
      <c r="C20" s="58"/>
      <c r="D20" s="58"/>
      <c r="E20" s="58"/>
      <c r="F20" s="58"/>
      <c r="G20" s="58"/>
      <c r="H20" s="58"/>
      <c r="I20" s="58"/>
    </row>
    <row r="21" spans="1:9" x14ac:dyDescent="0.25">
      <c r="A21" s="58"/>
      <c r="B21" s="58"/>
      <c r="C21" s="58"/>
      <c r="D21" s="58"/>
      <c r="E21" s="58"/>
      <c r="F21" s="58"/>
      <c r="G21" s="58"/>
      <c r="H21" s="58"/>
      <c r="I21" s="58"/>
    </row>
  </sheetData>
  <mergeCells count="1">
    <mergeCell ref="A19:I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E1A31-4E6B-434C-A1F0-DE4988752693}">
  <sheetPr>
    <tabColor rgb="FF92D050"/>
  </sheetPr>
  <dimension ref="A1:I14"/>
  <sheetViews>
    <sheetView workbookViewId="0">
      <selection activeCell="B8" sqref="B8"/>
    </sheetView>
  </sheetViews>
  <sheetFormatPr defaultRowHeight="15" x14ac:dyDescent="0.25"/>
  <cols>
    <col min="1" max="1" width="18" customWidth="1"/>
    <col min="2" max="2" width="37.140625" customWidth="1"/>
  </cols>
  <sheetData>
    <row r="1" spans="1:9" x14ac:dyDescent="0.25">
      <c r="B1" s="56"/>
    </row>
    <row r="2" spans="1:9" x14ac:dyDescent="0.25">
      <c r="A2" s="74" t="s">
        <v>304</v>
      </c>
      <c r="B2" s="75"/>
    </row>
    <row r="3" spans="1:9" x14ac:dyDescent="0.25">
      <c r="A3" s="75"/>
      <c r="B3" s="75"/>
    </row>
    <row r="4" spans="1:9" x14ac:dyDescent="0.25">
      <c r="A4" s="75"/>
      <c r="B4" s="75"/>
    </row>
    <row r="6" spans="1:9" ht="18.75" x14ac:dyDescent="0.3">
      <c r="A6" s="55" t="s">
        <v>303</v>
      </c>
      <c r="B6" s="20" t="s">
        <v>302</v>
      </c>
    </row>
    <row r="8" spans="1:9" ht="18.75" x14ac:dyDescent="0.3">
      <c r="A8" s="55" t="s">
        <v>301</v>
      </c>
      <c r="B8" s="20" t="str">
        <f>VLOOKUP(B6,Courses!$A$6:$B$31,2,FALSE)</f>
        <v>Dan Webster</v>
      </c>
    </row>
    <row r="12" spans="1:9" x14ac:dyDescent="0.25">
      <c r="A12" s="58" t="s">
        <v>300</v>
      </c>
      <c r="B12" s="58"/>
      <c r="C12" s="58"/>
      <c r="D12" s="58"/>
      <c r="E12" s="58"/>
      <c r="F12" s="58"/>
      <c r="G12" s="58"/>
      <c r="H12" s="58"/>
      <c r="I12" s="58"/>
    </row>
    <row r="13" spans="1:9" x14ac:dyDescent="0.25">
      <c r="A13" s="58"/>
      <c r="B13" s="58"/>
      <c r="C13" s="58"/>
      <c r="D13" s="58"/>
      <c r="E13" s="58"/>
      <c r="F13" s="58"/>
      <c r="G13" s="58"/>
      <c r="H13" s="58"/>
      <c r="I13" s="58"/>
    </row>
    <row r="14" spans="1:9" x14ac:dyDescent="0.25">
      <c r="A14" s="58"/>
      <c r="B14" s="58"/>
      <c r="C14" s="58"/>
      <c r="D14" s="58"/>
      <c r="E14" s="58"/>
      <c r="F14" s="58"/>
      <c r="G14" s="58"/>
      <c r="H14" s="58"/>
      <c r="I14" s="58"/>
    </row>
  </sheetData>
  <mergeCells count="2">
    <mergeCell ref="A2:B4"/>
    <mergeCell ref="A12:I1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C1B82-856C-4B0D-94DD-17358F497001}">
  <sheetPr>
    <tabColor rgb="FF92D050"/>
  </sheetPr>
  <dimension ref="A2:B31"/>
  <sheetViews>
    <sheetView topLeftCell="A3" workbookViewId="0">
      <selection activeCell="C28" sqref="C28"/>
    </sheetView>
  </sheetViews>
  <sheetFormatPr defaultRowHeight="15" x14ac:dyDescent="0.25"/>
  <cols>
    <col min="1" max="1" width="34.85546875" customWidth="1"/>
    <col min="2" max="2" width="21.7109375" customWidth="1"/>
  </cols>
  <sheetData>
    <row r="2" spans="1:2" x14ac:dyDescent="0.25">
      <c r="A2" s="76" t="s">
        <v>335</v>
      </c>
      <c r="B2" s="77"/>
    </row>
    <row r="3" spans="1:2" x14ac:dyDescent="0.25">
      <c r="A3" s="77"/>
      <c r="B3" s="77"/>
    </row>
    <row r="4" spans="1:2" x14ac:dyDescent="0.25">
      <c r="A4" s="77"/>
      <c r="B4" s="77"/>
    </row>
    <row r="6" spans="1:2" ht="18.75" x14ac:dyDescent="0.3">
      <c r="A6" s="57" t="s">
        <v>334</v>
      </c>
      <c r="B6" s="57" t="s">
        <v>310</v>
      </c>
    </row>
    <row r="7" spans="1:2" x14ac:dyDescent="0.25">
      <c r="A7" s="20" t="s">
        <v>333</v>
      </c>
      <c r="B7" s="20" t="s">
        <v>305</v>
      </c>
    </row>
    <row r="8" spans="1:2" x14ac:dyDescent="0.25">
      <c r="A8" s="20" t="s">
        <v>332</v>
      </c>
      <c r="B8" s="20" t="s">
        <v>319</v>
      </c>
    </row>
    <row r="9" spans="1:2" x14ac:dyDescent="0.25">
      <c r="A9" s="20" t="s">
        <v>331</v>
      </c>
      <c r="B9" s="20" t="s">
        <v>312</v>
      </c>
    </row>
    <row r="10" spans="1:2" x14ac:dyDescent="0.25">
      <c r="A10" s="20" t="s">
        <v>330</v>
      </c>
      <c r="B10" s="20" t="s">
        <v>315</v>
      </c>
    </row>
    <row r="11" spans="1:2" x14ac:dyDescent="0.25">
      <c r="A11" s="20" t="s">
        <v>329</v>
      </c>
      <c r="B11" s="20" t="s">
        <v>319</v>
      </c>
    </row>
    <row r="12" spans="1:2" x14ac:dyDescent="0.25">
      <c r="A12" s="20" t="s">
        <v>328</v>
      </c>
      <c r="B12" s="20" t="s">
        <v>315</v>
      </c>
    </row>
    <row r="14" spans="1:2" ht="18.75" x14ac:dyDescent="0.3">
      <c r="A14" s="57" t="s">
        <v>327</v>
      </c>
      <c r="B14" s="57" t="s">
        <v>310</v>
      </c>
    </row>
    <row r="15" spans="1:2" x14ac:dyDescent="0.25">
      <c r="A15" s="20" t="s">
        <v>326</v>
      </c>
      <c r="B15" s="20" t="s">
        <v>312</v>
      </c>
    </row>
    <row r="16" spans="1:2" x14ac:dyDescent="0.25">
      <c r="A16" s="20" t="s">
        <v>325</v>
      </c>
      <c r="B16" s="20" t="s">
        <v>307</v>
      </c>
    </row>
    <row r="17" spans="1:2" x14ac:dyDescent="0.25">
      <c r="A17" s="20" t="s">
        <v>324</v>
      </c>
      <c r="B17" s="20" t="s">
        <v>323</v>
      </c>
    </row>
    <row r="18" spans="1:2" x14ac:dyDescent="0.25">
      <c r="A18" s="20" t="s">
        <v>322</v>
      </c>
      <c r="B18" s="20" t="s">
        <v>312</v>
      </c>
    </row>
    <row r="19" spans="1:2" x14ac:dyDescent="0.25">
      <c r="A19" s="20" t="s">
        <v>302</v>
      </c>
      <c r="B19" s="20" t="s">
        <v>319</v>
      </c>
    </row>
    <row r="20" spans="1:2" x14ac:dyDescent="0.25">
      <c r="A20" s="20" t="s">
        <v>321</v>
      </c>
      <c r="B20" s="20" t="s">
        <v>319</v>
      </c>
    </row>
    <row r="21" spans="1:2" x14ac:dyDescent="0.25">
      <c r="A21" s="20" t="s">
        <v>320</v>
      </c>
      <c r="B21" s="20" t="s">
        <v>319</v>
      </c>
    </row>
    <row r="22" spans="1:2" x14ac:dyDescent="0.25">
      <c r="A22" s="20" t="s">
        <v>318</v>
      </c>
      <c r="B22" s="20" t="s">
        <v>315</v>
      </c>
    </row>
    <row r="23" spans="1:2" x14ac:dyDescent="0.25">
      <c r="A23" s="20" t="s">
        <v>317</v>
      </c>
      <c r="B23" s="20" t="s">
        <v>315</v>
      </c>
    </row>
    <row r="24" spans="1:2" x14ac:dyDescent="0.25">
      <c r="A24" s="20" t="s">
        <v>316</v>
      </c>
      <c r="B24" s="20" t="s">
        <v>315</v>
      </c>
    </row>
    <row r="25" spans="1:2" x14ac:dyDescent="0.25">
      <c r="A25" s="20" t="s">
        <v>314</v>
      </c>
      <c r="B25" s="20" t="s">
        <v>307</v>
      </c>
    </row>
    <row r="26" spans="1:2" x14ac:dyDescent="0.25">
      <c r="A26" s="20" t="s">
        <v>313</v>
      </c>
      <c r="B26" s="20" t="s">
        <v>312</v>
      </c>
    </row>
    <row r="28" spans="1:2" ht="18.75" x14ac:dyDescent="0.3">
      <c r="A28" s="57" t="s">
        <v>311</v>
      </c>
      <c r="B28" s="57" t="s">
        <v>310</v>
      </c>
    </row>
    <row r="29" spans="1:2" x14ac:dyDescent="0.25">
      <c r="A29" s="20" t="s">
        <v>309</v>
      </c>
      <c r="B29" s="20" t="s">
        <v>307</v>
      </c>
    </row>
    <row r="30" spans="1:2" x14ac:dyDescent="0.25">
      <c r="A30" s="20" t="s">
        <v>308</v>
      </c>
      <c r="B30" s="20" t="s">
        <v>307</v>
      </c>
    </row>
    <row r="31" spans="1:2" x14ac:dyDescent="0.25">
      <c r="A31" s="20" t="s">
        <v>306</v>
      </c>
      <c r="B31" s="20" t="s">
        <v>305</v>
      </c>
    </row>
  </sheetData>
  <mergeCells count="1">
    <mergeCell ref="A2:B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CFFA-7165-42B3-AE61-9298AD15229C}">
  <sheetPr>
    <tabColor rgb="FF92D050"/>
  </sheetPr>
  <dimension ref="A3:B38"/>
  <sheetViews>
    <sheetView workbookViewId="0">
      <selection activeCell="I7" sqref="I7"/>
    </sheetView>
  </sheetViews>
  <sheetFormatPr defaultRowHeight="15" x14ac:dyDescent="0.25"/>
  <cols>
    <col min="1" max="1" width="13.140625" bestFit="1" customWidth="1"/>
    <col min="2" max="2" width="18.28515625" bestFit="1" customWidth="1"/>
  </cols>
  <sheetData>
    <row r="3" spans="1:2" x14ac:dyDescent="0.25">
      <c r="A3" s="79" t="s">
        <v>341</v>
      </c>
      <c r="B3" t="s">
        <v>342</v>
      </c>
    </row>
    <row r="4" spans="1:2" x14ac:dyDescent="0.25">
      <c r="A4" s="80" t="s">
        <v>255</v>
      </c>
      <c r="B4" s="81">
        <v>285381287</v>
      </c>
    </row>
    <row r="5" spans="1:2" x14ac:dyDescent="0.25">
      <c r="A5" s="82" t="s">
        <v>272</v>
      </c>
      <c r="B5" s="81">
        <v>847246</v>
      </c>
    </row>
    <row r="6" spans="1:2" x14ac:dyDescent="0.25">
      <c r="A6" s="82" t="s">
        <v>271</v>
      </c>
      <c r="B6" s="81">
        <v>231223696</v>
      </c>
    </row>
    <row r="7" spans="1:2" x14ac:dyDescent="0.25">
      <c r="A7" s="82" t="s">
        <v>270</v>
      </c>
      <c r="B7" s="81">
        <v>1383557</v>
      </c>
    </row>
    <row r="8" spans="1:2" x14ac:dyDescent="0.25">
      <c r="A8" s="82" t="s">
        <v>269</v>
      </c>
      <c r="B8" s="81">
        <v>35508032</v>
      </c>
    </row>
    <row r="9" spans="1:2" x14ac:dyDescent="0.25">
      <c r="A9" s="82" t="s">
        <v>268</v>
      </c>
      <c r="B9" s="81">
        <v>16418756</v>
      </c>
    </row>
    <row r="10" spans="1:2" x14ac:dyDescent="0.25">
      <c r="A10" s="80" t="s">
        <v>254</v>
      </c>
      <c r="B10" s="81">
        <v>167749200</v>
      </c>
    </row>
    <row r="11" spans="1:2" x14ac:dyDescent="0.25">
      <c r="A11" s="82" t="s">
        <v>272</v>
      </c>
      <c r="B11" s="81">
        <v>25368400</v>
      </c>
    </row>
    <row r="12" spans="1:2" x14ac:dyDescent="0.25">
      <c r="A12" s="82" t="s">
        <v>271</v>
      </c>
      <c r="B12" s="81">
        <v>38740700</v>
      </c>
    </row>
    <row r="13" spans="1:2" x14ac:dyDescent="0.25">
      <c r="A13" s="82" t="s">
        <v>270</v>
      </c>
      <c r="B13" s="81">
        <v>9624500</v>
      </c>
    </row>
    <row r="14" spans="1:2" x14ac:dyDescent="0.25">
      <c r="A14" s="82" t="s">
        <v>268</v>
      </c>
      <c r="B14" s="81">
        <v>94015600</v>
      </c>
    </row>
    <row r="15" spans="1:2" x14ac:dyDescent="0.25">
      <c r="A15" s="80" t="s">
        <v>257</v>
      </c>
      <c r="B15" s="81">
        <v>1635615160</v>
      </c>
    </row>
    <row r="16" spans="1:2" x14ac:dyDescent="0.25">
      <c r="A16" s="82" t="s">
        <v>272</v>
      </c>
      <c r="B16" s="81">
        <v>5031100</v>
      </c>
    </row>
    <row r="17" spans="1:2" x14ac:dyDescent="0.25">
      <c r="A17" s="82" t="s">
        <v>271</v>
      </c>
      <c r="B17" s="81">
        <v>640153289</v>
      </c>
    </row>
    <row r="18" spans="1:2" x14ac:dyDescent="0.25">
      <c r="A18" s="82" t="s">
        <v>270</v>
      </c>
      <c r="B18" s="81">
        <v>1880000</v>
      </c>
    </row>
    <row r="19" spans="1:2" x14ac:dyDescent="0.25">
      <c r="A19" s="82" t="s">
        <v>269</v>
      </c>
      <c r="B19" s="81">
        <v>619377435</v>
      </c>
    </row>
    <row r="20" spans="1:2" x14ac:dyDescent="0.25">
      <c r="A20" s="82" t="s">
        <v>268</v>
      </c>
      <c r="B20" s="81">
        <v>369173336</v>
      </c>
    </row>
    <row r="21" spans="1:2" x14ac:dyDescent="0.25">
      <c r="A21" s="80" t="s">
        <v>256</v>
      </c>
      <c r="B21" s="81">
        <v>831493000</v>
      </c>
    </row>
    <row r="22" spans="1:2" x14ac:dyDescent="0.25">
      <c r="A22" s="82" t="s">
        <v>272</v>
      </c>
      <c r="B22" s="81">
        <v>5200000</v>
      </c>
    </row>
    <row r="23" spans="1:2" x14ac:dyDescent="0.25">
      <c r="A23" s="82" t="s">
        <v>271</v>
      </c>
      <c r="B23" s="81">
        <v>69220000</v>
      </c>
    </row>
    <row r="24" spans="1:2" x14ac:dyDescent="0.25">
      <c r="A24" s="82" t="s">
        <v>269</v>
      </c>
      <c r="B24" s="81">
        <v>474200000</v>
      </c>
    </row>
    <row r="25" spans="1:2" x14ac:dyDescent="0.25">
      <c r="A25" s="82" t="s">
        <v>268</v>
      </c>
      <c r="B25" s="81">
        <v>282873000</v>
      </c>
    </row>
    <row r="26" spans="1:2" x14ac:dyDescent="0.25">
      <c r="A26" s="80" t="s">
        <v>260</v>
      </c>
      <c r="B26" s="81">
        <v>247754769</v>
      </c>
    </row>
    <row r="27" spans="1:2" x14ac:dyDescent="0.25">
      <c r="A27" s="82" t="s">
        <v>272</v>
      </c>
      <c r="B27" s="81">
        <v>49784638</v>
      </c>
    </row>
    <row r="28" spans="1:2" x14ac:dyDescent="0.25">
      <c r="A28" s="82" t="s">
        <v>271</v>
      </c>
      <c r="B28" s="81">
        <v>31180005</v>
      </c>
    </row>
    <row r="29" spans="1:2" x14ac:dyDescent="0.25">
      <c r="A29" s="82" t="s">
        <v>270</v>
      </c>
      <c r="B29" s="81">
        <v>14232908</v>
      </c>
    </row>
    <row r="30" spans="1:2" x14ac:dyDescent="0.25">
      <c r="A30" s="82" t="s">
        <v>269</v>
      </c>
      <c r="B30" s="81">
        <v>3035400</v>
      </c>
    </row>
    <row r="31" spans="1:2" x14ac:dyDescent="0.25">
      <c r="A31" s="82" t="s">
        <v>268</v>
      </c>
      <c r="B31" s="81">
        <v>149521818</v>
      </c>
    </row>
    <row r="32" spans="1:2" x14ac:dyDescent="0.25">
      <c r="A32" s="80" t="s">
        <v>273</v>
      </c>
      <c r="B32" s="81">
        <v>1207683371</v>
      </c>
    </row>
    <row r="33" spans="1:2" x14ac:dyDescent="0.25">
      <c r="A33" s="82" t="s">
        <v>272</v>
      </c>
      <c r="B33" s="81">
        <v>13328046</v>
      </c>
    </row>
    <row r="34" spans="1:2" x14ac:dyDescent="0.25">
      <c r="A34" s="82" t="s">
        <v>271</v>
      </c>
      <c r="B34" s="81">
        <v>988610647</v>
      </c>
    </row>
    <row r="35" spans="1:2" x14ac:dyDescent="0.25">
      <c r="A35" s="82" t="s">
        <v>270</v>
      </c>
      <c r="B35" s="81">
        <v>3014899</v>
      </c>
    </row>
    <row r="36" spans="1:2" x14ac:dyDescent="0.25">
      <c r="A36" s="82" t="s">
        <v>269</v>
      </c>
      <c r="B36" s="81">
        <v>27690339</v>
      </c>
    </row>
    <row r="37" spans="1:2" x14ac:dyDescent="0.25">
      <c r="A37" s="82" t="s">
        <v>268</v>
      </c>
      <c r="B37" s="81">
        <v>175039440</v>
      </c>
    </row>
    <row r="38" spans="1:2" x14ac:dyDescent="0.25">
      <c r="A38" s="80" t="s">
        <v>340</v>
      </c>
      <c r="B38" s="81">
        <v>4375676787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Question-1B</vt:lpstr>
      <vt:lpstr>Inventory</vt:lpstr>
      <vt:lpstr>Result </vt:lpstr>
      <vt:lpstr>Hours</vt:lpstr>
      <vt:lpstr>Order</vt:lpstr>
      <vt:lpstr>Customer</vt:lpstr>
      <vt:lpstr>Professional</vt:lpstr>
      <vt:lpstr>Utah Ski Prices</vt:lpstr>
      <vt:lpstr>Subtotals</vt:lpstr>
      <vt:lpstr>Availability</vt:lpstr>
      <vt:lpstr>Profit Analysis</vt:lpstr>
      <vt:lpstr>Pricing</vt:lpstr>
      <vt:lpstr>Grain Exports</vt:lpstr>
      <vt:lpstr>Rand</vt:lpstr>
      <vt:lpstr>Find an Instructor</vt:lpstr>
      <vt:lpstr>Courses</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RAUF</dc:creator>
  <cp:lastModifiedBy>Orxan Vəliyev</cp:lastModifiedBy>
  <dcterms:created xsi:type="dcterms:W3CDTF">2015-06-05T18:17:20Z</dcterms:created>
  <dcterms:modified xsi:type="dcterms:W3CDTF">2025-02-27T20:09:35Z</dcterms:modified>
</cp:coreProperties>
</file>