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buildings" sheetId="1" r:id="rId1"/>
    <sheet name="ressources" sheetId="2" r:id="rId2"/>
    <sheet name="nauka" sheetId="3" r:id="rId3"/>
    <sheet name="uniti" sheetId="4" r:id="rId4"/>
    <sheet name="BuildingsCosts" sheetId="5" r:id="rId5"/>
  </sheets>
  <calcPr calcId="145621"/>
</workbook>
</file>

<file path=xl/calcChain.xml><?xml version="1.0" encoding="utf-8"?>
<calcChain xmlns="http://schemas.openxmlformats.org/spreadsheetml/2006/main">
  <c r="C54" i="5" l="1"/>
  <c r="C55" i="5"/>
  <c r="C56" i="5"/>
  <c r="C57" i="5"/>
  <c r="C58" i="5"/>
  <c r="C59" i="5"/>
  <c r="C60" i="5"/>
  <c r="D60" i="5" s="1"/>
  <c r="E60" i="5" s="1"/>
  <c r="C61" i="5"/>
  <c r="C62" i="5"/>
  <c r="C63" i="5"/>
  <c r="C64" i="5"/>
  <c r="D64" i="5" s="1"/>
  <c r="E64" i="5" s="1"/>
  <c r="C65" i="5"/>
  <c r="C66" i="5"/>
  <c r="C67" i="5"/>
  <c r="C68" i="5"/>
  <c r="H68" i="5" s="1"/>
  <c r="C69" i="5"/>
  <c r="C70" i="5"/>
  <c r="C71" i="5"/>
  <c r="C72" i="5"/>
  <c r="D72" i="5" s="1"/>
  <c r="E72" i="5" s="1"/>
  <c r="C53" i="5"/>
  <c r="C29" i="5"/>
  <c r="C30" i="5"/>
  <c r="D30" i="5" s="1"/>
  <c r="C31" i="5"/>
  <c r="H31" i="5" s="1"/>
  <c r="C32" i="5"/>
  <c r="C33" i="5"/>
  <c r="C34" i="5"/>
  <c r="D34" i="5" s="1"/>
  <c r="C35" i="5"/>
  <c r="H35" i="5" s="1"/>
  <c r="C36" i="5"/>
  <c r="C37" i="5"/>
  <c r="C38" i="5"/>
  <c r="H38" i="5" s="1"/>
  <c r="C39" i="5"/>
  <c r="H39" i="5" s="1"/>
  <c r="C40" i="5"/>
  <c r="C41" i="5"/>
  <c r="C42" i="5"/>
  <c r="D42" i="5" s="1"/>
  <c r="E42" i="5" s="1"/>
  <c r="C43" i="5"/>
  <c r="D43" i="5" s="1"/>
  <c r="C44" i="5"/>
  <c r="C45" i="5"/>
  <c r="C46" i="5"/>
  <c r="D46" i="5" s="1"/>
  <c r="C47" i="5"/>
  <c r="C28" i="5"/>
  <c r="H28" i="5" s="1"/>
  <c r="H36" i="5"/>
  <c r="D40" i="5"/>
  <c r="H44" i="5"/>
  <c r="H32" i="5"/>
  <c r="H4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3" i="5"/>
  <c r="H3" i="5" s="1"/>
  <c r="M72" i="5"/>
  <c r="H72" i="5"/>
  <c r="M71" i="5"/>
  <c r="D71" i="5"/>
  <c r="E71" i="5" s="1"/>
  <c r="F71" i="5" s="1"/>
  <c r="H71" i="5"/>
  <c r="M70" i="5"/>
  <c r="M69" i="5"/>
  <c r="M68" i="5"/>
  <c r="D68" i="5"/>
  <c r="E68" i="5" s="1"/>
  <c r="M67" i="5"/>
  <c r="D67" i="5"/>
  <c r="E67" i="5" s="1"/>
  <c r="F67" i="5" s="1"/>
  <c r="H67" i="5"/>
  <c r="M66" i="5"/>
  <c r="M65" i="5"/>
  <c r="M64" i="5"/>
  <c r="M63" i="5"/>
  <c r="E63" i="5"/>
  <c r="F63" i="5" s="1"/>
  <c r="D63" i="5"/>
  <c r="H63" i="5"/>
  <c r="M62" i="5"/>
  <c r="M61" i="5"/>
  <c r="M60" i="5"/>
  <c r="H60" i="5"/>
  <c r="M59" i="5"/>
  <c r="E59" i="5"/>
  <c r="F59" i="5" s="1"/>
  <c r="D59" i="5"/>
  <c r="H59" i="5"/>
  <c r="M58" i="5"/>
  <c r="M57" i="5"/>
  <c r="M56" i="5"/>
  <c r="D56" i="5"/>
  <c r="E56" i="5" s="1"/>
  <c r="H56" i="5"/>
  <c r="M55" i="5"/>
  <c r="D55" i="5"/>
  <c r="E55" i="5" s="1"/>
  <c r="F55" i="5" s="1"/>
  <c r="H55" i="5"/>
  <c r="M54" i="5"/>
  <c r="M53" i="5"/>
  <c r="H37" i="5"/>
  <c r="H45" i="5"/>
  <c r="D47" i="5"/>
  <c r="E47" i="5" s="1"/>
  <c r="H29" i="5"/>
  <c r="H30" i="5"/>
  <c r="H33" i="5"/>
  <c r="H41" i="5"/>
  <c r="H46" i="5"/>
  <c r="D38" i="5"/>
  <c r="H4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D45" i="5"/>
  <c r="E45" i="5" s="1"/>
  <c r="D41" i="5"/>
  <c r="D37" i="5"/>
  <c r="D33" i="5"/>
  <c r="D29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3" i="5"/>
  <c r="H64" i="5" l="1"/>
  <c r="H34" i="5"/>
  <c r="D5" i="5"/>
  <c r="E5" i="5" s="1"/>
  <c r="F5" i="5" s="1"/>
  <c r="H5" i="5"/>
  <c r="I5" i="5" s="1"/>
  <c r="J5" i="5" s="1"/>
  <c r="K5" i="5" s="1"/>
  <c r="D4" i="5"/>
  <c r="E4" i="5" s="1"/>
  <c r="F4" i="5" s="1"/>
  <c r="I59" i="5"/>
  <c r="J59" i="5"/>
  <c r="I60" i="5"/>
  <c r="J56" i="5"/>
  <c r="I56" i="5"/>
  <c r="I72" i="5"/>
  <c r="J72" i="5" s="1"/>
  <c r="K72" i="5" s="1"/>
  <c r="I67" i="5"/>
  <c r="J67" i="5" s="1"/>
  <c r="I68" i="5"/>
  <c r="I55" i="5"/>
  <c r="J55" i="5"/>
  <c r="E62" i="5"/>
  <c r="I71" i="5"/>
  <c r="J71" i="5" s="1"/>
  <c r="E54" i="5"/>
  <c r="I63" i="5"/>
  <c r="J63" i="5" s="1"/>
  <c r="K63" i="5" s="1"/>
  <c r="I64" i="5"/>
  <c r="J64" i="5" s="1"/>
  <c r="K64" i="5" s="1"/>
  <c r="H53" i="5"/>
  <c r="H57" i="5"/>
  <c r="H61" i="5"/>
  <c r="H65" i="5"/>
  <c r="H69" i="5"/>
  <c r="D53" i="5"/>
  <c r="E53" i="5" s="1"/>
  <c r="F53" i="5" s="1"/>
  <c r="D57" i="5"/>
  <c r="H62" i="5"/>
  <c r="H66" i="5"/>
  <c r="D69" i="5"/>
  <c r="E69" i="5" s="1"/>
  <c r="F69" i="5" s="1"/>
  <c r="H70" i="5"/>
  <c r="D54" i="5"/>
  <c r="F56" i="5"/>
  <c r="D58" i="5"/>
  <c r="E58" i="5" s="1"/>
  <c r="F60" i="5"/>
  <c r="D62" i="5"/>
  <c r="F64" i="5"/>
  <c r="D66" i="5"/>
  <c r="E66" i="5" s="1"/>
  <c r="F68" i="5"/>
  <c r="D70" i="5"/>
  <c r="E70" i="5" s="1"/>
  <c r="F72" i="5"/>
  <c r="C74" i="5"/>
  <c r="H54" i="5"/>
  <c r="H58" i="5"/>
  <c r="D61" i="5"/>
  <c r="D65" i="5"/>
  <c r="E65" i="5" s="1"/>
  <c r="F65" i="5" s="1"/>
  <c r="D3" i="5"/>
  <c r="E3" i="5" s="1"/>
  <c r="F3" i="5" s="1"/>
  <c r="D39" i="5"/>
  <c r="E39" i="5" s="1"/>
  <c r="F39" i="5" s="1"/>
  <c r="D36" i="5"/>
  <c r="E36" i="5" s="1"/>
  <c r="F36" i="5" s="1"/>
  <c r="H47" i="5"/>
  <c r="H43" i="5"/>
  <c r="D44" i="5"/>
  <c r="E44" i="5" s="1"/>
  <c r="H40" i="5"/>
  <c r="D28" i="5"/>
  <c r="E28" i="5" s="1"/>
  <c r="F28" i="5" s="1"/>
  <c r="E46" i="5"/>
  <c r="F46" i="5" s="1"/>
  <c r="I30" i="5"/>
  <c r="J30" i="5" s="1"/>
  <c r="K30" i="5" s="1"/>
  <c r="I34" i="5"/>
  <c r="J34" i="5" s="1"/>
  <c r="K34" i="5" s="1"/>
  <c r="E43" i="5"/>
  <c r="F43" i="5" s="1"/>
  <c r="D32" i="5"/>
  <c r="E32" i="5" s="1"/>
  <c r="F32" i="5" s="1"/>
  <c r="D31" i="5"/>
  <c r="E31" i="5" s="1"/>
  <c r="F31" i="5" s="1"/>
  <c r="D35" i="5"/>
  <c r="E35" i="5" s="1"/>
  <c r="F35" i="5" s="1"/>
  <c r="F42" i="5"/>
  <c r="F47" i="5"/>
  <c r="I29" i="5"/>
  <c r="I28" i="5"/>
  <c r="J28" i="5" s="1"/>
  <c r="K28" i="5" s="1"/>
  <c r="I31" i="5"/>
  <c r="I32" i="5"/>
  <c r="J32" i="5" s="1"/>
  <c r="K32" i="5" s="1"/>
  <c r="I33" i="5"/>
  <c r="I35" i="5"/>
  <c r="F45" i="5"/>
  <c r="C49" i="5"/>
  <c r="E29" i="5"/>
  <c r="F29" i="5" s="1"/>
  <c r="E30" i="5"/>
  <c r="F30" i="5" s="1"/>
  <c r="E33" i="5"/>
  <c r="F33" i="5" s="1"/>
  <c r="E34" i="5"/>
  <c r="F34" i="5" s="1"/>
  <c r="E37" i="5"/>
  <c r="F37" i="5" s="1"/>
  <c r="E38" i="5"/>
  <c r="F38" i="5" s="1"/>
  <c r="E40" i="5"/>
  <c r="F40" i="5" s="1"/>
  <c r="E41" i="5"/>
  <c r="F41" i="5" s="1"/>
  <c r="D6" i="5"/>
  <c r="E6" i="5" s="1"/>
  <c r="I4" i="5"/>
  <c r="J4" i="5" s="1"/>
  <c r="K4" i="5" s="1"/>
  <c r="I3" i="5"/>
  <c r="J3" i="5" s="1"/>
  <c r="I29" i="2"/>
  <c r="J30" i="2"/>
  <c r="J31" i="2"/>
  <c r="J32" i="2"/>
  <c r="J33" i="2"/>
  <c r="J34" i="2"/>
  <c r="J35" i="2"/>
  <c r="J36" i="2"/>
  <c r="J37" i="2"/>
  <c r="J38" i="2"/>
  <c r="J29" i="2"/>
  <c r="E30" i="2"/>
  <c r="E31" i="2"/>
  <c r="E32" i="2"/>
  <c r="E33" i="2"/>
  <c r="E34" i="2"/>
  <c r="E35" i="2"/>
  <c r="E36" i="2"/>
  <c r="E37" i="2"/>
  <c r="E38" i="2"/>
  <c r="E29" i="2"/>
  <c r="F29" i="2"/>
  <c r="G29" i="2"/>
  <c r="C30" i="2"/>
  <c r="C31" i="2"/>
  <c r="C32" i="2"/>
  <c r="C33" i="2"/>
  <c r="C34" i="2"/>
  <c r="C35" i="2"/>
  <c r="C36" i="2"/>
  <c r="C37" i="2"/>
  <c r="C38" i="2"/>
  <c r="C29" i="2"/>
  <c r="D17" i="2"/>
  <c r="D18" i="2"/>
  <c r="D19" i="2"/>
  <c r="D20" i="2"/>
  <c r="D21" i="2"/>
  <c r="D22" i="2"/>
  <c r="D23" i="2"/>
  <c r="D24" i="2"/>
  <c r="D25" i="2"/>
  <c r="D16" i="2"/>
  <c r="C17" i="2"/>
  <c r="C18" i="2"/>
  <c r="C19" i="2"/>
  <c r="C20" i="2"/>
  <c r="C21" i="2"/>
  <c r="C22" i="2"/>
  <c r="C23" i="2"/>
  <c r="C24" i="2"/>
  <c r="C25" i="2"/>
  <c r="C16" i="2"/>
  <c r="H30" i="2"/>
  <c r="H29" i="2"/>
  <c r="J17" i="2"/>
  <c r="J18" i="2"/>
  <c r="J19" i="2"/>
  <c r="J20" i="2"/>
  <c r="J21" i="2"/>
  <c r="J22" i="2"/>
  <c r="J23" i="2"/>
  <c r="J24" i="2"/>
  <c r="J25" i="2"/>
  <c r="J16" i="2"/>
  <c r="I17" i="2"/>
  <c r="I18" i="2"/>
  <c r="I19" i="2"/>
  <c r="I20" i="2"/>
  <c r="I21" i="2"/>
  <c r="I22" i="2"/>
  <c r="I23" i="2"/>
  <c r="I24" i="2"/>
  <c r="I25" i="2"/>
  <c r="I16" i="2"/>
  <c r="H17" i="2"/>
  <c r="H18" i="2"/>
  <c r="H19" i="2"/>
  <c r="H20" i="2"/>
  <c r="H21" i="2"/>
  <c r="H22" i="2"/>
  <c r="H23" i="2"/>
  <c r="H24" i="2"/>
  <c r="H25" i="2"/>
  <c r="H16" i="2"/>
  <c r="G17" i="2"/>
  <c r="G18" i="2"/>
  <c r="G19" i="2"/>
  <c r="G20" i="2"/>
  <c r="G21" i="2"/>
  <c r="G22" i="2"/>
  <c r="G23" i="2"/>
  <c r="G24" i="2"/>
  <c r="G25" i="2"/>
  <c r="G16" i="2"/>
  <c r="F17" i="2"/>
  <c r="F18" i="2"/>
  <c r="F19" i="2"/>
  <c r="F20" i="2"/>
  <c r="F21" i="2"/>
  <c r="F22" i="2"/>
  <c r="F23" i="2"/>
  <c r="F24" i="2"/>
  <c r="F25" i="2"/>
  <c r="F16" i="2"/>
  <c r="E18" i="2"/>
  <c r="E19" i="2" s="1"/>
  <c r="E20" i="2" s="1"/>
  <c r="E21" i="2" s="1"/>
  <c r="E22" i="2" s="1"/>
  <c r="E23" i="2" s="1"/>
  <c r="E24" i="2" s="1"/>
  <c r="E25" i="2" s="1"/>
  <c r="E17" i="2"/>
  <c r="A25" i="2"/>
  <c r="A17" i="2"/>
  <c r="A18" i="2"/>
  <c r="A19" i="2"/>
  <c r="A20" i="2"/>
  <c r="A21" i="2"/>
  <c r="A22" i="2"/>
  <c r="A23" i="2"/>
  <c r="A24" i="2"/>
  <c r="A16" i="2"/>
  <c r="B18" i="2"/>
  <c r="B19" i="2"/>
  <c r="B20" i="2"/>
  <c r="B21" i="2"/>
  <c r="B22" i="2"/>
  <c r="B23" i="2"/>
  <c r="B24" i="2"/>
  <c r="B25" i="2"/>
  <c r="B17" i="2"/>
  <c r="F4" i="2"/>
  <c r="F5" i="2"/>
  <c r="F6" i="2"/>
  <c r="G6" i="2" s="1"/>
  <c r="F7" i="2"/>
  <c r="G7" i="2" s="1"/>
  <c r="F8" i="2"/>
  <c r="F9" i="2"/>
  <c r="F10" i="2"/>
  <c r="G10" i="2" s="1"/>
  <c r="F11" i="2"/>
  <c r="G11" i="2" s="1"/>
  <c r="F12" i="2"/>
  <c r="F3" i="2"/>
  <c r="G3" i="2" s="1"/>
  <c r="G4" i="2"/>
  <c r="G5" i="2"/>
  <c r="G8" i="2"/>
  <c r="G9" i="2"/>
  <c r="G12" i="2"/>
  <c r="H4" i="2"/>
  <c r="H5" i="2"/>
  <c r="H6" i="2"/>
  <c r="H7" i="2"/>
  <c r="H8" i="2"/>
  <c r="H9" i="2"/>
  <c r="H10" i="2"/>
  <c r="H11" i="2"/>
  <c r="H12" i="2"/>
  <c r="H3" i="2"/>
  <c r="D3" i="2"/>
  <c r="C3" i="2" s="1"/>
  <c r="C4" i="2"/>
  <c r="C5" i="2"/>
  <c r="C6" i="2"/>
  <c r="C7" i="2"/>
  <c r="C8" i="2"/>
  <c r="C9" i="2"/>
  <c r="C10" i="2"/>
  <c r="C11" i="2"/>
  <c r="C12" i="2"/>
  <c r="D4" i="2"/>
  <c r="D5" i="2"/>
  <c r="D6" i="2"/>
  <c r="D7" i="2"/>
  <c r="D8" i="2"/>
  <c r="D9" i="2"/>
  <c r="D10" i="2"/>
  <c r="D11" i="2"/>
  <c r="D12" i="2"/>
  <c r="K68" i="5" l="1"/>
  <c r="J68" i="5"/>
  <c r="K55" i="5"/>
  <c r="K56" i="5"/>
  <c r="K59" i="5"/>
  <c r="E57" i="5"/>
  <c r="F57" i="5" s="1"/>
  <c r="K71" i="5"/>
  <c r="K67" i="5"/>
  <c r="H6" i="5"/>
  <c r="I6" i="5" s="1"/>
  <c r="J6" i="5" s="1"/>
  <c r="K6" i="5" s="1"/>
  <c r="I54" i="5"/>
  <c r="D74" i="5"/>
  <c r="E74" i="5" s="1"/>
  <c r="F62" i="5"/>
  <c r="F66" i="5"/>
  <c r="E61" i="5"/>
  <c r="F61" i="5" s="1"/>
  <c r="I57" i="5"/>
  <c r="J57" i="5" s="1"/>
  <c r="K57" i="5" s="1"/>
  <c r="J60" i="5"/>
  <c r="K60" i="5" s="1"/>
  <c r="F58" i="5"/>
  <c r="I62" i="5"/>
  <c r="J62" i="5" s="1"/>
  <c r="I65" i="5"/>
  <c r="J65" i="5" s="1"/>
  <c r="K65" i="5" s="1"/>
  <c r="I70" i="5"/>
  <c r="J70" i="5" s="1"/>
  <c r="I61" i="5"/>
  <c r="I58" i="5"/>
  <c r="J58" i="5" s="1"/>
  <c r="F70" i="5"/>
  <c r="F54" i="5"/>
  <c r="I66" i="5"/>
  <c r="I69" i="5"/>
  <c r="J69" i="5"/>
  <c r="K69" i="5" s="1"/>
  <c r="I53" i="5"/>
  <c r="J53" i="5" s="1"/>
  <c r="K53" i="5" s="1"/>
  <c r="H74" i="5"/>
  <c r="F44" i="5"/>
  <c r="J31" i="5"/>
  <c r="K31" i="5" s="1"/>
  <c r="J35" i="5"/>
  <c r="K35" i="5" s="1"/>
  <c r="I44" i="5"/>
  <c r="I47" i="5"/>
  <c r="I39" i="5"/>
  <c r="J39" i="5" s="1"/>
  <c r="K39" i="5" s="1"/>
  <c r="J33" i="5"/>
  <c r="K33" i="5" s="1"/>
  <c r="I46" i="5"/>
  <c r="J46" i="5" s="1"/>
  <c r="K46" i="5" s="1"/>
  <c r="I42" i="5"/>
  <c r="J42" i="5" s="1"/>
  <c r="K42" i="5" s="1"/>
  <c r="I38" i="5"/>
  <c r="I36" i="5"/>
  <c r="H49" i="5"/>
  <c r="J29" i="5"/>
  <c r="K29" i="5" s="1"/>
  <c r="I40" i="5"/>
  <c r="I43" i="5"/>
  <c r="I45" i="5"/>
  <c r="J45" i="5" s="1"/>
  <c r="K45" i="5" s="1"/>
  <c r="I41" i="5"/>
  <c r="J41" i="5" s="1"/>
  <c r="K41" i="5" s="1"/>
  <c r="I37" i="5"/>
  <c r="D49" i="5"/>
  <c r="F6" i="5"/>
  <c r="K3" i="5"/>
  <c r="G30" i="2"/>
  <c r="F30" i="2"/>
  <c r="I30" i="2"/>
  <c r="K70" i="5" l="1"/>
  <c r="J61" i="5"/>
  <c r="K61" i="5" s="1"/>
  <c r="H7" i="5"/>
  <c r="D7" i="5"/>
  <c r="E7" i="5" s="1"/>
  <c r="F7" i="5" s="1"/>
  <c r="F74" i="5"/>
  <c r="I74" i="5"/>
  <c r="J74" i="5" s="1"/>
  <c r="K74" i="5" s="1"/>
  <c r="J54" i="5"/>
  <c r="K54" i="5" s="1"/>
  <c r="J66" i="5"/>
  <c r="K66" i="5" s="1"/>
  <c r="K58" i="5"/>
  <c r="K62" i="5"/>
  <c r="I49" i="5"/>
  <c r="J37" i="5"/>
  <c r="K37" i="5" s="1"/>
  <c r="J40" i="5"/>
  <c r="K40" i="5" s="1"/>
  <c r="J38" i="5"/>
  <c r="K38" i="5" s="1"/>
  <c r="J44" i="5"/>
  <c r="K44" i="5" s="1"/>
  <c r="E49" i="5"/>
  <c r="F49" i="5" s="1"/>
  <c r="J43" i="5"/>
  <c r="K43" i="5" s="1"/>
  <c r="J36" i="5"/>
  <c r="K36" i="5" s="1"/>
  <c r="J47" i="5"/>
  <c r="K47" i="5" s="1"/>
  <c r="G31" i="2"/>
  <c r="F31" i="2"/>
  <c r="I31" i="2"/>
  <c r="H31" i="2"/>
  <c r="I7" i="5" l="1"/>
  <c r="J7" i="5" s="1"/>
  <c r="K7" i="5" s="1"/>
  <c r="H8" i="5"/>
  <c r="I8" i="5" s="1"/>
  <c r="J8" i="5" s="1"/>
  <c r="K8" i="5" s="1"/>
  <c r="D8" i="5"/>
  <c r="E8" i="5" s="1"/>
  <c r="F8" i="5" s="1"/>
  <c r="J49" i="5"/>
  <c r="K49" i="5" s="1"/>
  <c r="F32" i="2"/>
  <c r="G32" i="2"/>
  <c r="I32" i="2"/>
  <c r="H32" i="2"/>
  <c r="H9" i="5" l="1"/>
  <c r="D9" i="5"/>
  <c r="E9" i="5" s="1"/>
  <c r="F9" i="5" s="1"/>
  <c r="F33" i="2"/>
  <c r="G33" i="2"/>
  <c r="I33" i="2"/>
  <c r="H33" i="2"/>
  <c r="H10" i="5" l="1"/>
  <c r="I10" i="5" s="1"/>
  <c r="J10" i="5" s="1"/>
  <c r="K10" i="5" s="1"/>
  <c r="D10" i="5"/>
  <c r="E10" i="5" s="1"/>
  <c r="F10" i="5" s="1"/>
  <c r="I9" i="5"/>
  <c r="J9" i="5" s="1"/>
  <c r="K9" i="5" s="1"/>
  <c r="G34" i="2"/>
  <c r="F34" i="2"/>
  <c r="H34" i="2"/>
  <c r="I34" i="2"/>
  <c r="D11" i="5" l="1"/>
  <c r="E11" i="5" s="1"/>
  <c r="F11" i="5" s="1"/>
  <c r="H11" i="5"/>
  <c r="G35" i="2"/>
  <c r="F35" i="2"/>
  <c r="I35" i="2"/>
  <c r="H35" i="2"/>
  <c r="I11" i="5" l="1"/>
  <c r="J11" i="5" s="1"/>
  <c r="H12" i="5"/>
  <c r="I12" i="5" s="1"/>
  <c r="J12" i="5" s="1"/>
  <c r="K12" i="5" s="1"/>
  <c r="D12" i="5"/>
  <c r="E12" i="5" s="1"/>
  <c r="F12" i="5" s="1"/>
  <c r="G36" i="2"/>
  <c r="F36" i="2"/>
  <c r="I36" i="2"/>
  <c r="H36" i="2"/>
  <c r="K11" i="5" l="1"/>
  <c r="H13" i="5"/>
  <c r="I13" i="5" s="1"/>
  <c r="J13" i="5" s="1"/>
  <c r="K13" i="5" s="1"/>
  <c r="D13" i="5"/>
  <c r="E13" i="5" s="1"/>
  <c r="F13" i="5" s="1"/>
  <c r="F37" i="2"/>
  <c r="G37" i="2"/>
  <c r="I37" i="2"/>
  <c r="H37" i="2"/>
  <c r="H14" i="5" l="1"/>
  <c r="I14" i="5" s="1"/>
  <c r="J14" i="5" s="1"/>
  <c r="K14" i="5" s="1"/>
  <c r="D14" i="5"/>
  <c r="E14" i="5" s="1"/>
  <c r="F14" i="5" s="1"/>
  <c r="F38" i="2"/>
  <c r="G38" i="2"/>
  <c r="H38" i="2"/>
  <c r="I38" i="2"/>
  <c r="H15" i="5" l="1"/>
  <c r="I15" i="5" s="1"/>
  <c r="J15" i="5" s="1"/>
  <c r="K15" i="5" s="1"/>
  <c r="D15" i="5"/>
  <c r="E15" i="5" s="1"/>
  <c r="F15" i="5" s="1"/>
  <c r="H16" i="5" l="1"/>
  <c r="I16" i="5" s="1"/>
  <c r="J16" i="5" s="1"/>
  <c r="K16" i="5" s="1"/>
  <c r="D16" i="5"/>
  <c r="E16" i="5" s="1"/>
  <c r="F16" i="5" l="1"/>
  <c r="H17" i="5"/>
  <c r="I17" i="5" s="1"/>
  <c r="J17" i="5" s="1"/>
  <c r="K17" i="5" s="1"/>
  <c r="D17" i="5"/>
  <c r="E17" i="5" s="1"/>
  <c r="F17" i="5" s="1"/>
  <c r="H18" i="5" l="1"/>
  <c r="I18" i="5" s="1"/>
  <c r="J18" i="5" s="1"/>
  <c r="K18" i="5" s="1"/>
  <c r="D18" i="5"/>
  <c r="E18" i="5" s="1"/>
  <c r="F18" i="5" s="1"/>
  <c r="H19" i="5" l="1"/>
  <c r="I19" i="5" s="1"/>
  <c r="J19" i="5" s="1"/>
  <c r="K19" i="5" s="1"/>
  <c r="D19" i="5"/>
  <c r="E19" i="5" s="1"/>
  <c r="F19" i="5"/>
  <c r="H20" i="5" l="1"/>
  <c r="I20" i="5" s="1"/>
  <c r="J20" i="5" s="1"/>
  <c r="K20" i="5" s="1"/>
  <c r="D20" i="5"/>
  <c r="E20" i="5" s="1"/>
  <c r="H21" i="5" l="1"/>
  <c r="I21" i="5" s="1"/>
  <c r="J21" i="5" s="1"/>
  <c r="K21" i="5" s="1"/>
  <c r="D21" i="5"/>
  <c r="E21" i="5" s="1"/>
  <c r="F20" i="5"/>
  <c r="H22" i="5" l="1"/>
  <c r="D22" i="5"/>
  <c r="E22" i="5" s="1"/>
  <c r="F22" i="5" s="1"/>
  <c r="C24" i="5"/>
  <c r="F21" i="5"/>
  <c r="I22" i="5" l="1"/>
  <c r="J22" i="5" s="1"/>
  <c r="K22" i="5" s="1"/>
  <c r="H24" i="5"/>
  <c r="I24" i="5" s="1"/>
  <c r="J24" i="5" s="1"/>
  <c r="K24" i="5" s="1"/>
  <c r="D24" i="5"/>
  <c r="E24" i="5" s="1"/>
  <c r="F24" i="5" s="1"/>
</calcChain>
</file>

<file path=xl/sharedStrings.xml><?xml version="1.0" encoding="utf-8"?>
<sst xmlns="http://schemas.openxmlformats.org/spreadsheetml/2006/main" count="213" uniqueCount="137">
  <si>
    <t>Zdaniya</t>
  </si>
  <si>
    <t>Zamok</t>
  </si>
  <si>
    <t>Kletok</t>
  </si>
  <si>
    <t>3x3</t>
  </si>
  <si>
    <t>Sklad</t>
  </si>
  <si>
    <t>Gruppa</t>
  </si>
  <si>
    <t>main</t>
  </si>
  <si>
    <t>2x2</t>
  </si>
  <si>
    <t>hranit resursi</t>
  </si>
  <si>
    <t>uvelichivaet kolichestvo resursov na sklade</t>
  </si>
  <si>
    <t>Level</t>
  </si>
  <si>
    <t>Opisanie</t>
  </si>
  <si>
    <t>dom</t>
  </si>
  <si>
    <t>hranit lyudey</t>
  </si>
  <si>
    <t>daetsya pervogo urovnya srazu v lyubom gorode, hranit lyudey</t>
  </si>
  <si>
    <t>dom lesnika</t>
  </si>
  <si>
    <t>resource</t>
  </si>
  <si>
    <t>pozvolyaet vmewat bolshe lyudey</t>
  </si>
  <si>
    <t>pole</t>
  </si>
  <si>
    <t>4x4</t>
  </si>
  <si>
    <t>yagodi, derevya</t>
  </si>
  <si>
    <t>nelzya stroit</t>
  </si>
  <si>
    <t xml:space="preserve">         net levela</t>
  </si>
  <si>
    <t>shahta</t>
  </si>
  <si>
    <t>dom kamenwika</t>
  </si>
  <si>
    <t>domik ribolova</t>
  </si>
  <si>
    <t>domik ohotnika</t>
  </si>
  <si>
    <t>kolodec</t>
  </si>
  <si>
    <t>voenniy</t>
  </si>
  <si>
    <t>uvelichivaet kolichestvo lyudey i prirost dopolnitelno k zamku</t>
  </si>
  <si>
    <t>lyudi</t>
  </si>
  <si>
    <t>Ressource</t>
  </si>
  <si>
    <t>Formula Max</t>
  </si>
  <si>
    <t>Full</t>
  </si>
  <si>
    <t>~ 2 days</t>
  </si>
  <si>
    <t>"RUNDEN(POTENZ(1,8;B3 -1)*50;0)" dlya zamka</t>
  </si>
  <si>
    <t>"RUNDEN(POTENZ(1,8;B3 -1)*5;0)" dlya domov</t>
  </si>
  <si>
    <t>"Formula Max % 2 pro hour" dlya zamka</t>
  </si>
  <si>
    <t>"svobodnie lyudi" / 10 pihnut v doma</t>
  </si>
  <si>
    <t>voda</t>
  </si>
  <si>
    <t>eda</t>
  </si>
  <si>
    <t>dom voina</t>
  </si>
  <si>
    <t>dom luchnika</t>
  </si>
  <si>
    <t>dom loshadok</t>
  </si>
  <si>
    <t>dom ptic</t>
  </si>
  <si>
    <t>dom magii</t>
  </si>
  <si>
    <t>Svobodnie lyudi</t>
  </si>
  <si>
    <t>Lyudi</t>
  </si>
  <si>
    <t>svobodnie lyudi</t>
  </si>
  <si>
    <t>dlya voina</t>
  </si>
  <si>
    <t>dlya luchnika</t>
  </si>
  <si>
    <t>dlya konnika</t>
  </si>
  <si>
    <t>uniti</t>
  </si>
  <si>
    <t>dlya ptichnika</t>
  </si>
  <si>
    <t>Formula +++</t>
  </si>
  <si>
    <t>dlya maga</t>
  </si>
  <si>
    <t>obuchaet voina iz 1 cheloveka, mesta zanimaet 1</t>
  </si>
  <si>
    <t>obuchaet luchnika iz 1 cheloveka mesta zanimaet 1</t>
  </si>
  <si>
    <t>obuchaet konnika iz 2 chelovek mesto zanimaet 2</t>
  </si>
  <si>
    <t>obuchaet letayuwego iz 2 chelovek mesto zanimaet 2</t>
  </si>
  <si>
    <t>obuchaet maga iz 4 chelovek mesto zanimaet 1</t>
  </si>
  <si>
    <t>dlya unitov ne v pohode  / 5</t>
  </si>
  <si>
    <t>Formula ---</t>
  </si>
  <si>
    <t>lyudi % 20</t>
  </si>
  <si>
    <t>svobodnie lyudi*4%20</t>
  </si>
  <si>
    <t>dlya voina 1</t>
  </si>
  <si>
    <t>dlya luchnika 1,5</t>
  </si>
  <si>
    <t>dlya konnika 2</t>
  </si>
  <si>
    <t>dlya ptichnika 3</t>
  </si>
  <si>
    <t>dlya maga 4</t>
  </si>
  <si>
    <t>skolko poley</t>
  </si>
  <si>
    <t>polnie polya lyudmi 1-100</t>
  </si>
  <si>
    <t>kuznica</t>
  </si>
  <si>
    <t>akademiya nauk</t>
  </si>
  <si>
    <t>altar geroev</t>
  </si>
  <si>
    <t>pozvolyaet nanimat geroev, a takzhe voskreshat</t>
  </si>
  <si>
    <t>sozdaet i uluchshaet oruzhie i artefakty</t>
  </si>
  <si>
    <t>otkrivaet nauchnuyu vetku</t>
  </si>
  <si>
    <t>pozvolyaet vmewat bolshe lyudey, otkrivaet novie oruzhiya i artefakty</t>
  </si>
  <si>
    <t>bolshe vibora pri nayme, level geroya ogranichen altarem, uskoryaet voskreshenie</t>
  </si>
  <si>
    <t>Nauka</t>
  </si>
  <si>
    <t>ressourci</t>
  </si>
  <si>
    <t>voennaya</t>
  </si>
  <si>
    <t>promyshlennost</t>
  </si>
  <si>
    <t>nachalo 2 na vibor</t>
  </si>
  <si>
    <t>dobicha fruktov/derevyev</t>
  </si>
  <si>
    <t>voin</t>
  </si>
  <si>
    <t>luchnik</t>
  </si>
  <si>
    <t>kolichestvo armiy + 1</t>
  </si>
  <si>
    <t>spion</t>
  </si>
  <si>
    <t>stena</t>
  </si>
  <si>
    <t>1x1</t>
  </si>
  <si>
    <t>bashnya</t>
  </si>
  <si>
    <t>mozhno stavit unitov</t>
  </si>
  <si>
    <t>ukrepleniya</t>
  </si>
  <si>
    <t>pozvolyaet vmewat bolshe unitov</t>
  </si>
  <si>
    <t>uvelichivaet razmer steni, chto vliyaet na prochnost</t>
  </si>
  <si>
    <t>zawiwaet gorod/zamok, ne daet proyti</t>
  </si>
  <si>
    <t>nanosit povrezhdeniya prohodyazhim voyskam v boyu</t>
  </si>
  <si>
    <t>uvelichivaet % povrezhdeniy</t>
  </si>
  <si>
    <t>uvelichivaet level upgrade postroek, uvelichivaet kolichestvo lyudey i prirost</t>
  </si>
  <si>
    <t>konnik</t>
  </si>
  <si>
    <t>ptichnik</t>
  </si>
  <si>
    <t>mag</t>
  </si>
  <si>
    <t>geroy</t>
  </si>
  <si>
    <t>todo ne sovsem unit</t>
  </si>
  <si>
    <t>zawita</t>
  </si>
  <si>
    <t>pushka</t>
  </si>
  <si>
    <t>strelyaet avtomatom po unitam</t>
  </si>
  <si>
    <t>nanosit bolshiy uron, i sama krepche</t>
  </si>
  <si>
    <t>ferma</t>
  </si>
  <si>
    <t>dobivaet ribu (edu)</t>
  </si>
  <si>
    <t>dobivaet myaso (edu)</t>
  </si>
  <si>
    <t>dobivaet kamen (stroitelniy)</t>
  </si>
  <si>
    <t>dobivaet derevo (stroitelniy)</t>
  </si>
  <si>
    <t>dobivaet metal, zoloto (specialniy)</t>
  </si>
  <si>
    <t>dobivaet zerno (edu)</t>
  </si>
  <si>
    <t>dobivaet frukti (edu) ogranichenniy resurs</t>
  </si>
  <si>
    <t>dobivaet vodu (edu)</t>
  </si>
  <si>
    <t>dengi</t>
  </si>
  <si>
    <t>zerno</t>
  </si>
  <si>
    <t>frukti</t>
  </si>
  <si>
    <t>myaso</t>
  </si>
  <si>
    <t>riba</t>
  </si>
  <si>
    <t>torgovlya</t>
  </si>
  <si>
    <t>(vzaimodeystvie</t>
  </si>
  <si>
    <t>s drugimi igrokami)</t>
  </si>
  <si>
    <t>Castle</t>
  </si>
  <si>
    <t>Name</t>
  </si>
  <si>
    <t>Time</t>
  </si>
  <si>
    <t>Formula</t>
  </si>
  <si>
    <t>People</t>
  </si>
  <si>
    <t>Time redused</t>
  </si>
  <si>
    <t>summe</t>
  </si>
  <si>
    <t>Gold</t>
  </si>
  <si>
    <t>house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</si>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</sst>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B32" sqref="B32"/>
    </sheetView>
  </sheetViews>
  <sheetFormatPr baseColWidth="10" defaultColWidth="9.140625" defaultRowHeight="15" x14ac:dyDescent="0.25"/>
  <cols>
    <col min="1" max="1" width="17.28515625" customWidth="1"/>
    <col min="2" max="2" width="15" customWidth="1"/>
    <col min="3" max="3" width="32.5703125" customWidth="1"/>
    <col min="4" max="4" width="68.42578125" customWidth="1"/>
    <col min="5" max="5" width="93" customWidth="1"/>
  </cols>
  <sheetData>
    <row r="1" spans="1:5" s="1" customFormat="1" ht="23.25" x14ac:dyDescent="0.35">
      <c r="A1" s="1" t="s">
        <v>0</v>
      </c>
      <c r="B1" s="1" t="s">
        <v>2</v>
      </c>
      <c r="C1" s="1" t="s">
        <v>5</v>
      </c>
      <c r="D1" s="1" t="s">
        <v>11</v>
      </c>
      <c r="E1" s="1" t="s">
        <v>10</v>
      </c>
    </row>
    <row r="2" spans="1:5" x14ac:dyDescent="0.25">
      <c r="A2" t="s">
        <v>1</v>
      </c>
      <c r="B2" t="s">
        <v>19</v>
      </c>
      <c r="C2" t="s">
        <v>6</v>
      </c>
      <c r="D2" t="s">
        <v>14</v>
      </c>
      <c r="E2" t="s">
        <v>100</v>
      </c>
    </row>
    <row r="3" spans="1:5" x14ac:dyDescent="0.25">
      <c r="A3" t="s">
        <v>4</v>
      </c>
      <c r="B3" t="s">
        <v>3</v>
      </c>
      <c r="C3" t="s">
        <v>6</v>
      </c>
      <c r="D3" t="s">
        <v>8</v>
      </c>
      <c r="E3" t="s">
        <v>9</v>
      </c>
    </row>
    <row r="4" spans="1:5" x14ac:dyDescent="0.25">
      <c r="A4" t="s">
        <v>12</v>
      </c>
      <c r="B4" t="s">
        <v>7</v>
      </c>
      <c r="C4" t="s">
        <v>6</v>
      </c>
      <c r="D4" t="s">
        <v>13</v>
      </c>
      <c r="E4" t="s">
        <v>29</v>
      </c>
    </row>
    <row r="5" spans="1:5" x14ac:dyDescent="0.25">
      <c r="A5" t="s">
        <v>15</v>
      </c>
      <c r="B5" t="s">
        <v>7</v>
      </c>
      <c r="C5" t="s">
        <v>16</v>
      </c>
      <c r="D5" t="s">
        <v>114</v>
      </c>
      <c r="E5" t="s">
        <v>17</v>
      </c>
    </row>
    <row r="6" spans="1:5" x14ac:dyDescent="0.25">
      <c r="A6" t="s">
        <v>24</v>
      </c>
      <c r="B6" t="s">
        <v>7</v>
      </c>
      <c r="C6" t="s">
        <v>16</v>
      </c>
      <c r="D6" t="s">
        <v>113</v>
      </c>
      <c r="E6" t="s">
        <v>17</v>
      </c>
    </row>
    <row r="7" spans="1:5" x14ac:dyDescent="0.25">
      <c r="A7" t="s">
        <v>23</v>
      </c>
      <c r="B7" t="s">
        <v>7</v>
      </c>
      <c r="C7" t="s">
        <v>16</v>
      </c>
      <c r="D7" t="s">
        <v>115</v>
      </c>
      <c r="E7" t="s">
        <v>17</v>
      </c>
    </row>
    <row r="8" spans="1:5" x14ac:dyDescent="0.25">
      <c r="A8" t="s">
        <v>25</v>
      </c>
      <c r="B8" t="s">
        <v>7</v>
      </c>
      <c r="C8" t="s">
        <v>16</v>
      </c>
      <c r="D8" t="s">
        <v>111</v>
      </c>
      <c r="E8" t="s">
        <v>17</v>
      </c>
    </row>
    <row r="9" spans="1:5" x14ac:dyDescent="0.25">
      <c r="A9" t="s">
        <v>26</v>
      </c>
      <c r="B9" t="s">
        <v>7</v>
      </c>
      <c r="C9" t="s">
        <v>16</v>
      </c>
      <c r="D9" t="s">
        <v>112</v>
      </c>
      <c r="E9" t="s">
        <v>17</v>
      </c>
    </row>
    <row r="10" spans="1:5" x14ac:dyDescent="0.25">
      <c r="A10" t="s">
        <v>18</v>
      </c>
      <c r="B10" t="s">
        <v>19</v>
      </c>
      <c r="C10" t="s">
        <v>16</v>
      </c>
      <c r="D10" t="s">
        <v>116</v>
      </c>
      <c r="E10" t="s">
        <v>22</v>
      </c>
    </row>
    <row r="11" spans="1:5" x14ac:dyDescent="0.25">
      <c r="A11" t="s">
        <v>20</v>
      </c>
      <c r="B11" t="s">
        <v>21</v>
      </c>
      <c r="C11" t="s">
        <v>16</v>
      </c>
      <c r="D11" t="s">
        <v>117</v>
      </c>
      <c r="E11" t="s">
        <v>22</v>
      </c>
    </row>
    <row r="12" spans="1:5" x14ac:dyDescent="0.25">
      <c r="A12" t="s">
        <v>27</v>
      </c>
      <c r="B12" t="s">
        <v>7</v>
      </c>
      <c r="C12" t="s">
        <v>16</v>
      </c>
      <c r="D12" t="s">
        <v>118</v>
      </c>
      <c r="E12" t="s">
        <v>17</v>
      </c>
    </row>
    <row r="14" spans="1:5" x14ac:dyDescent="0.25">
      <c r="A14" t="s">
        <v>41</v>
      </c>
      <c r="B14" t="s">
        <v>7</v>
      </c>
      <c r="C14" t="s">
        <v>28</v>
      </c>
      <c r="D14" t="s">
        <v>56</v>
      </c>
    </row>
    <row r="15" spans="1:5" x14ac:dyDescent="0.25">
      <c r="A15" t="s">
        <v>42</v>
      </c>
      <c r="B15" t="s">
        <v>7</v>
      </c>
      <c r="C15" t="s">
        <v>28</v>
      </c>
      <c r="D15" t="s">
        <v>57</v>
      </c>
    </row>
    <row r="16" spans="1:5" x14ac:dyDescent="0.25">
      <c r="A16" t="s">
        <v>43</v>
      </c>
      <c r="B16" t="s">
        <v>7</v>
      </c>
      <c r="C16" t="s">
        <v>28</v>
      </c>
      <c r="D16" t="s">
        <v>58</v>
      </c>
    </row>
    <row r="17" spans="1:5" x14ac:dyDescent="0.25">
      <c r="A17" t="s">
        <v>44</v>
      </c>
      <c r="B17" t="s">
        <v>7</v>
      </c>
      <c r="C17" t="s">
        <v>28</v>
      </c>
      <c r="D17" t="s">
        <v>59</v>
      </c>
    </row>
    <row r="18" spans="1:5" x14ac:dyDescent="0.25">
      <c r="A18" t="s">
        <v>45</v>
      </c>
      <c r="B18" t="s">
        <v>7</v>
      </c>
      <c r="C18" t="s">
        <v>28</v>
      </c>
      <c r="D18" t="s">
        <v>60</v>
      </c>
    </row>
    <row r="20" spans="1:5" x14ac:dyDescent="0.25">
      <c r="A20" t="s">
        <v>72</v>
      </c>
      <c r="B20" t="s">
        <v>7</v>
      </c>
      <c r="C20" t="s">
        <v>28</v>
      </c>
      <c r="D20" t="s">
        <v>76</v>
      </c>
      <c r="E20" t="s">
        <v>78</v>
      </c>
    </row>
    <row r="21" spans="1:5" x14ac:dyDescent="0.25">
      <c r="A21" t="s">
        <v>73</v>
      </c>
      <c r="B21" t="s">
        <v>7</v>
      </c>
      <c r="C21" t="s">
        <v>6</v>
      </c>
      <c r="D21" t="s">
        <v>77</v>
      </c>
      <c r="E21" t="s">
        <v>17</v>
      </c>
    </row>
    <row r="22" spans="1:5" x14ac:dyDescent="0.25">
      <c r="A22" t="s">
        <v>74</v>
      </c>
      <c r="B22" t="s">
        <v>7</v>
      </c>
      <c r="C22" t="s">
        <v>28</v>
      </c>
      <c r="D22" t="s">
        <v>75</v>
      </c>
      <c r="E22" t="s">
        <v>79</v>
      </c>
    </row>
    <row r="24" spans="1:5" x14ac:dyDescent="0.25">
      <c r="A24" t="s">
        <v>90</v>
      </c>
      <c r="B24" t="s">
        <v>91</v>
      </c>
      <c r="C24" t="s">
        <v>106</v>
      </c>
      <c r="D24" t="s">
        <v>97</v>
      </c>
      <c r="E24" t="s">
        <v>96</v>
      </c>
    </row>
    <row r="25" spans="1:5" x14ac:dyDescent="0.25">
      <c r="A25" t="s">
        <v>92</v>
      </c>
      <c r="B25" t="s">
        <v>91</v>
      </c>
      <c r="C25" t="s">
        <v>106</v>
      </c>
      <c r="D25" t="s">
        <v>93</v>
      </c>
      <c r="E25" t="s">
        <v>95</v>
      </c>
    </row>
    <row r="26" spans="1:5" x14ac:dyDescent="0.25">
      <c r="A26" t="s">
        <v>94</v>
      </c>
      <c r="B26" t="s">
        <v>91</v>
      </c>
      <c r="C26" t="s">
        <v>106</v>
      </c>
      <c r="D26" t="s">
        <v>98</v>
      </c>
      <c r="E26" t="s">
        <v>99</v>
      </c>
    </row>
    <row r="27" spans="1:5" x14ac:dyDescent="0.25">
      <c r="A27" t="s">
        <v>107</v>
      </c>
      <c r="B27" t="s">
        <v>91</v>
      </c>
      <c r="C27" t="s">
        <v>106</v>
      </c>
      <c r="D27" t="s">
        <v>108</v>
      </c>
      <c r="E27" t="s">
        <v>109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27" sqref="C27"/>
    </sheetView>
  </sheetViews>
  <sheetFormatPr baseColWidth="10" defaultColWidth="9.140625" defaultRowHeight="15" x14ac:dyDescent="0.25"/>
  <cols>
    <col min="1" max="1" width="17.28515625" customWidth="1"/>
    <col min="2" max="2" width="13.5703125" customWidth="1"/>
    <col min="3" max="3" width="36.42578125" customWidth="1"/>
    <col min="4" max="4" width="42.7109375" customWidth="1"/>
    <col min="5" max="5" width="11.28515625" customWidth="1"/>
    <col min="6" max="6" width="24.85546875" customWidth="1"/>
    <col min="7" max="7" width="33.42578125" customWidth="1"/>
    <col min="8" max="8" width="42" customWidth="1"/>
    <col min="9" max="9" width="15.42578125" customWidth="1"/>
    <col min="10" max="10" width="14.5703125" customWidth="1"/>
  </cols>
  <sheetData>
    <row r="1" spans="1:10" s="1" customFormat="1" ht="25.5" customHeight="1" x14ac:dyDescent="0.35">
      <c r="A1" s="1" t="s">
        <v>31</v>
      </c>
      <c r="B1" s="1" t="s">
        <v>10</v>
      </c>
      <c r="C1" s="1" t="s">
        <v>54</v>
      </c>
      <c r="D1" s="1" t="s">
        <v>32</v>
      </c>
      <c r="E1" s="1" t="s">
        <v>33</v>
      </c>
      <c r="F1" s="1" t="s">
        <v>46</v>
      </c>
      <c r="G1" s="1" t="s">
        <v>54</v>
      </c>
      <c r="H1" s="1" t="s">
        <v>32</v>
      </c>
    </row>
    <row r="2" spans="1:10" x14ac:dyDescent="0.25">
      <c r="A2" t="s">
        <v>30</v>
      </c>
      <c r="C2" t="s">
        <v>37</v>
      </c>
      <c r="D2" t="s">
        <v>35</v>
      </c>
      <c r="E2" t="s">
        <v>34</v>
      </c>
      <c r="G2" t="s">
        <v>38</v>
      </c>
      <c r="H2" t="s">
        <v>36</v>
      </c>
    </row>
    <row r="3" spans="1:10" x14ac:dyDescent="0.25">
      <c r="B3">
        <v>1</v>
      </c>
      <c r="C3">
        <f>D3*0.02</f>
        <v>1</v>
      </c>
      <c r="D3">
        <f>ROUND(POWER(1.8,B3 -1)*50,0)</f>
        <v>50</v>
      </c>
      <c r="F3">
        <f>D3*0.4</f>
        <v>20</v>
      </c>
      <c r="G3">
        <f>F3*0.05</f>
        <v>1</v>
      </c>
      <c r="H3">
        <f t="shared" ref="H3:H12" si="0">ROUND(POWER(1.8,B3 -1)*5,0)</f>
        <v>5</v>
      </c>
    </row>
    <row r="4" spans="1:10" x14ac:dyDescent="0.25">
      <c r="B4">
        <v>2</v>
      </c>
      <c r="C4">
        <f t="shared" ref="C4:C12" si="1">D4*0.02</f>
        <v>1.8</v>
      </c>
      <c r="D4">
        <f t="shared" ref="D4:D12" si="2">ROUND(POWER(1.8,B4 -1)*50,0)</f>
        <v>90</v>
      </c>
      <c r="F4">
        <f t="shared" ref="F4:F12" si="3">D4*0.4</f>
        <v>36</v>
      </c>
      <c r="G4">
        <f t="shared" ref="G4:G12" si="4">F4*0.05</f>
        <v>1.8</v>
      </c>
      <c r="H4">
        <f t="shared" si="0"/>
        <v>9</v>
      </c>
    </row>
    <row r="5" spans="1:10" x14ac:dyDescent="0.25">
      <c r="B5">
        <v>3</v>
      </c>
      <c r="C5">
        <f t="shared" si="1"/>
        <v>3.24</v>
      </c>
      <c r="D5">
        <f t="shared" si="2"/>
        <v>162</v>
      </c>
      <c r="F5">
        <f t="shared" si="3"/>
        <v>64.8</v>
      </c>
      <c r="G5">
        <f t="shared" si="4"/>
        <v>3.24</v>
      </c>
      <c r="H5">
        <f t="shared" si="0"/>
        <v>16</v>
      </c>
    </row>
    <row r="6" spans="1:10" x14ac:dyDescent="0.25">
      <c r="B6">
        <v>4</v>
      </c>
      <c r="C6">
        <f t="shared" si="1"/>
        <v>5.84</v>
      </c>
      <c r="D6">
        <f t="shared" si="2"/>
        <v>292</v>
      </c>
      <c r="F6">
        <f t="shared" si="3"/>
        <v>116.80000000000001</v>
      </c>
      <c r="G6">
        <f t="shared" si="4"/>
        <v>5.8400000000000007</v>
      </c>
      <c r="H6">
        <f t="shared" si="0"/>
        <v>29</v>
      </c>
    </row>
    <row r="7" spans="1:10" x14ac:dyDescent="0.25">
      <c r="B7">
        <v>5</v>
      </c>
      <c r="C7">
        <f t="shared" si="1"/>
        <v>10.5</v>
      </c>
      <c r="D7">
        <f t="shared" si="2"/>
        <v>525</v>
      </c>
      <c r="F7">
        <f t="shared" si="3"/>
        <v>210</v>
      </c>
      <c r="G7">
        <f t="shared" si="4"/>
        <v>10.5</v>
      </c>
      <c r="H7">
        <f t="shared" si="0"/>
        <v>52</v>
      </c>
    </row>
    <row r="8" spans="1:10" x14ac:dyDescent="0.25">
      <c r="B8">
        <v>6</v>
      </c>
      <c r="C8">
        <f t="shared" si="1"/>
        <v>18.900000000000002</v>
      </c>
      <c r="D8">
        <f t="shared" si="2"/>
        <v>945</v>
      </c>
      <c r="F8">
        <f t="shared" si="3"/>
        <v>378</v>
      </c>
      <c r="G8">
        <f t="shared" si="4"/>
        <v>18.900000000000002</v>
      </c>
      <c r="H8">
        <f t="shared" si="0"/>
        <v>94</v>
      </c>
    </row>
    <row r="9" spans="1:10" x14ac:dyDescent="0.25">
      <c r="B9">
        <v>7</v>
      </c>
      <c r="C9">
        <f t="shared" si="1"/>
        <v>34.020000000000003</v>
      </c>
      <c r="D9">
        <f t="shared" si="2"/>
        <v>1701</v>
      </c>
      <c r="F9">
        <f t="shared" si="3"/>
        <v>680.40000000000009</v>
      </c>
      <c r="G9">
        <f t="shared" si="4"/>
        <v>34.020000000000003</v>
      </c>
      <c r="H9">
        <f t="shared" si="0"/>
        <v>170</v>
      </c>
    </row>
    <row r="10" spans="1:10" x14ac:dyDescent="0.25">
      <c r="B10">
        <v>8</v>
      </c>
      <c r="C10">
        <f t="shared" si="1"/>
        <v>61.22</v>
      </c>
      <c r="D10">
        <f t="shared" si="2"/>
        <v>3061</v>
      </c>
      <c r="F10">
        <f t="shared" si="3"/>
        <v>1224.4000000000001</v>
      </c>
      <c r="G10">
        <f t="shared" si="4"/>
        <v>61.220000000000006</v>
      </c>
      <c r="H10">
        <f t="shared" si="0"/>
        <v>306</v>
      </c>
    </row>
    <row r="11" spans="1:10" x14ac:dyDescent="0.25">
      <c r="B11">
        <v>9</v>
      </c>
      <c r="C11">
        <f t="shared" si="1"/>
        <v>110.2</v>
      </c>
      <c r="D11">
        <f t="shared" si="2"/>
        <v>5510</v>
      </c>
      <c r="F11">
        <f t="shared" si="3"/>
        <v>2204</v>
      </c>
      <c r="G11">
        <f t="shared" si="4"/>
        <v>110.2</v>
      </c>
      <c r="H11">
        <f t="shared" si="0"/>
        <v>551</v>
      </c>
    </row>
    <row r="12" spans="1:10" x14ac:dyDescent="0.25">
      <c r="B12">
        <v>10</v>
      </c>
      <c r="C12">
        <f t="shared" si="1"/>
        <v>198.36</v>
      </c>
      <c r="D12">
        <f t="shared" si="2"/>
        <v>9918</v>
      </c>
      <c r="F12">
        <f t="shared" si="3"/>
        <v>3967.2000000000003</v>
      </c>
      <c r="G12">
        <f t="shared" si="4"/>
        <v>198.36</v>
      </c>
      <c r="H12">
        <f t="shared" si="0"/>
        <v>992</v>
      </c>
    </row>
    <row r="14" spans="1:10" ht="23.25" x14ac:dyDescent="0.35">
      <c r="A14" t="s">
        <v>119</v>
      </c>
      <c r="B14" s="1" t="s">
        <v>47</v>
      </c>
      <c r="C14" s="1" t="s">
        <v>54</v>
      </c>
      <c r="D14" s="1" t="s">
        <v>54</v>
      </c>
      <c r="F14" s="1" t="s">
        <v>62</v>
      </c>
      <c r="G14" s="1" t="s">
        <v>61</v>
      </c>
    </row>
    <row r="15" spans="1:10" x14ac:dyDescent="0.25">
      <c r="A15" t="s">
        <v>48</v>
      </c>
      <c r="B15" t="s">
        <v>47</v>
      </c>
      <c r="C15" t="s">
        <v>63</v>
      </c>
      <c r="D15" t="s">
        <v>64</v>
      </c>
      <c r="E15" t="s">
        <v>52</v>
      </c>
      <c r="F15" t="s">
        <v>65</v>
      </c>
      <c r="G15" t="s">
        <v>66</v>
      </c>
      <c r="H15" t="s">
        <v>67</v>
      </c>
      <c r="I15" t="s">
        <v>68</v>
      </c>
      <c r="J15" t="s">
        <v>69</v>
      </c>
    </row>
    <row r="16" spans="1:10" x14ac:dyDescent="0.25">
      <c r="A16">
        <f>F3</f>
        <v>20</v>
      </c>
      <c r="B16">
        <v>40</v>
      </c>
      <c r="C16">
        <f>(B16-A16)*0.2</f>
        <v>4</v>
      </c>
      <c r="D16">
        <f>A16*4*0.2</f>
        <v>16</v>
      </c>
      <c r="E16">
        <v>10</v>
      </c>
      <c r="F16">
        <f>-E16</f>
        <v>-10</v>
      </c>
      <c r="G16">
        <f>-E16*1.5</f>
        <v>-15</v>
      </c>
      <c r="H16">
        <f>-E16*2</f>
        <v>-20</v>
      </c>
      <c r="I16">
        <f>-E16*3</f>
        <v>-30</v>
      </c>
      <c r="J16">
        <f>-E16*4</f>
        <v>-40</v>
      </c>
    </row>
    <row r="17" spans="1:10" x14ac:dyDescent="0.25">
      <c r="A17">
        <f t="shared" ref="A17:A25" si="5">F4</f>
        <v>36</v>
      </c>
      <c r="B17">
        <f t="shared" ref="B17:B25" si="6">D4</f>
        <v>90</v>
      </c>
      <c r="C17">
        <f t="shared" ref="C17:C25" si="7">(B17-A17)*0.2</f>
        <v>10.8</v>
      </c>
      <c r="D17">
        <f t="shared" ref="D17:D25" si="8">A17*4*0.2</f>
        <v>28.8</v>
      </c>
      <c r="E17">
        <f>E16*2</f>
        <v>20</v>
      </c>
      <c r="F17">
        <f t="shared" ref="F17:F25" si="9">-E17</f>
        <v>-20</v>
      </c>
      <c r="G17">
        <f t="shared" ref="G17:G25" si="10">-E17*1.5</f>
        <v>-30</v>
      </c>
      <c r="H17">
        <f t="shared" ref="H17:H25" si="11">-E17*2</f>
        <v>-40</v>
      </c>
      <c r="I17">
        <f t="shared" ref="I17:I25" si="12">-E17*3</f>
        <v>-60</v>
      </c>
      <c r="J17">
        <f t="shared" ref="J17:J25" si="13">-E17*4</f>
        <v>-80</v>
      </c>
    </row>
    <row r="18" spans="1:10" x14ac:dyDescent="0.25">
      <c r="A18">
        <f t="shared" si="5"/>
        <v>64.8</v>
      </c>
      <c r="B18">
        <f t="shared" si="6"/>
        <v>162</v>
      </c>
      <c r="C18">
        <f t="shared" si="7"/>
        <v>19.440000000000001</v>
      </c>
      <c r="D18">
        <f t="shared" si="8"/>
        <v>51.84</v>
      </c>
      <c r="E18">
        <f t="shared" ref="E18:E25" si="14">E17*2</f>
        <v>40</v>
      </c>
      <c r="F18">
        <f t="shared" si="9"/>
        <v>-40</v>
      </c>
      <c r="G18">
        <f t="shared" si="10"/>
        <v>-60</v>
      </c>
      <c r="H18">
        <f t="shared" si="11"/>
        <v>-80</v>
      </c>
      <c r="I18">
        <f t="shared" si="12"/>
        <v>-120</v>
      </c>
      <c r="J18">
        <f t="shared" si="13"/>
        <v>-160</v>
      </c>
    </row>
    <row r="19" spans="1:10" x14ac:dyDescent="0.25">
      <c r="A19">
        <f t="shared" si="5"/>
        <v>116.80000000000001</v>
      </c>
      <c r="B19">
        <f t="shared" si="6"/>
        <v>292</v>
      </c>
      <c r="C19">
        <f t="shared" si="7"/>
        <v>35.04</v>
      </c>
      <c r="D19">
        <f t="shared" si="8"/>
        <v>93.440000000000012</v>
      </c>
      <c r="E19">
        <f t="shared" si="14"/>
        <v>80</v>
      </c>
      <c r="F19">
        <f t="shared" si="9"/>
        <v>-80</v>
      </c>
      <c r="G19">
        <f t="shared" si="10"/>
        <v>-120</v>
      </c>
      <c r="H19">
        <f t="shared" si="11"/>
        <v>-160</v>
      </c>
      <c r="I19">
        <f t="shared" si="12"/>
        <v>-240</v>
      </c>
      <c r="J19">
        <f t="shared" si="13"/>
        <v>-320</v>
      </c>
    </row>
    <row r="20" spans="1:10" x14ac:dyDescent="0.25">
      <c r="A20">
        <f t="shared" si="5"/>
        <v>210</v>
      </c>
      <c r="B20">
        <f t="shared" si="6"/>
        <v>525</v>
      </c>
      <c r="C20">
        <f t="shared" si="7"/>
        <v>63</v>
      </c>
      <c r="D20">
        <f t="shared" si="8"/>
        <v>168</v>
      </c>
      <c r="E20">
        <f t="shared" si="14"/>
        <v>160</v>
      </c>
      <c r="F20">
        <f t="shared" si="9"/>
        <v>-160</v>
      </c>
      <c r="G20">
        <f t="shared" si="10"/>
        <v>-240</v>
      </c>
      <c r="H20">
        <f t="shared" si="11"/>
        <v>-320</v>
      </c>
      <c r="I20">
        <f t="shared" si="12"/>
        <v>-480</v>
      </c>
      <c r="J20">
        <f t="shared" si="13"/>
        <v>-640</v>
      </c>
    </row>
    <row r="21" spans="1:10" x14ac:dyDescent="0.25">
      <c r="A21">
        <f t="shared" si="5"/>
        <v>378</v>
      </c>
      <c r="B21">
        <f t="shared" si="6"/>
        <v>945</v>
      </c>
      <c r="C21">
        <f t="shared" si="7"/>
        <v>113.4</v>
      </c>
      <c r="D21">
        <f t="shared" si="8"/>
        <v>302.40000000000003</v>
      </c>
      <c r="E21">
        <f t="shared" si="14"/>
        <v>320</v>
      </c>
      <c r="F21">
        <f t="shared" si="9"/>
        <v>-320</v>
      </c>
      <c r="G21">
        <f t="shared" si="10"/>
        <v>-480</v>
      </c>
      <c r="H21">
        <f t="shared" si="11"/>
        <v>-640</v>
      </c>
      <c r="I21">
        <f t="shared" si="12"/>
        <v>-960</v>
      </c>
      <c r="J21">
        <f t="shared" si="13"/>
        <v>-1280</v>
      </c>
    </row>
    <row r="22" spans="1:10" x14ac:dyDescent="0.25">
      <c r="A22">
        <f t="shared" si="5"/>
        <v>680.40000000000009</v>
      </c>
      <c r="B22">
        <f t="shared" si="6"/>
        <v>1701</v>
      </c>
      <c r="C22">
        <f t="shared" si="7"/>
        <v>204.12</v>
      </c>
      <c r="D22">
        <f t="shared" si="8"/>
        <v>544.32000000000005</v>
      </c>
      <c r="E22">
        <f t="shared" si="14"/>
        <v>640</v>
      </c>
      <c r="F22">
        <f t="shared" si="9"/>
        <v>-640</v>
      </c>
      <c r="G22">
        <f t="shared" si="10"/>
        <v>-960</v>
      </c>
      <c r="H22">
        <f t="shared" si="11"/>
        <v>-1280</v>
      </c>
      <c r="I22">
        <f t="shared" si="12"/>
        <v>-1920</v>
      </c>
      <c r="J22">
        <f t="shared" si="13"/>
        <v>-2560</v>
      </c>
    </row>
    <row r="23" spans="1:10" x14ac:dyDescent="0.25">
      <c r="A23">
        <f t="shared" si="5"/>
        <v>1224.4000000000001</v>
      </c>
      <c r="B23">
        <f t="shared" si="6"/>
        <v>3061</v>
      </c>
      <c r="C23">
        <f t="shared" si="7"/>
        <v>367.32</v>
      </c>
      <c r="D23">
        <f t="shared" si="8"/>
        <v>979.5200000000001</v>
      </c>
      <c r="E23">
        <f t="shared" si="14"/>
        <v>1280</v>
      </c>
      <c r="F23">
        <f t="shared" si="9"/>
        <v>-1280</v>
      </c>
      <c r="G23">
        <f t="shared" si="10"/>
        <v>-1920</v>
      </c>
      <c r="H23">
        <f t="shared" si="11"/>
        <v>-2560</v>
      </c>
      <c r="I23">
        <f t="shared" si="12"/>
        <v>-3840</v>
      </c>
      <c r="J23">
        <f t="shared" si="13"/>
        <v>-5120</v>
      </c>
    </row>
    <row r="24" spans="1:10" x14ac:dyDescent="0.25">
      <c r="A24">
        <f t="shared" si="5"/>
        <v>2204</v>
      </c>
      <c r="B24">
        <f t="shared" si="6"/>
        <v>5510</v>
      </c>
      <c r="C24">
        <f t="shared" si="7"/>
        <v>661.2</v>
      </c>
      <c r="D24">
        <f t="shared" si="8"/>
        <v>1763.2</v>
      </c>
      <c r="E24">
        <f t="shared" si="14"/>
        <v>2560</v>
      </c>
      <c r="F24">
        <f t="shared" si="9"/>
        <v>-2560</v>
      </c>
      <c r="G24">
        <f t="shared" si="10"/>
        <v>-3840</v>
      </c>
      <c r="H24">
        <f t="shared" si="11"/>
        <v>-5120</v>
      </c>
      <c r="I24">
        <f t="shared" si="12"/>
        <v>-7680</v>
      </c>
      <c r="J24">
        <f t="shared" si="13"/>
        <v>-10240</v>
      </c>
    </row>
    <row r="25" spans="1:10" x14ac:dyDescent="0.25">
      <c r="A25">
        <f t="shared" si="5"/>
        <v>3967.2000000000003</v>
      </c>
      <c r="B25">
        <f t="shared" si="6"/>
        <v>9918</v>
      </c>
      <c r="C25">
        <f t="shared" si="7"/>
        <v>1190.1599999999999</v>
      </c>
      <c r="D25">
        <f t="shared" si="8"/>
        <v>3173.76</v>
      </c>
      <c r="E25">
        <f t="shared" si="14"/>
        <v>5120</v>
      </c>
      <c r="F25">
        <f t="shared" si="9"/>
        <v>-5120</v>
      </c>
      <c r="G25">
        <f t="shared" si="10"/>
        <v>-7680</v>
      </c>
      <c r="H25">
        <f t="shared" si="11"/>
        <v>-10240</v>
      </c>
      <c r="I25">
        <f t="shared" si="12"/>
        <v>-15360</v>
      </c>
      <c r="J25">
        <f t="shared" si="13"/>
        <v>-20480</v>
      </c>
    </row>
    <row r="27" spans="1:10" ht="23.25" x14ac:dyDescent="0.35">
      <c r="A27" t="s">
        <v>40</v>
      </c>
      <c r="B27" s="1" t="s">
        <v>47</v>
      </c>
      <c r="C27" s="1" t="s">
        <v>54</v>
      </c>
      <c r="D27" s="1" t="s">
        <v>62</v>
      </c>
      <c r="F27" s="1" t="s">
        <v>62</v>
      </c>
      <c r="G27" s="1" t="s">
        <v>61</v>
      </c>
    </row>
    <row r="28" spans="1:10" x14ac:dyDescent="0.25">
      <c r="B28" t="s">
        <v>70</v>
      </c>
      <c r="C28" t="s">
        <v>71</v>
      </c>
      <c r="D28" t="s">
        <v>30</v>
      </c>
      <c r="E28" t="s">
        <v>52</v>
      </c>
      <c r="F28" t="s">
        <v>49</v>
      </c>
      <c r="G28" t="s">
        <v>50</v>
      </c>
      <c r="H28" t="s">
        <v>51</v>
      </c>
      <c r="I28" t="s">
        <v>53</v>
      </c>
      <c r="J28" t="s">
        <v>55</v>
      </c>
    </row>
    <row r="29" spans="1:10" x14ac:dyDescent="0.25">
      <c r="B29">
        <v>1</v>
      </c>
      <c r="C29">
        <f>B29*100</f>
        <v>100</v>
      </c>
      <c r="E29">
        <f>E16</f>
        <v>10</v>
      </c>
      <c r="F29">
        <f>-E29*1.5</f>
        <v>-15</v>
      </c>
      <c r="G29">
        <f>-E29*1</f>
        <v>-10</v>
      </c>
      <c r="H29">
        <f>-E29*2</f>
        <v>-20</v>
      </c>
      <c r="I29">
        <f>-E29*3</f>
        <v>-30</v>
      </c>
      <c r="J29">
        <f>-E29</f>
        <v>-10</v>
      </c>
    </row>
    <row r="30" spans="1:10" x14ac:dyDescent="0.25">
      <c r="B30">
        <v>2</v>
      </c>
      <c r="C30">
        <f t="shared" ref="C30:C38" si="15">B30*100</f>
        <v>200</v>
      </c>
      <c r="E30">
        <f t="shared" ref="E30:E38" si="16">E17</f>
        <v>20</v>
      </c>
      <c r="F30">
        <f t="shared" ref="F30:F38" si="17">-E30*1.5</f>
        <v>-30</v>
      </c>
      <c r="G30">
        <f t="shared" ref="G30:G38" si="18">-E30*1</f>
        <v>-20</v>
      </c>
      <c r="H30">
        <f t="shared" ref="H30:H38" si="19">-E30*2</f>
        <v>-40</v>
      </c>
      <c r="I30">
        <f t="shared" ref="I30:I38" si="20">-E30*3</f>
        <v>-60</v>
      </c>
      <c r="J30">
        <f t="shared" ref="J30:J38" si="21">-E30</f>
        <v>-20</v>
      </c>
    </row>
    <row r="31" spans="1:10" x14ac:dyDescent="0.25">
      <c r="B31">
        <v>3</v>
      </c>
      <c r="C31">
        <f t="shared" si="15"/>
        <v>300</v>
      </c>
      <c r="E31">
        <f t="shared" si="16"/>
        <v>40</v>
      </c>
      <c r="F31">
        <f t="shared" si="17"/>
        <v>-60</v>
      </c>
      <c r="G31">
        <f t="shared" si="18"/>
        <v>-40</v>
      </c>
      <c r="H31">
        <f t="shared" si="19"/>
        <v>-80</v>
      </c>
      <c r="I31">
        <f t="shared" si="20"/>
        <v>-120</v>
      </c>
      <c r="J31">
        <f t="shared" si="21"/>
        <v>-40</v>
      </c>
    </row>
    <row r="32" spans="1:10" x14ac:dyDescent="0.25">
      <c r="B32">
        <v>4</v>
      </c>
      <c r="C32">
        <f t="shared" si="15"/>
        <v>400</v>
      </c>
      <c r="E32">
        <f t="shared" si="16"/>
        <v>80</v>
      </c>
      <c r="F32">
        <f t="shared" si="17"/>
        <v>-120</v>
      </c>
      <c r="G32">
        <f t="shared" si="18"/>
        <v>-80</v>
      </c>
      <c r="H32">
        <f t="shared" si="19"/>
        <v>-160</v>
      </c>
      <c r="I32">
        <f t="shared" si="20"/>
        <v>-240</v>
      </c>
      <c r="J32">
        <f t="shared" si="21"/>
        <v>-80</v>
      </c>
    </row>
    <row r="33" spans="1:10" x14ac:dyDescent="0.25">
      <c r="B33">
        <v>5</v>
      </c>
      <c r="C33">
        <f t="shared" si="15"/>
        <v>500</v>
      </c>
      <c r="E33">
        <f t="shared" si="16"/>
        <v>160</v>
      </c>
      <c r="F33">
        <f t="shared" si="17"/>
        <v>-240</v>
      </c>
      <c r="G33">
        <f t="shared" si="18"/>
        <v>-160</v>
      </c>
      <c r="H33">
        <f t="shared" si="19"/>
        <v>-320</v>
      </c>
      <c r="I33">
        <f t="shared" si="20"/>
        <v>-480</v>
      </c>
      <c r="J33">
        <f t="shared" si="21"/>
        <v>-160</v>
      </c>
    </row>
    <row r="34" spans="1:10" x14ac:dyDescent="0.25">
      <c r="B34">
        <v>6</v>
      </c>
      <c r="C34">
        <f t="shared" si="15"/>
        <v>600</v>
      </c>
      <c r="E34">
        <f t="shared" si="16"/>
        <v>320</v>
      </c>
      <c r="F34">
        <f t="shared" si="17"/>
        <v>-480</v>
      </c>
      <c r="G34">
        <f t="shared" si="18"/>
        <v>-320</v>
      </c>
      <c r="H34">
        <f t="shared" si="19"/>
        <v>-640</v>
      </c>
      <c r="I34">
        <f t="shared" si="20"/>
        <v>-960</v>
      </c>
      <c r="J34">
        <f t="shared" si="21"/>
        <v>-320</v>
      </c>
    </row>
    <row r="35" spans="1:10" x14ac:dyDescent="0.25">
      <c r="B35">
        <v>7</v>
      </c>
      <c r="C35">
        <f t="shared" si="15"/>
        <v>700</v>
      </c>
      <c r="E35">
        <f t="shared" si="16"/>
        <v>640</v>
      </c>
      <c r="F35">
        <f t="shared" si="17"/>
        <v>-960</v>
      </c>
      <c r="G35">
        <f t="shared" si="18"/>
        <v>-640</v>
      </c>
      <c r="H35">
        <f t="shared" si="19"/>
        <v>-1280</v>
      </c>
      <c r="I35">
        <f t="shared" si="20"/>
        <v>-1920</v>
      </c>
      <c r="J35">
        <f t="shared" si="21"/>
        <v>-640</v>
      </c>
    </row>
    <row r="36" spans="1:10" x14ac:dyDescent="0.25">
      <c r="B36">
        <v>8</v>
      </c>
      <c r="C36">
        <f t="shared" si="15"/>
        <v>800</v>
      </c>
      <c r="E36">
        <f t="shared" si="16"/>
        <v>1280</v>
      </c>
      <c r="F36">
        <f t="shared" si="17"/>
        <v>-1920</v>
      </c>
      <c r="G36">
        <f t="shared" si="18"/>
        <v>-1280</v>
      </c>
      <c r="H36">
        <f t="shared" si="19"/>
        <v>-2560</v>
      </c>
      <c r="I36">
        <f t="shared" si="20"/>
        <v>-3840</v>
      </c>
      <c r="J36">
        <f t="shared" si="21"/>
        <v>-1280</v>
      </c>
    </row>
    <row r="37" spans="1:10" x14ac:dyDescent="0.25">
      <c r="B37">
        <v>9</v>
      </c>
      <c r="C37">
        <f t="shared" si="15"/>
        <v>900</v>
      </c>
      <c r="E37">
        <f t="shared" si="16"/>
        <v>2560</v>
      </c>
      <c r="F37">
        <f t="shared" si="17"/>
        <v>-3840</v>
      </c>
      <c r="G37">
        <f t="shared" si="18"/>
        <v>-2560</v>
      </c>
      <c r="H37">
        <f t="shared" si="19"/>
        <v>-5120</v>
      </c>
      <c r="I37">
        <f t="shared" si="20"/>
        <v>-7680</v>
      </c>
      <c r="J37">
        <f t="shared" si="21"/>
        <v>-2560</v>
      </c>
    </row>
    <row r="38" spans="1:10" x14ac:dyDescent="0.25">
      <c r="B38">
        <v>10</v>
      </c>
      <c r="C38">
        <f t="shared" si="15"/>
        <v>1000</v>
      </c>
      <c r="E38">
        <f t="shared" si="16"/>
        <v>5120</v>
      </c>
      <c r="F38">
        <f t="shared" si="17"/>
        <v>-7680</v>
      </c>
      <c r="G38">
        <f t="shared" si="18"/>
        <v>-5120</v>
      </c>
      <c r="H38">
        <f t="shared" si="19"/>
        <v>-10240</v>
      </c>
      <c r="I38">
        <f t="shared" si="20"/>
        <v>-15360</v>
      </c>
      <c r="J38">
        <f t="shared" si="21"/>
        <v>-5120</v>
      </c>
    </row>
    <row r="39" spans="1:10" x14ac:dyDescent="0.25">
      <c r="A39" t="s">
        <v>120</v>
      </c>
      <c r="B39">
        <v>1</v>
      </c>
    </row>
    <row r="40" spans="1:10" x14ac:dyDescent="0.25">
      <c r="A40" t="s">
        <v>39</v>
      </c>
      <c r="B40">
        <v>1</v>
      </c>
    </row>
    <row r="41" spans="1:10" x14ac:dyDescent="0.25">
      <c r="A41" t="s">
        <v>121</v>
      </c>
      <c r="B41">
        <v>2</v>
      </c>
    </row>
    <row r="42" spans="1:10" x14ac:dyDescent="0.25">
      <c r="A42" t="s">
        <v>122</v>
      </c>
      <c r="B42">
        <v>2</v>
      </c>
    </row>
    <row r="43" spans="1:10" x14ac:dyDescent="0.25">
      <c r="A43" t="s">
        <v>123</v>
      </c>
      <c r="B4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9.42578125" customWidth="1"/>
    <col min="2" max="2" width="29.140625" customWidth="1"/>
    <col min="3" max="3" width="21" customWidth="1"/>
    <col min="4" max="4" width="16" customWidth="1"/>
  </cols>
  <sheetData>
    <row r="1" spans="1:4" s="1" customFormat="1" ht="23.25" x14ac:dyDescent="0.35">
      <c r="A1" s="1" t="s">
        <v>80</v>
      </c>
      <c r="B1" s="1" t="s">
        <v>84</v>
      </c>
    </row>
    <row r="2" spans="1:4" s="2" customFormat="1" ht="21" x14ac:dyDescent="0.35">
      <c r="B2" s="2">
        <v>1</v>
      </c>
      <c r="C2" s="2">
        <v>2</v>
      </c>
      <c r="D2" s="2">
        <v>3</v>
      </c>
    </row>
    <row r="3" spans="1:4" x14ac:dyDescent="0.25">
      <c r="A3" t="s">
        <v>81</v>
      </c>
      <c r="B3" t="s">
        <v>85</v>
      </c>
      <c r="C3" t="s">
        <v>26</v>
      </c>
    </row>
    <row r="4" spans="1:4" x14ac:dyDescent="0.25">
      <c r="B4" t="s">
        <v>110</v>
      </c>
      <c r="C4" t="s">
        <v>25</v>
      </c>
    </row>
    <row r="7" spans="1:4" x14ac:dyDescent="0.25">
      <c r="A7" t="s">
        <v>82</v>
      </c>
      <c r="B7" t="s">
        <v>86</v>
      </c>
      <c r="C7" t="s">
        <v>88</v>
      </c>
      <c r="D7" t="s">
        <v>89</v>
      </c>
    </row>
    <row r="8" spans="1:4" x14ac:dyDescent="0.25">
      <c r="B8" t="s">
        <v>87</v>
      </c>
    </row>
    <row r="11" spans="1:4" x14ac:dyDescent="0.25">
      <c r="A11" t="s">
        <v>83</v>
      </c>
    </row>
    <row r="15" spans="1:4" x14ac:dyDescent="0.25">
      <c r="A15" t="s">
        <v>124</v>
      </c>
    </row>
    <row r="16" spans="1:4" x14ac:dyDescent="0.25">
      <c r="A16" t="s">
        <v>125</v>
      </c>
    </row>
    <row r="17" spans="1:1" x14ac:dyDescent="0.25">
      <c r="A17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4" sqref="B14"/>
    </sheetView>
  </sheetViews>
  <sheetFormatPr baseColWidth="10" defaultRowHeight="15" x14ac:dyDescent="0.25"/>
  <cols>
    <col min="2" max="2" width="20.7109375" customWidth="1"/>
  </cols>
  <sheetData>
    <row r="1" spans="1:2" x14ac:dyDescent="0.25">
      <c r="A1" t="s">
        <v>30</v>
      </c>
    </row>
    <row r="2" spans="1:2" x14ac:dyDescent="0.25">
      <c r="A2" t="s">
        <v>86</v>
      </c>
    </row>
    <row r="3" spans="1:2" x14ac:dyDescent="0.25">
      <c r="A3" t="s">
        <v>87</v>
      </c>
    </row>
    <row r="4" spans="1:2" x14ac:dyDescent="0.25">
      <c r="A4" t="s">
        <v>101</v>
      </c>
    </row>
    <row r="5" spans="1:2" x14ac:dyDescent="0.25">
      <c r="A5" t="s">
        <v>102</v>
      </c>
    </row>
    <row r="6" spans="1:2" x14ac:dyDescent="0.25">
      <c r="A6" t="s">
        <v>103</v>
      </c>
    </row>
    <row r="7" spans="1:2" x14ac:dyDescent="0.25">
      <c r="A7" t="s">
        <v>89</v>
      </c>
    </row>
    <row r="8" spans="1:2" x14ac:dyDescent="0.25">
      <c r="A8" t="s">
        <v>104</v>
      </c>
      <c r="B8" t="s">
        <v>105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abSelected="1" topLeftCell="A37" workbookViewId="0">
      <selection activeCell="L56" sqref="L56"/>
    </sheetView>
  </sheetViews>
  <sheetFormatPr baseColWidth="10" defaultRowHeight="15" x14ac:dyDescent="0.25"/>
  <cols>
    <col min="3" max="3" width="36.5703125" customWidth="1"/>
    <col min="4" max="4" width="11.28515625" customWidth="1"/>
    <col min="10" max="10" width="11.42578125" customWidth="1"/>
    <col min="12" max="12" width="11.42578125" customWidth="1"/>
  </cols>
  <sheetData>
    <row r="1" spans="1:16" s="1" customFormat="1" ht="23.25" x14ac:dyDescent="0.35">
      <c r="A1" s="1" t="s">
        <v>128</v>
      </c>
      <c r="B1" s="1" t="s">
        <v>10</v>
      </c>
      <c r="C1" s="1" t="s">
        <v>130</v>
      </c>
      <c r="D1" s="4" t="s">
        <v>129</v>
      </c>
      <c r="E1" s="4"/>
      <c r="F1" s="4"/>
      <c r="H1" s="4" t="s">
        <v>132</v>
      </c>
      <c r="I1" s="4"/>
      <c r="J1" s="4"/>
      <c r="K1" s="4"/>
      <c r="M1" s="1" t="s">
        <v>131</v>
      </c>
      <c r="O1" s="4" t="s">
        <v>134</v>
      </c>
      <c r="P1" s="4"/>
    </row>
    <row r="2" spans="1:16" x14ac:dyDescent="0.25">
      <c r="A2" t="s">
        <v>127</v>
      </c>
      <c r="C2">
        <v>60</v>
      </c>
      <c r="D2" s="5"/>
      <c r="E2" s="5"/>
      <c r="F2" s="5"/>
    </row>
    <row r="3" spans="1:16" x14ac:dyDescent="0.25">
      <c r="B3">
        <v>1</v>
      </c>
      <c r="C3">
        <f>MIN(ROUND(POWER(2,B3 -1)*$C$2,0),B3*24*$C$2)</f>
        <v>60</v>
      </c>
      <c r="D3" s="3">
        <f>FLOOR(C3/24/60,1)</f>
        <v>0</v>
      </c>
      <c r="E3" s="3">
        <f>FLOOR((C3 - D3*24*60)/60,1)</f>
        <v>1</v>
      </c>
      <c r="F3" s="6">
        <f>C3 - D3*24*60 - E3*60</f>
        <v>0</v>
      </c>
      <c r="H3">
        <f>C3 - M3/10</f>
        <v>55</v>
      </c>
      <c r="I3" s="3">
        <f>FLOOR(H3/24/60,1)</f>
        <v>0</v>
      </c>
      <c r="J3" s="3">
        <f>FLOOR((H3 - I3*24*60)/60,1)</f>
        <v>0</v>
      </c>
      <c r="K3" s="6">
        <f>H3 - I3*24*60 - J3*60</f>
        <v>55</v>
      </c>
      <c r="M3">
        <f>MIN(ROUND(POWER(1.8,B3 -1)*50,0),B3*5000)</f>
        <v>50</v>
      </c>
      <c r="O3">
        <f>M3*0.2</f>
        <v>10</v>
      </c>
      <c r="P3">
        <f>O3*4</f>
        <v>40</v>
      </c>
    </row>
    <row r="4" spans="1:16" x14ac:dyDescent="0.25">
      <c r="B4">
        <v>2</v>
      </c>
      <c r="C4">
        <f t="shared" ref="C4:C22" si="0">MIN(ROUND(POWER(2,B4 -1)*$C$2,0),B4*24*$C$2)</f>
        <v>120</v>
      </c>
      <c r="D4" s="3">
        <f>FLOOR(C4/24/60,1)</f>
        <v>0</v>
      </c>
      <c r="E4" s="3">
        <f>FLOOR((C4 - D4*24*60)/60,1)</f>
        <v>2</v>
      </c>
      <c r="F4" s="6">
        <f>C4 - D4*24*60 - E4*60</f>
        <v>0</v>
      </c>
      <c r="H4">
        <f t="shared" ref="H4:H22" si="1">C4 - M4/10</f>
        <v>111</v>
      </c>
      <c r="I4" s="3">
        <f>FLOOR(H4/24/60,1)</f>
        <v>0</v>
      </c>
      <c r="J4" s="3">
        <f>FLOOR((H4 - I4*24*60)/60,1)</f>
        <v>1</v>
      </c>
      <c r="K4" s="6">
        <f>H4 - I4*24*60 - J4*60</f>
        <v>51</v>
      </c>
      <c r="M4">
        <f>MIN(ROUND(POWER(1.8,B4 -1)*50,0),B4*5000)</f>
        <v>90</v>
      </c>
      <c r="O4">
        <f t="shared" ref="O4:O22" si="2">M4*0.2</f>
        <v>18</v>
      </c>
      <c r="P4">
        <f t="shared" ref="P4:P22" si="3">O4*4</f>
        <v>72</v>
      </c>
    </row>
    <row r="5" spans="1:16" x14ac:dyDescent="0.25">
      <c r="B5">
        <v>3</v>
      </c>
      <c r="C5">
        <f t="shared" si="0"/>
        <v>240</v>
      </c>
      <c r="D5" s="3">
        <f>FLOOR(C5/24/60,1)</f>
        <v>0</v>
      </c>
      <c r="E5" s="3">
        <f>FLOOR((C5 - D5*24*60)/60,1)</f>
        <v>4</v>
      </c>
      <c r="F5" s="6">
        <f>C5 - D5*24*60 - E5*60</f>
        <v>0</v>
      </c>
      <c r="H5">
        <f t="shared" si="1"/>
        <v>223.8</v>
      </c>
      <c r="I5" s="3">
        <f>FLOOR(H5/24/60,1)</f>
        <v>0</v>
      </c>
      <c r="J5" s="3">
        <f>FLOOR((H5 - I5*24*60)/60,1)</f>
        <v>3</v>
      </c>
      <c r="K5" s="6">
        <f>H5 - I5*24*60 - J5*60</f>
        <v>43.800000000000011</v>
      </c>
      <c r="M5">
        <f>MIN(ROUND(POWER(1.8,B5 -1)*50,0),B5*5000)</f>
        <v>162</v>
      </c>
      <c r="O5">
        <f t="shared" si="2"/>
        <v>32.4</v>
      </c>
      <c r="P5">
        <f t="shared" si="3"/>
        <v>129.6</v>
      </c>
    </row>
    <row r="6" spans="1:16" x14ac:dyDescent="0.25">
      <c r="B6">
        <v>4</v>
      </c>
      <c r="C6">
        <f t="shared" si="0"/>
        <v>480</v>
      </c>
      <c r="D6" s="3">
        <f>FLOOR(C6/24/60,1)</f>
        <v>0</v>
      </c>
      <c r="E6" s="3">
        <f>FLOOR((C6 - D6*24*60)/60,1)</f>
        <v>8</v>
      </c>
      <c r="F6" s="6">
        <f>C6 - D6*24*60 - E6*60</f>
        <v>0</v>
      </c>
      <c r="H6">
        <f t="shared" si="1"/>
        <v>450.8</v>
      </c>
      <c r="I6" s="3">
        <f>FLOOR(H6/24/60,1)</f>
        <v>0</v>
      </c>
      <c r="J6" s="3">
        <f>FLOOR((H6 - I6*24*60)/60,1)</f>
        <v>7</v>
      </c>
      <c r="K6" s="6">
        <f>H6 - I6*24*60 - J6*60</f>
        <v>30.800000000000011</v>
      </c>
      <c r="M6">
        <f>MIN(ROUND(POWER(1.8,B6 -1)*50,0),B6*5000)</f>
        <v>292</v>
      </c>
      <c r="O6">
        <f t="shared" si="2"/>
        <v>58.400000000000006</v>
      </c>
      <c r="P6">
        <f t="shared" si="3"/>
        <v>233.60000000000002</v>
      </c>
    </row>
    <row r="7" spans="1:16" x14ac:dyDescent="0.25">
      <c r="B7">
        <v>5</v>
      </c>
      <c r="C7">
        <f t="shared" si="0"/>
        <v>960</v>
      </c>
      <c r="D7" s="3">
        <f>FLOOR(C7/24/60,1)</f>
        <v>0</v>
      </c>
      <c r="E7" s="3">
        <f>FLOOR((C7 - D7*24*60)/60,1)</f>
        <v>16</v>
      </c>
      <c r="F7" s="6">
        <f>C7 - D7*24*60 - E7*60</f>
        <v>0</v>
      </c>
      <c r="H7">
        <f t="shared" si="1"/>
        <v>907.5</v>
      </c>
      <c r="I7" s="3">
        <f>FLOOR(H7/24/60,1)</f>
        <v>0</v>
      </c>
      <c r="J7" s="3">
        <f>FLOOR((H7 - I7*24*60)/60,1)</f>
        <v>15</v>
      </c>
      <c r="K7" s="6">
        <f>H7 - I7*24*60 - J7*60</f>
        <v>7.5</v>
      </c>
      <c r="M7">
        <f>MIN(ROUND(POWER(1.8,B7 -1)*50,0),B7*5000)</f>
        <v>525</v>
      </c>
      <c r="O7">
        <f t="shared" si="2"/>
        <v>105</v>
      </c>
      <c r="P7">
        <f t="shared" si="3"/>
        <v>420</v>
      </c>
    </row>
    <row r="8" spans="1:16" x14ac:dyDescent="0.25">
      <c r="B8">
        <v>6</v>
      </c>
      <c r="C8">
        <f t="shared" si="0"/>
        <v>1920</v>
      </c>
      <c r="D8" s="3">
        <f>FLOOR(C8/24/60,1)</f>
        <v>1</v>
      </c>
      <c r="E8" s="3">
        <f>FLOOR((C8 - D8*24*60)/60,1)</f>
        <v>8</v>
      </c>
      <c r="F8" s="6">
        <f>C8 - D8*24*60 - E8*60</f>
        <v>0</v>
      </c>
      <c r="H8">
        <f t="shared" si="1"/>
        <v>1825.5</v>
      </c>
      <c r="I8" s="3">
        <f>FLOOR(H8/24/60,1)</f>
        <v>1</v>
      </c>
      <c r="J8" s="3">
        <f>FLOOR((H8 - I8*24*60)/60,1)</f>
        <v>6</v>
      </c>
      <c r="K8" s="6">
        <f>H8 - I8*24*60 - J8*60</f>
        <v>25.5</v>
      </c>
      <c r="M8">
        <f>MIN(ROUND(POWER(1.8,B8 -1)*50,0),B8*5000)</f>
        <v>945</v>
      </c>
      <c r="O8">
        <f t="shared" si="2"/>
        <v>189</v>
      </c>
      <c r="P8">
        <f t="shared" si="3"/>
        <v>756</v>
      </c>
    </row>
    <row r="9" spans="1:16" x14ac:dyDescent="0.25">
      <c r="B9">
        <v>7</v>
      </c>
      <c r="C9">
        <f t="shared" si="0"/>
        <v>3840</v>
      </c>
      <c r="D9" s="3">
        <f>FLOOR(C9/24/60,1)</f>
        <v>2</v>
      </c>
      <c r="E9" s="3">
        <f>FLOOR((C9 - D9*24*60)/60,1)</f>
        <v>16</v>
      </c>
      <c r="F9" s="6">
        <f>C9 - D9*24*60 - E9*60</f>
        <v>0</v>
      </c>
      <c r="H9">
        <f t="shared" si="1"/>
        <v>3669.9</v>
      </c>
      <c r="I9" s="3">
        <f>FLOOR(H9/24/60,1)</f>
        <v>2</v>
      </c>
      <c r="J9" s="3">
        <f>FLOOR((H9 - I9*24*60)/60,1)</f>
        <v>13</v>
      </c>
      <c r="K9" s="6">
        <f>H9 - I9*24*60 - J9*60</f>
        <v>9.9000000000000909</v>
      </c>
      <c r="M9">
        <f>MIN(ROUND(POWER(1.8,B9 -1)*50,0),B9*5000)</f>
        <v>1701</v>
      </c>
      <c r="O9">
        <f t="shared" si="2"/>
        <v>340.20000000000005</v>
      </c>
      <c r="P9">
        <f t="shared" si="3"/>
        <v>1360.8000000000002</v>
      </c>
    </row>
    <row r="10" spans="1:16" x14ac:dyDescent="0.25">
      <c r="B10">
        <v>8</v>
      </c>
      <c r="C10">
        <f t="shared" si="0"/>
        <v>7680</v>
      </c>
      <c r="D10" s="3">
        <f>FLOOR(C10/24/60,1)</f>
        <v>5</v>
      </c>
      <c r="E10" s="3">
        <f>FLOOR((C10 - D10*24*60)/60,1)</f>
        <v>8</v>
      </c>
      <c r="F10" s="6">
        <f>C10 - D10*24*60 - E10*60</f>
        <v>0</v>
      </c>
      <c r="H10">
        <f t="shared" si="1"/>
        <v>7373.9</v>
      </c>
      <c r="I10" s="3">
        <f>FLOOR(H10/24/60,1)</f>
        <v>5</v>
      </c>
      <c r="J10" s="3">
        <f>FLOOR((H10 - I10*24*60)/60,1)</f>
        <v>2</v>
      </c>
      <c r="K10" s="6">
        <f>H10 - I10*24*60 - J10*60</f>
        <v>53.899999999999636</v>
      </c>
      <c r="M10">
        <f>MIN(ROUND(POWER(1.8,B10 -1)*50,0),B10*5000)</f>
        <v>3061</v>
      </c>
      <c r="O10">
        <f t="shared" si="2"/>
        <v>612.20000000000005</v>
      </c>
      <c r="P10">
        <f t="shared" si="3"/>
        <v>2448.8000000000002</v>
      </c>
    </row>
    <row r="11" spans="1:16" x14ac:dyDescent="0.25">
      <c r="B11">
        <v>9</v>
      </c>
      <c r="C11">
        <f t="shared" si="0"/>
        <v>12960</v>
      </c>
      <c r="D11" s="3">
        <f>FLOOR(C11/24/60,1)</f>
        <v>9</v>
      </c>
      <c r="E11" s="3">
        <f>FLOOR((C11 - D11*24*60)/60,1)</f>
        <v>0</v>
      </c>
      <c r="F11" s="6">
        <f>C11 - D11*24*60 - E11*60</f>
        <v>0</v>
      </c>
      <c r="H11">
        <f t="shared" si="1"/>
        <v>12409</v>
      </c>
      <c r="I11" s="3">
        <f>FLOOR(H11/24/60,1)</f>
        <v>8</v>
      </c>
      <c r="J11" s="3">
        <f>FLOOR((H11 - I11*24*60)/60,1)</f>
        <v>14</v>
      </c>
      <c r="K11" s="6">
        <f>H11 - I11*24*60 - J11*60</f>
        <v>49</v>
      </c>
      <c r="M11">
        <f>MIN(ROUND(POWER(1.8,B11 -1)*50,0),B11*5000)</f>
        <v>5510</v>
      </c>
      <c r="O11">
        <f t="shared" si="2"/>
        <v>1102</v>
      </c>
      <c r="P11">
        <f t="shared" si="3"/>
        <v>4408</v>
      </c>
    </row>
    <row r="12" spans="1:16" x14ac:dyDescent="0.25">
      <c r="B12">
        <v>10</v>
      </c>
      <c r="C12">
        <f t="shared" si="0"/>
        <v>14400</v>
      </c>
      <c r="D12" s="3">
        <f>FLOOR(C12/24/60,1)</f>
        <v>10</v>
      </c>
      <c r="E12" s="3">
        <f>FLOOR((C12 - D12*24*60)/60,1)</f>
        <v>0</v>
      </c>
      <c r="F12" s="6">
        <f>C12 - D12*24*60 - E12*60</f>
        <v>0</v>
      </c>
      <c r="H12">
        <f t="shared" si="1"/>
        <v>13408.2</v>
      </c>
      <c r="I12" s="3">
        <f>FLOOR(H12/24/60,1)</f>
        <v>9</v>
      </c>
      <c r="J12" s="3">
        <f>FLOOR((H12 - I12*24*60)/60,1)</f>
        <v>7</v>
      </c>
      <c r="K12" s="6">
        <f>H12 - I12*24*60 - J12*60</f>
        <v>28.200000000000728</v>
      </c>
      <c r="M12">
        <f>MIN(ROUND(POWER(1.8,B12 -1)*50,0),B12*5000)</f>
        <v>9918</v>
      </c>
      <c r="O12">
        <f t="shared" si="2"/>
        <v>1983.6000000000001</v>
      </c>
      <c r="P12">
        <f t="shared" si="3"/>
        <v>7934.4000000000005</v>
      </c>
    </row>
    <row r="13" spans="1:16" x14ac:dyDescent="0.25">
      <c r="B13">
        <v>11</v>
      </c>
      <c r="C13">
        <f t="shared" si="0"/>
        <v>15840</v>
      </c>
      <c r="D13" s="3">
        <f t="shared" ref="D13:D24" si="4">FLOOR(C13/24/60,1)</f>
        <v>11</v>
      </c>
      <c r="E13" s="3">
        <f t="shared" ref="E13:E22" si="5">FLOOR((C13 - D13*24*60)/60,1)</f>
        <v>0</v>
      </c>
      <c r="F13" s="6">
        <f t="shared" ref="F13:F22" si="6">C13 - D13*24*60 - E13*60</f>
        <v>0</v>
      </c>
      <c r="H13">
        <f t="shared" si="1"/>
        <v>14054.8</v>
      </c>
      <c r="I13" s="3">
        <f>FLOOR(H13/24/60,1)</f>
        <v>9</v>
      </c>
      <c r="J13" s="3">
        <f>FLOOR((H13 - I13*24*60)/60,1)</f>
        <v>18</v>
      </c>
      <c r="K13" s="6">
        <f>H13 - I13*24*60 - J13*60</f>
        <v>14.799999999999272</v>
      </c>
      <c r="M13">
        <f>MIN(ROUND(POWER(1.8,B13 -1)*50,0),B13*5000)</f>
        <v>17852</v>
      </c>
      <c r="O13">
        <f t="shared" si="2"/>
        <v>3570.4</v>
      </c>
      <c r="P13">
        <f t="shared" si="3"/>
        <v>14281.6</v>
      </c>
    </row>
    <row r="14" spans="1:16" x14ac:dyDescent="0.25">
      <c r="B14">
        <v>12</v>
      </c>
      <c r="C14">
        <f t="shared" si="0"/>
        <v>17280</v>
      </c>
      <c r="D14" s="3">
        <f t="shared" si="4"/>
        <v>12</v>
      </c>
      <c r="E14" s="3">
        <f t="shared" si="5"/>
        <v>0</v>
      </c>
      <c r="F14" s="6">
        <f t="shared" si="6"/>
        <v>0</v>
      </c>
      <c r="H14">
        <f t="shared" si="1"/>
        <v>14066.6</v>
      </c>
      <c r="I14" s="3">
        <f>FLOOR(H14/24/60,1)</f>
        <v>9</v>
      </c>
      <c r="J14" s="3">
        <f>FLOOR((H14 - I14*24*60)/60,1)</f>
        <v>18</v>
      </c>
      <c r="K14" s="6">
        <f>H14 - I14*24*60 - J14*60</f>
        <v>26.600000000000364</v>
      </c>
      <c r="M14">
        <f>MIN(ROUND(POWER(1.8,B14 -1)*50,0),B14*5000)</f>
        <v>32134</v>
      </c>
      <c r="O14">
        <f t="shared" si="2"/>
        <v>6426.8</v>
      </c>
      <c r="P14">
        <f t="shared" si="3"/>
        <v>25707.200000000001</v>
      </c>
    </row>
    <row r="15" spans="1:16" x14ac:dyDescent="0.25">
      <c r="B15">
        <v>13</v>
      </c>
      <c r="C15">
        <f t="shared" si="0"/>
        <v>18720</v>
      </c>
      <c r="D15" s="3">
        <f t="shared" si="4"/>
        <v>13</v>
      </c>
      <c r="E15" s="3">
        <f t="shared" si="5"/>
        <v>0</v>
      </c>
      <c r="F15" s="6">
        <f t="shared" si="6"/>
        <v>0</v>
      </c>
      <c r="H15">
        <f t="shared" si="1"/>
        <v>12935.8</v>
      </c>
      <c r="I15" s="3">
        <f>FLOOR(H15/24/60,1)</f>
        <v>8</v>
      </c>
      <c r="J15" s="3">
        <f>FLOOR((H15 - I15*24*60)/60,1)</f>
        <v>23</v>
      </c>
      <c r="K15" s="6">
        <f>H15 - I15*24*60 - J15*60</f>
        <v>35.799999999999272</v>
      </c>
      <c r="M15">
        <f>MIN(ROUND(POWER(1.8,B15 -1)*50,0),B15*5000)</f>
        <v>57842</v>
      </c>
      <c r="O15">
        <f t="shared" si="2"/>
        <v>11568.400000000001</v>
      </c>
      <c r="P15">
        <f t="shared" si="3"/>
        <v>46273.600000000006</v>
      </c>
    </row>
    <row r="16" spans="1:16" x14ac:dyDescent="0.25">
      <c r="B16">
        <v>14</v>
      </c>
      <c r="C16">
        <f t="shared" si="0"/>
        <v>20160</v>
      </c>
      <c r="D16" s="3">
        <f t="shared" si="4"/>
        <v>14</v>
      </c>
      <c r="E16" s="3">
        <f t="shared" si="5"/>
        <v>0</v>
      </c>
      <c r="F16" s="6">
        <f t="shared" si="6"/>
        <v>0</v>
      </c>
      <c r="H16">
        <f t="shared" si="1"/>
        <v>13160</v>
      </c>
      <c r="I16" s="3">
        <f>FLOOR(H16/24/60,1)</f>
        <v>9</v>
      </c>
      <c r="J16" s="3">
        <f>FLOOR((H16 - I16*24*60)/60,1)</f>
        <v>3</v>
      </c>
      <c r="K16" s="6">
        <f>H16 - I16*24*60 - J16*60</f>
        <v>20</v>
      </c>
      <c r="M16">
        <f>MIN(ROUND(POWER(1.8,B16 -1)*50,0),B16*5000)</f>
        <v>70000</v>
      </c>
      <c r="O16">
        <f t="shared" si="2"/>
        <v>14000</v>
      </c>
      <c r="P16">
        <f t="shared" si="3"/>
        <v>56000</v>
      </c>
    </row>
    <row r="17" spans="1:16" x14ac:dyDescent="0.25">
      <c r="B17">
        <v>15</v>
      </c>
      <c r="C17">
        <f t="shared" si="0"/>
        <v>21600</v>
      </c>
      <c r="D17" s="3">
        <f t="shared" si="4"/>
        <v>15</v>
      </c>
      <c r="E17" s="3">
        <f t="shared" si="5"/>
        <v>0</v>
      </c>
      <c r="F17" s="6">
        <f t="shared" si="6"/>
        <v>0</v>
      </c>
      <c r="H17">
        <f t="shared" si="1"/>
        <v>14100</v>
      </c>
      <c r="I17" s="3">
        <f>FLOOR(H17/24/60,1)</f>
        <v>9</v>
      </c>
      <c r="J17" s="3">
        <f>FLOOR((H17 - I17*24*60)/60,1)</f>
        <v>19</v>
      </c>
      <c r="K17" s="6">
        <f>H17 - I17*24*60 - J17*60</f>
        <v>0</v>
      </c>
      <c r="M17">
        <f>MIN(ROUND(POWER(1.8,B17 -1)*50,0),B17*5000)</f>
        <v>75000</v>
      </c>
      <c r="O17">
        <f t="shared" si="2"/>
        <v>15000</v>
      </c>
      <c r="P17">
        <f t="shared" si="3"/>
        <v>60000</v>
      </c>
    </row>
    <row r="18" spans="1:16" x14ac:dyDescent="0.25">
      <c r="B18">
        <v>16</v>
      </c>
      <c r="C18">
        <f t="shared" si="0"/>
        <v>23040</v>
      </c>
      <c r="D18" s="3">
        <f t="shared" si="4"/>
        <v>16</v>
      </c>
      <c r="E18" s="3">
        <f t="shared" si="5"/>
        <v>0</v>
      </c>
      <c r="F18" s="6">
        <f t="shared" si="6"/>
        <v>0</v>
      </c>
      <c r="H18">
        <f t="shared" si="1"/>
        <v>15040</v>
      </c>
      <c r="I18" s="3">
        <f>FLOOR(H18/24/60,1)</f>
        <v>10</v>
      </c>
      <c r="J18" s="3">
        <f>FLOOR((H18 - I18*24*60)/60,1)</f>
        <v>10</v>
      </c>
      <c r="K18" s="6">
        <f>H18 - I18*24*60 - J18*60</f>
        <v>40</v>
      </c>
      <c r="M18">
        <f>MIN(ROUND(POWER(1.8,B18 -1)*50,0),B18*5000)</f>
        <v>80000</v>
      </c>
      <c r="O18">
        <f t="shared" si="2"/>
        <v>16000</v>
      </c>
      <c r="P18">
        <f t="shared" si="3"/>
        <v>64000</v>
      </c>
    </row>
    <row r="19" spans="1:16" x14ac:dyDescent="0.25">
      <c r="B19">
        <v>17</v>
      </c>
      <c r="C19">
        <f t="shared" si="0"/>
        <v>24480</v>
      </c>
      <c r="D19" s="3">
        <f t="shared" si="4"/>
        <v>17</v>
      </c>
      <c r="E19" s="3">
        <f t="shared" si="5"/>
        <v>0</v>
      </c>
      <c r="F19" s="6">
        <f t="shared" si="6"/>
        <v>0</v>
      </c>
      <c r="H19">
        <f t="shared" si="1"/>
        <v>15980</v>
      </c>
      <c r="I19" s="3">
        <f>FLOOR(H19/24/60,1)</f>
        <v>11</v>
      </c>
      <c r="J19" s="3">
        <f>FLOOR((H19 - I19*24*60)/60,1)</f>
        <v>2</v>
      </c>
      <c r="K19" s="6">
        <f>H19 - I19*24*60 - J19*60</f>
        <v>20</v>
      </c>
      <c r="M19">
        <f>MIN(ROUND(POWER(1.8,B19 -1)*50,0),B19*5000)</f>
        <v>85000</v>
      </c>
      <c r="O19">
        <f t="shared" si="2"/>
        <v>17000</v>
      </c>
      <c r="P19">
        <f t="shared" si="3"/>
        <v>68000</v>
      </c>
    </row>
    <row r="20" spans="1:16" x14ac:dyDescent="0.25">
      <c r="B20">
        <v>18</v>
      </c>
      <c r="C20">
        <f t="shared" si="0"/>
        <v>25920</v>
      </c>
      <c r="D20" s="3">
        <f t="shared" si="4"/>
        <v>18</v>
      </c>
      <c r="E20" s="3">
        <f t="shared" si="5"/>
        <v>0</v>
      </c>
      <c r="F20" s="6">
        <f t="shared" si="6"/>
        <v>0</v>
      </c>
      <c r="H20">
        <f t="shared" si="1"/>
        <v>16920</v>
      </c>
      <c r="I20" s="3">
        <f>FLOOR(H20/24/60,1)</f>
        <v>11</v>
      </c>
      <c r="J20" s="3">
        <f>FLOOR((H20 - I20*24*60)/60,1)</f>
        <v>18</v>
      </c>
      <c r="K20" s="6">
        <f>H20 - I20*24*60 - J20*60</f>
        <v>0</v>
      </c>
      <c r="M20">
        <f>MIN(ROUND(POWER(1.8,B20 -1)*50,0),B20*5000)</f>
        <v>90000</v>
      </c>
      <c r="O20">
        <f t="shared" si="2"/>
        <v>18000</v>
      </c>
      <c r="P20">
        <f t="shared" si="3"/>
        <v>72000</v>
      </c>
    </row>
    <row r="21" spans="1:16" x14ac:dyDescent="0.25">
      <c r="B21">
        <v>19</v>
      </c>
      <c r="C21">
        <f t="shared" si="0"/>
        <v>27360</v>
      </c>
      <c r="D21" s="3">
        <f t="shared" si="4"/>
        <v>19</v>
      </c>
      <c r="E21" s="3">
        <f t="shared" si="5"/>
        <v>0</v>
      </c>
      <c r="F21" s="6">
        <f t="shared" si="6"/>
        <v>0</v>
      </c>
      <c r="H21">
        <f t="shared" si="1"/>
        <v>17860</v>
      </c>
      <c r="I21" s="3">
        <f>FLOOR(H21/24/60,1)</f>
        <v>12</v>
      </c>
      <c r="J21" s="3">
        <f>FLOOR((H21 - I21*24*60)/60,1)</f>
        <v>9</v>
      </c>
      <c r="K21" s="6">
        <f>H21 - I21*24*60 - J21*60</f>
        <v>40</v>
      </c>
      <c r="M21">
        <f>MIN(ROUND(POWER(1.8,B21 -1)*50,0),B21*5000)</f>
        <v>95000</v>
      </c>
      <c r="O21">
        <f t="shared" si="2"/>
        <v>19000</v>
      </c>
      <c r="P21">
        <f t="shared" si="3"/>
        <v>76000</v>
      </c>
    </row>
    <row r="22" spans="1:16" x14ac:dyDescent="0.25">
      <c r="B22">
        <v>20</v>
      </c>
      <c r="C22">
        <f t="shared" si="0"/>
        <v>28800</v>
      </c>
      <c r="D22" s="3">
        <f t="shared" si="4"/>
        <v>20</v>
      </c>
      <c r="E22" s="3">
        <f t="shared" si="5"/>
        <v>0</v>
      </c>
      <c r="F22" s="6">
        <f t="shared" si="6"/>
        <v>0</v>
      </c>
      <c r="H22">
        <f t="shared" si="1"/>
        <v>18800</v>
      </c>
      <c r="I22" s="3">
        <f>FLOOR(H22/24/60,1)</f>
        <v>13</v>
      </c>
      <c r="J22" s="3">
        <f>FLOOR((H22 - I22*24*60)/60,1)</f>
        <v>1</v>
      </c>
      <c r="K22" s="6">
        <f>H22 - I22*24*60 - J22*60</f>
        <v>20</v>
      </c>
      <c r="M22">
        <f>MIN(ROUND(POWER(1.8,B22 -1)*50,0),B22*5000)</f>
        <v>100000</v>
      </c>
      <c r="O22">
        <f t="shared" si="2"/>
        <v>20000</v>
      </c>
      <c r="P22">
        <f t="shared" si="3"/>
        <v>80000</v>
      </c>
    </row>
    <row r="24" spans="1:16" x14ac:dyDescent="0.25">
      <c r="B24" t="s">
        <v>133</v>
      </c>
      <c r="C24">
        <f>SUM(C3:C22)</f>
        <v>265860</v>
      </c>
      <c r="D24" s="3">
        <f t="shared" si="4"/>
        <v>184</v>
      </c>
      <c r="E24" s="3">
        <f t="shared" ref="E24" si="7">FLOOR((C24 - D24*24*60)/60,1)</f>
        <v>15</v>
      </c>
      <c r="F24" s="6">
        <f t="shared" ref="F24" si="8">C24 - D24*24*60 - E24*60</f>
        <v>0</v>
      </c>
      <c r="H24">
        <f>SUM(H3:H22)</f>
        <v>193351.80000000002</v>
      </c>
      <c r="I24" s="3">
        <f>FLOOR(H24/24/60,1)</f>
        <v>134</v>
      </c>
      <c r="J24" s="3">
        <f>FLOOR((H24 - I24*24*60)/60,1)</f>
        <v>6</v>
      </c>
      <c r="K24" s="6">
        <f>H24 - I24*24*60 - J24*60</f>
        <v>31.800000000017462</v>
      </c>
    </row>
    <row r="26" spans="1:16" ht="23.25" x14ac:dyDescent="0.35">
      <c r="A26" s="1" t="s">
        <v>128</v>
      </c>
      <c r="B26" s="1" t="s">
        <v>10</v>
      </c>
      <c r="C26" s="1" t="s">
        <v>130</v>
      </c>
      <c r="D26" s="4" t="s">
        <v>129</v>
      </c>
      <c r="E26" s="4"/>
      <c r="F26" s="4"/>
      <c r="G26" s="1"/>
      <c r="H26" s="4" t="s">
        <v>132</v>
      </c>
      <c r="I26" s="4"/>
      <c r="J26" s="4"/>
      <c r="K26" s="4"/>
    </row>
    <row r="27" spans="1:16" x14ac:dyDescent="0.25">
      <c r="A27" t="s">
        <v>135</v>
      </c>
      <c r="C27">
        <v>10</v>
      </c>
      <c r="D27" s="5"/>
      <c r="E27" s="5"/>
      <c r="F27" s="5"/>
    </row>
    <row r="28" spans="1:16" x14ac:dyDescent="0.25">
      <c r="B28">
        <v>1</v>
      </c>
      <c r="C28">
        <f>MIN(ROUND(POWER(2,B28 -1)*$C$27,0),B28*24*$C$27)</f>
        <v>10</v>
      </c>
      <c r="D28" s="3">
        <f>FLOOR(C28/24/60,1)</f>
        <v>0</v>
      </c>
      <c r="E28" s="3">
        <f>FLOOR((C28 - D28*24*60)/60,1)</f>
        <v>0</v>
      </c>
      <c r="F28" s="6">
        <f>C28 - D28*24*60 - E28*60</f>
        <v>10</v>
      </c>
      <c r="H28">
        <f>C28-M28/10</f>
        <v>5</v>
      </c>
      <c r="I28" s="3">
        <f>FLOOR(H28/24/60,1)</f>
        <v>0</v>
      </c>
      <c r="J28" s="3">
        <f>FLOOR((H28 - I28*24*60)/60,1)</f>
        <v>0</v>
      </c>
      <c r="K28" s="6">
        <f>H28 - I28*24*60 - J28*60</f>
        <v>5</v>
      </c>
      <c r="M28">
        <f>MIN(ROUND(POWER(1.8,B28 -1)*50,0),B28*5000)</f>
        <v>50</v>
      </c>
    </row>
    <row r="29" spans="1:16" x14ac:dyDescent="0.25">
      <c r="B29">
        <v>2</v>
      </c>
      <c r="C29">
        <f t="shared" ref="C29:C47" si="9">MIN(ROUND(POWER(2,B29 -1)*$C$27,0),B29*24*$C$27)</f>
        <v>20</v>
      </c>
      <c r="D29" s="3">
        <f>FLOOR(C29/24/60,1)</f>
        <v>0</v>
      </c>
      <c r="E29" s="3">
        <f>FLOOR((C29 - D29*24*60)/60,1)</f>
        <v>0</v>
      </c>
      <c r="F29" s="6">
        <f>C29 - D29*24*60 - E29*60</f>
        <v>20</v>
      </c>
      <c r="H29">
        <f t="shared" ref="H29:H47" si="10">C29-M29/10</f>
        <v>11</v>
      </c>
      <c r="I29" s="3">
        <f>FLOOR(H29/24/60,1)</f>
        <v>0</v>
      </c>
      <c r="J29" s="3">
        <f>FLOOR((H29 - I29*24*60)/60,1)</f>
        <v>0</v>
      </c>
      <c r="K29" s="6">
        <f>H29 - I29*24*60 - J29*60</f>
        <v>11</v>
      </c>
      <c r="M29">
        <f>MIN(ROUND(POWER(1.8,B29 -1)*50,0),B29*5000)</f>
        <v>90</v>
      </c>
    </row>
    <row r="30" spans="1:16" x14ac:dyDescent="0.25">
      <c r="B30">
        <v>3</v>
      </c>
      <c r="C30">
        <f t="shared" si="9"/>
        <v>40</v>
      </c>
      <c r="D30" s="3">
        <f>FLOOR(C30/24/60,1)</f>
        <v>0</v>
      </c>
      <c r="E30" s="3">
        <f>FLOOR((C30 - D30*24*60)/60,1)</f>
        <v>0</v>
      </c>
      <c r="F30" s="6">
        <f>C30 - D30*24*60 - E30*60</f>
        <v>40</v>
      </c>
      <c r="H30">
        <f t="shared" si="10"/>
        <v>23.8</v>
      </c>
      <c r="I30" s="3">
        <f>FLOOR(H30/24/60,1)</f>
        <v>0</v>
      </c>
      <c r="J30" s="3">
        <f>FLOOR((H30 - I30*24*60)/60,1)</f>
        <v>0</v>
      </c>
      <c r="K30" s="6">
        <f>H30 - I30*24*60 - J30*60</f>
        <v>23.8</v>
      </c>
      <c r="M30">
        <f>MIN(ROUND(POWER(1.8,B30 -1)*50,0),B30*5000)</f>
        <v>162</v>
      </c>
    </row>
    <row r="31" spans="1:16" x14ac:dyDescent="0.25">
      <c r="B31">
        <v>4</v>
      </c>
      <c r="C31">
        <f t="shared" si="9"/>
        <v>80</v>
      </c>
      <c r="D31" s="3">
        <f>FLOOR(C31/24/60,1)</f>
        <v>0</v>
      </c>
      <c r="E31" s="3">
        <f>FLOOR((C31 - D31*24*60)/60,1)</f>
        <v>1</v>
      </c>
      <c r="F31" s="6">
        <f>C31 - D31*24*60 - E31*60</f>
        <v>20</v>
      </c>
      <c r="H31">
        <f t="shared" si="10"/>
        <v>50.8</v>
      </c>
      <c r="I31" s="3">
        <f>FLOOR(H31/24/60,1)</f>
        <v>0</v>
      </c>
      <c r="J31" s="3">
        <f>FLOOR((H31 - I31*24*60)/60,1)</f>
        <v>0</v>
      </c>
      <c r="K31" s="6">
        <f>H31 - I31*24*60 - J31*60</f>
        <v>50.8</v>
      </c>
      <c r="M31">
        <f>MIN(ROUND(POWER(1.8,B31 -1)*50,0),B31*5000)</f>
        <v>292</v>
      </c>
    </row>
    <row r="32" spans="1:16" x14ac:dyDescent="0.25">
      <c r="B32">
        <v>5</v>
      </c>
      <c r="C32">
        <f t="shared" si="9"/>
        <v>160</v>
      </c>
      <c r="D32" s="3">
        <f>FLOOR(C32/24/60,1)</f>
        <v>0</v>
      </c>
      <c r="E32" s="3">
        <f>FLOOR((C32 - D32*24*60)/60,1)</f>
        <v>2</v>
      </c>
      <c r="F32" s="6">
        <f>C32 - D32*24*60 - E32*60</f>
        <v>40</v>
      </c>
      <c r="H32">
        <f t="shared" si="10"/>
        <v>107.5</v>
      </c>
      <c r="I32" s="3">
        <f>FLOOR(H32/24/60,1)</f>
        <v>0</v>
      </c>
      <c r="J32" s="3">
        <f>FLOOR((H32 - I32*24*60)/60,1)</f>
        <v>1</v>
      </c>
      <c r="K32" s="6">
        <f>H32 - I32*24*60 - J32*60</f>
        <v>47.5</v>
      </c>
      <c r="M32">
        <f>MIN(ROUND(POWER(1.8,B32 -1)*50,0),B32*5000)</f>
        <v>525</v>
      </c>
    </row>
    <row r="33" spans="2:13" x14ac:dyDescent="0.25">
      <c r="B33">
        <v>6</v>
      </c>
      <c r="C33">
        <f t="shared" si="9"/>
        <v>320</v>
      </c>
      <c r="D33" s="3">
        <f>FLOOR(C33/24/60,1)</f>
        <v>0</v>
      </c>
      <c r="E33" s="3">
        <f>FLOOR((C33 - D33*24*60)/60,1)</f>
        <v>5</v>
      </c>
      <c r="F33" s="6">
        <f>C33 - D33*24*60 - E33*60</f>
        <v>20</v>
      </c>
      <c r="H33">
        <f t="shared" si="10"/>
        <v>225.5</v>
      </c>
      <c r="I33" s="3">
        <f>FLOOR(H33/24/60,1)</f>
        <v>0</v>
      </c>
      <c r="J33" s="3">
        <f>FLOOR((H33 - I33*24*60)/60,1)</f>
        <v>3</v>
      </c>
      <c r="K33" s="6">
        <f>H33 - I33*24*60 - J33*60</f>
        <v>45.5</v>
      </c>
      <c r="M33">
        <f>MIN(ROUND(POWER(1.8,B33 -1)*50,0),B33*5000)</f>
        <v>945</v>
      </c>
    </row>
    <row r="34" spans="2:13" x14ac:dyDescent="0.25">
      <c r="B34">
        <v>7</v>
      </c>
      <c r="C34">
        <f t="shared" si="9"/>
        <v>640</v>
      </c>
      <c r="D34" s="3">
        <f>FLOOR(C34/24/60,1)</f>
        <v>0</v>
      </c>
      <c r="E34" s="3">
        <f>FLOOR((C34 - D34*24*60)/60,1)</f>
        <v>10</v>
      </c>
      <c r="F34" s="6">
        <f>C34 - D34*24*60 - E34*60</f>
        <v>40</v>
      </c>
      <c r="H34">
        <f t="shared" si="10"/>
        <v>469.9</v>
      </c>
      <c r="I34" s="3">
        <f>FLOOR(H34/24/60,1)</f>
        <v>0</v>
      </c>
      <c r="J34" s="3">
        <f>FLOOR((H34 - I34*24*60)/60,1)</f>
        <v>7</v>
      </c>
      <c r="K34" s="6">
        <f>H34 - I34*24*60 - J34*60</f>
        <v>49.899999999999977</v>
      </c>
      <c r="M34">
        <f>MIN(ROUND(POWER(1.8,B34 -1)*50,0),B34*5000)</f>
        <v>1701</v>
      </c>
    </row>
    <row r="35" spans="2:13" x14ac:dyDescent="0.25">
      <c r="B35">
        <v>8</v>
      </c>
      <c r="C35">
        <f t="shared" si="9"/>
        <v>1280</v>
      </c>
      <c r="D35" s="3">
        <f>FLOOR(C35/24/60,1)</f>
        <v>0</v>
      </c>
      <c r="E35" s="3">
        <f>FLOOR((C35 - D35*24*60)/60,1)</f>
        <v>21</v>
      </c>
      <c r="F35" s="6">
        <f>C35 - D35*24*60 - E35*60</f>
        <v>20</v>
      </c>
      <c r="H35">
        <f t="shared" si="10"/>
        <v>973.9</v>
      </c>
      <c r="I35" s="3">
        <f>FLOOR(H35/24/60,1)</f>
        <v>0</v>
      </c>
      <c r="J35" s="3">
        <f>FLOOR((H35 - I35*24*60)/60,1)</f>
        <v>16</v>
      </c>
      <c r="K35" s="6">
        <f>H35 - I35*24*60 - J35*60</f>
        <v>13.899999999999977</v>
      </c>
      <c r="M35">
        <f>MIN(ROUND(POWER(1.8,B35 -1)*50,0),B35*5000)</f>
        <v>3061</v>
      </c>
    </row>
    <row r="36" spans="2:13" x14ac:dyDescent="0.25">
      <c r="B36">
        <v>9</v>
      </c>
      <c r="C36">
        <f t="shared" si="9"/>
        <v>2160</v>
      </c>
      <c r="D36" s="3">
        <f>FLOOR(C36/24/60,1)</f>
        <v>1</v>
      </c>
      <c r="E36" s="3">
        <f>FLOOR((C36 - D36*24*60)/60,1)</f>
        <v>12</v>
      </c>
      <c r="F36" s="6">
        <f>C36 - D36*24*60 - E36*60</f>
        <v>0</v>
      </c>
      <c r="H36">
        <f t="shared" si="10"/>
        <v>1609</v>
      </c>
      <c r="I36" s="3">
        <f>FLOOR(H36/24/60,1)</f>
        <v>1</v>
      </c>
      <c r="J36" s="3">
        <f>FLOOR((H36 - I36*24*60)/60,1)</f>
        <v>2</v>
      </c>
      <c r="K36" s="6">
        <f>H36 - I36*24*60 - J36*60</f>
        <v>49</v>
      </c>
      <c r="M36">
        <f>MIN(ROUND(POWER(1.8,B36 -1)*50,0),B36*5000)</f>
        <v>5510</v>
      </c>
    </row>
    <row r="37" spans="2:13" x14ac:dyDescent="0.25">
      <c r="B37">
        <v>10</v>
      </c>
      <c r="C37">
        <f t="shared" si="9"/>
        <v>2400</v>
      </c>
      <c r="D37" s="3">
        <f>FLOOR(C37/24/60,1)</f>
        <v>1</v>
      </c>
      <c r="E37" s="3">
        <f>FLOOR((C37 - D37*24*60)/60,1)</f>
        <v>16</v>
      </c>
      <c r="F37" s="6">
        <f>C37 - D37*24*60 - E37*60</f>
        <v>0</v>
      </c>
      <c r="H37">
        <f t="shared" si="10"/>
        <v>1408.2</v>
      </c>
      <c r="I37" s="3">
        <f>FLOOR(H37/24/60,1)</f>
        <v>0</v>
      </c>
      <c r="J37" s="3">
        <f>FLOOR((H37 - I37*24*60)/60,1)</f>
        <v>23</v>
      </c>
      <c r="K37" s="6">
        <f>H37 - I37*24*60 - J37*60</f>
        <v>28.200000000000045</v>
      </c>
      <c r="M37">
        <f>MIN(ROUND(POWER(1.8,B37 -1)*50,0),B37*5000)</f>
        <v>9918</v>
      </c>
    </row>
    <row r="38" spans="2:13" x14ac:dyDescent="0.25">
      <c r="B38">
        <v>11</v>
      </c>
      <c r="C38">
        <f t="shared" si="9"/>
        <v>2640</v>
      </c>
      <c r="D38" s="3">
        <f t="shared" ref="D38:D49" si="11">FLOOR(C38/24/60,1)</f>
        <v>1</v>
      </c>
      <c r="E38" s="3">
        <f t="shared" ref="E38:E47" si="12">FLOOR((C38 - D38*24*60)/60,1)</f>
        <v>20</v>
      </c>
      <c r="F38" s="6">
        <f t="shared" ref="F38:F47" si="13">C38 - D38*24*60 - E38*60</f>
        <v>0</v>
      </c>
      <c r="H38">
        <f t="shared" si="10"/>
        <v>854.8</v>
      </c>
      <c r="I38" s="3">
        <f>FLOOR(H38/24/60,1)</f>
        <v>0</v>
      </c>
      <c r="J38" s="3">
        <f>FLOOR((H38 - I38*24*60)/60,1)</f>
        <v>14</v>
      </c>
      <c r="K38" s="6">
        <f>H38 - I38*24*60 - J38*60</f>
        <v>14.799999999999955</v>
      </c>
      <c r="M38">
        <f>MIN(ROUND(POWER(1.8,B38 -1)*50,0),B38*5000)</f>
        <v>17852</v>
      </c>
    </row>
    <row r="39" spans="2:13" x14ac:dyDescent="0.25">
      <c r="B39">
        <v>12</v>
      </c>
      <c r="C39">
        <f t="shared" si="9"/>
        <v>2880</v>
      </c>
      <c r="D39" s="3">
        <f t="shared" si="11"/>
        <v>2</v>
      </c>
      <c r="E39" s="3">
        <f t="shared" si="12"/>
        <v>0</v>
      </c>
      <c r="F39" s="6">
        <f t="shared" si="13"/>
        <v>0</v>
      </c>
      <c r="H39">
        <f t="shared" si="10"/>
        <v>-333.40000000000009</v>
      </c>
      <c r="I39" s="3">
        <f>FLOOR(H39/24/60,1)</f>
        <v>-1</v>
      </c>
      <c r="J39" s="3">
        <f>FLOOR((H39 - I39*24*60)/60,1)</f>
        <v>18</v>
      </c>
      <c r="K39" s="6">
        <f>H39 - I39*24*60 - J39*60</f>
        <v>26.599999999999909</v>
      </c>
      <c r="M39">
        <f>MIN(ROUND(POWER(1.8,B39 -1)*50,0),B39*5000)</f>
        <v>32134</v>
      </c>
    </row>
    <row r="40" spans="2:13" x14ac:dyDescent="0.25">
      <c r="B40">
        <v>13</v>
      </c>
      <c r="C40">
        <f t="shared" si="9"/>
        <v>3120</v>
      </c>
      <c r="D40" s="3">
        <f t="shared" si="11"/>
        <v>2</v>
      </c>
      <c r="E40" s="3">
        <f t="shared" si="12"/>
        <v>4</v>
      </c>
      <c r="F40" s="6">
        <f t="shared" si="13"/>
        <v>0</v>
      </c>
      <c r="H40">
        <f t="shared" si="10"/>
        <v>-2664.2</v>
      </c>
      <c r="I40" s="3">
        <f>FLOOR(H40/24/60,1)</f>
        <v>-2</v>
      </c>
      <c r="J40" s="3">
        <f>FLOOR((H40 - I40*24*60)/60,1)</f>
        <v>3</v>
      </c>
      <c r="K40" s="6">
        <f>H40 - I40*24*60 - J40*60</f>
        <v>35.800000000000182</v>
      </c>
      <c r="M40">
        <f>MIN(ROUND(POWER(1.8,B40 -1)*50,0),B40*5000)</f>
        <v>57842</v>
      </c>
    </row>
    <row r="41" spans="2:13" x14ac:dyDescent="0.25">
      <c r="B41">
        <v>14</v>
      </c>
      <c r="C41">
        <f t="shared" si="9"/>
        <v>3360</v>
      </c>
      <c r="D41" s="3">
        <f t="shared" si="11"/>
        <v>2</v>
      </c>
      <c r="E41" s="3">
        <f t="shared" si="12"/>
        <v>8</v>
      </c>
      <c r="F41" s="6">
        <f t="shared" si="13"/>
        <v>0</v>
      </c>
      <c r="H41">
        <f t="shared" si="10"/>
        <v>-3640</v>
      </c>
      <c r="I41" s="3">
        <f>FLOOR(H41/24/60,1)</f>
        <v>-3</v>
      </c>
      <c r="J41" s="3">
        <f>FLOOR((H41 - I41*24*60)/60,1)</f>
        <v>11</v>
      </c>
      <c r="K41" s="6">
        <f>H41 - I41*24*60 - J41*60</f>
        <v>20</v>
      </c>
      <c r="M41">
        <f>MIN(ROUND(POWER(1.8,B41 -1)*50,0),B41*5000)</f>
        <v>70000</v>
      </c>
    </row>
    <row r="42" spans="2:13" x14ac:dyDescent="0.25">
      <c r="B42">
        <v>15</v>
      </c>
      <c r="C42">
        <f t="shared" si="9"/>
        <v>3600</v>
      </c>
      <c r="D42" s="3">
        <f t="shared" si="11"/>
        <v>2</v>
      </c>
      <c r="E42" s="3">
        <f t="shared" si="12"/>
        <v>12</v>
      </c>
      <c r="F42" s="6">
        <f t="shared" si="13"/>
        <v>0</v>
      </c>
      <c r="H42">
        <f t="shared" si="10"/>
        <v>-3900</v>
      </c>
      <c r="I42" s="3">
        <f>FLOOR(H42/24/60,1)</f>
        <v>-3</v>
      </c>
      <c r="J42" s="3">
        <f>FLOOR((H42 - I42*24*60)/60,1)</f>
        <v>7</v>
      </c>
      <c r="K42" s="6">
        <f>H42 - I42*24*60 - J42*60</f>
        <v>0</v>
      </c>
      <c r="M42">
        <f>MIN(ROUND(POWER(1.8,B42 -1)*50,0),B42*5000)</f>
        <v>75000</v>
      </c>
    </row>
    <row r="43" spans="2:13" x14ac:dyDescent="0.25">
      <c r="B43">
        <v>16</v>
      </c>
      <c r="C43">
        <f t="shared" si="9"/>
        <v>3840</v>
      </c>
      <c r="D43" s="3">
        <f t="shared" si="11"/>
        <v>2</v>
      </c>
      <c r="E43" s="3">
        <f t="shared" si="12"/>
        <v>16</v>
      </c>
      <c r="F43" s="6">
        <f t="shared" si="13"/>
        <v>0</v>
      </c>
      <c r="H43">
        <f t="shared" si="10"/>
        <v>-4160</v>
      </c>
      <c r="I43" s="3">
        <f>FLOOR(H43/24/60,1)</f>
        <v>-3</v>
      </c>
      <c r="J43" s="3">
        <f>FLOOR((H43 - I43*24*60)/60,1)</f>
        <v>2</v>
      </c>
      <c r="K43" s="6">
        <f>H43 - I43*24*60 - J43*60</f>
        <v>40</v>
      </c>
      <c r="M43">
        <f>MIN(ROUND(POWER(1.8,B43 -1)*50,0),B43*5000)</f>
        <v>80000</v>
      </c>
    </row>
    <row r="44" spans="2:13" x14ac:dyDescent="0.25">
      <c r="B44">
        <v>17</v>
      </c>
      <c r="C44">
        <f t="shared" si="9"/>
        <v>4080</v>
      </c>
      <c r="D44" s="3">
        <f t="shared" si="11"/>
        <v>2</v>
      </c>
      <c r="E44" s="3">
        <f t="shared" si="12"/>
        <v>20</v>
      </c>
      <c r="F44" s="6">
        <f t="shared" si="13"/>
        <v>0</v>
      </c>
      <c r="H44">
        <f t="shared" si="10"/>
        <v>-4420</v>
      </c>
      <c r="I44" s="3">
        <f>FLOOR(H44/24/60,1)</f>
        <v>-4</v>
      </c>
      <c r="J44" s="3">
        <f>FLOOR((H44 - I44*24*60)/60,1)</f>
        <v>22</v>
      </c>
      <c r="K44" s="6">
        <f>H44 - I44*24*60 - J44*60</f>
        <v>20</v>
      </c>
      <c r="M44">
        <f>MIN(ROUND(POWER(1.8,B44 -1)*50,0),B44*5000)</f>
        <v>85000</v>
      </c>
    </row>
    <row r="45" spans="2:13" x14ac:dyDescent="0.25">
      <c r="B45">
        <v>18</v>
      </c>
      <c r="C45">
        <f t="shared" si="9"/>
        <v>4320</v>
      </c>
      <c r="D45" s="3">
        <f t="shared" si="11"/>
        <v>3</v>
      </c>
      <c r="E45" s="3">
        <f t="shared" si="12"/>
        <v>0</v>
      </c>
      <c r="F45" s="6">
        <f t="shared" si="13"/>
        <v>0</v>
      </c>
      <c r="H45">
        <f t="shared" si="10"/>
        <v>-4680</v>
      </c>
      <c r="I45" s="3">
        <f>FLOOR(H45/24/60,1)</f>
        <v>-4</v>
      </c>
      <c r="J45" s="3">
        <f>FLOOR((H45 - I45*24*60)/60,1)</f>
        <v>18</v>
      </c>
      <c r="K45" s="6">
        <f>H45 - I45*24*60 - J45*60</f>
        <v>0</v>
      </c>
      <c r="M45">
        <f>MIN(ROUND(POWER(1.8,B45 -1)*50,0),B45*5000)</f>
        <v>90000</v>
      </c>
    </row>
    <row r="46" spans="2:13" x14ac:dyDescent="0.25">
      <c r="B46">
        <v>19</v>
      </c>
      <c r="C46">
        <f t="shared" si="9"/>
        <v>4560</v>
      </c>
      <c r="D46" s="3">
        <f t="shared" si="11"/>
        <v>3</v>
      </c>
      <c r="E46" s="3">
        <f t="shared" si="12"/>
        <v>4</v>
      </c>
      <c r="F46" s="6">
        <f t="shared" si="13"/>
        <v>0</v>
      </c>
      <c r="H46">
        <f t="shared" si="10"/>
        <v>-4940</v>
      </c>
      <c r="I46" s="3">
        <f>FLOOR(H46/24/60,1)</f>
        <v>-4</v>
      </c>
      <c r="J46" s="3">
        <f>FLOOR((H46 - I46*24*60)/60,1)</f>
        <v>13</v>
      </c>
      <c r="K46" s="6">
        <f>H46 - I46*24*60 - J46*60</f>
        <v>40</v>
      </c>
      <c r="M46">
        <f>MIN(ROUND(POWER(1.8,B46 -1)*50,0),B46*5000)</f>
        <v>95000</v>
      </c>
    </row>
    <row r="47" spans="2:13" x14ac:dyDescent="0.25">
      <c r="B47">
        <v>20</v>
      </c>
      <c r="C47">
        <f t="shared" si="9"/>
        <v>4800</v>
      </c>
      <c r="D47" s="3">
        <f t="shared" si="11"/>
        <v>3</v>
      </c>
      <c r="E47" s="3">
        <f t="shared" si="12"/>
        <v>8</v>
      </c>
      <c r="F47" s="6">
        <f t="shared" si="13"/>
        <v>0</v>
      </c>
      <c r="H47">
        <f t="shared" si="10"/>
        <v>-5200</v>
      </c>
      <c r="I47" s="3">
        <f>FLOOR(H47/24/60,1)</f>
        <v>-4</v>
      </c>
      <c r="J47" s="3">
        <f>FLOOR((H47 - I47*24*60)/60,1)</f>
        <v>9</v>
      </c>
      <c r="K47" s="6">
        <f>H47 - I47*24*60 - J47*60</f>
        <v>20</v>
      </c>
      <c r="M47">
        <f>MIN(ROUND(POWER(1.8,B47 -1)*50,0),B47*5000)</f>
        <v>100000</v>
      </c>
    </row>
    <row r="49" spans="1:13" x14ac:dyDescent="0.25">
      <c r="B49" t="s">
        <v>133</v>
      </c>
      <c r="C49">
        <f>SUM(C28:C47)</f>
        <v>44310</v>
      </c>
      <c r="D49" s="3">
        <f t="shared" si="11"/>
        <v>30</v>
      </c>
      <c r="E49" s="3">
        <f t="shared" ref="E49" si="14">FLOOR((C49 - D49*24*60)/60,1)</f>
        <v>18</v>
      </c>
      <c r="F49" s="6">
        <f t="shared" ref="F49" si="15">C49 - D49*24*60 - E49*60</f>
        <v>30</v>
      </c>
      <c r="H49">
        <f>SUM(H28:H47)</f>
        <v>-28198.2</v>
      </c>
      <c r="I49" s="3">
        <f>FLOOR(H49/24/60,1)</f>
        <v>-20</v>
      </c>
      <c r="J49" s="3">
        <f>FLOOR((H49 - I49*24*60)/60,1)</f>
        <v>10</v>
      </c>
      <c r="K49" s="6">
        <f>H49 - I49*24*60 - J49*60</f>
        <v>1.7999999999992724</v>
      </c>
    </row>
    <row r="51" spans="1:13" ht="23.25" x14ac:dyDescent="0.35">
      <c r="A51" s="1" t="s">
        <v>128</v>
      </c>
      <c r="B51" s="1" t="s">
        <v>10</v>
      </c>
      <c r="C51" s="1" t="s">
        <v>130</v>
      </c>
      <c r="D51" s="4" t="s">
        <v>129</v>
      </c>
      <c r="E51" s="4"/>
      <c r="F51" s="4"/>
      <c r="G51" s="1"/>
      <c r="H51" s="4" t="s">
        <v>132</v>
      </c>
      <c r="I51" s="4"/>
      <c r="J51" s="4"/>
      <c r="K51" s="4"/>
    </row>
    <row r="52" spans="1:13" x14ac:dyDescent="0.25">
      <c r="A52" t="s">
        <v>136</v>
      </c>
      <c r="C52">
        <v>40</v>
      </c>
      <c r="D52" s="5"/>
      <c r="E52" s="5"/>
      <c r="F52" s="5"/>
    </row>
    <row r="53" spans="1:13" x14ac:dyDescent="0.25">
      <c r="B53">
        <v>1</v>
      </c>
      <c r="C53">
        <f>MIN(ROUND(POWER(2,B53 -1)*$C$52,0),B53*24*$C$52)</f>
        <v>40</v>
      </c>
      <c r="D53" s="3">
        <f>FLOOR(C53/24/60,1)</f>
        <v>0</v>
      </c>
      <c r="E53" s="3">
        <f>FLOOR((C53 - D53*24*60)/60,1)</f>
        <v>0</v>
      </c>
      <c r="F53" s="6">
        <f>C53 - D53*24*60 - E53*60</f>
        <v>40</v>
      </c>
      <c r="H53">
        <f>C53-M53/10</f>
        <v>35</v>
      </c>
      <c r="I53" s="3">
        <f>FLOOR(H53/24/60,1)</f>
        <v>0</v>
      </c>
      <c r="J53" s="3">
        <f>FLOOR((H53 - I53*24*60)/60,1)</f>
        <v>0</v>
      </c>
      <c r="K53" s="6">
        <f>H53 - I53*24*60 - J53*60</f>
        <v>35</v>
      </c>
      <c r="M53">
        <f>MIN(ROUND(POWER(1.8,B53 -1)*50,0),B53*5000)</f>
        <v>50</v>
      </c>
    </row>
    <row r="54" spans="1:13" x14ac:dyDescent="0.25">
      <c r="B54">
        <v>2</v>
      </c>
      <c r="C54">
        <f t="shared" ref="C54:C72" si="16">MIN(ROUND(POWER(2,B54 -1)*$C$52,0),B54*24*$C$52)</f>
        <v>80</v>
      </c>
      <c r="D54" s="3">
        <f>FLOOR(C54/24/60,1)</f>
        <v>0</v>
      </c>
      <c r="E54" s="3">
        <f>FLOOR((C54 - D54*24*60)/60,1)</f>
        <v>1</v>
      </c>
      <c r="F54" s="6">
        <f>C54 - D54*24*60 - E54*60</f>
        <v>20</v>
      </c>
      <c r="H54">
        <f t="shared" ref="H54:H72" si="17">C54-M54/10</f>
        <v>71</v>
      </c>
      <c r="I54" s="3">
        <f>FLOOR(H54/24/60,1)</f>
        <v>0</v>
      </c>
      <c r="J54" s="3">
        <f>FLOOR((H54 - I54*24*60)/60,1)</f>
        <v>1</v>
      </c>
      <c r="K54" s="6">
        <f>H54 - I54*24*60 - J54*60</f>
        <v>11</v>
      </c>
      <c r="M54">
        <f>MIN(ROUND(POWER(1.8,B54 -1)*50,0),B54*5000)</f>
        <v>90</v>
      </c>
    </row>
    <row r="55" spans="1:13" x14ac:dyDescent="0.25">
      <c r="B55">
        <v>3</v>
      </c>
      <c r="C55">
        <f t="shared" si="16"/>
        <v>160</v>
      </c>
      <c r="D55" s="3">
        <f>FLOOR(C55/24/60,1)</f>
        <v>0</v>
      </c>
      <c r="E55" s="3">
        <f>FLOOR((C55 - D55*24*60)/60,1)</f>
        <v>2</v>
      </c>
      <c r="F55" s="6">
        <f>C55 - D55*24*60 - E55*60</f>
        <v>40</v>
      </c>
      <c r="H55">
        <f t="shared" si="17"/>
        <v>143.80000000000001</v>
      </c>
      <c r="I55" s="3">
        <f>FLOOR(H55/24/60,1)</f>
        <v>0</v>
      </c>
      <c r="J55" s="3">
        <f>FLOOR((H55 - I55*24*60)/60,1)</f>
        <v>2</v>
      </c>
      <c r="K55" s="6">
        <f>H55 - I55*24*60 - J55*60</f>
        <v>23.800000000000011</v>
      </c>
      <c r="M55">
        <f>MIN(ROUND(POWER(1.8,B55 -1)*50,0),B55*5000)</f>
        <v>162</v>
      </c>
    </row>
    <row r="56" spans="1:13" x14ac:dyDescent="0.25">
      <c r="B56">
        <v>4</v>
      </c>
      <c r="C56">
        <f t="shared" si="16"/>
        <v>320</v>
      </c>
      <c r="D56" s="3">
        <f>FLOOR(C56/24/60,1)</f>
        <v>0</v>
      </c>
      <c r="E56" s="3">
        <f>FLOOR((C56 - D56*24*60)/60,1)</f>
        <v>5</v>
      </c>
      <c r="F56" s="6">
        <f>C56 - D56*24*60 - E56*60</f>
        <v>20</v>
      </c>
      <c r="H56">
        <f t="shared" si="17"/>
        <v>290.8</v>
      </c>
      <c r="I56" s="3">
        <f>FLOOR(H56/24/60,1)</f>
        <v>0</v>
      </c>
      <c r="J56" s="3">
        <f>FLOOR((H56 - I56*24*60)/60,1)</f>
        <v>4</v>
      </c>
      <c r="K56" s="6">
        <f>H56 - I56*24*60 - J56*60</f>
        <v>50.800000000000011</v>
      </c>
      <c r="M56">
        <f>MIN(ROUND(POWER(1.8,B56 -1)*50,0),B56*5000)</f>
        <v>292</v>
      </c>
    </row>
    <row r="57" spans="1:13" x14ac:dyDescent="0.25">
      <c r="B57">
        <v>5</v>
      </c>
      <c r="C57">
        <f t="shared" si="16"/>
        <v>640</v>
      </c>
      <c r="D57" s="3">
        <f>FLOOR(C57/24/60,1)</f>
        <v>0</v>
      </c>
      <c r="E57" s="3">
        <f>FLOOR((C57 - D57*24*60)/60,1)</f>
        <v>10</v>
      </c>
      <c r="F57" s="6">
        <f>C57 - D57*24*60 - E57*60</f>
        <v>40</v>
      </c>
      <c r="H57">
        <f t="shared" si="17"/>
        <v>587.5</v>
      </c>
      <c r="I57" s="3">
        <f>FLOOR(H57/24/60,1)</f>
        <v>0</v>
      </c>
      <c r="J57" s="3">
        <f>FLOOR((H57 - I57*24*60)/60,1)</f>
        <v>9</v>
      </c>
      <c r="K57" s="6">
        <f>H57 - I57*24*60 - J57*60</f>
        <v>47.5</v>
      </c>
      <c r="M57">
        <f>MIN(ROUND(POWER(1.8,B57 -1)*50,0),B57*5000)</f>
        <v>525</v>
      </c>
    </row>
    <row r="58" spans="1:13" x14ac:dyDescent="0.25">
      <c r="B58">
        <v>6</v>
      </c>
      <c r="C58">
        <f t="shared" si="16"/>
        <v>1280</v>
      </c>
      <c r="D58" s="3">
        <f>FLOOR(C58/24/60,1)</f>
        <v>0</v>
      </c>
      <c r="E58" s="3">
        <f>FLOOR((C58 - D58*24*60)/60,1)</f>
        <v>21</v>
      </c>
      <c r="F58" s="6">
        <f>C58 - D58*24*60 - E58*60</f>
        <v>20</v>
      </c>
      <c r="H58">
        <f t="shared" si="17"/>
        <v>1185.5</v>
      </c>
      <c r="I58" s="3">
        <f>FLOOR(H58/24/60,1)</f>
        <v>0</v>
      </c>
      <c r="J58" s="3">
        <f>FLOOR((H58 - I58*24*60)/60,1)</f>
        <v>19</v>
      </c>
      <c r="K58" s="6">
        <f>H58 - I58*24*60 - J58*60</f>
        <v>45.5</v>
      </c>
      <c r="M58">
        <f>MIN(ROUND(POWER(1.8,B58 -1)*50,0),B58*5000)</f>
        <v>945</v>
      </c>
    </row>
    <row r="59" spans="1:13" x14ac:dyDescent="0.25">
      <c r="B59">
        <v>7</v>
      </c>
      <c r="C59">
        <f t="shared" si="16"/>
        <v>2560</v>
      </c>
      <c r="D59" s="3">
        <f>FLOOR(C59/24/60,1)</f>
        <v>1</v>
      </c>
      <c r="E59" s="3">
        <f>FLOOR((C59 - D59*24*60)/60,1)</f>
        <v>18</v>
      </c>
      <c r="F59" s="6">
        <f>C59 - D59*24*60 - E59*60</f>
        <v>40</v>
      </c>
      <c r="H59">
        <f t="shared" si="17"/>
        <v>2389.9</v>
      </c>
      <c r="I59" s="3">
        <f>FLOOR(H59/24/60,1)</f>
        <v>1</v>
      </c>
      <c r="J59" s="3">
        <f>FLOOR((H59 - I59*24*60)/60,1)</f>
        <v>15</v>
      </c>
      <c r="K59" s="6">
        <f>H59 - I59*24*60 - J59*60</f>
        <v>49.900000000000091</v>
      </c>
      <c r="M59">
        <f>MIN(ROUND(POWER(1.8,B59 -1)*50,0),B59*5000)</f>
        <v>1701</v>
      </c>
    </row>
    <row r="60" spans="1:13" x14ac:dyDescent="0.25">
      <c r="B60">
        <v>8</v>
      </c>
      <c r="C60">
        <f t="shared" si="16"/>
        <v>5120</v>
      </c>
      <c r="D60" s="3">
        <f>FLOOR(C60/24/60,1)</f>
        <v>3</v>
      </c>
      <c r="E60" s="3">
        <f>FLOOR((C60 - D60*24*60)/60,1)</f>
        <v>13</v>
      </c>
      <c r="F60" s="6">
        <f>C60 - D60*24*60 - E60*60</f>
        <v>20</v>
      </c>
      <c r="H60">
        <f t="shared" si="17"/>
        <v>4813.8999999999996</v>
      </c>
      <c r="I60" s="3">
        <f>FLOOR(H60/24/60,1)</f>
        <v>3</v>
      </c>
      <c r="J60" s="3">
        <f>FLOOR((H60 - I60*24*60)/60,1)</f>
        <v>8</v>
      </c>
      <c r="K60" s="6">
        <f>H60 - I60*24*60 - J60*60</f>
        <v>13.899999999999636</v>
      </c>
      <c r="M60">
        <f>MIN(ROUND(POWER(1.8,B60 -1)*50,0),B60*5000)</f>
        <v>3061</v>
      </c>
    </row>
    <row r="61" spans="1:13" x14ac:dyDescent="0.25">
      <c r="B61">
        <v>9</v>
      </c>
      <c r="C61">
        <f t="shared" si="16"/>
        <v>8640</v>
      </c>
      <c r="D61" s="3">
        <f>FLOOR(C61/24/60,1)</f>
        <v>6</v>
      </c>
      <c r="E61" s="3">
        <f>FLOOR((C61 - D61*24*60)/60,1)</f>
        <v>0</v>
      </c>
      <c r="F61" s="6">
        <f>C61 - D61*24*60 - E61*60</f>
        <v>0</v>
      </c>
      <c r="H61">
        <f t="shared" si="17"/>
        <v>8089</v>
      </c>
      <c r="I61" s="3">
        <f>FLOOR(H61/24/60,1)</f>
        <v>5</v>
      </c>
      <c r="J61" s="3">
        <f>FLOOR((H61 - I61*24*60)/60,1)</f>
        <v>14</v>
      </c>
      <c r="K61" s="6">
        <f>H61 - I61*24*60 - J61*60</f>
        <v>49</v>
      </c>
      <c r="M61">
        <f>MIN(ROUND(POWER(1.8,B61 -1)*50,0),B61*5000)</f>
        <v>5510</v>
      </c>
    </row>
    <row r="62" spans="1:13" x14ac:dyDescent="0.25">
      <c r="B62">
        <v>10</v>
      </c>
      <c r="C62">
        <f t="shared" si="16"/>
        <v>9600</v>
      </c>
      <c r="D62" s="3">
        <f>FLOOR(C62/24/60,1)</f>
        <v>6</v>
      </c>
      <c r="E62" s="3">
        <f>FLOOR((C62 - D62*24*60)/60,1)</f>
        <v>16</v>
      </c>
      <c r="F62" s="6">
        <f>C62 - D62*24*60 - E62*60</f>
        <v>0</v>
      </c>
      <c r="H62">
        <f t="shared" si="17"/>
        <v>8608.2000000000007</v>
      </c>
      <c r="I62" s="3">
        <f>FLOOR(H62/24/60,1)</f>
        <v>5</v>
      </c>
      <c r="J62" s="3">
        <f>FLOOR((H62 - I62*24*60)/60,1)</f>
        <v>23</v>
      </c>
      <c r="K62" s="6">
        <f>H62 - I62*24*60 - J62*60</f>
        <v>28.200000000000728</v>
      </c>
      <c r="M62">
        <f>MIN(ROUND(POWER(1.8,B62 -1)*50,0),B62*5000)</f>
        <v>9918</v>
      </c>
    </row>
    <row r="63" spans="1:13" x14ac:dyDescent="0.25">
      <c r="B63">
        <v>11</v>
      </c>
      <c r="C63">
        <f t="shared" si="16"/>
        <v>10560</v>
      </c>
      <c r="D63" s="3">
        <f t="shared" ref="D63:D74" si="18">FLOOR(C63/24/60,1)</f>
        <v>7</v>
      </c>
      <c r="E63" s="3">
        <f t="shared" ref="E63:E72" si="19">FLOOR((C63 - D63*24*60)/60,1)</f>
        <v>8</v>
      </c>
      <c r="F63" s="6">
        <f t="shared" ref="F63:F72" si="20">C63 - D63*24*60 - E63*60</f>
        <v>0</v>
      </c>
      <c r="H63">
        <f t="shared" si="17"/>
        <v>8774.7999999999993</v>
      </c>
      <c r="I63" s="3">
        <f>FLOOR(H63/24/60,1)</f>
        <v>6</v>
      </c>
      <c r="J63" s="3">
        <f>FLOOR((H63 - I63*24*60)/60,1)</f>
        <v>2</v>
      </c>
      <c r="K63" s="6">
        <f>H63 - I63*24*60 - J63*60</f>
        <v>14.799999999999272</v>
      </c>
      <c r="M63">
        <f>MIN(ROUND(POWER(1.8,B63 -1)*50,0),B63*5000)</f>
        <v>17852</v>
      </c>
    </row>
    <row r="64" spans="1:13" x14ac:dyDescent="0.25">
      <c r="B64">
        <v>12</v>
      </c>
      <c r="C64">
        <f t="shared" si="16"/>
        <v>11520</v>
      </c>
      <c r="D64" s="3">
        <f t="shared" si="18"/>
        <v>8</v>
      </c>
      <c r="E64" s="3">
        <f t="shared" si="19"/>
        <v>0</v>
      </c>
      <c r="F64" s="6">
        <f t="shared" si="20"/>
        <v>0</v>
      </c>
      <c r="H64">
        <f t="shared" si="17"/>
        <v>8306.6</v>
      </c>
      <c r="I64" s="3">
        <f>FLOOR(H64/24/60,1)</f>
        <v>5</v>
      </c>
      <c r="J64" s="3">
        <f>FLOOR((H64 - I64*24*60)/60,1)</f>
        <v>18</v>
      </c>
      <c r="K64" s="6">
        <f>H64 - I64*24*60 - J64*60</f>
        <v>26.600000000000364</v>
      </c>
      <c r="M64">
        <f>MIN(ROUND(POWER(1.8,B64 -1)*50,0),B64*5000)</f>
        <v>32134</v>
      </c>
    </row>
    <row r="65" spans="2:13" x14ac:dyDescent="0.25">
      <c r="B65">
        <v>13</v>
      </c>
      <c r="C65">
        <f t="shared" si="16"/>
        <v>12480</v>
      </c>
      <c r="D65" s="3">
        <f t="shared" si="18"/>
        <v>8</v>
      </c>
      <c r="E65" s="3">
        <f t="shared" si="19"/>
        <v>16</v>
      </c>
      <c r="F65" s="6">
        <f t="shared" si="20"/>
        <v>0</v>
      </c>
      <c r="H65">
        <f t="shared" si="17"/>
        <v>6695.8</v>
      </c>
      <c r="I65" s="3">
        <f>FLOOR(H65/24/60,1)</f>
        <v>4</v>
      </c>
      <c r="J65" s="3">
        <f>FLOOR((H65 - I65*24*60)/60,1)</f>
        <v>15</v>
      </c>
      <c r="K65" s="6">
        <f>H65 - I65*24*60 - J65*60</f>
        <v>35.800000000000182</v>
      </c>
      <c r="M65">
        <f>MIN(ROUND(POWER(1.8,B65 -1)*50,0),B65*5000)</f>
        <v>57842</v>
      </c>
    </row>
    <row r="66" spans="2:13" x14ac:dyDescent="0.25">
      <c r="B66">
        <v>14</v>
      </c>
      <c r="C66">
        <f t="shared" si="16"/>
        <v>13440</v>
      </c>
      <c r="D66" s="3">
        <f t="shared" si="18"/>
        <v>9</v>
      </c>
      <c r="E66" s="3">
        <f t="shared" si="19"/>
        <v>8</v>
      </c>
      <c r="F66" s="6">
        <f t="shared" si="20"/>
        <v>0</v>
      </c>
      <c r="H66">
        <f t="shared" si="17"/>
        <v>6440</v>
      </c>
      <c r="I66" s="3">
        <f>FLOOR(H66/24/60,1)</f>
        <v>4</v>
      </c>
      <c r="J66" s="3">
        <f>FLOOR((H66 - I66*24*60)/60,1)</f>
        <v>11</v>
      </c>
      <c r="K66" s="6">
        <f>H66 - I66*24*60 - J66*60</f>
        <v>20</v>
      </c>
      <c r="M66">
        <f>MIN(ROUND(POWER(1.8,B66 -1)*50,0),B66*5000)</f>
        <v>70000</v>
      </c>
    </row>
    <row r="67" spans="2:13" x14ac:dyDescent="0.25">
      <c r="B67">
        <v>15</v>
      </c>
      <c r="C67">
        <f t="shared" si="16"/>
        <v>14400</v>
      </c>
      <c r="D67" s="3">
        <f t="shared" si="18"/>
        <v>10</v>
      </c>
      <c r="E67" s="3">
        <f t="shared" si="19"/>
        <v>0</v>
      </c>
      <c r="F67" s="6">
        <f t="shared" si="20"/>
        <v>0</v>
      </c>
      <c r="H67">
        <f t="shared" si="17"/>
        <v>6900</v>
      </c>
      <c r="I67" s="3">
        <f>FLOOR(H67/24/60,1)</f>
        <v>4</v>
      </c>
      <c r="J67" s="3">
        <f>FLOOR((H67 - I67*24*60)/60,1)</f>
        <v>19</v>
      </c>
      <c r="K67" s="6">
        <f>H67 - I67*24*60 - J67*60</f>
        <v>0</v>
      </c>
      <c r="M67">
        <f>MIN(ROUND(POWER(1.8,B67 -1)*50,0),B67*5000)</f>
        <v>75000</v>
      </c>
    </row>
    <row r="68" spans="2:13" x14ac:dyDescent="0.25">
      <c r="B68">
        <v>16</v>
      </c>
      <c r="C68">
        <f t="shared" si="16"/>
        <v>15360</v>
      </c>
      <c r="D68" s="3">
        <f t="shared" si="18"/>
        <v>10</v>
      </c>
      <c r="E68" s="3">
        <f t="shared" si="19"/>
        <v>16</v>
      </c>
      <c r="F68" s="6">
        <f t="shared" si="20"/>
        <v>0</v>
      </c>
      <c r="H68">
        <f t="shared" si="17"/>
        <v>7360</v>
      </c>
      <c r="I68" s="3">
        <f>FLOOR(H68/24/60,1)</f>
        <v>5</v>
      </c>
      <c r="J68" s="3">
        <f>FLOOR((H68 - I68*24*60)/60,1)</f>
        <v>2</v>
      </c>
      <c r="K68" s="6">
        <f>H68 - I68*24*60 - J68*60</f>
        <v>40</v>
      </c>
      <c r="M68">
        <f>MIN(ROUND(POWER(1.8,B68 -1)*50,0),B68*5000)</f>
        <v>80000</v>
      </c>
    </row>
    <row r="69" spans="2:13" x14ac:dyDescent="0.25">
      <c r="B69">
        <v>17</v>
      </c>
      <c r="C69">
        <f t="shared" si="16"/>
        <v>16320</v>
      </c>
      <c r="D69" s="3">
        <f t="shared" si="18"/>
        <v>11</v>
      </c>
      <c r="E69" s="3">
        <f t="shared" si="19"/>
        <v>8</v>
      </c>
      <c r="F69" s="6">
        <f t="shared" si="20"/>
        <v>0</v>
      </c>
      <c r="H69">
        <f t="shared" si="17"/>
        <v>7820</v>
      </c>
      <c r="I69" s="3">
        <f>FLOOR(H69/24/60,1)</f>
        <v>5</v>
      </c>
      <c r="J69" s="3">
        <f>FLOOR((H69 - I69*24*60)/60,1)</f>
        <v>10</v>
      </c>
      <c r="K69" s="6">
        <f>H69 - I69*24*60 - J69*60</f>
        <v>20</v>
      </c>
      <c r="M69">
        <f>MIN(ROUND(POWER(1.8,B69 -1)*50,0),B69*5000)</f>
        <v>85000</v>
      </c>
    </row>
    <row r="70" spans="2:13" x14ac:dyDescent="0.25">
      <c r="B70">
        <v>18</v>
      </c>
      <c r="C70">
        <f t="shared" si="16"/>
        <v>17280</v>
      </c>
      <c r="D70" s="3">
        <f t="shared" si="18"/>
        <v>12</v>
      </c>
      <c r="E70" s="3">
        <f t="shared" si="19"/>
        <v>0</v>
      </c>
      <c r="F70" s="6">
        <f t="shared" si="20"/>
        <v>0</v>
      </c>
      <c r="H70">
        <f t="shared" si="17"/>
        <v>8280</v>
      </c>
      <c r="I70" s="3">
        <f>FLOOR(H70/24/60,1)</f>
        <v>5</v>
      </c>
      <c r="J70" s="3">
        <f>FLOOR((H70 - I70*24*60)/60,1)</f>
        <v>18</v>
      </c>
      <c r="K70" s="6">
        <f>H70 - I70*24*60 - J70*60</f>
        <v>0</v>
      </c>
      <c r="M70">
        <f>MIN(ROUND(POWER(1.8,B70 -1)*50,0),B70*5000)</f>
        <v>90000</v>
      </c>
    </row>
    <row r="71" spans="2:13" x14ac:dyDescent="0.25">
      <c r="B71">
        <v>19</v>
      </c>
      <c r="C71">
        <f t="shared" si="16"/>
        <v>18240</v>
      </c>
      <c r="D71" s="3">
        <f t="shared" si="18"/>
        <v>12</v>
      </c>
      <c r="E71" s="3">
        <f t="shared" si="19"/>
        <v>16</v>
      </c>
      <c r="F71" s="6">
        <f t="shared" si="20"/>
        <v>0</v>
      </c>
      <c r="H71">
        <f t="shared" si="17"/>
        <v>8740</v>
      </c>
      <c r="I71" s="3">
        <f>FLOOR(H71/24/60,1)</f>
        <v>6</v>
      </c>
      <c r="J71" s="3">
        <f>FLOOR((H71 - I71*24*60)/60,1)</f>
        <v>1</v>
      </c>
      <c r="K71" s="6">
        <f>H71 - I71*24*60 - J71*60</f>
        <v>40</v>
      </c>
      <c r="M71">
        <f>MIN(ROUND(POWER(1.8,B71 -1)*50,0),B71*5000)</f>
        <v>95000</v>
      </c>
    </row>
    <row r="72" spans="2:13" x14ac:dyDescent="0.25">
      <c r="B72">
        <v>20</v>
      </c>
      <c r="C72">
        <f t="shared" si="16"/>
        <v>19200</v>
      </c>
      <c r="D72" s="3">
        <f t="shared" si="18"/>
        <v>13</v>
      </c>
      <c r="E72" s="3">
        <f t="shared" si="19"/>
        <v>8</v>
      </c>
      <c r="F72" s="6">
        <f t="shared" si="20"/>
        <v>0</v>
      </c>
      <c r="H72">
        <f t="shared" si="17"/>
        <v>9200</v>
      </c>
      <c r="I72" s="3">
        <f>FLOOR(H72/24/60,1)</f>
        <v>6</v>
      </c>
      <c r="J72" s="3">
        <f>FLOOR((H72 - I72*24*60)/60,1)</f>
        <v>9</v>
      </c>
      <c r="K72" s="6">
        <f>H72 - I72*24*60 - J72*60</f>
        <v>20</v>
      </c>
      <c r="M72">
        <f>MIN(ROUND(POWER(1.8,B72 -1)*50,0),B72*5000)</f>
        <v>100000</v>
      </c>
    </row>
    <row r="74" spans="2:13" x14ac:dyDescent="0.25">
      <c r="B74" t="s">
        <v>133</v>
      </c>
      <c r="C74">
        <f>SUM(C53:C72)</f>
        <v>177240</v>
      </c>
      <c r="D74" s="3">
        <f t="shared" si="18"/>
        <v>123</v>
      </c>
      <c r="E74" s="3">
        <f t="shared" ref="E74" si="21">FLOOR((C74 - D74*24*60)/60,1)</f>
        <v>2</v>
      </c>
      <c r="F74" s="6">
        <f t="shared" ref="F74" si="22">C74 - D74*24*60 - E74*60</f>
        <v>0</v>
      </c>
      <c r="H74">
        <f>SUM(H53:H72)</f>
        <v>104731.8</v>
      </c>
      <c r="I74" s="3">
        <f>FLOOR(H74/24/60,1)</f>
        <v>72</v>
      </c>
      <c r="J74" s="3">
        <f>FLOOR((H74 - I74*24*60)/60,1)</f>
        <v>17</v>
      </c>
      <c r="K74" s="6">
        <f>H74 - I74*24*60 - J74*60</f>
        <v>31.80000000000291</v>
      </c>
    </row>
  </sheetData>
  <mergeCells count="10">
    <mergeCell ref="D27:F27"/>
    <mergeCell ref="D51:F51"/>
    <mergeCell ref="H51:K51"/>
    <mergeCell ref="D52:F52"/>
    <mergeCell ref="D1:F1"/>
    <mergeCell ref="D2:F2"/>
    <mergeCell ref="H1:K1"/>
    <mergeCell ref="O1:P1"/>
    <mergeCell ref="D26:F26"/>
    <mergeCell ref="H26:K26"/>
  </mergeCells>
  <pageMargins left="0.7" right="0.7" top="0.78740157499999996" bottom="0.78740157499999996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buildings</vt:lpstr>
      <vt:lpstr>ressources</vt:lpstr>
      <vt:lpstr>nauka</vt:lpstr>
      <vt:lpstr>uniti</vt:lpstr>
      <vt:lpstr>BuildingsCosts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2015-03-10T15:41:17Z</dcterms:modified>
</cp:coreProperties>
</file>