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h-pc\Documents\354\INF354\p8\"/>
    </mc:Choice>
  </mc:AlternateContent>
  <bookViews>
    <workbookView xWindow="0" yWindow="0" windowWidth="15360" windowHeight="7695" tabRatio="283"/>
  </bookViews>
  <sheets>
    <sheet name="INICIO" sheetId="1" r:id="rId1"/>
    <sheet name="1" sheetId="2" r:id="rId2"/>
    <sheet name="2" sheetId="5" r:id="rId3"/>
    <sheet name="3" sheetId="4" r:id="rId4"/>
  </sheets>
  <definedNames>
    <definedName name="_xlnm._FilterDatabase" localSheetId="1" hidden="1">'1'!$A$3:$H$17</definedName>
    <definedName name="_xlnm._FilterDatabase" localSheetId="2" hidden="1">'2'!$A$3:$H$12</definedName>
    <definedName name="_xlnm._FilterDatabase" localSheetId="3" hidden="1">'3'!$A$3:$H$8</definedName>
    <definedName name="_xlnm._FilterDatabase" localSheetId="0" hidden="1">INICIO!$A$3:$H$17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5" l="1"/>
  <c r="N28" i="5" s="1"/>
  <c r="L28" i="5"/>
  <c r="K28" i="5"/>
  <c r="M27" i="5"/>
  <c r="L27" i="5"/>
  <c r="K27" i="5"/>
  <c r="M26" i="5"/>
  <c r="L26" i="5"/>
  <c r="K26" i="5"/>
  <c r="M25" i="5"/>
  <c r="L25" i="5"/>
  <c r="K25" i="5"/>
  <c r="M23" i="5"/>
  <c r="N23" i="5" s="1"/>
  <c r="L23" i="5"/>
  <c r="K23" i="5"/>
  <c r="M22" i="5"/>
  <c r="L22" i="5"/>
  <c r="K22" i="5"/>
  <c r="M20" i="5"/>
  <c r="L20" i="5"/>
  <c r="K20" i="5"/>
  <c r="M19" i="5"/>
  <c r="L19" i="5"/>
  <c r="K19" i="5"/>
  <c r="M18" i="5"/>
  <c r="N18" i="5" s="1"/>
  <c r="L18" i="5"/>
  <c r="K18" i="5"/>
  <c r="M17" i="5"/>
  <c r="N17" i="5" s="1"/>
  <c r="L17" i="5"/>
  <c r="K17" i="5"/>
  <c r="M15" i="5"/>
  <c r="L15" i="5"/>
  <c r="K15" i="5"/>
  <c r="M14" i="5"/>
  <c r="L14" i="5"/>
  <c r="K14" i="5"/>
  <c r="M12" i="5"/>
  <c r="L12" i="5"/>
  <c r="K12" i="5"/>
  <c r="M11" i="5"/>
  <c r="L11" i="5"/>
  <c r="K11" i="5"/>
  <c r="M9" i="5"/>
  <c r="L9" i="5"/>
  <c r="K9" i="5"/>
  <c r="M8" i="5"/>
  <c r="L8" i="5"/>
  <c r="K8" i="5"/>
  <c r="M6" i="5"/>
  <c r="L6" i="5"/>
  <c r="K6" i="5"/>
  <c r="M5" i="5"/>
  <c r="L5" i="5"/>
  <c r="K5" i="5"/>
  <c r="M3" i="5"/>
  <c r="N3" i="5" s="1"/>
  <c r="L3" i="5"/>
  <c r="K3" i="5"/>
  <c r="M28" i="4"/>
  <c r="L28" i="4"/>
  <c r="K28" i="4"/>
  <c r="M27" i="4"/>
  <c r="L27" i="4"/>
  <c r="K27" i="4"/>
  <c r="M26" i="4"/>
  <c r="L26" i="4"/>
  <c r="K26" i="4"/>
  <c r="M25" i="4"/>
  <c r="L25" i="4"/>
  <c r="K25" i="4"/>
  <c r="M23" i="4"/>
  <c r="L23" i="4"/>
  <c r="K23" i="4"/>
  <c r="M22" i="4"/>
  <c r="L22" i="4"/>
  <c r="K22" i="4"/>
  <c r="M20" i="4"/>
  <c r="L20" i="4"/>
  <c r="K20" i="4"/>
  <c r="M19" i="4"/>
  <c r="L19" i="4"/>
  <c r="K19" i="4"/>
  <c r="M18" i="4"/>
  <c r="L18" i="4"/>
  <c r="K18" i="4"/>
  <c r="M17" i="4"/>
  <c r="L17" i="4"/>
  <c r="K17" i="4"/>
  <c r="M15" i="4"/>
  <c r="L15" i="4"/>
  <c r="K15" i="4"/>
  <c r="M14" i="4"/>
  <c r="L14" i="4"/>
  <c r="K14" i="4"/>
  <c r="M12" i="4"/>
  <c r="L12" i="4"/>
  <c r="K12" i="4"/>
  <c r="M11" i="4"/>
  <c r="L11" i="4"/>
  <c r="K11" i="4"/>
  <c r="M9" i="4"/>
  <c r="L9" i="4"/>
  <c r="K9" i="4"/>
  <c r="M8" i="4"/>
  <c r="L8" i="4"/>
  <c r="K8" i="4"/>
  <c r="M6" i="4"/>
  <c r="L6" i="4"/>
  <c r="K6" i="4"/>
  <c r="M5" i="4"/>
  <c r="L5" i="4"/>
  <c r="K5" i="4"/>
  <c r="M3" i="4"/>
  <c r="L3" i="4"/>
  <c r="K3" i="4"/>
  <c r="N29" i="2"/>
  <c r="N28" i="2"/>
  <c r="N27" i="2"/>
  <c r="N26" i="2"/>
  <c r="N24" i="2"/>
  <c r="N23" i="2"/>
  <c r="N21" i="2"/>
  <c r="N20" i="2"/>
  <c r="N19" i="2"/>
  <c r="N18" i="2"/>
  <c r="N16" i="2"/>
  <c r="N15" i="2"/>
  <c r="N13" i="2"/>
  <c r="N12" i="2"/>
  <c r="N10" i="2"/>
  <c r="N9" i="2"/>
  <c r="N8" i="2"/>
  <c r="N6" i="2"/>
  <c r="N5" i="2"/>
  <c r="N3" i="2"/>
  <c r="N9" i="5" l="1"/>
  <c r="N20" i="5"/>
  <c r="N26" i="5"/>
  <c r="N15" i="5"/>
  <c r="N6" i="5"/>
  <c r="N11" i="5"/>
  <c r="N12" i="5"/>
  <c r="N8" i="5"/>
  <c r="O7" i="5" s="1"/>
  <c r="N14" i="5"/>
  <c r="N22" i="5"/>
  <c r="O22" i="5" s="1"/>
  <c r="N27" i="5"/>
  <c r="N5" i="5"/>
  <c r="O4" i="5" s="1"/>
  <c r="N19" i="5"/>
  <c r="N25" i="5"/>
  <c r="O25" i="5"/>
  <c r="O14" i="5"/>
  <c r="O17" i="5"/>
  <c r="O11" i="5"/>
  <c r="N5" i="4"/>
  <c r="N11" i="4"/>
  <c r="N3" i="4"/>
  <c r="N15" i="4"/>
  <c r="N14" i="4"/>
  <c r="N19" i="4"/>
  <c r="N25" i="4"/>
  <c r="N8" i="4"/>
  <c r="N17" i="4"/>
  <c r="N22" i="4"/>
  <c r="O22" i="4" s="1"/>
  <c r="N27" i="4"/>
  <c r="N6" i="4"/>
  <c r="N12" i="4"/>
  <c r="N20" i="4"/>
  <c r="N26" i="4"/>
  <c r="N9" i="4"/>
  <c r="N18" i="4"/>
  <c r="N23" i="4"/>
  <c r="N28" i="4"/>
  <c r="L3" i="2"/>
  <c r="M3" i="2"/>
  <c r="M29" i="2"/>
  <c r="L29" i="2"/>
  <c r="K29" i="2"/>
  <c r="M28" i="2"/>
  <c r="L28" i="2"/>
  <c r="K28" i="2"/>
  <c r="M27" i="2"/>
  <c r="L27" i="2"/>
  <c r="K27" i="2"/>
  <c r="M26" i="2"/>
  <c r="L26" i="2"/>
  <c r="K26" i="2"/>
  <c r="M24" i="2"/>
  <c r="L24" i="2"/>
  <c r="K24" i="2"/>
  <c r="M23" i="2"/>
  <c r="L23" i="2"/>
  <c r="K23" i="2"/>
  <c r="M21" i="2"/>
  <c r="L21" i="2"/>
  <c r="K21" i="2"/>
  <c r="M20" i="2"/>
  <c r="L20" i="2"/>
  <c r="K20" i="2"/>
  <c r="M19" i="2"/>
  <c r="L19" i="2"/>
  <c r="K19" i="2"/>
  <c r="M18" i="2"/>
  <c r="L18" i="2"/>
  <c r="K18" i="2"/>
  <c r="M16" i="2"/>
  <c r="L16" i="2"/>
  <c r="K16" i="2"/>
  <c r="M15" i="2"/>
  <c r="L15" i="2"/>
  <c r="K15" i="2"/>
  <c r="M13" i="2"/>
  <c r="L13" i="2"/>
  <c r="K13" i="2"/>
  <c r="M12" i="2"/>
  <c r="L12" i="2"/>
  <c r="K12" i="2"/>
  <c r="M10" i="2"/>
  <c r="L10" i="2"/>
  <c r="K10" i="2"/>
  <c r="M9" i="2"/>
  <c r="L9" i="2"/>
  <c r="K9" i="2"/>
  <c r="M8" i="2"/>
  <c r="L8" i="2"/>
  <c r="K8" i="2"/>
  <c r="M6" i="2"/>
  <c r="L6" i="2"/>
  <c r="K6" i="2"/>
  <c r="M5" i="2"/>
  <c r="L5" i="2"/>
  <c r="K5" i="2"/>
  <c r="K3" i="2"/>
  <c r="O4" i="4" l="1"/>
  <c r="O25" i="4"/>
  <c r="O14" i="4"/>
  <c r="O7" i="4"/>
  <c r="O11" i="4"/>
  <c r="O17" i="4"/>
  <c r="O22" i="2"/>
  <c r="O25" i="2"/>
  <c r="N18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M21" i="1"/>
  <c r="M20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1" i="1"/>
  <c r="O21" i="1" s="1"/>
  <c r="L20" i="1"/>
  <c r="O20" i="1" s="1"/>
  <c r="L19" i="1"/>
  <c r="O19" i="1" s="1"/>
  <c r="L18" i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6" i="1"/>
  <c r="O6" i="1" s="1"/>
  <c r="L7" i="1"/>
  <c r="O7" i="1" s="1"/>
  <c r="L5" i="1"/>
  <c r="O5" i="1" s="1"/>
  <c r="O7" i="2" l="1"/>
  <c r="O11" i="2"/>
  <c r="O14" i="2"/>
  <c r="O17" i="2"/>
  <c r="O18" i="1"/>
  <c r="O4" i="2"/>
  <c r="L4" i="1"/>
  <c r="O4" i="1" s="1"/>
  <c r="L3" i="1"/>
  <c r="O3" i="1" s="1"/>
  <c r="L2" i="1"/>
  <c r="M2" i="1"/>
  <c r="N2" i="1"/>
</calcChain>
</file>

<file path=xl/sharedStrings.xml><?xml version="1.0" encoding="utf-8"?>
<sst xmlns="http://schemas.openxmlformats.org/spreadsheetml/2006/main" count="495" uniqueCount="29">
  <si>
    <t>DATASET DE CITAS 21 DE SEPTEIMBRE, Y=SI TENEMOS PAREJA</t>
  </si>
  <si>
    <t>genero</t>
  </si>
  <si>
    <t>M</t>
  </si>
  <si>
    <t>F</t>
  </si>
  <si>
    <t>dinero(harto, medio, poco)</t>
  </si>
  <si>
    <t>H</t>
  </si>
  <si>
    <t>P</t>
  </si>
  <si>
    <t>N</t>
  </si>
  <si>
    <t>S</t>
  </si>
  <si>
    <t>bañarse</t>
  </si>
  <si>
    <t>comprometidos</t>
  </si>
  <si>
    <t>regalo (Peluche, Flores, Chocolates, Locion)</t>
  </si>
  <si>
    <t>L</t>
  </si>
  <si>
    <t>C</t>
  </si>
  <si>
    <t>Pareja</t>
  </si>
  <si>
    <t>Clima</t>
  </si>
  <si>
    <t>cine</t>
  </si>
  <si>
    <t>clima(Sol, Lluvioso, Nublado, Ventarron)</t>
  </si>
  <si>
    <t>V</t>
  </si>
  <si>
    <t>Genero</t>
  </si>
  <si>
    <t>Dinero</t>
  </si>
  <si>
    <t>Bañarse</t>
  </si>
  <si>
    <t>Comprometido</t>
  </si>
  <si>
    <t>Regalos</t>
  </si>
  <si>
    <t>Cine</t>
  </si>
  <si>
    <t>TOTAL</t>
  </si>
  <si>
    <t>VARIABLES</t>
  </si>
  <si>
    <t>ENTROPIA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</si>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</sst>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3" fillId="3" borderId="0" xfId="0" applyFont="1" applyFill="1"/>
    <xf numFmtId="0" fontId="1" fillId="0" borderId="0" xfId="0" applyFont="1" applyFill="1" applyAlignment="1"/>
    <xf numFmtId="0" fontId="0" fillId="0" borderId="0" xfId="0" applyFill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/>
    <xf numFmtId="164" fontId="1" fillId="0" borderId="0" xfId="0" applyNumberFormat="1" applyFont="1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3" fillId="4" borderId="0" xfId="0" applyFont="1" applyFill="1"/>
    <xf numFmtId="164" fontId="1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</xdr:colOff>
      <xdr:row>18</xdr:row>
      <xdr:rowOff>20949</xdr:rowOff>
    </xdr:from>
    <xdr:to>
      <xdr:col>7</xdr:col>
      <xdr:colOff>273843</xdr:colOff>
      <xdr:row>20</xdr:row>
      <xdr:rowOff>139019</xdr:rowOff>
    </xdr:to>
    <xdr:pic>
      <xdr:nvPicPr>
        <xdr:cNvPr id="2" name="Imagen 1" descr="L'entropia dell'informazione (teoria di Shannon) - Matematica esercizi: 17  equazioni hanno cambiato il mondo - Corriere.i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10" b="34069"/>
        <a:stretch/>
      </xdr:blipFill>
      <xdr:spPr bwMode="auto">
        <a:xfrm>
          <a:off x="59530" y="3449949"/>
          <a:ext cx="2214563" cy="4990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11906</xdr:colOff>
      <xdr:row>30</xdr:row>
      <xdr:rowOff>35719</xdr:rowOff>
    </xdr:from>
    <xdr:to>
      <xdr:col>14</xdr:col>
      <xdr:colOff>273844</xdr:colOff>
      <xdr:row>33</xdr:row>
      <xdr:rowOff>92869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7" y="5750719"/>
          <a:ext cx="4357688" cy="6286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</xdr:colOff>
      <xdr:row>13</xdr:row>
      <xdr:rowOff>20949</xdr:rowOff>
    </xdr:from>
    <xdr:to>
      <xdr:col>7</xdr:col>
      <xdr:colOff>273843</xdr:colOff>
      <xdr:row>15</xdr:row>
      <xdr:rowOff>139019</xdr:rowOff>
    </xdr:to>
    <xdr:pic>
      <xdr:nvPicPr>
        <xdr:cNvPr id="2" name="Imagen 1" descr="L'entropia dell'informazione (teoria di Shannon) - Matematica esercizi: 17  equazioni hanno cambiato il mondo - Corriere.i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10" b="34069"/>
        <a:stretch/>
      </xdr:blipFill>
      <xdr:spPr bwMode="auto">
        <a:xfrm>
          <a:off x="59530" y="2497449"/>
          <a:ext cx="2214563" cy="4990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11906</xdr:colOff>
      <xdr:row>29</xdr:row>
      <xdr:rowOff>35719</xdr:rowOff>
    </xdr:from>
    <xdr:to>
      <xdr:col>14</xdr:col>
      <xdr:colOff>273844</xdr:colOff>
      <xdr:row>32</xdr:row>
      <xdr:rowOff>92869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06" y="5560219"/>
          <a:ext cx="4357688" cy="6286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</xdr:colOff>
      <xdr:row>9</xdr:row>
      <xdr:rowOff>20949</xdr:rowOff>
    </xdr:from>
    <xdr:to>
      <xdr:col>7</xdr:col>
      <xdr:colOff>273843</xdr:colOff>
      <xdr:row>11</xdr:row>
      <xdr:rowOff>139019</xdr:rowOff>
    </xdr:to>
    <xdr:pic>
      <xdr:nvPicPr>
        <xdr:cNvPr id="2" name="Imagen 1" descr="L'entropia dell'informazione (teoria di Shannon) - Matematica esercizi: 17  equazioni hanno cambiato il mondo - Corriere.i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10" b="34069"/>
        <a:stretch/>
      </xdr:blipFill>
      <xdr:spPr bwMode="auto">
        <a:xfrm>
          <a:off x="59530" y="2497449"/>
          <a:ext cx="2214563" cy="4990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11906</xdr:colOff>
      <xdr:row>29</xdr:row>
      <xdr:rowOff>35719</xdr:rowOff>
    </xdr:from>
    <xdr:to>
      <xdr:col>14</xdr:col>
      <xdr:colOff>273844</xdr:colOff>
      <xdr:row>32</xdr:row>
      <xdr:rowOff>92869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06" y="5750719"/>
          <a:ext cx="4357688" cy="6286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H25" sqref="H25"/>
    </sheetView>
  </sheetViews>
  <sheetFormatPr baseColWidth="10" defaultRowHeight="15" x14ac:dyDescent="0.25"/>
  <cols>
    <col min="1" max="8" width="11.42578125" customWidth="1"/>
    <col min="9" max="9" width="5.140625" customWidth="1"/>
    <col min="10" max="10" width="14.42578125" bestFit="1" customWidth="1"/>
    <col min="11" max="11" width="4.28515625" customWidth="1"/>
    <col min="12" max="14" width="11.42578125" style="1"/>
    <col min="15" max="15" width="5" bestFit="1" customWidth="1"/>
  </cols>
  <sheetData>
    <row r="1" spans="1:15" x14ac:dyDescent="0.25">
      <c r="A1" t="s">
        <v>0</v>
      </c>
      <c r="K1" s="2"/>
      <c r="L1" s="3" t="s">
        <v>25</v>
      </c>
      <c r="M1" s="3" t="s">
        <v>8</v>
      </c>
      <c r="N1" s="3" t="s">
        <v>7</v>
      </c>
    </row>
    <row r="2" spans="1:15" x14ac:dyDescent="0.25">
      <c r="K2" s="2"/>
      <c r="L2" s="4">
        <f>COUNTA(H4:H17)</f>
        <v>14</v>
      </c>
      <c r="M2" s="4">
        <f>COUNTIF($H4:$H17,"S")</f>
        <v>7</v>
      </c>
      <c r="N2" s="4">
        <f>COUNTIF($H4:$H17,"N")</f>
        <v>7</v>
      </c>
    </row>
    <row r="3" spans="1:15" x14ac:dyDescent="0.25">
      <c r="A3" s="7" t="s">
        <v>1</v>
      </c>
      <c r="B3" s="7" t="s">
        <v>4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17</v>
      </c>
      <c r="H3" s="7" t="s">
        <v>14</v>
      </c>
      <c r="J3" s="5" t="s">
        <v>19</v>
      </c>
      <c r="K3" s="6" t="s">
        <v>2</v>
      </c>
      <c r="L3" s="6">
        <f>COUNTIF(A$4:A$17,"M")</f>
        <v>8</v>
      </c>
      <c r="M3" s="6">
        <f>COUNTIFS($A$4:$A$17,$K3,$H$4:$H$17,M$1)</f>
        <v>4</v>
      </c>
      <c r="N3" s="6">
        <f>COUNTIFS($A$4:$A$17,$K3,$H$4:$H$17,N$1)</f>
        <v>4</v>
      </c>
      <c r="O3" t="str">
        <f>IF(L3=(M3+N3),"True","False")</f>
        <v>True</v>
      </c>
    </row>
    <row r="4" spans="1:15" x14ac:dyDescent="0.25">
      <c r="A4" t="s">
        <v>2</v>
      </c>
      <c r="B4" t="s">
        <v>2</v>
      </c>
      <c r="C4" t="s">
        <v>7</v>
      </c>
      <c r="D4" t="s">
        <v>8</v>
      </c>
      <c r="E4" t="s">
        <v>13</v>
      </c>
      <c r="F4" t="s">
        <v>8</v>
      </c>
      <c r="G4" t="s">
        <v>8</v>
      </c>
      <c r="H4" t="s">
        <v>7</v>
      </c>
      <c r="J4" s="5"/>
      <c r="K4" s="6" t="s">
        <v>3</v>
      </c>
      <c r="L4" s="6">
        <f>COUNTIF(A$4:A$17,"F")</f>
        <v>6</v>
      </c>
      <c r="M4" s="6">
        <f>COUNTIFS($A$4:$A$17,$K4,$H$4:$H$17,M$1)</f>
        <v>3</v>
      </c>
      <c r="N4" s="6">
        <f>COUNTIFS($A$4:$A$17,$K4,$H$4:$H$17,N$1)</f>
        <v>3</v>
      </c>
      <c r="O4" t="str">
        <f t="shared" ref="O4:O21" si="0">IF(L4=(M4+N4),"True","False")</f>
        <v>True</v>
      </c>
    </row>
    <row r="5" spans="1:15" x14ac:dyDescent="0.25">
      <c r="A5" t="s">
        <v>3</v>
      </c>
      <c r="B5" t="s">
        <v>5</v>
      </c>
      <c r="C5" t="s">
        <v>8</v>
      </c>
      <c r="D5" t="s">
        <v>8</v>
      </c>
      <c r="E5" t="s">
        <v>3</v>
      </c>
      <c r="F5" t="s">
        <v>8</v>
      </c>
      <c r="G5" t="s">
        <v>12</v>
      </c>
      <c r="H5" t="s">
        <v>8</v>
      </c>
      <c r="J5" s="5" t="s">
        <v>20</v>
      </c>
      <c r="K5" s="6" t="s">
        <v>5</v>
      </c>
      <c r="L5" s="6">
        <f>COUNTIF(B$4:B$17,$K5)</f>
        <v>5</v>
      </c>
      <c r="M5" s="6">
        <f t="shared" ref="M5:N7" si="1">COUNTIFS($B$4:$B$17,$K5,$H$4:$H$17,M$1)</f>
        <v>1</v>
      </c>
      <c r="N5" s="6">
        <f t="shared" si="1"/>
        <v>4</v>
      </c>
      <c r="O5" t="str">
        <f t="shared" si="0"/>
        <v>True</v>
      </c>
    </row>
    <row r="6" spans="1:15" x14ac:dyDescent="0.25">
      <c r="A6" t="s">
        <v>3</v>
      </c>
      <c r="B6" t="s">
        <v>5</v>
      </c>
      <c r="C6" t="s">
        <v>8</v>
      </c>
      <c r="D6" t="s">
        <v>7</v>
      </c>
      <c r="E6" t="s">
        <v>3</v>
      </c>
      <c r="F6" t="s">
        <v>7</v>
      </c>
      <c r="G6" t="s">
        <v>7</v>
      </c>
      <c r="H6" t="s">
        <v>7</v>
      </c>
      <c r="J6" s="5"/>
      <c r="K6" s="6" t="s">
        <v>2</v>
      </c>
      <c r="L6" s="6">
        <f t="shared" ref="L6:L7" si="2">COUNTIF(B$4:B$17,$K6)</f>
        <v>4</v>
      </c>
      <c r="M6" s="6">
        <f t="shared" si="1"/>
        <v>1</v>
      </c>
      <c r="N6" s="6">
        <f t="shared" si="1"/>
        <v>3</v>
      </c>
      <c r="O6" t="str">
        <f t="shared" si="0"/>
        <v>True</v>
      </c>
    </row>
    <row r="7" spans="1:15" x14ac:dyDescent="0.25">
      <c r="A7" t="s">
        <v>2</v>
      </c>
      <c r="B7" t="s">
        <v>5</v>
      </c>
      <c r="C7" t="s">
        <v>7</v>
      </c>
      <c r="D7" t="s">
        <v>7</v>
      </c>
      <c r="E7" t="s">
        <v>13</v>
      </c>
      <c r="F7" t="s">
        <v>7</v>
      </c>
      <c r="G7" t="s">
        <v>18</v>
      </c>
      <c r="H7" t="s">
        <v>7</v>
      </c>
      <c r="J7" s="5"/>
      <c r="K7" s="6" t="s">
        <v>6</v>
      </c>
      <c r="L7" s="6">
        <f t="shared" si="2"/>
        <v>5</v>
      </c>
      <c r="M7" s="6">
        <f t="shared" si="1"/>
        <v>5</v>
      </c>
      <c r="N7" s="6">
        <f t="shared" si="1"/>
        <v>0</v>
      </c>
      <c r="O7" t="str">
        <f t="shared" si="0"/>
        <v>True</v>
      </c>
    </row>
    <row r="8" spans="1:15" x14ac:dyDescent="0.25">
      <c r="A8" t="s">
        <v>2</v>
      </c>
      <c r="B8" t="s">
        <v>5</v>
      </c>
      <c r="C8" t="s">
        <v>7</v>
      </c>
      <c r="D8" t="s">
        <v>8</v>
      </c>
      <c r="E8" t="s">
        <v>12</v>
      </c>
      <c r="F8" t="s">
        <v>8</v>
      </c>
      <c r="G8" t="s">
        <v>18</v>
      </c>
      <c r="H8" t="s">
        <v>7</v>
      </c>
      <c r="J8" s="5" t="s">
        <v>21</v>
      </c>
      <c r="K8" s="6" t="s">
        <v>8</v>
      </c>
      <c r="L8" s="6">
        <f>COUNTIF(C$4:C$17,$K8)</f>
        <v>8</v>
      </c>
      <c r="M8" s="6">
        <f>COUNTIFS($C$4:$C$17,$K8,$H$4:$H$17,M$1)</f>
        <v>5</v>
      </c>
      <c r="N8" s="6">
        <f>COUNTIFS($C$4:$C$17,$K8,$H$4:$H$17,N$1)</f>
        <v>3</v>
      </c>
      <c r="O8" t="str">
        <f t="shared" si="0"/>
        <v>True</v>
      </c>
    </row>
    <row r="9" spans="1:15" x14ac:dyDescent="0.25">
      <c r="A9" t="s">
        <v>3</v>
      </c>
      <c r="B9" t="s">
        <v>2</v>
      </c>
      <c r="C9" t="s">
        <v>8</v>
      </c>
      <c r="D9" t="s">
        <v>7</v>
      </c>
      <c r="E9" t="s">
        <v>6</v>
      </c>
      <c r="F9" t="s">
        <v>8</v>
      </c>
      <c r="G9" t="s">
        <v>7</v>
      </c>
      <c r="H9" t="s">
        <v>7</v>
      </c>
      <c r="J9" s="5"/>
      <c r="K9" s="6" t="s">
        <v>7</v>
      </c>
      <c r="L9" s="6">
        <f>COUNTIF(C$4:C$17,$K9)</f>
        <v>6</v>
      </c>
      <c r="M9" s="6">
        <f>COUNTIFS($C$4:$C$17,$K9,$H$4:$H$17,M$1)</f>
        <v>2</v>
      </c>
      <c r="N9" s="6">
        <f>COUNTIFS($C$4:$C$17,$K9,$H$4:$H$17,N$1)</f>
        <v>4</v>
      </c>
      <c r="O9" t="str">
        <f t="shared" si="0"/>
        <v>True</v>
      </c>
    </row>
    <row r="10" spans="1:15" x14ac:dyDescent="0.25">
      <c r="A10" t="s">
        <v>3</v>
      </c>
      <c r="B10" t="s">
        <v>6</v>
      </c>
      <c r="C10" t="s">
        <v>8</v>
      </c>
      <c r="D10" t="s">
        <v>8</v>
      </c>
      <c r="E10" t="s">
        <v>6</v>
      </c>
      <c r="F10" t="s">
        <v>8</v>
      </c>
      <c r="G10" t="s">
        <v>8</v>
      </c>
      <c r="H10" t="s">
        <v>8</v>
      </c>
      <c r="J10" s="5" t="s">
        <v>22</v>
      </c>
      <c r="K10" s="6" t="s">
        <v>8</v>
      </c>
      <c r="L10" s="6">
        <f>COUNTIF(D$4:D$17,$K10)</f>
        <v>7</v>
      </c>
      <c r="M10" s="6">
        <f>COUNTIFS($D$4:$D$17,$K10,$H$4:$H$17,M$1)</f>
        <v>4</v>
      </c>
      <c r="N10" s="6">
        <f>COUNTIFS($D$4:$D$17,$K10,$H$4:$H$17,N$1)</f>
        <v>3</v>
      </c>
      <c r="O10" t="str">
        <f t="shared" si="0"/>
        <v>True</v>
      </c>
    </row>
    <row r="11" spans="1:15" x14ac:dyDescent="0.25">
      <c r="A11" t="s">
        <v>2</v>
      </c>
      <c r="B11" t="s">
        <v>6</v>
      </c>
      <c r="C11" t="s">
        <v>8</v>
      </c>
      <c r="D11" t="s">
        <v>7</v>
      </c>
      <c r="E11" t="s">
        <v>13</v>
      </c>
      <c r="F11" t="s">
        <v>8</v>
      </c>
      <c r="G11" t="s">
        <v>8</v>
      </c>
      <c r="H11" t="s">
        <v>8</v>
      </c>
      <c r="J11" s="5"/>
      <c r="K11" s="6" t="s">
        <v>7</v>
      </c>
      <c r="L11" s="6">
        <f>COUNTIF(D$4:D$17,$K11)</f>
        <v>7</v>
      </c>
      <c r="M11" s="6">
        <f>COUNTIFS($D$4:$D$17,$K11,$H$4:$H$17,M$1)</f>
        <v>3</v>
      </c>
      <c r="N11" s="6">
        <f>COUNTIFS($D$4:$D$17,$K11,$H$4:$H$17,N$1)</f>
        <v>4</v>
      </c>
      <c r="O11" t="str">
        <f t="shared" si="0"/>
        <v>True</v>
      </c>
    </row>
    <row r="12" spans="1:15" x14ac:dyDescent="0.25">
      <c r="A12" t="s">
        <v>2</v>
      </c>
      <c r="B12" t="s">
        <v>6</v>
      </c>
      <c r="C12" t="s">
        <v>8</v>
      </c>
      <c r="D12" t="s">
        <v>8</v>
      </c>
      <c r="E12" t="s">
        <v>12</v>
      </c>
      <c r="F12" t="s">
        <v>7</v>
      </c>
      <c r="G12" t="s">
        <v>12</v>
      </c>
      <c r="H12" t="s">
        <v>8</v>
      </c>
      <c r="J12" s="5" t="s">
        <v>23</v>
      </c>
      <c r="K12" s="6" t="s">
        <v>6</v>
      </c>
      <c r="L12" s="6">
        <f>COUNTIF(E$4:E$17,$K12)</f>
        <v>3</v>
      </c>
      <c r="M12" s="6">
        <f t="shared" ref="M12:N15" si="3">COUNTIFS($E$4:$E$17,$K12,$H$4:$H$17,M$1)</f>
        <v>1</v>
      </c>
      <c r="N12" s="6">
        <f t="shared" si="3"/>
        <v>2</v>
      </c>
      <c r="O12" t="str">
        <f t="shared" si="0"/>
        <v>True</v>
      </c>
    </row>
    <row r="13" spans="1:15" x14ac:dyDescent="0.25">
      <c r="A13" t="s">
        <v>3</v>
      </c>
      <c r="B13" t="s">
        <v>2</v>
      </c>
      <c r="C13" t="s">
        <v>8</v>
      </c>
      <c r="D13" t="s">
        <v>8</v>
      </c>
      <c r="E13" t="s">
        <v>3</v>
      </c>
      <c r="F13" t="s">
        <v>7</v>
      </c>
      <c r="G13" t="s">
        <v>12</v>
      </c>
      <c r="H13" t="s">
        <v>8</v>
      </c>
      <c r="J13" s="5"/>
      <c r="K13" s="6" t="s">
        <v>3</v>
      </c>
      <c r="L13" s="6">
        <f>COUNTIF(E$4:E$17,$K13)</f>
        <v>3</v>
      </c>
      <c r="M13" s="6">
        <f t="shared" si="3"/>
        <v>2</v>
      </c>
      <c r="N13" s="6">
        <f t="shared" si="3"/>
        <v>1</v>
      </c>
      <c r="O13" t="str">
        <f t="shared" si="0"/>
        <v>True</v>
      </c>
    </row>
    <row r="14" spans="1:15" x14ac:dyDescent="0.25">
      <c r="A14" t="s">
        <v>2</v>
      </c>
      <c r="B14" t="s">
        <v>5</v>
      </c>
      <c r="C14" t="s">
        <v>8</v>
      </c>
      <c r="D14" t="s">
        <v>7</v>
      </c>
      <c r="E14" t="s">
        <v>12</v>
      </c>
      <c r="F14" t="s">
        <v>7</v>
      </c>
      <c r="G14" t="s">
        <v>7</v>
      </c>
      <c r="H14" t="s">
        <v>7</v>
      </c>
      <c r="J14" s="5"/>
      <c r="K14" s="6" t="s">
        <v>13</v>
      </c>
      <c r="L14" s="6">
        <f>COUNTIF(E$4:E$17,$K14)</f>
        <v>5</v>
      </c>
      <c r="M14" s="6">
        <f t="shared" si="3"/>
        <v>3</v>
      </c>
      <c r="N14" s="6">
        <f t="shared" si="3"/>
        <v>2</v>
      </c>
      <c r="O14" t="str">
        <f t="shared" si="0"/>
        <v>True</v>
      </c>
    </row>
    <row r="15" spans="1:15" x14ac:dyDescent="0.25">
      <c r="A15" t="s">
        <v>3</v>
      </c>
      <c r="B15" t="s">
        <v>2</v>
      </c>
      <c r="C15" t="s">
        <v>7</v>
      </c>
      <c r="D15" t="s">
        <v>8</v>
      </c>
      <c r="E15" t="s">
        <v>6</v>
      </c>
      <c r="F15" t="s">
        <v>8</v>
      </c>
      <c r="G15" t="s">
        <v>7</v>
      </c>
      <c r="H15" t="s">
        <v>7</v>
      </c>
      <c r="J15" s="5"/>
      <c r="K15" s="6" t="s">
        <v>12</v>
      </c>
      <c r="L15" s="6">
        <f>COUNTIF(E$4:E$17,$K15)</f>
        <v>3</v>
      </c>
      <c r="M15" s="6">
        <f t="shared" si="3"/>
        <v>1</v>
      </c>
      <c r="N15" s="6">
        <f t="shared" si="3"/>
        <v>2</v>
      </c>
      <c r="O15" t="str">
        <f t="shared" si="0"/>
        <v>True</v>
      </c>
    </row>
    <row r="16" spans="1:15" x14ac:dyDescent="0.25">
      <c r="A16" t="s">
        <v>2</v>
      </c>
      <c r="B16" t="s">
        <v>6</v>
      </c>
      <c r="C16" t="s">
        <v>7</v>
      </c>
      <c r="D16" t="s">
        <v>7</v>
      </c>
      <c r="E16" t="s">
        <v>13</v>
      </c>
      <c r="F16" t="s">
        <v>7</v>
      </c>
      <c r="G16" t="s">
        <v>18</v>
      </c>
      <c r="H16" t="s">
        <v>8</v>
      </c>
      <c r="J16" s="5" t="s">
        <v>24</v>
      </c>
      <c r="K16" s="6" t="s">
        <v>8</v>
      </c>
      <c r="L16" s="6">
        <f>COUNTIF(F$4:F$17,$K16)</f>
        <v>8</v>
      </c>
      <c r="M16" s="6">
        <f>COUNTIFS($F$4:$F$17,$K16,$H$4:$H$17,M$1)</f>
        <v>4</v>
      </c>
      <c r="N16" s="6">
        <f>COUNTIFS($F$4:$F$17,$K16,$H$4:$H$17,N$1)</f>
        <v>4</v>
      </c>
      <c r="O16" t="str">
        <f t="shared" si="0"/>
        <v>True</v>
      </c>
    </row>
    <row r="17" spans="1:15" x14ac:dyDescent="0.25">
      <c r="A17" t="s">
        <v>2</v>
      </c>
      <c r="B17" t="s">
        <v>6</v>
      </c>
      <c r="C17" t="s">
        <v>7</v>
      </c>
      <c r="D17" t="s">
        <v>7</v>
      </c>
      <c r="E17" t="s">
        <v>13</v>
      </c>
      <c r="F17" t="s">
        <v>8</v>
      </c>
      <c r="G17" t="s">
        <v>8</v>
      </c>
      <c r="H17" t="s">
        <v>8</v>
      </c>
      <c r="J17" s="5"/>
      <c r="K17" s="6" t="s">
        <v>7</v>
      </c>
      <c r="L17" s="6">
        <f>COUNTIF(F$4:F$17,$K17)</f>
        <v>6</v>
      </c>
      <c r="M17" s="6">
        <f>COUNTIFS($F$4:$F$17,$K17,$H$4:$H$17,M$1)</f>
        <v>3</v>
      </c>
      <c r="N17" s="6">
        <f>COUNTIFS($F$4:$F$17,$K17,$H$4:$H$17,N$1)</f>
        <v>3</v>
      </c>
      <c r="O17" t="str">
        <f t="shared" si="0"/>
        <v>True</v>
      </c>
    </row>
    <row r="18" spans="1:15" x14ac:dyDescent="0.25">
      <c r="J18" s="5" t="s">
        <v>15</v>
      </c>
      <c r="K18" s="6" t="s">
        <v>8</v>
      </c>
      <c r="L18" s="6">
        <f>COUNTIF(G$4:G$17,$K18)</f>
        <v>4</v>
      </c>
      <c r="M18" s="6">
        <f t="shared" ref="M18:N21" si="4">COUNTIFS($G$4:$G$17,$K18,$H$4:$H$17,M$1)</f>
        <v>3</v>
      </c>
      <c r="N18" s="6">
        <f t="shared" si="4"/>
        <v>1</v>
      </c>
      <c r="O18" t="str">
        <f t="shared" si="0"/>
        <v>True</v>
      </c>
    </row>
    <row r="19" spans="1:15" x14ac:dyDescent="0.25">
      <c r="J19" s="5"/>
      <c r="K19" s="6" t="s">
        <v>12</v>
      </c>
      <c r="L19" s="6">
        <f>COUNTIF(G$4:G$17,$K19)</f>
        <v>3</v>
      </c>
      <c r="M19" s="6">
        <f t="shared" si="4"/>
        <v>3</v>
      </c>
      <c r="N19" s="6">
        <f t="shared" si="4"/>
        <v>0</v>
      </c>
      <c r="O19" t="str">
        <f t="shared" si="0"/>
        <v>True</v>
      </c>
    </row>
    <row r="20" spans="1:15" x14ac:dyDescent="0.25">
      <c r="J20" s="5"/>
      <c r="K20" s="6" t="s">
        <v>7</v>
      </c>
      <c r="L20" s="6">
        <f>COUNTIF(G$4:G$17,$K20)</f>
        <v>4</v>
      </c>
      <c r="M20" s="6">
        <f t="shared" si="4"/>
        <v>0</v>
      </c>
      <c r="N20" s="6">
        <f t="shared" si="4"/>
        <v>4</v>
      </c>
      <c r="O20" t="str">
        <f t="shared" si="0"/>
        <v>True</v>
      </c>
    </row>
    <row r="21" spans="1:15" x14ac:dyDescent="0.25">
      <c r="J21" s="5"/>
      <c r="K21" s="6" t="s">
        <v>18</v>
      </c>
      <c r="L21" s="6">
        <f>COUNTIF(G$4:G$17,$K21)</f>
        <v>3</v>
      </c>
      <c r="M21" s="6">
        <f t="shared" si="4"/>
        <v>1</v>
      </c>
      <c r="N21" s="6">
        <f t="shared" si="4"/>
        <v>2</v>
      </c>
      <c r="O21" t="str">
        <f t="shared" si="0"/>
        <v>True</v>
      </c>
    </row>
  </sheetData>
  <autoFilter ref="A3:H1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30" zoomScaleNormal="130" workbookViewId="0">
      <selection activeCell="L11" sqref="L11"/>
    </sheetView>
  </sheetViews>
  <sheetFormatPr baseColWidth="10" defaultRowHeight="15" x14ac:dyDescent="0.25"/>
  <cols>
    <col min="1" max="8" width="4.28515625" customWidth="1"/>
    <col min="9" max="9" width="5.140625" customWidth="1"/>
    <col min="10" max="10" width="14.42578125" bestFit="1" customWidth="1"/>
    <col min="11" max="13" width="11.42578125" style="1"/>
    <col min="14" max="14" width="12.7109375" bestFit="1" customWidth="1"/>
  </cols>
  <sheetData>
    <row r="1" spans="1:15" x14ac:dyDescent="0.25">
      <c r="A1" t="s">
        <v>0</v>
      </c>
    </row>
    <row r="2" spans="1:15" x14ac:dyDescent="0.25">
      <c r="J2" s="10" t="s">
        <v>26</v>
      </c>
      <c r="K2" s="10" t="s">
        <v>25</v>
      </c>
      <c r="L2" s="10" t="s">
        <v>8</v>
      </c>
      <c r="M2" s="10" t="s">
        <v>7</v>
      </c>
      <c r="N2" s="10" t="s">
        <v>27</v>
      </c>
      <c r="O2" s="10" t="s">
        <v>28</v>
      </c>
    </row>
    <row r="3" spans="1:15" x14ac:dyDescent="0.25">
      <c r="A3" s="7" t="s">
        <v>1</v>
      </c>
      <c r="B3" s="7" t="s">
        <v>4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17</v>
      </c>
      <c r="H3" s="7" t="s">
        <v>14</v>
      </c>
      <c r="J3" s="11"/>
      <c r="K3" s="12">
        <f>COUNTA(H4:H17)</f>
        <v>14</v>
      </c>
      <c r="L3" s="12">
        <f>COUNTIF($H4:$H17,L2)</f>
        <v>8</v>
      </c>
      <c r="M3" s="12">
        <f>COUNTIF($H4:$H17,M2)</f>
        <v>6</v>
      </c>
      <c r="N3" s="13">
        <f>IF(OR(M3=0,L3=0),0,-L3/K3*IMLOG2(L3/K3)-M3/K3*IMLOG2(M3/K3))</f>
        <v>0.9852281360342523</v>
      </c>
    </row>
    <row r="4" spans="1:15" x14ac:dyDescent="0.25">
      <c r="A4" t="s">
        <v>2</v>
      </c>
      <c r="B4" s="16" t="s">
        <v>2</v>
      </c>
      <c r="C4" t="s">
        <v>7</v>
      </c>
      <c r="D4" t="s">
        <v>8</v>
      </c>
      <c r="E4" t="s">
        <v>13</v>
      </c>
      <c r="F4" t="s">
        <v>8</v>
      </c>
      <c r="G4" t="s">
        <v>8</v>
      </c>
      <c r="H4" t="s">
        <v>7</v>
      </c>
      <c r="J4" s="8" t="s">
        <v>19</v>
      </c>
      <c r="K4"/>
      <c r="L4"/>
      <c r="M4"/>
      <c r="N4" s="13"/>
      <c r="O4">
        <f>$N$3-((K5/$K$3)*N5)-((K6/$K$3)*N6)</f>
        <v>6.1053783733811151E-2</v>
      </c>
    </row>
    <row r="5" spans="1:15" x14ac:dyDescent="0.25">
      <c r="A5" t="s">
        <v>3</v>
      </c>
      <c r="B5" t="s">
        <v>5</v>
      </c>
      <c r="C5" t="s">
        <v>8</v>
      </c>
      <c r="D5" t="s">
        <v>8</v>
      </c>
      <c r="E5" t="s">
        <v>3</v>
      </c>
      <c r="F5" t="s">
        <v>8</v>
      </c>
      <c r="G5" t="s">
        <v>12</v>
      </c>
      <c r="H5" t="s">
        <v>8</v>
      </c>
      <c r="J5" s="9" t="s">
        <v>2</v>
      </c>
      <c r="K5" s="6">
        <f>COUNTIF(A$4:A$17,"M")</f>
        <v>7</v>
      </c>
      <c r="L5" s="6">
        <f>COUNTIFS($A$4:$A$17,$J5,$H$4:$H$17,L$2)</f>
        <v>3</v>
      </c>
      <c r="M5" s="6">
        <f>COUNTIFS($A$4:$A$17,$J5,$H$4:$H$17,M$2)</f>
        <v>4</v>
      </c>
      <c r="N5" s="13">
        <f t="shared" ref="N5:N6" si="0">IF(OR(M5=0,L5=0),0,-L5/K5*IMLOG2(L5/K5)-M5/K5*IMLOG2(M5/K5))</f>
        <v>0.9852281360342523</v>
      </c>
    </row>
    <row r="6" spans="1:15" x14ac:dyDescent="0.25">
      <c r="A6" t="s">
        <v>3</v>
      </c>
      <c r="B6" t="s">
        <v>5</v>
      </c>
      <c r="C6" t="s">
        <v>8</v>
      </c>
      <c r="D6" t="s">
        <v>7</v>
      </c>
      <c r="E6" t="s">
        <v>3</v>
      </c>
      <c r="F6" t="s">
        <v>7</v>
      </c>
      <c r="G6" t="s">
        <v>7</v>
      </c>
      <c r="H6" t="s">
        <v>8</v>
      </c>
      <c r="J6" s="9" t="s">
        <v>3</v>
      </c>
      <c r="K6" s="6">
        <f>COUNTIF(A$4:A$17,"F")</f>
        <v>7</v>
      </c>
      <c r="L6" s="6">
        <f>COUNTIFS($A$4:$A$17,$J6,$H$4:$H$17,L$2)</f>
        <v>5</v>
      </c>
      <c r="M6" s="6">
        <f>COUNTIFS($A$4:$A$17,$J6,$H$4:$H$17,M$2)</f>
        <v>2</v>
      </c>
      <c r="N6" s="13">
        <f t="shared" si="0"/>
        <v>0.86312056856663</v>
      </c>
    </row>
    <row r="7" spans="1:15" x14ac:dyDescent="0.25">
      <c r="A7" t="s">
        <v>2</v>
      </c>
      <c r="B7" t="s">
        <v>5</v>
      </c>
      <c r="C7" t="s">
        <v>7</v>
      </c>
      <c r="D7" t="s">
        <v>7</v>
      </c>
      <c r="E7" t="s">
        <v>13</v>
      </c>
      <c r="F7" t="s">
        <v>7</v>
      </c>
      <c r="G7" t="s">
        <v>18</v>
      </c>
      <c r="H7" t="s">
        <v>7</v>
      </c>
      <c r="J7" s="8" t="s">
        <v>20</v>
      </c>
      <c r="L7" s="6"/>
      <c r="M7" s="6"/>
      <c r="N7" s="13"/>
      <c r="O7" s="19">
        <f>$N$3-((K8/$K$3)*N8)-((K9/$K$3)*N9)-((K10/$K$3)*N10)</f>
        <v>0.40666631674069031</v>
      </c>
    </row>
    <row r="8" spans="1:15" x14ac:dyDescent="0.25">
      <c r="A8" t="s">
        <v>2</v>
      </c>
      <c r="B8" t="s">
        <v>5</v>
      </c>
      <c r="C8" t="s">
        <v>7</v>
      </c>
      <c r="D8" t="s">
        <v>8</v>
      </c>
      <c r="E8" t="s">
        <v>12</v>
      </c>
      <c r="F8" t="s">
        <v>8</v>
      </c>
      <c r="G8" t="s">
        <v>18</v>
      </c>
      <c r="H8" t="s">
        <v>7</v>
      </c>
      <c r="J8" s="9" t="s">
        <v>5</v>
      </c>
      <c r="K8" s="6">
        <f>COUNTIF(B$4:B$17,$J8)</f>
        <v>5</v>
      </c>
      <c r="L8" s="6">
        <f t="shared" ref="L8:M10" si="1">COUNTIFS($B$4:$B$17,$J8,$H$4:$H$17,L$2)</f>
        <v>2</v>
      </c>
      <c r="M8" s="6">
        <f t="shared" si="1"/>
        <v>3</v>
      </c>
      <c r="N8" s="20">
        <f t="shared" ref="N8:N10" si="2">IF(OR(M8=0,L8=0),0,-L8/K8*IMLOG2(L8/K8)-M8/K8*IMLOG2(M8/K8))</f>
        <v>0.97095059445466747</v>
      </c>
    </row>
    <row r="9" spans="1:15" x14ac:dyDescent="0.25">
      <c r="A9" t="s">
        <v>3</v>
      </c>
      <c r="B9" s="16" t="s">
        <v>2</v>
      </c>
      <c r="C9" t="s">
        <v>8</v>
      </c>
      <c r="D9" t="s">
        <v>7</v>
      </c>
      <c r="E9" t="s">
        <v>6</v>
      </c>
      <c r="F9" t="s">
        <v>8</v>
      </c>
      <c r="G9" t="s">
        <v>7</v>
      </c>
      <c r="H9" t="s">
        <v>7</v>
      </c>
      <c r="J9" s="9" t="s">
        <v>2</v>
      </c>
      <c r="K9" s="6">
        <f>COUNTIF(B$4:B$17,$J9)</f>
        <v>4</v>
      </c>
      <c r="L9" s="6">
        <f t="shared" si="1"/>
        <v>1</v>
      </c>
      <c r="M9" s="6">
        <f t="shared" si="1"/>
        <v>3</v>
      </c>
      <c r="N9" s="13">
        <f t="shared" si="2"/>
        <v>0.81127812445913294</v>
      </c>
    </row>
    <row r="10" spans="1:15" x14ac:dyDescent="0.25">
      <c r="A10" t="s">
        <v>3</v>
      </c>
      <c r="B10" t="s">
        <v>6</v>
      </c>
      <c r="C10" t="s">
        <v>8</v>
      </c>
      <c r="D10" t="s">
        <v>8</v>
      </c>
      <c r="E10" t="s">
        <v>6</v>
      </c>
      <c r="F10" t="s">
        <v>8</v>
      </c>
      <c r="G10" t="s">
        <v>8</v>
      </c>
      <c r="H10" t="s">
        <v>8</v>
      </c>
      <c r="J10" s="9" t="s">
        <v>6</v>
      </c>
      <c r="K10" s="6">
        <f>COUNTIF(B$4:B$17,$J10)</f>
        <v>5</v>
      </c>
      <c r="L10" s="6">
        <f t="shared" si="1"/>
        <v>5</v>
      </c>
      <c r="M10" s="6">
        <f t="shared" si="1"/>
        <v>0</v>
      </c>
      <c r="N10" s="13">
        <f t="shared" si="2"/>
        <v>0</v>
      </c>
    </row>
    <row r="11" spans="1:15" x14ac:dyDescent="0.25">
      <c r="A11" t="s">
        <v>3</v>
      </c>
      <c r="B11" t="s">
        <v>6</v>
      </c>
      <c r="C11" t="s">
        <v>8</v>
      </c>
      <c r="D11" t="s">
        <v>7</v>
      </c>
      <c r="E11" t="s">
        <v>13</v>
      </c>
      <c r="F11" t="s">
        <v>8</v>
      </c>
      <c r="G11" t="s">
        <v>8</v>
      </c>
      <c r="H11" t="s">
        <v>8</v>
      </c>
      <c r="J11" s="8" t="s">
        <v>21</v>
      </c>
      <c r="K11" s="6"/>
      <c r="L11" s="6"/>
      <c r="M11" s="6"/>
      <c r="N11" s="13"/>
      <c r="O11">
        <f>$N$3-((K12/$K$3)*N12)-((K13/$K$3)*N13)</f>
        <v>0.12808527889139476</v>
      </c>
    </row>
    <row r="12" spans="1:15" x14ac:dyDescent="0.25">
      <c r="A12" t="s">
        <v>2</v>
      </c>
      <c r="B12" t="s">
        <v>6</v>
      </c>
      <c r="C12" t="s">
        <v>8</v>
      </c>
      <c r="D12" t="s">
        <v>8</v>
      </c>
      <c r="E12" t="s">
        <v>12</v>
      </c>
      <c r="F12" t="s">
        <v>7</v>
      </c>
      <c r="G12" t="s">
        <v>12</v>
      </c>
      <c r="H12" t="s">
        <v>8</v>
      </c>
      <c r="J12" s="9" t="s">
        <v>8</v>
      </c>
      <c r="K12" s="6">
        <f>COUNTIF(C$4:C$17,$J12)</f>
        <v>8</v>
      </c>
      <c r="L12" s="6">
        <f>COUNTIFS($C$4:$C$17,$J12,$H$4:$H$17,L$2)</f>
        <v>6</v>
      </c>
      <c r="M12" s="6">
        <f>COUNTIFS($C$4:$C$17,$J12,$H$4:$H$17,M$2)</f>
        <v>2</v>
      </c>
      <c r="N12" s="13">
        <f t="shared" ref="N12:N13" si="3">IF(OR(M12=0,L12=0),0,-L12/K12*IMLOG2(L12/K12)-M12/K12*IMLOG2(M12/K12))</f>
        <v>0.81127812445913294</v>
      </c>
    </row>
    <row r="13" spans="1:15" x14ac:dyDescent="0.25">
      <c r="A13" t="s">
        <v>3</v>
      </c>
      <c r="B13" s="16" t="s">
        <v>2</v>
      </c>
      <c r="C13" t="s">
        <v>8</v>
      </c>
      <c r="D13" t="s">
        <v>8</v>
      </c>
      <c r="E13" t="s">
        <v>3</v>
      </c>
      <c r="F13" t="s">
        <v>7</v>
      </c>
      <c r="G13" t="s">
        <v>12</v>
      </c>
      <c r="H13" t="s">
        <v>8</v>
      </c>
      <c r="J13" s="9" t="s">
        <v>7</v>
      </c>
      <c r="K13" s="6">
        <f>COUNTIF(C$4:C$17,$J13)</f>
        <v>6</v>
      </c>
      <c r="L13" s="6">
        <f>COUNTIFS($C$4:$C$17,$J13,$H$4:$H$17,L$2)</f>
        <v>2</v>
      </c>
      <c r="M13" s="6">
        <f>COUNTIFS($C$4:$C$17,$J13,$H$4:$H$17,M$2)</f>
        <v>4</v>
      </c>
      <c r="N13" s="13">
        <f t="shared" si="3"/>
        <v>0.91829583405449056</v>
      </c>
    </row>
    <row r="14" spans="1:15" x14ac:dyDescent="0.25">
      <c r="A14" t="s">
        <v>2</v>
      </c>
      <c r="B14" t="s">
        <v>5</v>
      </c>
      <c r="C14" t="s">
        <v>8</v>
      </c>
      <c r="D14" t="s">
        <v>7</v>
      </c>
      <c r="E14" t="s">
        <v>12</v>
      </c>
      <c r="F14" t="s">
        <v>7</v>
      </c>
      <c r="G14" t="s">
        <v>7</v>
      </c>
      <c r="H14" t="s">
        <v>7</v>
      </c>
      <c r="J14" s="8" t="s">
        <v>22</v>
      </c>
      <c r="K14" s="6"/>
      <c r="L14" s="6"/>
      <c r="M14" s="6"/>
      <c r="N14" s="13"/>
      <c r="O14">
        <f>$N$3-((K15/$K$3)*N15)-((K16/$K$3)*N16)</f>
        <v>0</v>
      </c>
    </row>
    <row r="15" spans="1:15" x14ac:dyDescent="0.25">
      <c r="A15" t="s">
        <v>3</v>
      </c>
      <c r="B15" s="16" t="s">
        <v>2</v>
      </c>
      <c r="C15" t="s">
        <v>7</v>
      </c>
      <c r="D15" t="s">
        <v>8</v>
      </c>
      <c r="E15" t="s">
        <v>6</v>
      </c>
      <c r="F15" t="s">
        <v>8</v>
      </c>
      <c r="G15" t="s">
        <v>7</v>
      </c>
      <c r="H15" t="s">
        <v>7</v>
      </c>
      <c r="J15" s="9" t="s">
        <v>8</v>
      </c>
      <c r="K15" s="6">
        <f>COUNTIF(D$4:D$17,$J15)</f>
        <v>7</v>
      </c>
      <c r="L15" s="6">
        <f>COUNTIFS($D$4:$D$17,$J15,$H$4:$H$17,L$2)</f>
        <v>4</v>
      </c>
      <c r="M15" s="6">
        <f>COUNTIFS($D$4:$D$17,$J15,$H$4:$H$17,M$2)</f>
        <v>3</v>
      </c>
      <c r="N15" s="13">
        <f t="shared" ref="N15:N16" si="4">IF(OR(M15=0,L15=0),0,-L15/K15*IMLOG2(L15/K15)-M15/K15*IMLOG2(M15/K15))</f>
        <v>0.9852281360342523</v>
      </c>
    </row>
    <row r="16" spans="1:15" x14ac:dyDescent="0.25">
      <c r="A16" t="s">
        <v>2</v>
      </c>
      <c r="B16" s="16" t="s">
        <v>6</v>
      </c>
      <c r="C16" t="s">
        <v>7</v>
      </c>
      <c r="D16" t="s">
        <v>7</v>
      </c>
      <c r="E16" t="s">
        <v>13</v>
      </c>
      <c r="F16" t="s">
        <v>7</v>
      </c>
      <c r="G16" t="s">
        <v>18</v>
      </c>
      <c r="H16" t="s">
        <v>8</v>
      </c>
      <c r="J16" s="9" t="s">
        <v>7</v>
      </c>
      <c r="K16" s="6">
        <f>COUNTIF(D$4:D$17,$J16)</f>
        <v>7</v>
      </c>
      <c r="L16" s="6">
        <f>COUNTIFS($D$4:$D$17,$J16,$H$4:$H$17,L$2)</f>
        <v>4</v>
      </c>
      <c r="M16" s="6">
        <f>COUNTIFS($D$4:$D$17,$J16,$H$4:$H$17,M$2)</f>
        <v>3</v>
      </c>
      <c r="N16" s="13">
        <f t="shared" si="4"/>
        <v>0.9852281360342523</v>
      </c>
    </row>
    <row r="17" spans="1:15" x14ac:dyDescent="0.25">
      <c r="A17" t="s">
        <v>2</v>
      </c>
      <c r="B17" s="16" t="s">
        <v>6</v>
      </c>
      <c r="C17" t="s">
        <v>7</v>
      </c>
      <c r="D17" t="s">
        <v>7</v>
      </c>
      <c r="E17" t="s">
        <v>13</v>
      </c>
      <c r="F17" t="s">
        <v>8</v>
      </c>
      <c r="G17" t="s">
        <v>8</v>
      </c>
      <c r="H17" t="s">
        <v>8</v>
      </c>
      <c r="J17" s="8" t="s">
        <v>23</v>
      </c>
      <c r="K17" s="6"/>
      <c r="L17" s="6"/>
      <c r="M17" s="6"/>
      <c r="N17" s="13"/>
      <c r="O17">
        <f>$N$3-((K18/$K$3)*N18)-((K19/$K$3)*N19)-((K20/$K$3)*N20)-((K21/$K$3)*N21)</f>
        <v>0.24490470913423223</v>
      </c>
    </row>
    <row r="18" spans="1:15" x14ac:dyDescent="0.25">
      <c r="J18" s="9" t="s">
        <v>6</v>
      </c>
      <c r="K18" s="6">
        <f>COUNTIF(E$4:E$17,$J18)</f>
        <v>3</v>
      </c>
      <c r="L18" s="6">
        <f t="shared" ref="L18:M21" si="5">COUNTIFS($E$4:$E$17,$J18,$H$4:$H$17,L$2)</f>
        <v>1</v>
      </c>
      <c r="M18" s="6">
        <f t="shared" si="5"/>
        <v>2</v>
      </c>
      <c r="N18" s="13">
        <f t="shared" ref="N18:N21" si="6">IF(OR(M18=0,L18=0),0,-L18/K18*IMLOG2(L18/K18)-M18/K18*IMLOG2(M18/K18))</f>
        <v>0.91829583405449056</v>
      </c>
    </row>
    <row r="19" spans="1:15" x14ac:dyDescent="0.25">
      <c r="J19" s="9" t="s">
        <v>3</v>
      </c>
      <c r="K19" s="6">
        <f>COUNTIF(E$4:E$17,$J19)</f>
        <v>3</v>
      </c>
      <c r="L19" s="6">
        <f t="shared" si="5"/>
        <v>3</v>
      </c>
      <c r="M19" s="6">
        <f t="shared" si="5"/>
        <v>0</v>
      </c>
      <c r="N19" s="13">
        <f t="shared" si="6"/>
        <v>0</v>
      </c>
    </row>
    <row r="20" spans="1:15" x14ac:dyDescent="0.25">
      <c r="J20" s="9" t="s">
        <v>13</v>
      </c>
      <c r="K20" s="6">
        <f>COUNTIF(E$4:E$17,$J20)</f>
        <v>5</v>
      </c>
      <c r="L20" s="6">
        <f t="shared" si="5"/>
        <v>3</v>
      </c>
      <c r="M20" s="6">
        <f t="shared" si="5"/>
        <v>2</v>
      </c>
      <c r="N20" s="13">
        <f t="shared" si="6"/>
        <v>0.97095059445466747</v>
      </c>
    </row>
    <row r="21" spans="1:15" x14ac:dyDescent="0.25">
      <c r="J21" s="9" t="s">
        <v>12</v>
      </c>
      <c r="K21" s="6">
        <f>COUNTIF(E$4:E$17,$J21)</f>
        <v>3</v>
      </c>
      <c r="L21" s="6">
        <f t="shared" si="5"/>
        <v>1</v>
      </c>
      <c r="M21" s="6">
        <f t="shared" si="5"/>
        <v>2</v>
      </c>
      <c r="N21" s="13">
        <f t="shared" si="6"/>
        <v>0.91829583405449056</v>
      </c>
    </row>
    <row r="22" spans="1:15" x14ac:dyDescent="0.25">
      <c r="J22" s="8" t="s">
        <v>24</v>
      </c>
      <c r="K22" s="6"/>
      <c r="L22" s="6"/>
      <c r="M22" s="6"/>
      <c r="N22" s="13"/>
      <c r="O22">
        <f>$N$3-((K23/$K$3)*N23)-((K24/$K$3)*N24)</f>
        <v>2.0244207153756411E-2</v>
      </c>
    </row>
    <row r="23" spans="1:15" x14ac:dyDescent="0.25">
      <c r="J23" s="9" t="s">
        <v>8</v>
      </c>
      <c r="K23" s="6">
        <f>COUNTIF(F$4:F$17,$J23)</f>
        <v>8</v>
      </c>
      <c r="L23" s="6">
        <f>COUNTIFS($F$4:$F$17,$J23,$H$4:$H$17,L$2)</f>
        <v>4</v>
      </c>
      <c r="M23" s="6">
        <f>COUNTIFS($F$4:$F$17,$J23,$H$4:$H$17,M$2)</f>
        <v>4</v>
      </c>
      <c r="N23" s="13">
        <f t="shared" ref="N23:N24" si="7">IF(OR(M23=0,L23=0),0,-L23/K23*IMLOG2(L23/K23)-M23/K23*IMLOG2(M23/K23))</f>
        <v>1</v>
      </c>
    </row>
    <row r="24" spans="1:15" x14ac:dyDescent="0.25">
      <c r="J24" s="9" t="s">
        <v>7</v>
      </c>
      <c r="K24" s="6">
        <f>COUNTIF(F$4:F$17,$J24)</f>
        <v>6</v>
      </c>
      <c r="L24" s="6">
        <f>COUNTIFS($F$4:$F$17,$J24,$H$4:$H$17,L$2)</f>
        <v>4</v>
      </c>
      <c r="M24" s="6">
        <f>COUNTIFS($F$4:$F$17,$J24,$H$4:$H$17,M$2)</f>
        <v>2</v>
      </c>
      <c r="N24" s="13">
        <f t="shared" si="7"/>
        <v>0.91829583405449056</v>
      </c>
    </row>
    <row r="25" spans="1:15" x14ac:dyDescent="0.25">
      <c r="J25" s="8" t="s">
        <v>15</v>
      </c>
      <c r="K25" s="6"/>
      <c r="L25" s="6"/>
      <c r="M25" s="6"/>
      <c r="N25" s="13"/>
      <c r="O25">
        <f>$N$3-((K26/$K$3)*N26)-((K27/$K$3)*N27)-((K28/$K$3)*N28)-((K29/$K$3)*N29)</f>
        <v>0.32486295761735701</v>
      </c>
    </row>
    <row r="26" spans="1:15" x14ac:dyDescent="0.25">
      <c r="J26" s="9" t="s">
        <v>8</v>
      </c>
      <c r="K26" s="6">
        <f>COUNTIF(G$4:G$17,$J26)</f>
        <v>4</v>
      </c>
      <c r="L26" s="6">
        <f t="shared" ref="L26:M29" si="8">COUNTIFS($G$4:$G$17,$J26,$H$4:$H$17,L$2)</f>
        <v>3</v>
      </c>
      <c r="M26" s="6">
        <f t="shared" si="8"/>
        <v>1</v>
      </c>
      <c r="N26" s="13">
        <f t="shared" ref="N26:N29" si="9">IF(OR(M26=0,L26=0),0,-L26/K26*IMLOG2(L26/K26)-M26/K26*IMLOG2(M26/K26))</f>
        <v>0.81127812445913294</v>
      </c>
    </row>
    <row r="27" spans="1:15" x14ac:dyDescent="0.25">
      <c r="J27" s="9" t="s">
        <v>12</v>
      </c>
      <c r="K27" s="6">
        <f>COUNTIF(G$4:G$17,$J27)</f>
        <v>3</v>
      </c>
      <c r="L27" s="6">
        <f t="shared" si="8"/>
        <v>3</v>
      </c>
      <c r="M27" s="6">
        <f t="shared" si="8"/>
        <v>0</v>
      </c>
      <c r="N27" s="13">
        <f t="shared" si="9"/>
        <v>0</v>
      </c>
    </row>
    <row r="28" spans="1:15" x14ac:dyDescent="0.25">
      <c r="J28" s="9" t="s">
        <v>7</v>
      </c>
      <c r="K28" s="6">
        <f>COUNTIF(G$4:G$17,$J28)</f>
        <v>4</v>
      </c>
      <c r="L28" s="6">
        <f t="shared" si="8"/>
        <v>1</v>
      </c>
      <c r="M28" s="6">
        <f t="shared" si="8"/>
        <v>3</v>
      </c>
      <c r="N28" s="13">
        <f t="shared" si="9"/>
        <v>0.81127812445913294</v>
      </c>
    </row>
    <row r="29" spans="1:15" x14ac:dyDescent="0.25">
      <c r="J29" s="9" t="s">
        <v>18</v>
      </c>
      <c r="K29" s="6">
        <f>COUNTIF(G$4:G$17,$J29)</f>
        <v>3</v>
      </c>
      <c r="L29" s="6">
        <f t="shared" si="8"/>
        <v>1</v>
      </c>
      <c r="M29" s="6">
        <f t="shared" si="8"/>
        <v>2</v>
      </c>
      <c r="N29" s="13">
        <f t="shared" si="9"/>
        <v>0.91829583405449056</v>
      </c>
    </row>
  </sheetData>
  <autoFilter ref="A3:H17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30" zoomScaleNormal="130" workbookViewId="0">
      <selection activeCell="K22" sqref="K22"/>
    </sheetView>
  </sheetViews>
  <sheetFormatPr baseColWidth="10" defaultRowHeight="15" x14ac:dyDescent="0.25"/>
  <cols>
    <col min="1" max="8" width="4.28515625" customWidth="1"/>
    <col min="9" max="9" width="5.140625" customWidth="1"/>
    <col min="10" max="10" width="14.42578125" bestFit="1" customWidth="1"/>
    <col min="11" max="13" width="11.42578125" style="1"/>
    <col min="14" max="14" width="12.7109375" bestFit="1" customWidth="1"/>
  </cols>
  <sheetData>
    <row r="1" spans="1:15" x14ac:dyDescent="0.25">
      <c r="A1" t="s">
        <v>0</v>
      </c>
    </row>
    <row r="2" spans="1:15" x14ac:dyDescent="0.25">
      <c r="J2" s="10" t="s">
        <v>26</v>
      </c>
      <c r="K2" s="10" t="s">
        <v>25</v>
      </c>
      <c r="L2" s="10" t="s">
        <v>8</v>
      </c>
      <c r="M2" s="10" t="s">
        <v>7</v>
      </c>
      <c r="N2" s="10" t="s">
        <v>27</v>
      </c>
      <c r="O2" s="10" t="s">
        <v>28</v>
      </c>
    </row>
    <row r="3" spans="1:15" x14ac:dyDescent="0.25">
      <c r="A3" s="7" t="s">
        <v>1</v>
      </c>
      <c r="B3" s="7" t="s">
        <v>4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17</v>
      </c>
      <c r="H3" s="7" t="s">
        <v>14</v>
      </c>
      <c r="J3" s="11"/>
      <c r="K3" s="12">
        <f>COUNTA(H4:H12)</f>
        <v>9</v>
      </c>
      <c r="L3" s="12">
        <f>COUNTIF($H4:$H12,L2)</f>
        <v>6</v>
      </c>
      <c r="M3" s="12">
        <f>COUNTIF($H4:$H12,M2)</f>
        <v>3</v>
      </c>
      <c r="N3" s="13">
        <f>IF(OR(M3=0,L3=0),0,-L3/K3*IMLOG2(L3/K3)-M3/K3*IMLOG2(M3/K3))</f>
        <v>0.91829583405449056</v>
      </c>
    </row>
    <row r="4" spans="1:15" x14ac:dyDescent="0.25">
      <c r="A4" t="s">
        <v>2</v>
      </c>
      <c r="B4" s="17" t="s">
        <v>2</v>
      </c>
      <c r="C4" t="s">
        <v>7</v>
      </c>
      <c r="D4" t="s">
        <v>8</v>
      </c>
      <c r="E4" t="s">
        <v>13</v>
      </c>
      <c r="F4" t="s">
        <v>8</v>
      </c>
      <c r="G4" t="s">
        <v>8</v>
      </c>
      <c r="H4" t="s">
        <v>7</v>
      </c>
      <c r="J4" s="8" t="s">
        <v>19</v>
      </c>
      <c r="K4"/>
      <c r="L4"/>
      <c r="M4"/>
      <c r="N4" s="13"/>
      <c r="O4">
        <f>$N$3-((K5/$K$3)*N5)-((K6/$K$3)*N6)</f>
        <v>1.831078182006074E-2</v>
      </c>
    </row>
    <row r="5" spans="1:15" x14ac:dyDescent="0.25">
      <c r="A5" t="s">
        <v>3</v>
      </c>
      <c r="B5" s="17" t="s">
        <v>2</v>
      </c>
      <c r="C5" t="s">
        <v>8</v>
      </c>
      <c r="D5" t="s">
        <v>7</v>
      </c>
      <c r="E5" t="s">
        <v>6</v>
      </c>
      <c r="F5" t="s">
        <v>8</v>
      </c>
      <c r="G5" t="s">
        <v>7</v>
      </c>
      <c r="H5" t="s">
        <v>7</v>
      </c>
      <c r="J5" s="9" t="s">
        <v>2</v>
      </c>
      <c r="K5" s="6">
        <f>COUNTIF(A$4:A$12,"M")</f>
        <v>4</v>
      </c>
      <c r="L5" s="6">
        <f>COUNTIFS($A$4:$A$12,$J5,$H$4:$H$12,L$2)</f>
        <v>3</v>
      </c>
      <c r="M5" s="6">
        <f>COUNTIFS($A$4:$A$12,$J5,$H$4:$H$12,M$2)</f>
        <v>1</v>
      </c>
      <c r="N5" s="13">
        <f t="shared" ref="N5:N6" si="0">IF(OR(M5=0,L5=0),0,-L5/K5*IMLOG2(L5/K5)-M5/K5*IMLOG2(M5/K5))</f>
        <v>0.81127812445913294</v>
      </c>
    </row>
    <row r="6" spans="1:15" x14ac:dyDescent="0.25">
      <c r="A6" t="s">
        <v>3</v>
      </c>
      <c r="B6" s="17" t="s">
        <v>6</v>
      </c>
      <c r="C6" t="s">
        <v>8</v>
      </c>
      <c r="D6" t="s">
        <v>8</v>
      </c>
      <c r="E6" t="s">
        <v>6</v>
      </c>
      <c r="F6" t="s">
        <v>8</v>
      </c>
      <c r="G6" t="s">
        <v>8</v>
      </c>
      <c r="H6" t="s">
        <v>8</v>
      </c>
      <c r="J6" s="9" t="s">
        <v>3</v>
      </c>
      <c r="K6" s="6">
        <f>COUNTIF(A$4:A$12,"F")</f>
        <v>5</v>
      </c>
      <c r="L6" s="6">
        <f>COUNTIFS($A$4:$A$12,$J6,$H$4:$H$12,L$2)</f>
        <v>3</v>
      </c>
      <c r="M6" s="6">
        <f>COUNTIFS($A$4:$A$12,$J6,$H$4:$H$12,M$2)</f>
        <v>2</v>
      </c>
      <c r="N6" s="13">
        <f t="shared" si="0"/>
        <v>0.97095059445466747</v>
      </c>
    </row>
    <row r="7" spans="1:15" x14ac:dyDescent="0.25">
      <c r="A7" t="s">
        <v>3</v>
      </c>
      <c r="B7" s="17" t="s">
        <v>6</v>
      </c>
      <c r="C7" t="s">
        <v>8</v>
      </c>
      <c r="D7" t="s">
        <v>7</v>
      </c>
      <c r="E7" t="s">
        <v>13</v>
      </c>
      <c r="F7" t="s">
        <v>8</v>
      </c>
      <c r="G7" t="s">
        <v>8</v>
      </c>
      <c r="H7" t="s">
        <v>8</v>
      </c>
      <c r="J7" s="8" t="s">
        <v>20</v>
      </c>
      <c r="L7" s="6"/>
      <c r="M7" s="6"/>
      <c r="N7" s="13"/>
      <c r="O7" s="19">
        <f>$N$3-((K8/$K$3)*N8)-((K9/$K$3)*N9)</f>
        <v>0.55772777873932045</v>
      </c>
    </row>
    <row r="8" spans="1:15" x14ac:dyDescent="0.25">
      <c r="A8" t="s">
        <v>2</v>
      </c>
      <c r="B8" s="17" t="s">
        <v>6</v>
      </c>
      <c r="C8" t="s">
        <v>8</v>
      </c>
      <c r="D8" t="s">
        <v>8</v>
      </c>
      <c r="E8" t="s">
        <v>12</v>
      </c>
      <c r="F8" t="s">
        <v>7</v>
      </c>
      <c r="G8" t="s">
        <v>12</v>
      </c>
      <c r="H8" t="s">
        <v>8</v>
      </c>
      <c r="J8" s="9" t="s">
        <v>2</v>
      </c>
      <c r="K8" s="6">
        <f>COUNTIF(B$4:B$12,$J8)</f>
        <v>4</v>
      </c>
      <c r="L8" s="6">
        <f>COUNTIFS($B$4:$B$12,$J8,$H$4:$H$12,L$2)</f>
        <v>1</v>
      </c>
      <c r="M8" s="6">
        <f>COUNTIFS($B$4:$B$12,$J8,$H$4:$H$12,M$2)</f>
        <v>3</v>
      </c>
      <c r="N8" s="20">
        <f t="shared" ref="N8:N9" si="1">IF(OR(M8=0,L8=0),0,-L8/K8*IMLOG2(L8/K8)-M8/K8*IMLOG2(M8/K8))</f>
        <v>0.81127812445913294</v>
      </c>
    </row>
    <row r="9" spans="1:15" x14ac:dyDescent="0.25">
      <c r="A9" t="s">
        <v>3</v>
      </c>
      <c r="B9" s="17" t="s">
        <v>2</v>
      </c>
      <c r="C9" t="s">
        <v>8</v>
      </c>
      <c r="D9" t="s">
        <v>8</v>
      </c>
      <c r="E9" t="s">
        <v>3</v>
      </c>
      <c r="F9" t="s">
        <v>7</v>
      </c>
      <c r="G9" t="s">
        <v>12</v>
      </c>
      <c r="H9" t="s">
        <v>8</v>
      </c>
      <c r="J9" s="9" t="s">
        <v>6</v>
      </c>
      <c r="K9" s="6">
        <f>COUNTIF(B$4:B$12,$J9)</f>
        <v>5</v>
      </c>
      <c r="L9" s="6">
        <f>COUNTIFS($B$4:$B$12,$J9,$H$4:$H$12,L$2)</f>
        <v>5</v>
      </c>
      <c r="M9" s="6">
        <f>COUNTIFS($B$4:$B$12,$J9,$H$4:$H$12,M$2)</f>
        <v>0</v>
      </c>
      <c r="N9" s="13">
        <f t="shared" si="1"/>
        <v>0</v>
      </c>
    </row>
    <row r="10" spans="1:15" x14ac:dyDescent="0.25">
      <c r="A10" t="s">
        <v>3</v>
      </c>
      <c r="B10" s="17" t="s">
        <v>2</v>
      </c>
      <c r="C10" t="s">
        <v>7</v>
      </c>
      <c r="D10" t="s">
        <v>8</v>
      </c>
      <c r="E10" t="s">
        <v>6</v>
      </c>
      <c r="F10" t="s">
        <v>8</v>
      </c>
      <c r="G10" t="s">
        <v>7</v>
      </c>
      <c r="H10" t="s">
        <v>7</v>
      </c>
      <c r="J10" s="8" t="s">
        <v>21</v>
      </c>
      <c r="K10" s="6"/>
      <c r="L10" s="6"/>
      <c r="M10" s="6"/>
      <c r="N10" s="13"/>
    </row>
    <row r="11" spans="1:15" x14ac:dyDescent="0.25">
      <c r="A11" t="s">
        <v>2</v>
      </c>
      <c r="B11" s="17" t="s">
        <v>6</v>
      </c>
      <c r="C11" t="s">
        <v>7</v>
      </c>
      <c r="D11" t="s">
        <v>7</v>
      </c>
      <c r="E11" t="s">
        <v>13</v>
      </c>
      <c r="F11" t="s">
        <v>7</v>
      </c>
      <c r="G11" t="s">
        <v>18</v>
      </c>
      <c r="H11" t="s">
        <v>8</v>
      </c>
      <c r="J11" s="9" t="s">
        <v>8</v>
      </c>
      <c r="K11" s="6">
        <f>COUNTIF(C$4:C$12,$J11)</f>
        <v>5</v>
      </c>
      <c r="L11" s="6">
        <f>COUNTIFS($C$4:$C$12,$J11,$H$4:$H$12,L$2)</f>
        <v>4</v>
      </c>
      <c r="M11" s="6">
        <f>COUNTIFS($C$4:$C$12,$J11,$H$4:$H$12,M$2)</f>
        <v>1</v>
      </c>
      <c r="N11" s="13">
        <f t="shared" ref="N11:N12" si="2">IF(OR(M11=0,L11=0),0,-L11/K11*IMLOG2(L11/K11)-M11/K11*IMLOG2(M11/K11))</f>
        <v>0.72192809488736165</v>
      </c>
      <c r="O11">
        <f>$N$3-((K11/$K$3)*N11)-((K12/$K$3)*N12)</f>
        <v>7.2780225783734109E-2</v>
      </c>
    </row>
    <row r="12" spans="1:15" x14ac:dyDescent="0.25">
      <c r="A12" t="s">
        <v>2</v>
      </c>
      <c r="B12" s="17" t="s">
        <v>6</v>
      </c>
      <c r="C12" t="s">
        <v>7</v>
      </c>
      <c r="D12" t="s">
        <v>7</v>
      </c>
      <c r="E12" t="s">
        <v>13</v>
      </c>
      <c r="F12" t="s">
        <v>8</v>
      </c>
      <c r="G12" t="s">
        <v>8</v>
      </c>
      <c r="H12" t="s">
        <v>8</v>
      </c>
      <c r="J12" s="9" t="s">
        <v>7</v>
      </c>
      <c r="K12" s="6">
        <f>COUNTIF(C$4:C$12,$J12)</f>
        <v>4</v>
      </c>
      <c r="L12" s="6">
        <f>COUNTIFS($C$4:$C$12,$J12,$H$4:$H$12,L$2)</f>
        <v>2</v>
      </c>
      <c r="M12" s="6">
        <f>COUNTIFS($C$4:$C$12,$J12,$H$4:$H$12,M$2)</f>
        <v>2</v>
      </c>
      <c r="N12" s="13">
        <f t="shared" si="2"/>
        <v>1</v>
      </c>
    </row>
    <row r="13" spans="1:15" x14ac:dyDescent="0.25">
      <c r="J13" s="8" t="s">
        <v>22</v>
      </c>
      <c r="K13" s="6"/>
      <c r="L13" s="6"/>
      <c r="M13" s="6"/>
      <c r="N13" s="13"/>
    </row>
    <row r="14" spans="1:15" x14ac:dyDescent="0.25">
      <c r="J14" s="9" t="s">
        <v>8</v>
      </c>
      <c r="K14" s="6">
        <f>COUNTIF(D$4:D$12,$J14)</f>
        <v>5</v>
      </c>
      <c r="L14" s="6">
        <f>COUNTIFS($D$4:$D$12,$J14,$H$4:$H$12,L$2)</f>
        <v>3</v>
      </c>
      <c r="M14" s="6">
        <f>COUNTIFS($D$4:$D$12,$J14,$H$4:$H$12,M$2)</f>
        <v>2</v>
      </c>
      <c r="N14" s="13">
        <f t="shared" ref="N14:N15" si="3">IF(OR(M14=0,L14=0),0,-L14/K14*IMLOG2(L14/K14)-M14/K14*IMLOG2(M14/K14))</f>
        <v>0.97095059445466747</v>
      </c>
      <c r="O14">
        <f>$N$3-((K14/$K$3)*N14)-((K15/$K$3)*N15)</f>
        <v>1.8310781820060684E-2</v>
      </c>
    </row>
    <row r="15" spans="1:15" x14ac:dyDescent="0.25">
      <c r="J15" s="9" t="s">
        <v>7</v>
      </c>
      <c r="K15" s="6">
        <f>COUNTIF(D$4:D$12,$J15)</f>
        <v>4</v>
      </c>
      <c r="L15" s="6">
        <f>COUNTIFS($D$4:$D$12,$J15,$H$4:$H$12,L$2)</f>
        <v>3</v>
      </c>
      <c r="M15" s="6">
        <f>COUNTIFS($D$4:$D$12,$J15,$H$4:$H$12,M$2)</f>
        <v>1</v>
      </c>
      <c r="N15" s="13">
        <f t="shared" si="3"/>
        <v>0.81127812445913294</v>
      </c>
    </row>
    <row r="16" spans="1:15" x14ac:dyDescent="0.25">
      <c r="J16" s="8" t="s">
        <v>23</v>
      </c>
      <c r="K16" s="6"/>
      <c r="L16" s="6"/>
      <c r="M16" s="6"/>
      <c r="N16" s="13"/>
    </row>
    <row r="17" spans="10:15" x14ac:dyDescent="0.25">
      <c r="J17" s="9" t="s">
        <v>6</v>
      </c>
      <c r="K17" s="6">
        <f>COUNTIF(E$4:E$12,$J17)</f>
        <v>3</v>
      </c>
      <c r="L17" s="6">
        <f t="shared" ref="L17:M20" si="4">COUNTIFS($E$4:$E$12,$J17,$H$4:$H$12,L$2)</f>
        <v>1</v>
      </c>
      <c r="M17" s="6">
        <f t="shared" si="4"/>
        <v>2</v>
      </c>
      <c r="N17" s="13">
        <f t="shared" ref="N17:N20" si="5">IF(OR(M17=0,L17=0),0,-L17/K17*IMLOG2(L17/K17)-M17/K17*IMLOG2(M17/K17))</f>
        <v>0.91829583405449056</v>
      </c>
      <c r="O17">
        <f>$N$3-((K17/$K$3)*N17)-((K18/$K$3)*N18)-((K19/$K$3)*N19)-((K20/$K$3)*N20)</f>
        <v>0.25162916738782354</v>
      </c>
    </row>
    <row r="18" spans="10:15" x14ac:dyDescent="0.25">
      <c r="J18" s="9" t="s">
        <v>3</v>
      </c>
      <c r="K18" s="6">
        <f>COUNTIF(E$4:E$12,$J18)</f>
        <v>1</v>
      </c>
      <c r="L18" s="6">
        <f t="shared" si="4"/>
        <v>1</v>
      </c>
      <c r="M18" s="6">
        <f t="shared" si="4"/>
        <v>0</v>
      </c>
      <c r="N18" s="13">
        <f t="shared" si="5"/>
        <v>0</v>
      </c>
    </row>
    <row r="19" spans="10:15" x14ac:dyDescent="0.25">
      <c r="J19" s="9" t="s">
        <v>13</v>
      </c>
      <c r="K19" s="6">
        <f>COUNTIF(E$4:E$12,$J19)</f>
        <v>4</v>
      </c>
      <c r="L19" s="6">
        <f t="shared" si="4"/>
        <v>3</v>
      </c>
      <c r="M19" s="6">
        <f t="shared" si="4"/>
        <v>1</v>
      </c>
      <c r="N19" s="13">
        <f t="shared" si="5"/>
        <v>0.81127812445913294</v>
      </c>
    </row>
    <row r="20" spans="10:15" x14ac:dyDescent="0.25">
      <c r="J20" s="9" t="s">
        <v>12</v>
      </c>
      <c r="K20" s="6">
        <f>COUNTIF(E$4:E$12,$J20)</f>
        <v>1</v>
      </c>
      <c r="L20" s="6">
        <f t="shared" si="4"/>
        <v>1</v>
      </c>
      <c r="M20" s="6">
        <f t="shared" si="4"/>
        <v>0</v>
      </c>
      <c r="N20" s="13">
        <f t="shared" si="5"/>
        <v>0</v>
      </c>
    </row>
    <row r="21" spans="10:15" x14ac:dyDescent="0.25">
      <c r="J21" s="8" t="s">
        <v>24</v>
      </c>
      <c r="K21" s="6"/>
      <c r="L21" s="6"/>
      <c r="M21" s="6"/>
      <c r="N21" s="13"/>
    </row>
    <row r="22" spans="10:15" x14ac:dyDescent="0.25">
      <c r="J22" s="9" t="s">
        <v>8</v>
      </c>
      <c r="K22" s="6">
        <f>COUNTIF(F$4:F$12,$J22)</f>
        <v>6</v>
      </c>
      <c r="L22" s="6">
        <f>COUNTIFS($F$4:$F$12,$J22,$H$4:$H$12,L$2)</f>
        <v>3</v>
      </c>
      <c r="M22" s="6">
        <f>COUNTIFS($F$4:$F$12,$J22,$H$4:$H$12,M$2)</f>
        <v>3</v>
      </c>
      <c r="N22" s="13">
        <f t="shared" ref="N22:N23" si="6">IF(OR(M22=0,L22=0),0,-L22/K22*IMLOG2(L22/K22)-M22/K22*IMLOG2(M22/K22))</f>
        <v>1</v>
      </c>
      <c r="O22">
        <f>$N$3-((K22/$K$3)*N22)-((K23/$K$3)*N23)</f>
        <v>0.25162916738782393</v>
      </c>
    </row>
    <row r="23" spans="10:15" x14ac:dyDescent="0.25">
      <c r="J23" s="9" t="s">
        <v>7</v>
      </c>
      <c r="K23" s="6">
        <f>COUNTIF(F$4:F$12,$J23)</f>
        <v>3</v>
      </c>
      <c r="L23" s="6">
        <f>COUNTIFS($F$4:$F$12,$J23,$H$4:$H$12,L$2)</f>
        <v>3</v>
      </c>
      <c r="M23" s="6">
        <f>COUNTIFS($F$4:$F$12,$J23,$H$4:$H$12,M$2)</f>
        <v>0</v>
      </c>
      <c r="N23" s="13">
        <f t="shared" si="6"/>
        <v>0</v>
      </c>
    </row>
    <row r="24" spans="10:15" x14ac:dyDescent="0.25">
      <c r="J24" s="8" t="s">
        <v>15</v>
      </c>
      <c r="K24" s="6"/>
      <c r="L24" s="6"/>
      <c r="M24" s="6"/>
      <c r="N24" s="13"/>
    </row>
    <row r="25" spans="10:15" x14ac:dyDescent="0.25">
      <c r="J25" s="9" t="s">
        <v>8</v>
      </c>
      <c r="K25" s="6">
        <f>COUNTIF(G$4:G$12,$J25)</f>
        <v>4</v>
      </c>
      <c r="L25" s="6">
        <f t="shared" ref="L25:M28" si="7">COUNTIFS($G$4:$G$12,$J25,$H$4:$H$12,L$2)</f>
        <v>3</v>
      </c>
      <c r="M25" s="6">
        <f t="shared" si="7"/>
        <v>1</v>
      </c>
      <c r="N25" s="20">
        <f t="shared" ref="N25:N28" si="8">IF(OR(M25=0,L25=0),0,-L25/K25*IMLOG2(L25/K25)-M25/K25*IMLOG2(M25/K25))</f>
        <v>0.81127812445913294</v>
      </c>
      <c r="O25" s="21">
        <f>$N$3-((K25/$K$3)*N25)-((K26/$K$3)*N26)-((K27/$K$3)*N27)-((K28/$K$3)*N28)</f>
        <v>0.55772777873932045</v>
      </c>
    </row>
    <row r="26" spans="10:15" x14ac:dyDescent="0.25">
      <c r="J26" s="9" t="s">
        <v>12</v>
      </c>
      <c r="K26" s="6">
        <f>COUNTIF(G$4:G$12,$J26)</f>
        <v>2</v>
      </c>
      <c r="L26" s="6">
        <f t="shared" si="7"/>
        <v>2</v>
      </c>
      <c r="M26" s="6">
        <f t="shared" si="7"/>
        <v>0</v>
      </c>
      <c r="N26" s="13">
        <f t="shared" si="8"/>
        <v>0</v>
      </c>
    </row>
    <row r="27" spans="10:15" x14ac:dyDescent="0.25">
      <c r="J27" s="9" t="s">
        <v>7</v>
      </c>
      <c r="K27" s="6">
        <f>COUNTIF(G$4:G$12,$J27)</f>
        <v>2</v>
      </c>
      <c r="L27" s="6">
        <f t="shared" si="7"/>
        <v>0</v>
      </c>
      <c r="M27" s="6">
        <f t="shared" si="7"/>
        <v>2</v>
      </c>
      <c r="N27" s="13">
        <f t="shared" si="8"/>
        <v>0</v>
      </c>
    </row>
    <row r="28" spans="10:15" x14ac:dyDescent="0.25">
      <c r="J28" s="9" t="s">
        <v>18</v>
      </c>
      <c r="K28" s="6">
        <f>COUNTIF(G$4:G$12,$J28)</f>
        <v>1</v>
      </c>
      <c r="L28" s="6">
        <f t="shared" si="7"/>
        <v>1</v>
      </c>
      <c r="M28" s="6">
        <f t="shared" si="7"/>
        <v>0</v>
      </c>
      <c r="N28" s="13">
        <f t="shared" si="8"/>
        <v>0</v>
      </c>
    </row>
  </sheetData>
  <autoFilter ref="A3:H1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30" zoomScaleNormal="130" workbookViewId="0">
      <selection activeCell="F18" sqref="F18"/>
    </sheetView>
  </sheetViews>
  <sheetFormatPr baseColWidth="10" defaultRowHeight="15" x14ac:dyDescent="0.25"/>
  <cols>
    <col min="1" max="8" width="4.28515625" customWidth="1"/>
    <col min="9" max="9" width="5.140625" customWidth="1"/>
    <col min="10" max="10" width="14.42578125" bestFit="1" customWidth="1"/>
    <col min="11" max="13" width="11.42578125" style="1"/>
    <col min="14" max="14" width="12.7109375" bestFit="1" customWidth="1"/>
  </cols>
  <sheetData>
    <row r="1" spans="1:15" x14ac:dyDescent="0.25">
      <c r="A1" t="s">
        <v>0</v>
      </c>
    </row>
    <row r="2" spans="1:15" x14ac:dyDescent="0.25">
      <c r="J2" s="10" t="s">
        <v>26</v>
      </c>
      <c r="K2" s="10" t="s">
        <v>25</v>
      </c>
      <c r="L2" s="10" t="s">
        <v>8</v>
      </c>
      <c r="M2" s="10" t="s">
        <v>7</v>
      </c>
      <c r="N2" s="10" t="s">
        <v>27</v>
      </c>
      <c r="O2" s="10" t="s">
        <v>28</v>
      </c>
    </row>
    <row r="3" spans="1:15" x14ac:dyDescent="0.25">
      <c r="A3" s="7" t="s">
        <v>1</v>
      </c>
      <c r="B3" s="7" t="s">
        <v>4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17</v>
      </c>
      <c r="H3" s="7" t="s">
        <v>14</v>
      </c>
      <c r="J3" s="11"/>
      <c r="K3" s="12">
        <f>COUNTA(H4:H8)</f>
        <v>5</v>
      </c>
      <c r="L3" s="12">
        <f>COUNTIF($H4:$H8,L2)</f>
        <v>5</v>
      </c>
      <c r="M3" s="12">
        <f>COUNTIF($H4:$H8,M2)</f>
        <v>0</v>
      </c>
      <c r="N3" s="13">
        <f>IF(OR(M3=0,L3=0),0,-L3/K3*IMLOG2(L3/K3)-M3/K3*IMLOG2(M3/K3))</f>
        <v>0</v>
      </c>
    </row>
    <row r="4" spans="1:15" x14ac:dyDescent="0.25">
      <c r="A4" t="s">
        <v>3</v>
      </c>
      <c r="B4" s="17" t="s">
        <v>6</v>
      </c>
      <c r="C4" t="s">
        <v>8</v>
      </c>
      <c r="D4" t="s">
        <v>8</v>
      </c>
      <c r="E4" t="s">
        <v>6</v>
      </c>
      <c r="F4" t="s">
        <v>8</v>
      </c>
      <c r="G4" t="s">
        <v>8</v>
      </c>
      <c r="H4" t="s">
        <v>8</v>
      </c>
      <c r="J4" s="8" t="s">
        <v>19</v>
      </c>
      <c r="K4"/>
      <c r="L4"/>
      <c r="M4"/>
      <c r="N4" s="13"/>
      <c r="O4">
        <f>$N$3-((K5/$K$3)*N5)-((K6/$K$3)*N6)</f>
        <v>0</v>
      </c>
    </row>
    <row r="5" spans="1:15" x14ac:dyDescent="0.25">
      <c r="A5" t="s">
        <v>3</v>
      </c>
      <c r="B5" s="17" t="s">
        <v>6</v>
      </c>
      <c r="C5" t="s">
        <v>8</v>
      </c>
      <c r="D5" t="s">
        <v>7</v>
      </c>
      <c r="E5" t="s">
        <v>13</v>
      </c>
      <c r="F5" t="s">
        <v>8</v>
      </c>
      <c r="G5" t="s">
        <v>8</v>
      </c>
      <c r="H5" t="s">
        <v>8</v>
      </c>
      <c r="J5" s="9" t="s">
        <v>2</v>
      </c>
      <c r="K5" s="6">
        <f>COUNTIF(A$4:A$8,"M")</f>
        <v>3</v>
      </c>
      <c r="L5" s="6">
        <f>COUNTIFS($A$4:$A$8,$J5,$H$4:$H$8,L$2)</f>
        <v>3</v>
      </c>
      <c r="M5" s="6">
        <f>COUNTIFS($A$4:$A$8,$J5,$H$4:$H$8,M$2)</f>
        <v>0</v>
      </c>
      <c r="N5" s="13">
        <f t="shared" ref="N5:N6" si="0">IF(OR(M5=0,L5=0),0,-L5/K5*IMLOG2(L5/K5)-M5/K5*IMLOG2(M5/K5))</f>
        <v>0</v>
      </c>
    </row>
    <row r="6" spans="1:15" x14ac:dyDescent="0.25">
      <c r="A6" t="s">
        <v>2</v>
      </c>
      <c r="B6" s="17" t="s">
        <v>6</v>
      </c>
      <c r="C6" t="s">
        <v>8</v>
      </c>
      <c r="D6" t="s">
        <v>8</v>
      </c>
      <c r="E6" t="s">
        <v>12</v>
      </c>
      <c r="F6" t="s">
        <v>7</v>
      </c>
      <c r="G6" t="s">
        <v>12</v>
      </c>
      <c r="H6" t="s">
        <v>8</v>
      </c>
      <c r="J6" s="9" t="s">
        <v>3</v>
      </c>
      <c r="K6" s="6">
        <f>COUNTIF(A$4:A$8,"F")</f>
        <v>2</v>
      </c>
      <c r="L6" s="6">
        <f>COUNTIFS($A$4:$A$8,$J6,$H$4:$H$8,L$2)</f>
        <v>2</v>
      </c>
      <c r="M6" s="6">
        <f>COUNTIFS($A$4:$A$8,$J6,$H$4:$H$8,M$2)</f>
        <v>0</v>
      </c>
      <c r="N6" s="13">
        <f t="shared" si="0"/>
        <v>0</v>
      </c>
    </row>
    <row r="7" spans="1:15" x14ac:dyDescent="0.25">
      <c r="A7" t="s">
        <v>2</v>
      </c>
      <c r="B7" s="17" t="s">
        <v>6</v>
      </c>
      <c r="C7" t="s">
        <v>7</v>
      </c>
      <c r="D7" t="s">
        <v>7</v>
      </c>
      <c r="E7" t="s">
        <v>13</v>
      </c>
      <c r="F7" t="s">
        <v>7</v>
      </c>
      <c r="G7" t="s">
        <v>18</v>
      </c>
      <c r="H7" t="s">
        <v>8</v>
      </c>
      <c r="J7" s="8" t="s">
        <v>20</v>
      </c>
      <c r="L7" s="6"/>
      <c r="M7" s="6"/>
      <c r="N7" s="13"/>
      <c r="O7" s="14">
        <f>$N$3-((K8/$K$3)*N8)-((K9/$K$3)*N9)</f>
        <v>0</v>
      </c>
    </row>
    <row r="8" spans="1:15" x14ac:dyDescent="0.25">
      <c r="A8" t="s">
        <v>2</v>
      </c>
      <c r="B8" s="17" t="s">
        <v>6</v>
      </c>
      <c r="C8" t="s">
        <v>7</v>
      </c>
      <c r="D8" t="s">
        <v>7</v>
      </c>
      <c r="E8" t="s">
        <v>13</v>
      </c>
      <c r="F8" t="s">
        <v>8</v>
      </c>
      <c r="G8" t="s">
        <v>8</v>
      </c>
      <c r="H8" t="s">
        <v>8</v>
      </c>
      <c r="J8" s="9" t="s">
        <v>2</v>
      </c>
      <c r="K8" s="6">
        <f>COUNTIF(B$4:B$8,$J8)</f>
        <v>0</v>
      </c>
      <c r="L8" s="6">
        <f>COUNTIFS($B$4:$B$8,$J8,$H$4:$H$8,L$2)</f>
        <v>0</v>
      </c>
      <c r="M8" s="6">
        <f>COUNTIFS($B$4:$B$8,$J8,$H$4:$H$8,M$2)</f>
        <v>0</v>
      </c>
      <c r="N8" s="15">
        <f t="shared" ref="N8:N9" si="1">IF(OR(M8=0,L8=0),0,-L8/K8*IMLOG2(L8/K8)-M8/K8*IMLOG2(M8/K8))</f>
        <v>0</v>
      </c>
    </row>
    <row r="9" spans="1:15" x14ac:dyDescent="0.25">
      <c r="J9" s="9" t="s">
        <v>6</v>
      </c>
      <c r="K9" s="6">
        <f>COUNTIF(B$4:B$8,$J9)</f>
        <v>5</v>
      </c>
      <c r="L9" s="6">
        <f>COUNTIFS($B$4:$B$8,$J9,$H$4:$H$8,L$2)</f>
        <v>5</v>
      </c>
      <c r="M9" s="6">
        <f>COUNTIFS($B$4:$B$8,$J9,$H$4:$H$8,M$2)</f>
        <v>0</v>
      </c>
      <c r="N9" s="13">
        <f t="shared" si="1"/>
        <v>0</v>
      </c>
    </row>
    <row r="10" spans="1:15" x14ac:dyDescent="0.25">
      <c r="J10" s="8" t="s">
        <v>21</v>
      </c>
      <c r="K10" s="6"/>
      <c r="L10" s="6"/>
      <c r="M10" s="6"/>
      <c r="N10" s="13"/>
    </row>
    <row r="11" spans="1:15" x14ac:dyDescent="0.25">
      <c r="J11" s="9" t="s">
        <v>8</v>
      </c>
      <c r="K11" s="6">
        <f>COUNTIF(C$4:C$8,$J11)</f>
        <v>3</v>
      </c>
      <c r="L11" s="6">
        <f>COUNTIFS($C$4:$C$8,$J11,$H$4:$H$8,L$2)</f>
        <v>3</v>
      </c>
      <c r="M11" s="6">
        <f>COUNTIFS($C$4:$C$8,$J11,$H$4:$H$8,M$2)</f>
        <v>0</v>
      </c>
      <c r="N11" s="13">
        <f t="shared" ref="N11:N12" si="2">IF(OR(M11=0,L11=0),0,-L11/K11*IMLOG2(L11/K11)-M11/K11*IMLOG2(M11/K11))</f>
        <v>0</v>
      </c>
      <c r="O11">
        <f>$N$3-((K11/$K$3)*N11)-((K12/$K$3)*N12)</f>
        <v>0</v>
      </c>
    </row>
    <row r="12" spans="1:15" x14ac:dyDescent="0.25">
      <c r="J12" s="9" t="s">
        <v>7</v>
      </c>
      <c r="K12" s="6">
        <f>COUNTIF(C$4:C$8,$J12)</f>
        <v>2</v>
      </c>
      <c r="L12" s="6">
        <f>COUNTIFS($C$4:$C$8,$J12,$H$4:$H$8,L$2)</f>
        <v>2</v>
      </c>
      <c r="M12" s="6">
        <f>COUNTIFS($C$4:$C$8,$J12,$H$4:$H$8,M$2)</f>
        <v>0</v>
      </c>
      <c r="N12" s="13">
        <f t="shared" si="2"/>
        <v>0</v>
      </c>
    </row>
    <row r="13" spans="1:15" x14ac:dyDescent="0.25">
      <c r="J13" s="8" t="s">
        <v>22</v>
      </c>
      <c r="K13" s="6"/>
      <c r="L13" s="6"/>
      <c r="M13" s="6"/>
      <c r="N13" s="13"/>
    </row>
    <row r="14" spans="1:15" x14ac:dyDescent="0.25">
      <c r="J14" s="9" t="s">
        <v>8</v>
      </c>
      <c r="K14" s="6">
        <f>COUNTIF(D$4:D$8,$J14)</f>
        <v>2</v>
      </c>
      <c r="L14" s="6">
        <f>COUNTIFS($D$4:$D$8,$J14,$H$4:$H$8,L$2)</f>
        <v>2</v>
      </c>
      <c r="M14" s="6">
        <f>COUNTIFS($D$4:$D$8,$J14,$H$4:$H$8,M$2)</f>
        <v>0</v>
      </c>
      <c r="N14" s="13">
        <f t="shared" ref="N14:N15" si="3">IF(OR(M14=0,L14=0),0,-L14/K14*IMLOG2(L14/K14)-M14/K14*IMLOG2(M14/K14))</f>
        <v>0</v>
      </c>
      <c r="O14">
        <f>$N$3-((K14/$K$3)*N14)-((K15/$K$3)*N15)</f>
        <v>0</v>
      </c>
    </row>
    <row r="15" spans="1:15" x14ac:dyDescent="0.25">
      <c r="J15" s="9" t="s">
        <v>7</v>
      </c>
      <c r="K15" s="6">
        <f>COUNTIF(D$4:D$8,$J15)</f>
        <v>3</v>
      </c>
      <c r="L15" s="6">
        <f>COUNTIFS($D$4:$D$8,$J15,$H$4:$H$8,L$2)</f>
        <v>3</v>
      </c>
      <c r="M15" s="6">
        <f>COUNTIFS($D$4:$D$8,$J15,$H$4:$H$8,M$2)</f>
        <v>0</v>
      </c>
      <c r="N15" s="13">
        <f t="shared" si="3"/>
        <v>0</v>
      </c>
    </row>
    <row r="16" spans="1:15" x14ac:dyDescent="0.25">
      <c r="J16" s="8" t="s">
        <v>23</v>
      </c>
      <c r="K16" s="6"/>
      <c r="L16" s="6"/>
      <c r="M16" s="6"/>
      <c r="N16" s="13"/>
    </row>
    <row r="17" spans="10:15" x14ac:dyDescent="0.25">
      <c r="J17" s="9" t="s">
        <v>6</v>
      </c>
      <c r="K17" s="6">
        <f>COUNTIF(E$4:E$8,$J17)</f>
        <v>1</v>
      </c>
      <c r="L17" s="6">
        <f t="shared" ref="L17:M20" si="4">COUNTIFS($E$4:$E$8,$J17,$H$4:$H$8,L$2)</f>
        <v>1</v>
      </c>
      <c r="M17" s="6">
        <f t="shared" si="4"/>
        <v>0</v>
      </c>
      <c r="N17" s="13">
        <f t="shared" ref="N17:N20" si="5">IF(OR(M17=0,L17=0),0,-L17/K17*IMLOG2(L17/K17)-M17/K17*IMLOG2(M17/K17))</f>
        <v>0</v>
      </c>
      <c r="O17">
        <f>$N$3-((K17/$K$3)*N17)-((K18/$K$3)*N18)-((K19/$K$3)*N19)-((K20/$K$3)*N20)</f>
        <v>0</v>
      </c>
    </row>
    <row r="18" spans="10:15" x14ac:dyDescent="0.25">
      <c r="J18" s="9" t="s">
        <v>3</v>
      </c>
      <c r="K18" s="6">
        <f>COUNTIF(E$4:E$8,$J18)</f>
        <v>0</v>
      </c>
      <c r="L18" s="6">
        <f t="shared" si="4"/>
        <v>0</v>
      </c>
      <c r="M18" s="6">
        <f t="shared" si="4"/>
        <v>0</v>
      </c>
      <c r="N18" s="13">
        <f t="shared" si="5"/>
        <v>0</v>
      </c>
    </row>
    <row r="19" spans="10:15" x14ac:dyDescent="0.25">
      <c r="J19" s="9" t="s">
        <v>13</v>
      </c>
      <c r="K19" s="6">
        <f>COUNTIF(E$4:E$8,$J19)</f>
        <v>3</v>
      </c>
      <c r="L19" s="6">
        <f t="shared" si="4"/>
        <v>3</v>
      </c>
      <c r="M19" s="6">
        <f t="shared" si="4"/>
        <v>0</v>
      </c>
      <c r="N19" s="13">
        <f t="shared" si="5"/>
        <v>0</v>
      </c>
    </row>
    <row r="20" spans="10:15" x14ac:dyDescent="0.25">
      <c r="J20" s="9" t="s">
        <v>12</v>
      </c>
      <c r="K20" s="6">
        <f>COUNTIF(E$4:E$8,$J20)</f>
        <v>1</v>
      </c>
      <c r="L20" s="6">
        <f t="shared" si="4"/>
        <v>1</v>
      </c>
      <c r="M20" s="6">
        <f t="shared" si="4"/>
        <v>0</v>
      </c>
      <c r="N20" s="13">
        <f t="shared" si="5"/>
        <v>0</v>
      </c>
    </row>
    <row r="21" spans="10:15" x14ac:dyDescent="0.25">
      <c r="J21" s="8" t="s">
        <v>24</v>
      </c>
      <c r="K21" s="6"/>
      <c r="L21" s="6"/>
      <c r="M21" s="6"/>
      <c r="N21" s="13"/>
    </row>
    <row r="22" spans="10:15" x14ac:dyDescent="0.25">
      <c r="J22" s="9" t="s">
        <v>8</v>
      </c>
      <c r="K22" s="6">
        <f>COUNTIF(F$4:F$8,$J22)</f>
        <v>3</v>
      </c>
      <c r="L22" s="6">
        <f>COUNTIFS($F$4:$F$8,$J22,$H$4:$H$8,L$2)</f>
        <v>3</v>
      </c>
      <c r="M22" s="6">
        <f>COUNTIFS($F$4:$F$8,$J22,$H$4:$H$8,M$2)</f>
        <v>0</v>
      </c>
      <c r="N22" s="13">
        <f t="shared" ref="N22:N23" si="6">IF(OR(M22=0,L22=0),0,-L22/K22*IMLOG2(L22/K22)-M22/K22*IMLOG2(M22/K22))</f>
        <v>0</v>
      </c>
      <c r="O22">
        <f>$N$3-((K22/$K$3)*N22)-((K23/$K$3)*N23)</f>
        <v>0</v>
      </c>
    </row>
    <row r="23" spans="10:15" x14ac:dyDescent="0.25">
      <c r="J23" s="9" t="s">
        <v>7</v>
      </c>
      <c r="K23" s="6">
        <f>COUNTIF(F$4:F$8,$J23)</f>
        <v>2</v>
      </c>
      <c r="L23" s="6">
        <f>COUNTIFS($F$4:$F$8,$J23,$H$4:$H$8,L$2)</f>
        <v>2</v>
      </c>
      <c r="M23" s="6">
        <f>COUNTIFS($F$4:$F$8,$J23,$H$4:$H$8,M$2)</f>
        <v>0</v>
      </c>
      <c r="N23" s="13">
        <f t="shared" si="6"/>
        <v>0</v>
      </c>
    </row>
    <row r="24" spans="10:15" x14ac:dyDescent="0.25">
      <c r="J24" s="8" t="s">
        <v>15</v>
      </c>
      <c r="K24" s="6"/>
      <c r="L24" s="6"/>
      <c r="M24" s="6"/>
      <c r="N24" s="13"/>
    </row>
    <row r="25" spans="10:15" x14ac:dyDescent="0.25">
      <c r="J25" s="9" t="s">
        <v>8</v>
      </c>
      <c r="K25" s="6">
        <f>COUNTIF(G$4:G$8,$J25)</f>
        <v>3</v>
      </c>
      <c r="L25" s="6">
        <f t="shared" ref="L25:M28" si="7">COUNTIFS($G$4:$G$8,$J25,$H$4:$H$8,L$2)</f>
        <v>3</v>
      </c>
      <c r="M25" s="6">
        <f t="shared" si="7"/>
        <v>0</v>
      </c>
      <c r="N25" s="15">
        <f t="shared" ref="N25:N28" si="8">IF(OR(M25=0,L25=0),0,-L25/K25*IMLOG2(L25/K25)-M25/K25*IMLOG2(M25/K25))</f>
        <v>0</v>
      </c>
      <c r="O25" s="18">
        <f>$N$3-((K25/$K$3)*N25)-((K26/$K$3)*N26)-((K27/$K$3)*N27)-((K28/$K$3)*N28)</f>
        <v>0</v>
      </c>
    </row>
    <row r="26" spans="10:15" x14ac:dyDescent="0.25">
      <c r="J26" s="9" t="s">
        <v>12</v>
      </c>
      <c r="K26" s="6">
        <f>COUNTIF(G$4:G$8,$J26)</f>
        <v>1</v>
      </c>
      <c r="L26" s="6">
        <f t="shared" si="7"/>
        <v>1</v>
      </c>
      <c r="M26" s="6">
        <f t="shared" si="7"/>
        <v>0</v>
      </c>
      <c r="N26" s="13">
        <f t="shared" si="8"/>
        <v>0</v>
      </c>
    </row>
    <row r="27" spans="10:15" x14ac:dyDescent="0.25">
      <c r="J27" s="9" t="s">
        <v>7</v>
      </c>
      <c r="K27" s="6">
        <f>COUNTIF(G$4:G$8,$J27)</f>
        <v>0</v>
      </c>
      <c r="L27" s="6">
        <f t="shared" si="7"/>
        <v>0</v>
      </c>
      <c r="M27" s="6">
        <f t="shared" si="7"/>
        <v>0</v>
      </c>
      <c r="N27" s="13">
        <f t="shared" si="8"/>
        <v>0</v>
      </c>
    </row>
    <row r="28" spans="10:15" x14ac:dyDescent="0.25">
      <c r="J28" s="9" t="s">
        <v>18</v>
      </c>
      <c r="K28" s="6">
        <f>COUNTIF(G$4:G$8,$J28)</f>
        <v>1</v>
      </c>
      <c r="L28" s="6">
        <f t="shared" si="7"/>
        <v>1</v>
      </c>
      <c r="M28" s="6">
        <f t="shared" si="7"/>
        <v>0</v>
      </c>
      <c r="N28" s="13">
        <f t="shared" si="8"/>
        <v>0</v>
      </c>
    </row>
  </sheetData>
  <autoFilter ref="A3:H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bash-pc</cp:lastModifiedBy>
  <dcterms:created xsi:type="dcterms:W3CDTF">2023-09-19T15:27:55Z</dcterms:created>
  <dcterms:modified xsi:type="dcterms:W3CDTF">2023-10-12T13:40:33Z</dcterms:modified>
</cp:coreProperties>
</file>