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"/>
    </mc:Choice>
  </mc:AlternateContent>
  <xr:revisionPtr revIDLastSave="0" documentId="13_ncr:1_{DA59BEE4-7DC1-4237-AD92-6C3C0C923D57}" xr6:coauthVersionLast="45" xr6:coauthVersionMax="45" xr10:uidLastSave="{00000000-0000-0000-0000-000000000000}"/>
  <bookViews>
    <workbookView xWindow="-120" yWindow="-120" windowWidth="20730" windowHeight="11160" firstSheet="1" activeTab="4" xr2:uid="{34DE2387-2959-4886-AEC1-1827D0D4E84D}"/>
  </bookViews>
  <sheets>
    <sheet name="Предпосылки" sheetId="1" r:id="rId1"/>
    <sheet name="Задача 1" sheetId="2" r:id="rId2"/>
    <sheet name="Задача 2 max" sheetId="3" r:id="rId3"/>
    <sheet name="Задача 2 min" sheetId="8" r:id="rId4"/>
    <sheet name="номер 3a" sheetId="20" r:id="rId5"/>
    <sheet name="Задача 5" sheetId="9" r:id="rId6"/>
    <sheet name="Задача 5а" sheetId="14" r:id="rId7"/>
    <sheet name="Задача 5б" sheetId="15" r:id="rId8"/>
    <sheet name="Задача 5в" sheetId="16" r:id="rId9"/>
    <sheet name="Задача 5.0 основная" sheetId="13" r:id="rId10"/>
    <sheet name="Задача 5.1 основная" sheetId="23" r:id="rId11"/>
    <sheet name="Задача 5.2 основная" sheetId="21" r:id="rId12"/>
    <sheet name="Задача 5.3 основная" sheetId="22" r:id="rId13"/>
    <sheet name="Задача 5J без ограничения на J" sheetId="11" r:id="rId14"/>
    <sheet name="Задача 5J с ограничением на J" sheetId="12" r:id="rId15"/>
  </sheets>
  <definedNames>
    <definedName name="solver_adj" localSheetId="1" hidden="1">'Задача 1'!$C$5:$C$43</definedName>
    <definedName name="solver_adj" localSheetId="2" hidden="1">'Задача 2 max'!$F$5:$F$24</definedName>
    <definedName name="solver_adj" localSheetId="3" hidden="1">'Задача 2 min'!$F$5:$F$24</definedName>
    <definedName name="solver_adj" localSheetId="5" hidden="1">'Задача 5'!$C$5:$C$64</definedName>
    <definedName name="solver_adj" localSheetId="9" hidden="1">'Задача 5.0 основная'!$F$5:$F$64</definedName>
    <definedName name="solver_adj" localSheetId="10" hidden="1">'Задача 5.1 основная'!$F$5:$F$64</definedName>
    <definedName name="solver_adj" localSheetId="11" hidden="1">'Задача 5.2 основная'!$F$5:$F$64</definedName>
    <definedName name="solver_adj" localSheetId="12" hidden="1">'Задача 5.3 основная'!$F$5:$F$64</definedName>
    <definedName name="solver_adj" localSheetId="13" hidden="1">'Задача 5J без ограничения на J'!$C$5:$C$64</definedName>
    <definedName name="solver_adj" localSheetId="14" hidden="1">'Задача 5J с ограничением на J'!$C$5:$C$64</definedName>
    <definedName name="solver_adj" localSheetId="4" hidden="1">'номер 3a'!$C$5:$F$39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5" hidden="1">0.0001</definedName>
    <definedName name="solver_cvg" localSheetId="9" hidden="1">0.0001</definedName>
    <definedName name="solver_cvg" localSheetId="10" hidden="1">0.0001</definedName>
    <definedName name="solver_cvg" localSheetId="11" hidden="1">0.0001</definedName>
    <definedName name="solver_cvg" localSheetId="12" hidden="1">0.0001</definedName>
    <definedName name="solver_cvg" localSheetId="13" hidden="1">0.0001</definedName>
    <definedName name="solver_cvg" localSheetId="14" hidden="1">0.0001</definedName>
    <definedName name="solver_cvg" localSheetId="4" hidden="1">0.0001</definedName>
    <definedName name="solver_drv" localSheetId="1" hidden="1">1</definedName>
    <definedName name="solver_drv" localSheetId="2" hidden="1">2</definedName>
    <definedName name="solver_drv" localSheetId="3" hidden="1">1</definedName>
    <definedName name="solver_drv" localSheetId="5" hidden="1">1</definedName>
    <definedName name="solver_drv" localSheetId="9" hidden="1">1</definedName>
    <definedName name="solver_drv" localSheetId="10" hidden="1">1</definedName>
    <definedName name="solver_drv" localSheetId="11" hidden="1">1</definedName>
    <definedName name="solver_drv" localSheetId="12" hidden="1">1</definedName>
    <definedName name="solver_drv" localSheetId="13" hidden="1">1</definedName>
    <definedName name="solver_drv" localSheetId="14" hidden="1">1</definedName>
    <definedName name="solver_drv" localSheetId="4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5" hidden="1">1</definedName>
    <definedName name="solver_eng" localSheetId="9" hidden="1">1</definedName>
    <definedName name="solver_eng" localSheetId="10" hidden="1">1</definedName>
    <definedName name="solver_eng" localSheetId="11" hidden="1">1</definedName>
    <definedName name="solver_eng" localSheetId="12" hidden="1">1</definedName>
    <definedName name="solver_eng" localSheetId="13" hidden="1">1</definedName>
    <definedName name="solver_eng" localSheetId="14" hidden="1">1</definedName>
    <definedName name="solver_eng" localSheetId="4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5" hidden="1">1</definedName>
    <definedName name="solver_est" localSheetId="9" hidden="1">1</definedName>
    <definedName name="solver_est" localSheetId="10" hidden="1">1</definedName>
    <definedName name="solver_est" localSheetId="11" hidden="1">1</definedName>
    <definedName name="solver_est" localSheetId="12" hidden="1">1</definedName>
    <definedName name="solver_est" localSheetId="13" hidden="1">1</definedName>
    <definedName name="solver_est" localSheetId="14" hidden="1">1</definedName>
    <definedName name="solver_est" localSheetId="4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5" hidden="1">2147483647</definedName>
    <definedName name="solver_itr" localSheetId="9" hidden="1">2147483647</definedName>
    <definedName name="solver_itr" localSheetId="10" hidden="1">2147483647</definedName>
    <definedName name="solver_itr" localSheetId="11" hidden="1">2147483647</definedName>
    <definedName name="solver_itr" localSheetId="12" hidden="1">2147483647</definedName>
    <definedName name="solver_itr" localSheetId="13" hidden="1">2147483647</definedName>
    <definedName name="solver_itr" localSheetId="14" hidden="1">2147483647</definedName>
    <definedName name="solver_itr" localSheetId="4" hidden="1">2147483647</definedName>
    <definedName name="solver_lhs1" localSheetId="2" hidden="1">'Задача 2 max'!$F$5:$F$24</definedName>
    <definedName name="solver_lhs1" localSheetId="3" hidden="1">'Задача 2 min'!$F$5:$F$24</definedName>
    <definedName name="solver_lhs1" localSheetId="5" hidden="1">'Задача 5'!$C$5:$C$64</definedName>
    <definedName name="solver_lhs1" localSheetId="9" hidden="1">'Задача 5.0 основная'!$G$5:$G$64</definedName>
    <definedName name="solver_lhs1" localSheetId="10" hidden="1">'Задача 5.1 основная'!$G$5:$G$64</definedName>
    <definedName name="solver_lhs1" localSheetId="11" hidden="1">'Задача 5.2 основная'!$G$5:$G$64</definedName>
    <definedName name="solver_lhs1" localSheetId="12" hidden="1">'Задача 5.3 основная'!$G$5:$G$64</definedName>
    <definedName name="solver_lhs1" localSheetId="14" hidden="1">'Задача 5J с ограничением на J'!$C$5:$C$64</definedName>
    <definedName name="solver_lhs1" localSheetId="4" hidden="1">'номер 3a'!$W$4:$W$40</definedName>
    <definedName name="solver_lhs2" localSheetId="2" hidden="1">'Задача 2 max'!$F$5:$F$24</definedName>
    <definedName name="solver_lhs2" localSheetId="3" hidden="1">'Задача 2 min'!$F$5:$F$24</definedName>
    <definedName name="solver_lhs2" localSheetId="5" hidden="1">'Задача 5'!$H$5:$H$64</definedName>
    <definedName name="solver_lhs2" localSheetId="14" hidden="1">'Задача 5J с ограничением на J'!$F$5:$F$64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5" hidden="1">2147483647</definedName>
    <definedName name="solver_mip" localSheetId="9" hidden="1">2147483647</definedName>
    <definedName name="solver_mip" localSheetId="10" hidden="1">2147483647</definedName>
    <definedName name="solver_mip" localSheetId="11" hidden="1">2147483647</definedName>
    <definedName name="solver_mip" localSheetId="12" hidden="1">2147483647</definedName>
    <definedName name="solver_mip" localSheetId="13" hidden="1">2147483647</definedName>
    <definedName name="solver_mip" localSheetId="14" hidden="1">2147483647</definedName>
    <definedName name="solver_mip" localSheetId="4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5" hidden="1">30</definedName>
    <definedName name="solver_mni" localSheetId="9" hidden="1">30</definedName>
    <definedName name="solver_mni" localSheetId="10" hidden="1">30</definedName>
    <definedName name="solver_mni" localSheetId="11" hidden="1">30</definedName>
    <definedName name="solver_mni" localSheetId="12" hidden="1">30</definedName>
    <definedName name="solver_mni" localSheetId="13" hidden="1">30</definedName>
    <definedName name="solver_mni" localSheetId="14" hidden="1">30</definedName>
    <definedName name="solver_mni" localSheetId="4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5" hidden="1">0.075</definedName>
    <definedName name="solver_mrt" localSheetId="9" hidden="1">0.075</definedName>
    <definedName name="solver_mrt" localSheetId="10" hidden="1">0.075</definedName>
    <definedName name="solver_mrt" localSheetId="11" hidden="1">0.075</definedName>
    <definedName name="solver_mrt" localSheetId="12" hidden="1">0.075</definedName>
    <definedName name="solver_mrt" localSheetId="13" hidden="1">0.075</definedName>
    <definedName name="solver_mrt" localSheetId="14" hidden="1">0.075</definedName>
    <definedName name="solver_mrt" localSheetId="4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5" hidden="1">2</definedName>
    <definedName name="solver_msl" localSheetId="9" hidden="1">2</definedName>
    <definedName name="solver_msl" localSheetId="10" hidden="1">2</definedName>
    <definedName name="solver_msl" localSheetId="11" hidden="1">2</definedName>
    <definedName name="solver_msl" localSheetId="12" hidden="1">2</definedName>
    <definedName name="solver_msl" localSheetId="13" hidden="1">2</definedName>
    <definedName name="solver_msl" localSheetId="14" hidden="1">2</definedName>
    <definedName name="solver_msl" localSheetId="4" hidden="1">2</definedName>
    <definedName name="solver_neg" localSheetId="1" hidden="1">2</definedName>
    <definedName name="solver_neg" localSheetId="2" hidden="1">2</definedName>
    <definedName name="solver_neg" localSheetId="3" hidden="1">2</definedName>
    <definedName name="solver_neg" localSheetId="5" hidden="1">1</definedName>
    <definedName name="solver_neg" localSheetId="9" hidden="1">1</definedName>
    <definedName name="solver_neg" localSheetId="10" hidden="1">1</definedName>
    <definedName name="solver_neg" localSheetId="11" hidden="1">1</definedName>
    <definedName name="solver_neg" localSheetId="12" hidden="1">1</definedName>
    <definedName name="solver_neg" localSheetId="13" hidden="1">1</definedName>
    <definedName name="solver_neg" localSheetId="14" hidden="1">1</definedName>
    <definedName name="solver_neg" localSheetId="4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5" hidden="1">2147483647</definedName>
    <definedName name="solver_nod" localSheetId="9" hidden="1">2147483647</definedName>
    <definedName name="solver_nod" localSheetId="10" hidden="1">2147483647</definedName>
    <definedName name="solver_nod" localSheetId="11" hidden="1">2147483647</definedName>
    <definedName name="solver_nod" localSheetId="12" hidden="1">2147483647</definedName>
    <definedName name="solver_nod" localSheetId="13" hidden="1">2147483647</definedName>
    <definedName name="solver_nod" localSheetId="14" hidden="1">2147483647</definedName>
    <definedName name="solver_nod" localSheetId="4" hidden="1">2147483647</definedName>
    <definedName name="solver_num" localSheetId="1" hidden="1">0</definedName>
    <definedName name="solver_num" localSheetId="2" hidden="1">2</definedName>
    <definedName name="solver_num" localSheetId="3" hidden="1">2</definedName>
    <definedName name="solver_num" localSheetId="5" hidden="1">1</definedName>
    <definedName name="solver_num" localSheetId="9" hidden="1">1</definedName>
    <definedName name="solver_num" localSheetId="10" hidden="1">1</definedName>
    <definedName name="solver_num" localSheetId="11" hidden="1">1</definedName>
    <definedName name="solver_num" localSheetId="12" hidden="1">1</definedName>
    <definedName name="solver_num" localSheetId="13" hidden="1">0</definedName>
    <definedName name="solver_num" localSheetId="14" hidden="1">2</definedName>
    <definedName name="solver_num" localSheetId="4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5" hidden="1">1</definedName>
    <definedName name="solver_nwt" localSheetId="9" hidden="1">1</definedName>
    <definedName name="solver_nwt" localSheetId="10" hidden="1">1</definedName>
    <definedName name="solver_nwt" localSheetId="11" hidden="1">1</definedName>
    <definedName name="solver_nwt" localSheetId="12" hidden="1">1</definedName>
    <definedName name="solver_nwt" localSheetId="13" hidden="1">1</definedName>
    <definedName name="solver_nwt" localSheetId="14" hidden="1">1</definedName>
    <definedName name="solver_nwt" localSheetId="4" hidden="1">1</definedName>
    <definedName name="solver_opt" localSheetId="1" hidden="1">'Задача 1'!$E$45</definedName>
    <definedName name="solver_opt" localSheetId="2" hidden="1">'Задача 2 max'!$E$25</definedName>
    <definedName name="solver_opt" localSheetId="3" hidden="1">'Задача 2 min'!$E$25</definedName>
    <definedName name="solver_opt" localSheetId="5" hidden="1">'Задача 5'!$H$65</definedName>
    <definedName name="solver_opt" localSheetId="9" hidden="1">'Задача 5.0 основная'!$H$65</definedName>
    <definedName name="solver_opt" localSheetId="10" hidden="1">'Задача 5.1 основная'!$H$65</definedName>
    <definedName name="solver_opt" localSheetId="11" hidden="1">'Задача 5.2 основная'!$H$65</definedName>
    <definedName name="solver_opt" localSheetId="12" hidden="1">'Задача 5.3 основная'!$H$65</definedName>
    <definedName name="solver_opt" localSheetId="13" hidden="1">'Задача 5J без ограничения на J'!$H$65</definedName>
    <definedName name="solver_opt" localSheetId="14" hidden="1">'Задача 5J с ограничением на J'!$H$65</definedName>
    <definedName name="solver_opt" localSheetId="4" hidden="1">'номер 3a'!$W$41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5" hidden="1">0.000001</definedName>
    <definedName name="solver_pre" localSheetId="9" hidden="1">0.000001</definedName>
    <definedName name="solver_pre" localSheetId="10" hidden="1">0.000001</definedName>
    <definedName name="solver_pre" localSheetId="11" hidden="1">0.000001</definedName>
    <definedName name="solver_pre" localSheetId="12" hidden="1">0.000001</definedName>
    <definedName name="solver_pre" localSheetId="13" hidden="1">0.000001</definedName>
    <definedName name="solver_pre" localSheetId="14" hidden="1">0.000001</definedName>
    <definedName name="solver_pre" localSheetId="4" hidden="1">0.000001</definedName>
    <definedName name="solver_rbv" localSheetId="1" hidden="1">1</definedName>
    <definedName name="solver_rbv" localSheetId="2" hidden="1">2</definedName>
    <definedName name="solver_rbv" localSheetId="3" hidden="1">1</definedName>
    <definedName name="solver_rbv" localSheetId="5" hidden="1">1</definedName>
    <definedName name="solver_rbv" localSheetId="9" hidden="1">1</definedName>
    <definedName name="solver_rbv" localSheetId="10" hidden="1">1</definedName>
    <definedName name="solver_rbv" localSheetId="11" hidden="1">1</definedName>
    <definedName name="solver_rbv" localSheetId="12" hidden="1">1</definedName>
    <definedName name="solver_rbv" localSheetId="13" hidden="1">1</definedName>
    <definedName name="solver_rbv" localSheetId="14" hidden="1">1</definedName>
    <definedName name="solver_rbv" localSheetId="4" hidden="1">1</definedName>
    <definedName name="solver_rel1" localSheetId="2" hidden="1">1</definedName>
    <definedName name="solver_rel1" localSheetId="3" hidden="1">1</definedName>
    <definedName name="solver_rel1" localSheetId="5" hidden="1">3</definedName>
    <definedName name="solver_rel1" localSheetId="9" hidden="1">3</definedName>
    <definedName name="solver_rel1" localSheetId="10" hidden="1">3</definedName>
    <definedName name="solver_rel1" localSheetId="11" hidden="1">3</definedName>
    <definedName name="solver_rel1" localSheetId="12" hidden="1">3</definedName>
    <definedName name="solver_rel1" localSheetId="14" hidden="1">3</definedName>
    <definedName name="solver_rel1" localSheetId="4" hidden="1">3</definedName>
    <definedName name="solver_rel2" localSheetId="2" hidden="1">3</definedName>
    <definedName name="solver_rel2" localSheetId="3" hidden="1">3</definedName>
    <definedName name="solver_rel2" localSheetId="5" hidden="1">3</definedName>
    <definedName name="solver_rel2" localSheetId="14" hidden="1">3</definedName>
    <definedName name="solver_rhs1" localSheetId="2" hidden="1">'Задача 2 max'!$I$13</definedName>
    <definedName name="solver_rhs1" localSheetId="3" hidden="1">'Задача 2 min'!$I$13</definedName>
    <definedName name="solver_rhs1" localSheetId="5" hidden="1">0</definedName>
    <definedName name="solver_rhs1" localSheetId="9" hidden="1">0</definedName>
    <definedName name="solver_rhs1" localSheetId="10" hidden="1">0</definedName>
    <definedName name="solver_rhs1" localSheetId="11" hidden="1">0</definedName>
    <definedName name="solver_rhs1" localSheetId="12" hidden="1">0</definedName>
    <definedName name="solver_rhs1" localSheetId="14" hidden="1">0</definedName>
    <definedName name="solver_rhs1" localSheetId="4" hidden="1">0</definedName>
    <definedName name="solver_rhs2" localSheetId="2" hidden="1">-'Задача 2 max'!$I$12</definedName>
    <definedName name="solver_rhs2" localSheetId="3" hidden="1">-'Задача 2 min'!$I$12</definedName>
    <definedName name="solver_rhs2" localSheetId="5" hidden="1">0</definedName>
    <definedName name="solver_rhs2" localSheetId="14" hidden="1">0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5" hidden="1">2</definedName>
    <definedName name="solver_rlx" localSheetId="9" hidden="1">2</definedName>
    <definedName name="solver_rlx" localSheetId="10" hidden="1">2</definedName>
    <definedName name="solver_rlx" localSheetId="11" hidden="1">2</definedName>
    <definedName name="solver_rlx" localSheetId="12" hidden="1">2</definedName>
    <definedName name="solver_rlx" localSheetId="13" hidden="1">2</definedName>
    <definedName name="solver_rlx" localSheetId="14" hidden="1">2</definedName>
    <definedName name="solver_rlx" localSheetId="4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5" hidden="1">0</definedName>
    <definedName name="solver_rsd" localSheetId="9" hidden="1">0</definedName>
    <definedName name="solver_rsd" localSheetId="10" hidden="1">0</definedName>
    <definedName name="solver_rsd" localSheetId="11" hidden="1">0</definedName>
    <definedName name="solver_rsd" localSheetId="12" hidden="1">0</definedName>
    <definedName name="solver_rsd" localSheetId="13" hidden="1">0</definedName>
    <definedName name="solver_rsd" localSheetId="14" hidden="1">0</definedName>
    <definedName name="solver_rsd" localSheetId="4" hidden="1">0</definedName>
    <definedName name="solver_scl" localSheetId="1" hidden="1">1</definedName>
    <definedName name="solver_scl" localSheetId="2" hidden="1">2</definedName>
    <definedName name="solver_scl" localSheetId="3" hidden="1">1</definedName>
    <definedName name="solver_scl" localSheetId="5" hidden="1">1</definedName>
    <definedName name="solver_scl" localSheetId="9" hidden="1">1</definedName>
    <definedName name="solver_scl" localSheetId="10" hidden="1">1</definedName>
    <definedName name="solver_scl" localSheetId="11" hidden="1">1</definedName>
    <definedName name="solver_scl" localSheetId="12" hidden="1">1</definedName>
    <definedName name="solver_scl" localSheetId="13" hidden="1">1</definedName>
    <definedName name="solver_scl" localSheetId="14" hidden="1">1</definedName>
    <definedName name="solver_scl" localSheetId="4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5" hidden="1">2</definedName>
    <definedName name="solver_sho" localSheetId="9" hidden="1">2</definedName>
    <definedName name="solver_sho" localSheetId="10" hidden="1">2</definedName>
    <definedName name="solver_sho" localSheetId="11" hidden="1">2</definedName>
    <definedName name="solver_sho" localSheetId="12" hidden="1">2</definedName>
    <definedName name="solver_sho" localSheetId="13" hidden="1">2</definedName>
    <definedName name="solver_sho" localSheetId="14" hidden="1">2</definedName>
    <definedName name="solver_sho" localSheetId="4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5" hidden="1">100</definedName>
    <definedName name="solver_ssz" localSheetId="9" hidden="1">100</definedName>
    <definedName name="solver_ssz" localSheetId="10" hidden="1">100</definedName>
    <definedName name="solver_ssz" localSheetId="11" hidden="1">100</definedName>
    <definedName name="solver_ssz" localSheetId="12" hidden="1">100</definedName>
    <definedName name="solver_ssz" localSheetId="13" hidden="1">100</definedName>
    <definedName name="solver_ssz" localSheetId="14" hidden="1">100</definedName>
    <definedName name="solver_ssz" localSheetId="4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5" hidden="1">2147483647</definedName>
    <definedName name="solver_tim" localSheetId="9" hidden="1">2147483647</definedName>
    <definedName name="solver_tim" localSheetId="10" hidden="1">2147483647</definedName>
    <definedName name="solver_tim" localSheetId="11" hidden="1">2147483647</definedName>
    <definedName name="solver_tim" localSheetId="12" hidden="1">2147483647</definedName>
    <definedName name="solver_tim" localSheetId="13" hidden="1">2147483647</definedName>
    <definedName name="solver_tim" localSheetId="14" hidden="1">2147483647</definedName>
    <definedName name="solver_tim" localSheetId="4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5" hidden="1">0.01</definedName>
    <definedName name="solver_tol" localSheetId="9" hidden="1">0.01</definedName>
    <definedName name="solver_tol" localSheetId="10" hidden="1">0.01</definedName>
    <definedName name="solver_tol" localSheetId="11" hidden="1">0.01</definedName>
    <definedName name="solver_tol" localSheetId="12" hidden="1">0.01</definedName>
    <definedName name="solver_tol" localSheetId="13" hidden="1">0.01</definedName>
    <definedName name="solver_tol" localSheetId="14" hidden="1">0.01</definedName>
    <definedName name="solver_tol" localSheetId="4" hidden="1">0.01</definedName>
    <definedName name="solver_typ" localSheetId="1" hidden="1">2</definedName>
    <definedName name="solver_typ" localSheetId="2" hidden="1">1</definedName>
    <definedName name="solver_typ" localSheetId="3" hidden="1">2</definedName>
    <definedName name="solver_typ" localSheetId="5" hidden="1">1</definedName>
    <definedName name="solver_typ" localSheetId="9" hidden="1">1</definedName>
    <definedName name="solver_typ" localSheetId="10" hidden="1">1</definedName>
    <definedName name="solver_typ" localSheetId="11" hidden="1">1</definedName>
    <definedName name="solver_typ" localSheetId="12" hidden="1">1</definedName>
    <definedName name="solver_typ" localSheetId="13" hidden="1">1</definedName>
    <definedName name="solver_typ" localSheetId="14" hidden="1">1</definedName>
    <definedName name="solver_typ" localSheetId="4" hidden="1">1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5" hidden="1">0</definedName>
    <definedName name="solver_val" localSheetId="9" hidden="1">0</definedName>
    <definedName name="solver_val" localSheetId="10" hidden="1">0</definedName>
    <definedName name="solver_val" localSheetId="11" hidden="1">0</definedName>
    <definedName name="solver_val" localSheetId="12" hidden="1">0</definedName>
    <definedName name="solver_val" localSheetId="13" hidden="1">0</definedName>
    <definedName name="solver_val" localSheetId="14" hidden="1">0</definedName>
    <definedName name="solver_val" localSheetId="4" hidden="1">0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5" hidden="1">3</definedName>
    <definedName name="solver_ver" localSheetId="9" hidden="1">3</definedName>
    <definedName name="solver_ver" localSheetId="10" hidden="1">3</definedName>
    <definedName name="solver_ver" localSheetId="11" hidden="1">3</definedName>
    <definedName name="solver_ver" localSheetId="12" hidden="1">3</definedName>
    <definedName name="solver_ver" localSheetId="13" hidden="1">3</definedName>
    <definedName name="solver_ver" localSheetId="14" hidden="1">3</definedName>
    <definedName name="solver_ver" localSheetId="4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20" l="1"/>
  <c r="W4" i="20"/>
  <c r="T6" i="20"/>
  <c r="T7" i="20"/>
  <c r="T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T39" i="20"/>
  <c r="T40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T5" i="20"/>
  <c r="S5" i="20"/>
  <c r="P5" i="20"/>
  <c r="V5" i="20" l="1"/>
  <c r="D5" i="3"/>
  <c r="C6" i="3"/>
  <c r="C5" i="23"/>
  <c r="D5" i="23" s="1"/>
  <c r="C4" i="23"/>
  <c r="E2" i="23"/>
  <c r="E2" i="22"/>
  <c r="C4" i="22"/>
  <c r="C4" i="21"/>
  <c r="C5" i="21" s="1"/>
  <c r="E2" i="21"/>
  <c r="C5" i="13"/>
  <c r="C6" i="13" s="1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C55" i="13" s="1"/>
  <c r="C56" i="13" s="1"/>
  <c r="C57" i="13" s="1"/>
  <c r="C58" i="13" s="1"/>
  <c r="C59" i="13" s="1"/>
  <c r="C60" i="13" s="1"/>
  <c r="C61" i="13" s="1"/>
  <c r="C62" i="13" s="1"/>
  <c r="C63" i="13" s="1"/>
  <c r="C64" i="13" s="1"/>
  <c r="N4" i="20"/>
  <c r="N5" i="20"/>
  <c r="C4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O4" i="20"/>
  <c r="E5" i="23" l="1"/>
  <c r="G5" i="23" s="1"/>
  <c r="H5" i="23" s="1"/>
  <c r="C6" i="23"/>
  <c r="C5" i="22"/>
  <c r="C6" i="21"/>
  <c r="D5" i="21"/>
  <c r="E5" i="21" s="1"/>
  <c r="U40" i="20"/>
  <c r="R40" i="20"/>
  <c r="V40" i="20" s="1"/>
  <c r="Q40" i="20"/>
  <c r="P40" i="20"/>
  <c r="O40" i="20"/>
  <c r="U39" i="20"/>
  <c r="R39" i="20"/>
  <c r="V39" i="20" s="1"/>
  <c r="Q39" i="20"/>
  <c r="P39" i="20"/>
  <c r="O39" i="20"/>
  <c r="U38" i="20"/>
  <c r="R38" i="20"/>
  <c r="V38" i="20" s="1"/>
  <c r="Q38" i="20"/>
  <c r="P38" i="20"/>
  <c r="O38" i="20"/>
  <c r="U37" i="20"/>
  <c r="R37" i="20"/>
  <c r="V37" i="20" s="1"/>
  <c r="Q37" i="20"/>
  <c r="P37" i="20"/>
  <c r="O37" i="20"/>
  <c r="U36" i="20"/>
  <c r="R36" i="20"/>
  <c r="V36" i="20" s="1"/>
  <c r="Q36" i="20"/>
  <c r="P36" i="20"/>
  <c r="O36" i="20"/>
  <c r="U35" i="20"/>
  <c r="R35" i="20"/>
  <c r="V35" i="20" s="1"/>
  <c r="Q35" i="20"/>
  <c r="P35" i="20"/>
  <c r="O35" i="20"/>
  <c r="U34" i="20"/>
  <c r="R34" i="20"/>
  <c r="V34" i="20" s="1"/>
  <c r="Q34" i="20"/>
  <c r="P34" i="20"/>
  <c r="O34" i="20"/>
  <c r="U33" i="20"/>
  <c r="R33" i="20"/>
  <c r="V33" i="20" s="1"/>
  <c r="Q33" i="20"/>
  <c r="P33" i="20"/>
  <c r="O33" i="20"/>
  <c r="U32" i="20"/>
  <c r="R32" i="20"/>
  <c r="V32" i="20" s="1"/>
  <c r="Q32" i="20"/>
  <c r="P32" i="20"/>
  <c r="O32" i="20"/>
  <c r="U31" i="20"/>
  <c r="R31" i="20"/>
  <c r="V31" i="20" s="1"/>
  <c r="Q31" i="20"/>
  <c r="P31" i="20"/>
  <c r="O31" i="20"/>
  <c r="U30" i="20"/>
  <c r="R30" i="20"/>
  <c r="V30" i="20" s="1"/>
  <c r="Q30" i="20"/>
  <c r="P30" i="20"/>
  <c r="O30" i="20"/>
  <c r="U29" i="20"/>
  <c r="R29" i="20"/>
  <c r="V29" i="20" s="1"/>
  <c r="Q29" i="20"/>
  <c r="P29" i="20"/>
  <c r="O29" i="20"/>
  <c r="U28" i="20"/>
  <c r="R28" i="20"/>
  <c r="V28" i="20" s="1"/>
  <c r="Q28" i="20"/>
  <c r="P28" i="20"/>
  <c r="O28" i="20"/>
  <c r="U27" i="20"/>
  <c r="R27" i="20"/>
  <c r="V27" i="20" s="1"/>
  <c r="Q27" i="20"/>
  <c r="P27" i="20"/>
  <c r="O27" i="20"/>
  <c r="U26" i="20"/>
  <c r="R26" i="20"/>
  <c r="V26" i="20" s="1"/>
  <c r="Q26" i="20"/>
  <c r="P26" i="20"/>
  <c r="O26" i="20"/>
  <c r="U25" i="20"/>
  <c r="R25" i="20"/>
  <c r="V25" i="20" s="1"/>
  <c r="Q25" i="20"/>
  <c r="P25" i="20"/>
  <c r="O25" i="20"/>
  <c r="U24" i="20"/>
  <c r="R24" i="20"/>
  <c r="V24" i="20" s="1"/>
  <c r="Q24" i="20"/>
  <c r="P24" i="20"/>
  <c r="O24" i="20"/>
  <c r="U23" i="20"/>
  <c r="R23" i="20"/>
  <c r="V23" i="20" s="1"/>
  <c r="Q23" i="20"/>
  <c r="P23" i="20"/>
  <c r="O23" i="20"/>
  <c r="U22" i="20"/>
  <c r="R22" i="20"/>
  <c r="V22" i="20" s="1"/>
  <c r="Q22" i="20"/>
  <c r="P22" i="20"/>
  <c r="O22" i="20"/>
  <c r="U21" i="20"/>
  <c r="R21" i="20"/>
  <c r="V21" i="20" s="1"/>
  <c r="Q21" i="20"/>
  <c r="P21" i="20"/>
  <c r="O21" i="20"/>
  <c r="U20" i="20"/>
  <c r="R20" i="20"/>
  <c r="V20" i="20" s="1"/>
  <c r="Q20" i="20"/>
  <c r="P20" i="20"/>
  <c r="O20" i="20"/>
  <c r="U19" i="20"/>
  <c r="R19" i="20"/>
  <c r="V19" i="20" s="1"/>
  <c r="Q19" i="20"/>
  <c r="P19" i="20"/>
  <c r="O19" i="20"/>
  <c r="U18" i="20"/>
  <c r="R18" i="20"/>
  <c r="V18" i="20" s="1"/>
  <c r="Q18" i="20"/>
  <c r="P18" i="20"/>
  <c r="O18" i="20"/>
  <c r="U17" i="20"/>
  <c r="R17" i="20"/>
  <c r="V17" i="20" s="1"/>
  <c r="Q17" i="20"/>
  <c r="P17" i="20"/>
  <c r="O17" i="20"/>
  <c r="U16" i="20"/>
  <c r="R16" i="20"/>
  <c r="V16" i="20" s="1"/>
  <c r="Q16" i="20"/>
  <c r="P16" i="20"/>
  <c r="O16" i="20"/>
  <c r="U15" i="20"/>
  <c r="R15" i="20"/>
  <c r="V15" i="20" s="1"/>
  <c r="Q15" i="20"/>
  <c r="P15" i="20"/>
  <c r="O15" i="20"/>
  <c r="U14" i="20"/>
  <c r="R14" i="20"/>
  <c r="V14" i="20" s="1"/>
  <c r="Q14" i="20"/>
  <c r="P14" i="20"/>
  <c r="O14" i="20"/>
  <c r="U13" i="20"/>
  <c r="R13" i="20"/>
  <c r="V13" i="20" s="1"/>
  <c r="Q13" i="20"/>
  <c r="P13" i="20"/>
  <c r="O13" i="20"/>
  <c r="U12" i="20"/>
  <c r="R12" i="20"/>
  <c r="V12" i="20" s="1"/>
  <c r="Q12" i="20"/>
  <c r="P12" i="20"/>
  <c r="O12" i="20"/>
  <c r="U11" i="20"/>
  <c r="R11" i="20"/>
  <c r="V11" i="20" s="1"/>
  <c r="Q11" i="20"/>
  <c r="P11" i="20"/>
  <c r="O11" i="20"/>
  <c r="U10" i="20"/>
  <c r="R10" i="20"/>
  <c r="V10" i="20" s="1"/>
  <c r="Q10" i="20"/>
  <c r="P10" i="20"/>
  <c r="O10" i="20"/>
  <c r="U9" i="20"/>
  <c r="R9" i="20"/>
  <c r="V9" i="20" s="1"/>
  <c r="Q9" i="20"/>
  <c r="P9" i="20"/>
  <c r="O9" i="20"/>
  <c r="U8" i="20"/>
  <c r="R8" i="20"/>
  <c r="V8" i="20" s="1"/>
  <c r="Q8" i="20"/>
  <c r="P8" i="20"/>
  <c r="O8" i="20"/>
  <c r="U7" i="20"/>
  <c r="R7" i="20"/>
  <c r="V7" i="20" s="1"/>
  <c r="Q7" i="20"/>
  <c r="P7" i="20"/>
  <c r="O7" i="20"/>
  <c r="U6" i="20"/>
  <c r="R6" i="20"/>
  <c r="V6" i="20" s="1"/>
  <c r="Q6" i="20"/>
  <c r="P6" i="20"/>
  <c r="O6" i="20"/>
  <c r="Q5" i="20"/>
  <c r="O5" i="20"/>
  <c r="E4" i="20"/>
  <c r="P4" i="20" s="1"/>
  <c r="F5" i="14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W32" i="20" l="1"/>
  <c r="W40" i="20"/>
  <c r="W6" i="20"/>
  <c r="W10" i="20"/>
  <c r="W14" i="20"/>
  <c r="W18" i="20"/>
  <c r="W22" i="20"/>
  <c r="W26" i="20"/>
  <c r="W30" i="20"/>
  <c r="W34" i="20"/>
  <c r="W38" i="20"/>
  <c r="W7" i="20"/>
  <c r="W11" i="20"/>
  <c r="W15" i="20"/>
  <c r="W19" i="20"/>
  <c r="W23" i="20"/>
  <c r="W27" i="20"/>
  <c r="W31" i="20"/>
  <c r="W35" i="20"/>
  <c r="W39" i="20"/>
  <c r="W8" i="20"/>
  <c r="W12" i="20"/>
  <c r="W16" i="20"/>
  <c r="W20" i="20"/>
  <c r="W24" i="20"/>
  <c r="W28" i="20"/>
  <c r="W36" i="20"/>
  <c r="W9" i="20"/>
  <c r="W13" i="20"/>
  <c r="W17" i="20"/>
  <c r="W21" i="20"/>
  <c r="W25" i="20"/>
  <c r="W29" i="20"/>
  <c r="W33" i="20"/>
  <c r="W37" i="20"/>
  <c r="C7" i="23"/>
  <c r="D6" i="23"/>
  <c r="D5" i="22"/>
  <c r="E5" i="22" s="1"/>
  <c r="C6" i="22"/>
  <c r="G5" i="21"/>
  <c r="H5" i="21" s="1"/>
  <c r="C7" i="21"/>
  <c r="D6" i="21"/>
  <c r="E6" i="21" s="1"/>
  <c r="D4" i="20"/>
  <c r="F4" i="20"/>
  <c r="E2" i="16"/>
  <c r="F64" i="16" s="1"/>
  <c r="D64" i="16"/>
  <c r="E64" i="16" s="1"/>
  <c r="E63" i="16"/>
  <c r="D63" i="16"/>
  <c r="D62" i="16"/>
  <c r="E61" i="16"/>
  <c r="D61" i="16"/>
  <c r="F60" i="16"/>
  <c r="D60" i="16"/>
  <c r="E60" i="16" s="1"/>
  <c r="E59" i="16"/>
  <c r="D59" i="16"/>
  <c r="D58" i="16"/>
  <c r="E57" i="16"/>
  <c r="D57" i="16"/>
  <c r="D56" i="16"/>
  <c r="E56" i="16" s="1"/>
  <c r="E55" i="16"/>
  <c r="D55" i="16"/>
  <c r="D54" i="16"/>
  <c r="E53" i="16"/>
  <c r="D53" i="16"/>
  <c r="D52" i="16"/>
  <c r="E52" i="16" s="1"/>
  <c r="E51" i="16"/>
  <c r="D51" i="16"/>
  <c r="D50" i="16"/>
  <c r="E49" i="16"/>
  <c r="D49" i="16"/>
  <c r="E48" i="16"/>
  <c r="D48" i="16"/>
  <c r="E47" i="16"/>
  <c r="D47" i="16"/>
  <c r="D46" i="16"/>
  <c r="E45" i="16"/>
  <c r="D45" i="16"/>
  <c r="F44" i="16"/>
  <c r="E44" i="16"/>
  <c r="D44" i="16"/>
  <c r="E43" i="16"/>
  <c r="D43" i="16"/>
  <c r="D42" i="16"/>
  <c r="E41" i="16"/>
  <c r="D41" i="16"/>
  <c r="F40" i="16"/>
  <c r="E40" i="16"/>
  <c r="D40" i="16"/>
  <c r="E39" i="16"/>
  <c r="D39" i="16"/>
  <c r="D38" i="16"/>
  <c r="E37" i="16"/>
  <c r="D37" i="16"/>
  <c r="F36" i="16"/>
  <c r="E36" i="16"/>
  <c r="D36" i="16"/>
  <c r="E35" i="16"/>
  <c r="D35" i="16"/>
  <c r="D34" i="16"/>
  <c r="E33" i="16"/>
  <c r="D33" i="16"/>
  <c r="F32" i="16"/>
  <c r="E32" i="16"/>
  <c r="D32" i="16"/>
  <c r="E31" i="16"/>
  <c r="D31" i="16"/>
  <c r="D30" i="16"/>
  <c r="E29" i="16"/>
  <c r="D29" i="16"/>
  <c r="F28" i="16"/>
  <c r="E28" i="16"/>
  <c r="D28" i="16"/>
  <c r="E27" i="16"/>
  <c r="D27" i="16"/>
  <c r="D26" i="16"/>
  <c r="E25" i="16"/>
  <c r="D25" i="16"/>
  <c r="F24" i="16"/>
  <c r="E24" i="16"/>
  <c r="D24" i="16"/>
  <c r="E23" i="16"/>
  <c r="D23" i="16"/>
  <c r="D22" i="16"/>
  <c r="E21" i="16"/>
  <c r="D21" i="16"/>
  <c r="F20" i="16"/>
  <c r="E20" i="16"/>
  <c r="D20" i="16"/>
  <c r="E19" i="16"/>
  <c r="D19" i="16"/>
  <c r="D18" i="16"/>
  <c r="E17" i="16"/>
  <c r="D17" i="16"/>
  <c r="F16" i="16"/>
  <c r="E16" i="16"/>
  <c r="D16" i="16"/>
  <c r="E15" i="16"/>
  <c r="D15" i="16"/>
  <c r="D14" i="16"/>
  <c r="E13" i="16"/>
  <c r="D13" i="16"/>
  <c r="F12" i="16"/>
  <c r="E12" i="16"/>
  <c r="D12" i="16"/>
  <c r="F11" i="16"/>
  <c r="D11" i="16"/>
  <c r="E11" i="16" s="1"/>
  <c r="G11" i="16" s="1"/>
  <c r="H11" i="16" s="1"/>
  <c r="D10" i="16"/>
  <c r="E9" i="16"/>
  <c r="D9" i="16"/>
  <c r="F8" i="16"/>
  <c r="E8" i="16"/>
  <c r="D8" i="16"/>
  <c r="F7" i="16"/>
  <c r="D7" i="16"/>
  <c r="E7" i="16" s="1"/>
  <c r="G7" i="16" s="1"/>
  <c r="H7" i="16" s="1"/>
  <c r="D6" i="16"/>
  <c r="E5" i="16"/>
  <c r="D5" i="16"/>
  <c r="C4" i="16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5" i="15"/>
  <c r="F64" i="15"/>
  <c r="D64" i="15"/>
  <c r="D63" i="15"/>
  <c r="D62" i="15"/>
  <c r="D61" i="15"/>
  <c r="F60" i="15"/>
  <c r="D60" i="15"/>
  <c r="D59" i="15"/>
  <c r="D58" i="15"/>
  <c r="D57" i="15"/>
  <c r="F56" i="15"/>
  <c r="G56" i="15" s="1"/>
  <c r="H56" i="15" s="1"/>
  <c r="D56" i="15"/>
  <c r="D55" i="15"/>
  <c r="D54" i="15"/>
  <c r="D53" i="15"/>
  <c r="F52" i="15"/>
  <c r="G52" i="15" s="1"/>
  <c r="H52" i="15" s="1"/>
  <c r="D52" i="15"/>
  <c r="D51" i="15"/>
  <c r="D50" i="15"/>
  <c r="D49" i="15"/>
  <c r="F48" i="15"/>
  <c r="D48" i="15"/>
  <c r="D47" i="15"/>
  <c r="D46" i="15"/>
  <c r="D45" i="15"/>
  <c r="F44" i="15"/>
  <c r="D44" i="15"/>
  <c r="D43" i="15"/>
  <c r="D42" i="15"/>
  <c r="D41" i="15"/>
  <c r="F40" i="15"/>
  <c r="G40" i="15" s="1"/>
  <c r="H40" i="15" s="1"/>
  <c r="D40" i="15"/>
  <c r="D39" i="15"/>
  <c r="D38" i="15"/>
  <c r="D37" i="15"/>
  <c r="F36" i="15"/>
  <c r="G36" i="15" s="1"/>
  <c r="H36" i="15" s="1"/>
  <c r="D36" i="15"/>
  <c r="D35" i="15"/>
  <c r="D34" i="15"/>
  <c r="D33" i="15"/>
  <c r="F32" i="15"/>
  <c r="D32" i="15"/>
  <c r="D31" i="15"/>
  <c r="D30" i="15"/>
  <c r="D29" i="15"/>
  <c r="F28" i="15"/>
  <c r="D28" i="15"/>
  <c r="D27" i="15"/>
  <c r="D26" i="15"/>
  <c r="D25" i="15"/>
  <c r="F24" i="15"/>
  <c r="G24" i="15" s="1"/>
  <c r="H24" i="15" s="1"/>
  <c r="D24" i="15"/>
  <c r="D23" i="15"/>
  <c r="D22" i="15"/>
  <c r="D21" i="15"/>
  <c r="F20" i="15"/>
  <c r="G20" i="15" s="1"/>
  <c r="H20" i="15" s="1"/>
  <c r="D20" i="15"/>
  <c r="D19" i="15"/>
  <c r="D18" i="15"/>
  <c r="D17" i="15"/>
  <c r="F16" i="15"/>
  <c r="D16" i="15"/>
  <c r="D15" i="15"/>
  <c r="D14" i="15"/>
  <c r="D13" i="15"/>
  <c r="F12" i="15"/>
  <c r="D12" i="15"/>
  <c r="D11" i="15"/>
  <c r="D10" i="15"/>
  <c r="D9" i="15"/>
  <c r="F8" i="15"/>
  <c r="G8" i="15" s="1"/>
  <c r="H8" i="15" s="1"/>
  <c r="D8" i="15"/>
  <c r="D7" i="15"/>
  <c r="D6" i="15"/>
  <c r="D5" i="15"/>
  <c r="C4" i="15"/>
  <c r="E2" i="15"/>
  <c r="F63" i="15" s="1"/>
  <c r="G63" i="15" s="1"/>
  <c r="H63" i="15" s="1"/>
  <c r="H26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D64" i="14"/>
  <c r="E63" i="14"/>
  <c r="D63" i="14"/>
  <c r="E62" i="14"/>
  <c r="D62" i="14"/>
  <c r="D61" i="14"/>
  <c r="E61" i="14" s="1"/>
  <c r="D60" i="14"/>
  <c r="E59" i="14"/>
  <c r="D59" i="14"/>
  <c r="E58" i="14"/>
  <c r="D58" i="14"/>
  <c r="D57" i="14"/>
  <c r="E57" i="14" s="1"/>
  <c r="D56" i="14"/>
  <c r="E55" i="14"/>
  <c r="D55" i="14"/>
  <c r="F54" i="14"/>
  <c r="G54" i="14" s="1"/>
  <c r="E54" i="14"/>
  <c r="D54" i="14"/>
  <c r="D53" i="14"/>
  <c r="E53" i="14" s="1"/>
  <c r="D52" i="14"/>
  <c r="E51" i="14"/>
  <c r="D51" i="14"/>
  <c r="F50" i="14"/>
  <c r="G50" i="14" s="1"/>
  <c r="E50" i="14"/>
  <c r="D50" i="14"/>
  <c r="D49" i="14"/>
  <c r="E49" i="14" s="1"/>
  <c r="D48" i="14"/>
  <c r="E47" i="14"/>
  <c r="D47" i="14"/>
  <c r="E46" i="14"/>
  <c r="D46" i="14"/>
  <c r="D45" i="14"/>
  <c r="E45" i="14" s="1"/>
  <c r="D44" i="14"/>
  <c r="E43" i="14"/>
  <c r="D43" i="14"/>
  <c r="E42" i="14"/>
  <c r="D42" i="14"/>
  <c r="D41" i="14"/>
  <c r="E41" i="14" s="1"/>
  <c r="E40" i="14"/>
  <c r="D40" i="14"/>
  <c r="E39" i="14"/>
  <c r="D39" i="14"/>
  <c r="E38" i="14"/>
  <c r="D38" i="14"/>
  <c r="F37" i="14"/>
  <c r="D37" i="14"/>
  <c r="E37" i="14" s="1"/>
  <c r="D36" i="14"/>
  <c r="E36" i="14" s="1"/>
  <c r="D35" i="14"/>
  <c r="E34" i="14"/>
  <c r="D34" i="14"/>
  <c r="F33" i="14"/>
  <c r="D33" i="14"/>
  <c r="E33" i="14" s="1"/>
  <c r="D32" i="14"/>
  <c r="E32" i="14" s="1"/>
  <c r="D31" i="14"/>
  <c r="E30" i="14"/>
  <c r="D30" i="14"/>
  <c r="F29" i="14"/>
  <c r="D29" i="14"/>
  <c r="E29" i="14" s="1"/>
  <c r="D28" i="14"/>
  <c r="D27" i="14"/>
  <c r="E27" i="14" s="1"/>
  <c r="E26" i="14"/>
  <c r="D26" i="14"/>
  <c r="F25" i="14"/>
  <c r="D25" i="14"/>
  <c r="E25" i="14" s="1"/>
  <c r="D24" i="14"/>
  <c r="D23" i="14"/>
  <c r="E22" i="14"/>
  <c r="D22" i="14"/>
  <c r="F21" i="14"/>
  <c r="D21" i="14"/>
  <c r="E21" i="14" s="1"/>
  <c r="D20" i="14"/>
  <c r="D19" i="14"/>
  <c r="E18" i="14"/>
  <c r="D18" i="14"/>
  <c r="F17" i="14"/>
  <c r="D17" i="14"/>
  <c r="E17" i="14" s="1"/>
  <c r="D16" i="14"/>
  <c r="D15" i="14"/>
  <c r="E15" i="14" s="1"/>
  <c r="E14" i="14"/>
  <c r="D14" i="14"/>
  <c r="F13" i="14"/>
  <c r="D13" i="14"/>
  <c r="E13" i="14" s="1"/>
  <c r="D12" i="14"/>
  <c r="E12" i="14" s="1"/>
  <c r="D11" i="14"/>
  <c r="E10" i="14"/>
  <c r="D10" i="14"/>
  <c r="F9" i="14"/>
  <c r="D9" i="14"/>
  <c r="E9" i="14" s="1"/>
  <c r="D8" i="14"/>
  <c r="E8" i="14" s="1"/>
  <c r="D7" i="14"/>
  <c r="E6" i="14"/>
  <c r="D6" i="14"/>
  <c r="D5" i="14"/>
  <c r="E5" i="14" s="1"/>
  <c r="C4" i="14"/>
  <c r="E2" i="14"/>
  <c r="D6" i="13"/>
  <c r="E6" i="13" s="1"/>
  <c r="D7" i="13"/>
  <c r="E7" i="13" s="1"/>
  <c r="C4" i="13"/>
  <c r="E2" i="13"/>
  <c r="D64" i="12"/>
  <c r="E64" i="12" s="1"/>
  <c r="D63" i="12"/>
  <c r="E63" i="12" s="1"/>
  <c r="D62" i="12"/>
  <c r="D61" i="12"/>
  <c r="E61" i="12" s="1"/>
  <c r="D60" i="12"/>
  <c r="E60" i="12" s="1"/>
  <c r="D59" i="12"/>
  <c r="E59" i="12" s="1"/>
  <c r="D58" i="12"/>
  <c r="D57" i="12"/>
  <c r="E57" i="12" s="1"/>
  <c r="D56" i="12"/>
  <c r="E56" i="12" s="1"/>
  <c r="D55" i="12"/>
  <c r="E55" i="12" s="1"/>
  <c r="D54" i="12"/>
  <c r="D53" i="12"/>
  <c r="E53" i="12" s="1"/>
  <c r="D52" i="12"/>
  <c r="E52" i="12" s="1"/>
  <c r="D51" i="12"/>
  <c r="E51" i="12" s="1"/>
  <c r="D50" i="12"/>
  <c r="D49" i="12"/>
  <c r="E49" i="12" s="1"/>
  <c r="F48" i="12"/>
  <c r="D48" i="12"/>
  <c r="E48" i="12" s="1"/>
  <c r="D47" i="12"/>
  <c r="E47" i="12" s="1"/>
  <c r="D46" i="12"/>
  <c r="D45" i="12"/>
  <c r="E45" i="12" s="1"/>
  <c r="D44" i="12"/>
  <c r="E44" i="12" s="1"/>
  <c r="D43" i="12"/>
  <c r="E43" i="12" s="1"/>
  <c r="D42" i="12"/>
  <c r="D41" i="12"/>
  <c r="E41" i="12" s="1"/>
  <c r="D40" i="12"/>
  <c r="E40" i="12" s="1"/>
  <c r="D39" i="12"/>
  <c r="E39" i="12" s="1"/>
  <c r="D38" i="12"/>
  <c r="D37" i="12"/>
  <c r="E37" i="12" s="1"/>
  <c r="D36" i="12"/>
  <c r="E36" i="12" s="1"/>
  <c r="D35" i="12"/>
  <c r="E35" i="12" s="1"/>
  <c r="D34" i="12"/>
  <c r="D33" i="12"/>
  <c r="E33" i="12" s="1"/>
  <c r="F32" i="12"/>
  <c r="D32" i="12"/>
  <c r="E32" i="12" s="1"/>
  <c r="D31" i="12"/>
  <c r="E31" i="12" s="1"/>
  <c r="D30" i="12"/>
  <c r="F29" i="12"/>
  <c r="D29" i="12"/>
  <c r="E29" i="12" s="1"/>
  <c r="F28" i="12"/>
  <c r="D28" i="12"/>
  <c r="E28" i="12" s="1"/>
  <c r="D27" i="12"/>
  <c r="E27" i="12" s="1"/>
  <c r="D26" i="12"/>
  <c r="D25" i="12"/>
  <c r="E25" i="12" s="1"/>
  <c r="D24" i="12"/>
  <c r="E24" i="12" s="1"/>
  <c r="D23" i="12"/>
  <c r="E23" i="12" s="1"/>
  <c r="D22" i="12"/>
  <c r="E22" i="12" s="1"/>
  <c r="D21" i="12"/>
  <c r="E21" i="12" s="1"/>
  <c r="D20" i="12"/>
  <c r="E20" i="12" s="1"/>
  <c r="D19" i="12"/>
  <c r="E19" i="12" s="1"/>
  <c r="D18" i="12"/>
  <c r="E18" i="12" s="1"/>
  <c r="D17" i="12"/>
  <c r="E17" i="12" s="1"/>
  <c r="D16" i="12"/>
  <c r="E16" i="12" s="1"/>
  <c r="D15" i="12"/>
  <c r="E15" i="12" s="1"/>
  <c r="D14" i="12"/>
  <c r="F13" i="12"/>
  <c r="D13" i="12"/>
  <c r="E13" i="12" s="1"/>
  <c r="F12" i="12"/>
  <c r="D12" i="12"/>
  <c r="E12" i="12" s="1"/>
  <c r="D11" i="12"/>
  <c r="E11" i="12" s="1"/>
  <c r="D10" i="12"/>
  <c r="E10" i="12" s="1"/>
  <c r="F9" i="12"/>
  <c r="D9" i="12"/>
  <c r="E9" i="12" s="1"/>
  <c r="F8" i="12"/>
  <c r="D8" i="12"/>
  <c r="E8" i="12" s="1"/>
  <c r="D7" i="12"/>
  <c r="E7" i="12" s="1"/>
  <c r="D6" i="12"/>
  <c r="E6" i="12" s="1"/>
  <c r="D5" i="12"/>
  <c r="E5" i="12" s="1"/>
  <c r="C4" i="12"/>
  <c r="E2" i="12"/>
  <c r="F52" i="12" s="1"/>
  <c r="F64" i="11"/>
  <c r="F5" i="11"/>
  <c r="G5" i="11"/>
  <c r="D64" i="11"/>
  <c r="E64" i="11" s="1"/>
  <c r="D63" i="11"/>
  <c r="E63" i="11" s="1"/>
  <c r="D62" i="11"/>
  <c r="D61" i="11"/>
  <c r="E61" i="11" s="1"/>
  <c r="D60" i="11"/>
  <c r="E60" i="11" s="1"/>
  <c r="D59" i="11"/>
  <c r="E59" i="11" s="1"/>
  <c r="D58" i="11"/>
  <c r="D57" i="11"/>
  <c r="E57" i="11" s="1"/>
  <c r="D56" i="11"/>
  <c r="E56" i="11" s="1"/>
  <c r="D55" i="11"/>
  <c r="E55" i="11" s="1"/>
  <c r="D54" i="11"/>
  <c r="D53" i="11"/>
  <c r="E53" i="11" s="1"/>
  <c r="D52" i="11"/>
  <c r="E52" i="11" s="1"/>
  <c r="D51" i="11"/>
  <c r="E51" i="11" s="1"/>
  <c r="D50" i="11"/>
  <c r="D49" i="11"/>
  <c r="E49" i="11" s="1"/>
  <c r="D48" i="11"/>
  <c r="E48" i="11" s="1"/>
  <c r="D47" i="11"/>
  <c r="E47" i="11" s="1"/>
  <c r="D46" i="11"/>
  <c r="D45" i="11"/>
  <c r="E45" i="11" s="1"/>
  <c r="D44" i="11"/>
  <c r="E44" i="11" s="1"/>
  <c r="D43" i="11"/>
  <c r="E43" i="11" s="1"/>
  <c r="D42" i="11"/>
  <c r="D41" i="11"/>
  <c r="E41" i="11" s="1"/>
  <c r="D40" i="11"/>
  <c r="E40" i="11" s="1"/>
  <c r="D39" i="11"/>
  <c r="E39" i="11" s="1"/>
  <c r="D38" i="11"/>
  <c r="D37" i="11"/>
  <c r="E37" i="11" s="1"/>
  <c r="D36" i="11"/>
  <c r="E36" i="11" s="1"/>
  <c r="D35" i="11"/>
  <c r="E35" i="11" s="1"/>
  <c r="D34" i="11"/>
  <c r="D33" i="11"/>
  <c r="E33" i="11" s="1"/>
  <c r="D32" i="11"/>
  <c r="E32" i="11" s="1"/>
  <c r="D31" i="11"/>
  <c r="E31" i="11" s="1"/>
  <c r="D30" i="11"/>
  <c r="D29" i="11"/>
  <c r="E29" i="11" s="1"/>
  <c r="D28" i="11"/>
  <c r="E28" i="11" s="1"/>
  <c r="D27" i="11"/>
  <c r="E27" i="11" s="1"/>
  <c r="D26" i="11"/>
  <c r="D25" i="11"/>
  <c r="E25" i="11" s="1"/>
  <c r="D24" i="11"/>
  <c r="E24" i="11" s="1"/>
  <c r="D23" i="11"/>
  <c r="E23" i="11" s="1"/>
  <c r="D22" i="11"/>
  <c r="D21" i="11"/>
  <c r="E21" i="11" s="1"/>
  <c r="D20" i="11"/>
  <c r="E20" i="11" s="1"/>
  <c r="D19" i="11"/>
  <c r="E19" i="11" s="1"/>
  <c r="D18" i="11"/>
  <c r="D17" i="11"/>
  <c r="E17" i="11" s="1"/>
  <c r="D16" i="11"/>
  <c r="E16" i="11" s="1"/>
  <c r="D15" i="11"/>
  <c r="E15" i="11" s="1"/>
  <c r="D14" i="11"/>
  <c r="D13" i="11"/>
  <c r="E13" i="11" s="1"/>
  <c r="D12" i="11"/>
  <c r="E12" i="11" s="1"/>
  <c r="D11" i="11"/>
  <c r="E11" i="11" s="1"/>
  <c r="D10" i="11"/>
  <c r="D9" i="11"/>
  <c r="E9" i="11" s="1"/>
  <c r="D8" i="11"/>
  <c r="E8" i="11" s="1"/>
  <c r="D7" i="11"/>
  <c r="E7" i="11" s="1"/>
  <c r="D6" i="11"/>
  <c r="D5" i="11"/>
  <c r="E5" i="11" s="1"/>
  <c r="C4" i="11"/>
  <c r="E2" i="11"/>
  <c r="F60" i="11" s="1"/>
  <c r="D6" i="9"/>
  <c r="E6" i="9" s="1"/>
  <c r="D7" i="9"/>
  <c r="E7" i="9" s="1"/>
  <c r="D8" i="9"/>
  <c r="E8" i="9" s="1"/>
  <c r="G8" i="9" s="1"/>
  <c r="H8" i="9" s="1"/>
  <c r="D9" i="9"/>
  <c r="D10" i="9"/>
  <c r="E10" i="9" s="1"/>
  <c r="D11" i="9"/>
  <c r="D12" i="9"/>
  <c r="D13" i="9"/>
  <c r="D14" i="9"/>
  <c r="E14" i="9" s="1"/>
  <c r="D15" i="9"/>
  <c r="E15" i="9" s="1"/>
  <c r="G15" i="9" s="1"/>
  <c r="H15" i="9" s="1"/>
  <c r="D16" i="9"/>
  <c r="D17" i="9"/>
  <c r="D18" i="9"/>
  <c r="E18" i="9" s="1"/>
  <c r="D19" i="9"/>
  <c r="D20" i="9"/>
  <c r="D21" i="9"/>
  <c r="D22" i="9"/>
  <c r="E22" i="9" s="1"/>
  <c r="D23" i="9"/>
  <c r="E23" i="9" s="1"/>
  <c r="G23" i="9" s="1"/>
  <c r="H23" i="9" s="1"/>
  <c r="D24" i="9"/>
  <c r="D25" i="9"/>
  <c r="E25" i="9" s="1"/>
  <c r="D26" i="9"/>
  <c r="E26" i="9" s="1"/>
  <c r="D27" i="9"/>
  <c r="D28" i="9"/>
  <c r="D29" i="9"/>
  <c r="E29" i="9" s="1"/>
  <c r="D30" i="9"/>
  <c r="E30" i="9" s="1"/>
  <c r="D31" i="9"/>
  <c r="E31" i="9" s="1"/>
  <c r="G31" i="9" s="1"/>
  <c r="H31" i="9" s="1"/>
  <c r="D32" i="9"/>
  <c r="D33" i="9"/>
  <c r="D34" i="9"/>
  <c r="E34" i="9" s="1"/>
  <c r="D35" i="9"/>
  <c r="D36" i="9"/>
  <c r="D37" i="9"/>
  <c r="D38" i="9"/>
  <c r="E38" i="9" s="1"/>
  <c r="D39" i="9"/>
  <c r="E39" i="9" s="1"/>
  <c r="G39" i="9" s="1"/>
  <c r="H39" i="9" s="1"/>
  <c r="D40" i="9"/>
  <c r="D41" i="9"/>
  <c r="E41" i="9" s="1"/>
  <c r="D42" i="9"/>
  <c r="E42" i="9" s="1"/>
  <c r="D43" i="9"/>
  <c r="D44" i="9"/>
  <c r="D45" i="9"/>
  <c r="D46" i="9"/>
  <c r="E46" i="9" s="1"/>
  <c r="D47" i="9"/>
  <c r="E47" i="9" s="1"/>
  <c r="G47" i="9" s="1"/>
  <c r="H47" i="9" s="1"/>
  <c r="D48" i="9"/>
  <c r="D49" i="9"/>
  <c r="D50" i="9"/>
  <c r="E50" i="9" s="1"/>
  <c r="D51" i="9"/>
  <c r="D52" i="9"/>
  <c r="D53" i="9"/>
  <c r="E53" i="9" s="1"/>
  <c r="D54" i="9"/>
  <c r="E54" i="9" s="1"/>
  <c r="D55" i="9"/>
  <c r="E55" i="9" s="1"/>
  <c r="G55" i="9" s="1"/>
  <c r="H55" i="9" s="1"/>
  <c r="D56" i="9"/>
  <c r="D57" i="9"/>
  <c r="D58" i="9"/>
  <c r="E58" i="9" s="1"/>
  <c r="D59" i="9"/>
  <c r="D60" i="9"/>
  <c r="D61" i="9"/>
  <c r="D62" i="9"/>
  <c r="E62" i="9" s="1"/>
  <c r="D63" i="9"/>
  <c r="E63" i="9" s="1"/>
  <c r="G63" i="9" s="1"/>
  <c r="H63" i="9" s="1"/>
  <c r="D64" i="9"/>
  <c r="E2" i="9"/>
  <c r="D5" i="9"/>
  <c r="C4" i="9"/>
  <c r="E5" i="3"/>
  <c r="B5" i="8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C4" i="8"/>
  <c r="D5" i="8" s="1"/>
  <c r="C5" i="8" s="1"/>
  <c r="C4" i="3"/>
  <c r="C5" i="3" s="1"/>
  <c r="E6" i="23" l="1"/>
  <c r="G6" i="23" s="1"/>
  <c r="H6" i="23" s="1"/>
  <c r="C8" i="23"/>
  <c r="D7" i="23"/>
  <c r="C7" i="22"/>
  <c r="D6" i="22"/>
  <c r="E6" i="22" s="1"/>
  <c r="G5" i="22"/>
  <c r="H5" i="22" s="1"/>
  <c r="G6" i="21"/>
  <c r="H6" i="21" s="1"/>
  <c r="C8" i="21"/>
  <c r="D7" i="21"/>
  <c r="E7" i="21" s="1"/>
  <c r="G6" i="13"/>
  <c r="H6" i="13" s="1"/>
  <c r="U5" i="20"/>
  <c r="W5" i="20" s="1"/>
  <c r="Q4" i="20"/>
  <c r="E45" i="9"/>
  <c r="G45" i="9" s="1"/>
  <c r="H45" i="9" s="1"/>
  <c r="E57" i="9"/>
  <c r="G57" i="9" s="1"/>
  <c r="H57" i="9" s="1"/>
  <c r="E9" i="9"/>
  <c r="G9" i="9" s="1"/>
  <c r="H9" i="9" s="1"/>
  <c r="G25" i="9"/>
  <c r="H25" i="9" s="1"/>
  <c r="E61" i="9"/>
  <c r="G61" i="9" s="1"/>
  <c r="H61" i="9" s="1"/>
  <c r="E37" i="9"/>
  <c r="G37" i="9" s="1"/>
  <c r="H37" i="9" s="1"/>
  <c r="E21" i="9"/>
  <c r="G21" i="9" s="1"/>
  <c r="H21" i="9" s="1"/>
  <c r="G53" i="9"/>
  <c r="H53" i="9" s="1"/>
  <c r="G41" i="9"/>
  <c r="H41" i="9" s="1"/>
  <c r="G29" i="9"/>
  <c r="H29" i="9" s="1"/>
  <c r="E13" i="9"/>
  <c r="G13" i="9" s="1"/>
  <c r="H13" i="9" s="1"/>
  <c r="E5" i="9"/>
  <c r="G5" i="9" s="1"/>
  <c r="H5" i="9" s="1"/>
  <c r="E49" i="9"/>
  <c r="G49" i="9" s="1"/>
  <c r="H49" i="9" s="1"/>
  <c r="E33" i="9"/>
  <c r="G33" i="9" s="1"/>
  <c r="H33" i="9" s="1"/>
  <c r="E17" i="9"/>
  <c r="G17" i="9" s="1"/>
  <c r="H17" i="9" s="1"/>
  <c r="G54" i="9"/>
  <c r="H54" i="9" s="1"/>
  <c r="G38" i="9"/>
  <c r="H38" i="9" s="1"/>
  <c r="G22" i="9"/>
  <c r="H22" i="9" s="1"/>
  <c r="E64" i="9"/>
  <c r="G64" i="9" s="1"/>
  <c r="H64" i="9" s="1"/>
  <c r="E60" i="9"/>
  <c r="G60" i="9" s="1"/>
  <c r="H60" i="9" s="1"/>
  <c r="E56" i="9"/>
  <c r="G56" i="9" s="1"/>
  <c r="H56" i="9" s="1"/>
  <c r="E52" i="9"/>
  <c r="G52" i="9" s="1"/>
  <c r="H52" i="9" s="1"/>
  <c r="E48" i="9"/>
  <c r="G48" i="9" s="1"/>
  <c r="H48" i="9" s="1"/>
  <c r="E44" i="9"/>
  <c r="G44" i="9" s="1"/>
  <c r="H44" i="9" s="1"/>
  <c r="E40" i="9"/>
  <c r="G40" i="9" s="1"/>
  <c r="H40" i="9" s="1"/>
  <c r="E36" i="9"/>
  <c r="G36" i="9" s="1"/>
  <c r="H36" i="9" s="1"/>
  <c r="E32" i="9"/>
  <c r="G32" i="9" s="1"/>
  <c r="H32" i="9" s="1"/>
  <c r="E28" i="9"/>
  <c r="G28" i="9" s="1"/>
  <c r="H28" i="9" s="1"/>
  <c r="E24" i="9"/>
  <c r="G24" i="9" s="1"/>
  <c r="H24" i="9" s="1"/>
  <c r="E20" i="9"/>
  <c r="G20" i="9" s="1"/>
  <c r="H20" i="9" s="1"/>
  <c r="E16" i="9"/>
  <c r="G16" i="9" s="1"/>
  <c r="H16" i="9" s="1"/>
  <c r="E12" i="9"/>
  <c r="G12" i="9" s="1"/>
  <c r="H12" i="9" s="1"/>
  <c r="G7" i="9"/>
  <c r="H7" i="9" s="1"/>
  <c r="G62" i="9"/>
  <c r="H62" i="9" s="1"/>
  <c r="G46" i="9"/>
  <c r="H46" i="9" s="1"/>
  <c r="G30" i="9"/>
  <c r="H30" i="9" s="1"/>
  <c r="G14" i="9"/>
  <c r="H14" i="9" s="1"/>
  <c r="E59" i="9"/>
  <c r="G59" i="9" s="1"/>
  <c r="H59" i="9" s="1"/>
  <c r="E51" i="9"/>
  <c r="G51" i="9" s="1"/>
  <c r="H51" i="9" s="1"/>
  <c r="E43" i="9"/>
  <c r="G43" i="9" s="1"/>
  <c r="H43" i="9" s="1"/>
  <c r="E35" i="9"/>
  <c r="G35" i="9" s="1"/>
  <c r="H35" i="9" s="1"/>
  <c r="E27" i="9"/>
  <c r="G27" i="9" s="1"/>
  <c r="H27" i="9" s="1"/>
  <c r="E19" i="9"/>
  <c r="G19" i="9" s="1"/>
  <c r="H19" i="9" s="1"/>
  <c r="E11" i="9"/>
  <c r="G11" i="9" s="1"/>
  <c r="H11" i="9" s="1"/>
  <c r="G6" i="9"/>
  <c r="H6" i="9" s="1"/>
  <c r="G58" i="9"/>
  <c r="H58" i="9" s="1"/>
  <c r="G50" i="9"/>
  <c r="H50" i="9" s="1"/>
  <c r="G42" i="9"/>
  <c r="H42" i="9" s="1"/>
  <c r="G34" i="9"/>
  <c r="H34" i="9" s="1"/>
  <c r="G26" i="9"/>
  <c r="H26" i="9" s="1"/>
  <c r="G18" i="9"/>
  <c r="H18" i="9" s="1"/>
  <c r="G10" i="9"/>
  <c r="H10" i="9" s="1"/>
  <c r="G8" i="16"/>
  <c r="H8" i="16" s="1"/>
  <c r="G12" i="16"/>
  <c r="H12" i="16" s="1"/>
  <c r="G16" i="16"/>
  <c r="H16" i="16" s="1"/>
  <c r="G20" i="16"/>
  <c r="H20" i="16" s="1"/>
  <c r="G24" i="16"/>
  <c r="H24" i="16" s="1"/>
  <c r="G28" i="16"/>
  <c r="H28" i="16" s="1"/>
  <c r="G32" i="16"/>
  <c r="H32" i="16" s="1"/>
  <c r="G36" i="16"/>
  <c r="H36" i="16" s="1"/>
  <c r="G40" i="16"/>
  <c r="H40" i="16" s="1"/>
  <c r="G44" i="16"/>
  <c r="H44" i="16" s="1"/>
  <c r="F56" i="16"/>
  <c r="G56" i="16" s="1"/>
  <c r="H56" i="16" s="1"/>
  <c r="F63" i="16"/>
  <c r="G63" i="16" s="1"/>
  <c r="H63" i="16" s="1"/>
  <c r="F52" i="16"/>
  <c r="F48" i="16"/>
  <c r="G48" i="16" s="1"/>
  <c r="H48" i="16" s="1"/>
  <c r="G26" i="16"/>
  <c r="H26" i="16" s="1"/>
  <c r="G53" i="16"/>
  <c r="H53" i="16" s="1"/>
  <c r="F5" i="16"/>
  <c r="G5" i="16" s="1"/>
  <c r="H5" i="16" s="1"/>
  <c r="E6" i="16"/>
  <c r="F9" i="16"/>
  <c r="G9" i="16" s="1"/>
  <c r="H9" i="16" s="1"/>
  <c r="E10" i="16"/>
  <c r="F13" i="16"/>
  <c r="G13" i="16" s="1"/>
  <c r="H13" i="16" s="1"/>
  <c r="E14" i="16"/>
  <c r="F17" i="16"/>
  <c r="G17" i="16" s="1"/>
  <c r="H17" i="16" s="1"/>
  <c r="E18" i="16"/>
  <c r="F21" i="16"/>
  <c r="G21" i="16" s="1"/>
  <c r="H21" i="16" s="1"/>
  <c r="E22" i="16"/>
  <c r="F25" i="16"/>
  <c r="G25" i="16" s="1"/>
  <c r="H25" i="16" s="1"/>
  <c r="E26" i="16"/>
  <c r="F29" i="16"/>
  <c r="G29" i="16" s="1"/>
  <c r="H29" i="16" s="1"/>
  <c r="E30" i="16"/>
  <c r="F33" i="16"/>
  <c r="G33" i="16" s="1"/>
  <c r="H33" i="16" s="1"/>
  <c r="E34" i="16"/>
  <c r="F37" i="16"/>
  <c r="G37" i="16" s="1"/>
  <c r="H37" i="16" s="1"/>
  <c r="E38" i="16"/>
  <c r="F41" i="16"/>
  <c r="G41" i="16" s="1"/>
  <c r="H41" i="16" s="1"/>
  <c r="E42" i="16"/>
  <c r="F45" i="16"/>
  <c r="G45" i="16" s="1"/>
  <c r="H45" i="16" s="1"/>
  <c r="E46" i="16"/>
  <c r="F49" i="16"/>
  <c r="G49" i="16" s="1"/>
  <c r="H49" i="16" s="1"/>
  <c r="E50" i="16"/>
  <c r="G52" i="16"/>
  <c r="H52" i="16" s="1"/>
  <c r="F53" i="16"/>
  <c r="E54" i="16"/>
  <c r="F57" i="16"/>
  <c r="G57" i="16" s="1"/>
  <c r="H57" i="16" s="1"/>
  <c r="E58" i="16"/>
  <c r="G60" i="16"/>
  <c r="H60" i="16" s="1"/>
  <c r="F61" i="16"/>
  <c r="G61" i="16" s="1"/>
  <c r="H61" i="16" s="1"/>
  <c r="E62" i="16"/>
  <c r="G64" i="16"/>
  <c r="H64" i="16" s="1"/>
  <c r="F6" i="16"/>
  <c r="G6" i="16" s="1"/>
  <c r="H6" i="16" s="1"/>
  <c r="F10" i="16"/>
  <c r="G10" i="16" s="1"/>
  <c r="H10" i="16" s="1"/>
  <c r="F14" i="16"/>
  <c r="G14" i="16" s="1"/>
  <c r="H14" i="16" s="1"/>
  <c r="F18" i="16"/>
  <c r="G18" i="16" s="1"/>
  <c r="H18" i="16" s="1"/>
  <c r="F22" i="16"/>
  <c r="G22" i="16" s="1"/>
  <c r="H22" i="16" s="1"/>
  <c r="F26" i="16"/>
  <c r="F30" i="16"/>
  <c r="G30" i="16" s="1"/>
  <c r="H30" i="16" s="1"/>
  <c r="F34" i="16"/>
  <c r="G34" i="16" s="1"/>
  <c r="H34" i="16" s="1"/>
  <c r="F38" i="16"/>
  <c r="G38" i="16" s="1"/>
  <c r="H38" i="16" s="1"/>
  <c r="F42" i="16"/>
  <c r="G42" i="16" s="1"/>
  <c r="H42" i="16" s="1"/>
  <c r="F46" i="16"/>
  <c r="G46" i="16" s="1"/>
  <c r="H46" i="16" s="1"/>
  <c r="F50" i="16"/>
  <c r="G50" i="16" s="1"/>
  <c r="H50" i="16" s="1"/>
  <c r="F54" i="16"/>
  <c r="G54" i="16" s="1"/>
  <c r="H54" i="16" s="1"/>
  <c r="F58" i="16"/>
  <c r="F62" i="16"/>
  <c r="G62" i="16" s="1"/>
  <c r="H62" i="16" s="1"/>
  <c r="F15" i="16"/>
  <c r="G15" i="16" s="1"/>
  <c r="H15" i="16" s="1"/>
  <c r="F19" i="16"/>
  <c r="G19" i="16" s="1"/>
  <c r="H19" i="16" s="1"/>
  <c r="F23" i="16"/>
  <c r="G23" i="16" s="1"/>
  <c r="H23" i="16" s="1"/>
  <c r="F27" i="16"/>
  <c r="G27" i="16" s="1"/>
  <c r="H27" i="16" s="1"/>
  <c r="F31" i="16"/>
  <c r="G31" i="16" s="1"/>
  <c r="H31" i="16" s="1"/>
  <c r="F35" i="16"/>
  <c r="G35" i="16" s="1"/>
  <c r="H35" i="16" s="1"/>
  <c r="F39" i="16"/>
  <c r="G39" i="16" s="1"/>
  <c r="H39" i="16" s="1"/>
  <c r="F43" i="16"/>
  <c r="G43" i="16" s="1"/>
  <c r="H43" i="16" s="1"/>
  <c r="F47" i="16"/>
  <c r="G47" i="16" s="1"/>
  <c r="H47" i="16" s="1"/>
  <c r="F51" i="16"/>
  <c r="G51" i="16" s="1"/>
  <c r="H51" i="16" s="1"/>
  <c r="F55" i="16"/>
  <c r="G55" i="16" s="1"/>
  <c r="H55" i="16" s="1"/>
  <c r="F59" i="16"/>
  <c r="G59" i="16" s="1"/>
  <c r="H59" i="16" s="1"/>
  <c r="G12" i="15"/>
  <c r="H12" i="15" s="1"/>
  <c r="G28" i="15"/>
  <c r="H28" i="15" s="1"/>
  <c r="G44" i="15"/>
  <c r="H44" i="15" s="1"/>
  <c r="G16" i="15"/>
  <c r="H16" i="15" s="1"/>
  <c r="G32" i="15"/>
  <c r="H32" i="15" s="1"/>
  <c r="G48" i="15"/>
  <c r="H48" i="15" s="1"/>
  <c r="G30" i="15"/>
  <c r="H30" i="15" s="1"/>
  <c r="G60" i="15"/>
  <c r="H60" i="15" s="1"/>
  <c r="G17" i="15"/>
  <c r="H17" i="15" s="1"/>
  <c r="G26" i="15"/>
  <c r="H26" i="15" s="1"/>
  <c r="G49" i="15"/>
  <c r="H49" i="15" s="1"/>
  <c r="G58" i="15"/>
  <c r="H58" i="15" s="1"/>
  <c r="G25" i="15"/>
  <c r="H25" i="15" s="1"/>
  <c r="G62" i="15"/>
  <c r="H62" i="15" s="1"/>
  <c r="G64" i="15"/>
  <c r="H64" i="15" s="1"/>
  <c r="F5" i="15"/>
  <c r="G5" i="15" s="1"/>
  <c r="H5" i="15" s="1"/>
  <c r="F9" i="15"/>
  <c r="G9" i="15" s="1"/>
  <c r="H9" i="15" s="1"/>
  <c r="F13" i="15"/>
  <c r="G13" i="15" s="1"/>
  <c r="H13" i="15" s="1"/>
  <c r="F17" i="15"/>
  <c r="F45" i="15"/>
  <c r="G45" i="15" s="1"/>
  <c r="H45" i="15" s="1"/>
  <c r="F49" i="15"/>
  <c r="F57" i="15"/>
  <c r="G57" i="15" s="1"/>
  <c r="H57" i="15" s="1"/>
  <c r="F61" i="15"/>
  <c r="G61" i="15" s="1"/>
  <c r="H61" i="15" s="1"/>
  <c r="F25" i="15"/>
  <c r="F29" i="15"/>
  <c r="G29" i="15" s="1"/>
  <c r="H29" i="15" s="1"/>
  <c r="F33" i="15"/>
  <c r="G33" i="15" s="1"/>
  <c r="H33" i="15" s="1"/>
  <c r="F6" i="15"/>
  <c r="G6" i="15" s="1"/>
  <c r="H6" i="15" s="1"/>
  <c r="F10" i="15"/>
  <c r="G10" i="15" s="1"/>
  <c r="H10" i="15" s="1"/>
  <c r="F14" i="15"/>
  <c r="G14" i="15" s="1"/>
  <c r="H14" i="15" s="1"/>
  <c r="F18" i="15"/>
  <c r="G18" i="15" s="1"/>
  <c r="H18" i="15" s="1"/>
  <c r="F22" i="15"/>
  <c r="G22" i="15" s="1"/>
  <c r="H22" i="15" s="1"/>
  <c r="F26" i="15"/>
  <c r="F30" i="15"/>
  <c r="F34" i="15"/>
  <c r="G34" i="15" s="1"/>
  <c r="H34" i="15" s="1"/>
  <c r="F38" i="15"/>
  <c r="G38" i="15" s="1"/>
  <c r="H38" i="15" s="1"/>
  <c r="F42" i="15"/>
  <c r="G42" i="15" s="1"/>
  <c r="H42" i="15" s="1"/>
  <c r="F46" i="15"/>
  <c r="G46" i="15" s="1"/>
  <c r="H46" i="15" s="1"/>
  <c r="F50" i="15"/>
  <c r="G50" i="15" s="1"/>
  <c r="H50" i="15" s="1"/>
  <c r="F54" i="15"/>
  <c r="G54" i="15" s="1"/>
  <c r="H54" i="15" s="1"/>
  <c r="F58" i="15"/>
  <c r="F62" i="15"/>
  <c r="F21" i="15"/>
  <c r="G21" i="15" s="1"/>
  <c r="H21" i="15" s="1"/>
  <c r="F37" i="15"/>
  <c r="G37" i="15" s="1"/>
  <c r="H37" i="15" s="1"/>
  <c r="F41" i="15"/>
  <c r="G41" i="15" s="1"/>
  <c r="H41" i="15" s="1"/>
  <c r="F53" i="15"/>
  <c r="G53" i="15" s="1"/>
  <c r="H53" i="15" s="1"/>
  <c r="F7" i="15"/>
  <c r="G7" i="15" s="1"/>
  <c r="H7" i="15" s="1"/>
  <c r="F11" i="15"/>
  <c r="G11" i="15" s="1"/>
  <c r="H11" i="15" s="1"/>
  <c r="F15" i="15"/>
  <c r="G15" i="15" s="1"/>
  <c r="H15" i="15" s="1"/>
  <c r="F19" i="15"/>
  <c r="G19" i="15" s="1"/>
  <c r="H19" i="15" s="1"/>
  <c r="F23" i="15"/>
  <c r="G23" i="15" s="1"/>
  <c r="H23" i="15" s="1"/>
  <c r="F27" i="15"/>
  <c r="G27" i="15" s="1"/>
  <c r="H27" i="15" s="1"/>
  <c r="F31" i="15"/>
  <c r="G31" i="15" s="1"/>
  <c r="H31" i="15" s="1"/>
  <c r="F35" i="15"/>
  <c r="G35" i="15" s="1"/>
  <c r="H35" i="15" s="1"/>
  <c r="F39" i="15"/>
  <c r="G39" i="15" s="1"/>
  <c r="H39" i="15" s="1"/>
  <c r="F43" i="15"/>
  <c r="G43" i="15" s="1"/>
  <c r="H43" i="15" s="1"/>
  <c r="F47" i="15"/>
  <c r="G47" i="15" s="1"/>
  <c r="H47" i="15" s="1"/>
  <c r="F51" i="15"/>
  <c r="G51" i="15" s="1"/>
  <c r="H51" i="15" s="1"/>
  <c r="F55" i="15"/>
  <c r="G55" i="15" s="1"/>
  <c r="H55" i="15" s="1"/>
  <c r="F59" i="15"/>
  <c r="G59" i="15" s="1"/>
  <c r="H59" i="15" s="1"/>
  <c r="G39" i="14"/>
  <c r="E16" i="14"/>
  <c r="G16" i="14" s="1"/>
  <c r="E20" i="14"/>
  <c r="E24" i="14"/>
  <c r="E28" i="14"/>
  <c r="E31" i="14"/>
  <c r="G31" i="14" s="1"/>
  <c r="F61" i="14"/>
  <c r="G61" i="14" s="1"/>
  <c r="F57" i="14"/>
  <c r="G57" i="14" s="1"/>
  <c r="F53" i="14"/>
  <c r="G53" i="14" s="1"/>
  <c r="F49" i="14"/>
  <c r="G49" i="14" s="1"/>
  <c r="F45" i="14"/>
  <c r="G45" i="14" s="1"/>
  <c r="F41" i="14"/>
  <c r="G41" i="14" s="1"/>
  <c r="F64" i="14"/>
  <c r="F60" i="14"/>
  <c r="F56" i="14"/>
  <c r="G56" i="14" s="1"/>
  <c r="F52" i="14"/>
  <c r="F48" i="14"/>
  <c r="F44" i="14"/>
  <c r="G44" i="14" s="1"/>
  <c r="F40" i="14"/>
  <c r="G40" i="14" s="1"/>
  <c r="F36" i="14"/>
  <c r="G36" i="14" s="1"/>
  <c r="F32" i="14"/>
  <c r="F28" i="14"/>
  <c r="G28" i="14" s="1"/>
  <c r="F24" i="14"/>
  <c r="G24" i="14" s="1"/>
  <c r="F20" i="14"/>
  <c r="G20" i="14" s="1"/>
  <c r="F16" i="14"/>
  <c r="F12" i="14"/>
  <c r="G12" i="14" s="1"/>
  <c r="F8" i="14"/>
  <c r="G8" i="14" s="1"/>
  <c r="F63" i="14"/>
  <c r="G63" i="14" s="1"/>
  <c r="F59" i="14"/>
  <c r="F55" i="14"/>
  <c r="G55" i="14" s="1"/>
  <c r="F51" i="14"/>
  <c r="G51" i="14" s="1"/>
  <c r="F47" i="14"/>
  <c r="G47" i="14" s="1"/>
  <c r="F43" i="14"/>
  <c r="G5" i="14"/>
  <c r="H5" i="14" s="1"/>
  <c r="F6" i="14"/>
  <c r="G6" i="14" s="1"/>
  <c r="F7" i="14"/>
  <c r="G7" i="14" s="1"/>
  <c r="G9" i="14"/>
  <c r="F10" i="14"/>
  <c r="G10" i="14" s="1"/>
  <c r="F11" i="14"/>
  <c r="G13" i="14"/>
  <c r="F14" i="14"/>
  <c r="G14" i="14" s="1"/>
  <c r="F15" i="14"/>
  <c r="G15" i="14" s="1"/>
  <c r="G17" i="14"/>
  <c r="F18" i="14"/>
  <c r="G18" i="14" s="1"/>
  <c r="F19" i="14"/>
  <c r="G19" i="14" s="1"/>
  <c r="G21" i="14"/>
  <c r="F22" i="14"/>
  <c r="G22" i="14" s="1"/>
  <c r="F23" i="14"/>
  <c r="G25" i="14"/>
  <c r="F26" i="14"/>
  <c r="G26" i="14" s="1"/>
  <c r="F27" i="14"/>
  <c r="G29" i="14"/>
  <c r="F30" i="14"/>
  <c r="G30" i="14" s="1"/>
  <c r="F31" i="14"/>
  <c r="G32" i="14"/>
  <c r="G33" i="14"/>
  <c r="F34" i="14"/>
  <c r="G34" i="14" s="1"/>
  <c r="F35" i="14"/>
  <c r="G37" i="14"/>
  <c r="F38" i="14"/>
  <c r="G38" i="14" s="1"/>
  <c r="F39" i="14"/>
  <c r="F42" i="14"/>
  <c r="G42" i="14" s="1"/>
  <c r="E48" i="14"/>
  <c r="G48" i="14" s="1"/>
  <c r="F58" i="14"/>
  <c r="G58" i="14" s="1"/>
  <c r="E64" i="14"/>
  <c r="G64" i="14" s="1"/>
  <c r="G27" i="14"/>
  <c r="E56" i="14"/>
  <c r="E7" i="14"/>
  <c r="E11" i="14"/>
  <c r="G11" i="14" s="1"/>
  <c r="E19" i="14"/>
  <c r="E23" i="14"/>
  <c r="G23" i="14" s="1"/>
  <c r="E35" i="14"/>
  <c r="G35" i="14" s="1"/>
  <c r="E44" i="14"/>
  <c r="G60" i="14"/>
  <c r="E60" i="14"/>
  <c r="G43" i="14"/>
  <c r="F46" i="14"/>
  <c r="G46" i="14" s="1"/>
  <c r="G52" i="14"/>
  <c r="E52" i="14"/>
  <c r="G59" i="14"/>
  <c r="F62" i="14"/>
  <c r="G62" i="14" s="1"/>
  <c r="G7" i="13"/>
  <c r="H7" i="13" s="1"/>
  <c r="G52" i="12"/>
  <c r="H52" i="12" s="1"/>
  <c r="G8" i="12"/>
  <c r="H8" i="12" s="1"/>
  <c r="G12" i="12"/>
  <c r="H12" i="12" s="1"/>
  <c r="G48" i="12"/>
  <c r="H48" i="12" s="1"/>
  <c r="G28" i="12"/>
  <c r="H28" i="12" s="1"/>
  <c r="G32" i="12"/>
  <c r="H32" i="12" s="1"/>
  <c r="E38" i="12"/>
  <c r="G9" i="12"/>
  <c r="H9" i="12" s="1"/>
  <c r="F16" i="12"/>
  <c r="G16" i="12" s="1"/>
  <c r="H16" i="12" s="1"/>
  <c r="F17" i="12"/>
  <c r="G17" i="12" s="1"/>
  <c r="H17" i="12" s="1"/>
  <c r="E26" i="12"/>
  <c r="F36" i="12"/>
  <c r="G36" i="12" s="1"/>
  <c r="H36" i="12" s="1"/>
  <c r="E42" i="12"/>
  <c r="E58" i="12"/>
  <c r="E54" i="12"/>
  <c r="F63" i="12"/>
  <c r="G63" i="12" s="1"/>
  <c r="H63" i="12" s="1"/>
  <c r="F59" i="12"/>
  <c r="G59" i="12" s="1"/>
  <c r="H59" i="12" s="1"/>
  <c r="F55" i="12"/>
  <c r="G55" i="12" s="1"/>
  <c r="H55" i="12" s="1"/>
  <c r="F51" i="12"/>
  <c r="G51" i="12" s="1"/>
  <c r="H51" i="12" s="1"/>
  <c r="F47" i="12"/>
  <c r="G47" i="12" s="1"/>
  <c r="H47" i="12" s="1"/>
  <c r="F43" i="12"/>
  <c r="G43" i="12" s="1"/>
  <c r="H43" i="12" s="1"/>
  <c r="F39" i="12"/>
  <c r="G39" i="12" s="1"/>
  <c r="H39" i="12" s="1"/>
  <c r="F35" i="12"/>
  <c r="G35" i="12" s="1"/>
  <c r="H35" i="12" s="1"/>
  <c r="F31" i="12"/>
  <c r="G31" i="12" s="1"/>
  <c r="H31" i="12" s="1"/>
  <c r="F27" i="12"/>
  <c r="G27" i="12" s="1"/>
  <c r="H27" i="12" s="1"/>
  <c r="F23" i="12"/>
  <c r="G23" i="12" s="1"/>
  <c r="H23" i="12" s="1"/>
  <c r="F19" i="12"/>
  <c r="G19" i="12" s="1"/>
  <c r="H19" i="12" s="1"/>
  <c r="F15" i="12"/>
  <c r="G15" i="12" s="1"/>
  <c r="H15" i="12" s="1"/>
  <c r="F11" i="12"/>
  <c r="G11" i="12" s="1"/>
  <c r="H11" i="12" s="1"/>
  <c r="F7" i="12"/>
  <c r="G7" i="12" s="1"/>
  <c r="H7" i="12" s="1"/>
  <c r="F45" i="12"/>
  <c r="G45" i="12" s="1"/>
  <c r="H45" i="12" s="1"/>
  <c r="F62" i="12"/>
  <c r="F58" i="12"/>
  <c r="F54" i="12"/>
  <c r="F50" i="12"/>
  <c r="F46" i="12"/>
  <c r="F42" i="12"/>
  <c r="F38" i="12"/>
  <c r="F34" i="12"/>
  <c r="F30" i="12"/>
  <c r="F26" i="12"/>
  <c r="F22" i="12"/>
  <c r="G22" i="12" s="1"/>
  <c r="H22" i="12" s="1"/>
  <c r="F18" i="12"/>
  <c r="G18" i="12" s="1"/>
  <c r="H18" i="12" s="1"/>
  <c r="F14" i="12"/>
  <c r="F10" i="12"/>
  <c r="G10" i="12" s="1"/>
  <c r="H10" i="12" s="1"/>
  <c r="F6" i="12"/>
  <c r="G6" i="12" s="1"/>
  <c r="H6" i="12" s="1"/>
  <c r="F61" i="12"/>
  <c r="G61" i="12" s="1"/>
  <c r="H61" i="12" s="1"/>
  <c r="F57" i="12"/>
  <c r="G57" i="12" s="1"/>
  <c r="H57" i="12" s="1"/>
  <c r="F53" i="12"/>
  <c r="G53" i="12" s="1"/>
  <c r="H53" i="12" s="1"/>
  <c r="F49" i="12"/>
  <c r="G49" i="12" s="1"/>
  <c r="H49" i="12" s="1"/>
  <c r="F41" i="12"/>
  <c r="G41" i="12" s="1"/>
  <c r="H41" i="12" s="1"/>
  <c r="F37" i="12"/>
  <c r="G37" i="12" s="1"/>
  <c r="H37" i="12" s="1"/>
  <c r="F33" i="12"/>
  <c r="G33" i="12" s="1"/>
  <c r="H33" i="12" s="1"/>
  <c r="F5" i="12"/>
  <c r="G5" i="12" s="1"/>
  <c r="H5" i="12" s="1"/>
  <c r="G13" i="12"/>
  <c r="H13" i="12" s="1"/>
  <c r="E14" i="12"/>
  <c r="F20" i="12"/>
  <c r="G20" i="12" s="1"/>
  <c r="H20" i="12" s="1"/>
  <c r="F21" i="12"/>
  <c r="G21" i="12" s="1"/>
  <c r="H21" i="12" s="1"/>
  <c r="G29" i="12"/>
  <c r="H29" i="12" s="1"/>
  <c r="E30" i="12"/>
  <c r="F40" i="12"/>
  <c r="G40" i="12" s="1"/>
  <c r="H40" i="12" s="1"/>
  <c r="E46" i="12"/>
  <c r="F56" i="12"/>
  <c r="G56" i="12" s="1"/>
  <c r="H56" i="12" s="1"/>
  <c r="E62" i="12"/>
  <c r="F24" i="12"/>
  <c r="G24" i="12" s="1"/>
  <c r="H24" i="12" s="1"/>
  <c r="F25" i="12"/>
  <c r="G25" i="12" s="1"/>
  <c r="H25" i="12" s="1"/>
  <c r="E34" i="12"/>
  <c r="F44" i="12"/>
  <c r="G44" i="12" s="1"/>
  <c r="H44" i="12" s="1"/>
  <c r="E50" i="12"/>
  <c r="F60" i="12"/>
  <c r="G60" i="12" s="1"/>
  <c r="H60" i="12" s="1"/>
  <c r="F64" i="12"/>
  <c r="G64" i="12" s="1"/>
  <c r="H64" i="12" s="1"/>
  <c r="G60" i="11"/>
  <c r="H60" i="11" s="1"/>
  <c r="F20" i="11"/>
  <c r="G20" i="11" s="1"/>
  <c r="H20" i="11" s="1"/>
  <c r="F21" i="11"/>
  <c r="G21" i="11" s="1"/>
  <c r="H21" i="11" s="1"/>
  <c r="F36" i="11"/>
  <c r="G36" i="11" s="1"/>
  <c r="H36" i="11" s="1"/>
  <c r="F37" i="11"/>
  <c r="G37" i="11" s="1"/>
  <c r="H37" i="11" s="1"/>
  <c r="F45" i="11"/>
  <c r="G45" i="11" s="1"/>
  <c r="H45" i="11" s="1"/>
  <c r="E46" i="11"/>
  <c r="E50" i="11"/>
  <c r="E54" i="11"/>
  <c r="E58" i="11"/>
  <c r="E62" i="11"/>
  <c r="F8" i="11"/>
  <c r="G8" i="11" s="1"/>
  <c r="H8" i="11" s="1"/>
  <c r="F9" i="11"/>
  <c r="G9" i="11" s="1"/>
  <c r="H9" i="11" s="1"/>
  <c r="F12" i="11"/>
  <c r="G12" i="11" s="1"/>
  <c r="H12" i="11" s="1"/>
  <c r="F16" i="11"/>
  <c r="G16" i="11" s="1"/>
  <c r="H16" i="11" s="1"/>
  <c r="F17" i="11"/>
  <c r="G17" i="11" s="1"/>
  <c r="H17" i="11" s="1"/>
  <c r="F24" i="11"/>
  <c r="G24" i="11" s="1"/>
  <c r="H24" i="11" s="1"/>
  <c r="F25" i="11"/>
  <c r="G25" i="11" s="1"/>
  <c r="H25" i="11" s="1"/>
  <c r="F28" i="11"/>
  <c r="G28" i="11" s="1"/>
  <c r="H28" i="11" s="1"/>
  <c r="F29" i="11"/>
  <c r="G29" i="11" s="1"/>
  <c r="H29" i="11" s="1"/>
  <c r="F32" i="11"/>
  <c r="G32" i="11" s="1"/>
  <c r="H32" i="11" s="1"/>
  <c r="F33" i="11"/>
  <c r="G33" i="11" s="1"/>
  <c r="H33" i="11" s="1"/>
  <c r="F41" i="11"/>
  <c r="G41" i="11" s="1"/>
  <c r="H41" i="11" s="1"/>
  <c r="E6" i="11"/>
  <c r="E10" i="11"/>
  <c r="E14" i="11"/>
  <c r="E18" i="11"/>
  <c r="E22" i="11"/>
  <c r="E26" i="11"/>
  <c r="E30" i="11"/>
  <c r="E34" i="11"/>
  <c r="E38" i="11"/>
  <c r="E42" i="11"/>
  <c r="F48" i="11"/>
  <c r="G48" i="11" s="1"/>
  <c r="H48" i="11" s="1"/>
  <c r="F52" i="11"/>
  <c r="G52" i="11" s="1"/>
  <c r="H52" i="11" s="1"/>
  <c r="F56" i="11"/>
  <c r="G56" i="11" s="1"/>
  <c r="H56" i="11" s="1"/>
  <c r="F63" i="11"/>
  <c r="G63" i="11" s="1"/>
  <c r="H63" i="11" s="1"/>
  <c r="F59" i="11"/>
  <c r="G59" i="11" s="1"/>
  <c r="H59" i="11" s="1"/>
  <c r="F55" i="11"/>
  <c r="G55" i="11" s="1"/>
  <c r="H55" i="11" s="1"/>
  <c r="F51" i="11"/>
  <c r="G51" i="11" s="1"/>
  <c r="H51" i="11" s="1"/>
  <c r="F47" i="11"/>
  <c r="G47" i="11" s="1"/>
  <c r="H47" i="11" s="1"/>
  <c r="F43" i="11"/>
  <c r="G43" i="11" s="1"/>
  <c r="H43" i="11" s="1"/>
  <c r="F39" i="11"/>
  <c r="G39" i="11" s="1"/>
  <c r="H39" i="11" s="1"/>
  <c r="F35" i="11"/>
  <c r="G35" i="11" s="1"/>
  <c r="H35" i="11" s="1"/>
  <c r="F31" i="11"/>
  <c r="G31" i="11" s="1"/>
  <c r="H31" i="11" s="1"/>
  <c r="F27" i="11"/>
  <c r="G27" i="11" s="1"/>
  <c r="H27" i="11" s="1"/>
  <c r="F23" i="11"/>
  <c r="G23" i="11" s="1"/>
  <c r="H23" i="11" s="1"/>
  <c r="F19" i="11"/>
  <c r="G19" i="11" s="1"/>
  <c r="H19" i="11" s="1"/>
  <c r="F15" i="11"/>
  <c r="G15" i="11" s="1"/>
  <c r="H15" i="11" s="1"/>
  <c r="F11" i="11"/>
  <c r="G11" i="11" s="1"/>
  <c r="H11" i="11" s="1"/>
  <c r="F7" i="11"/>
  <c r="G7" i="11" s="1"/>
  <c r="H7" i="11" s="1"/>
  <c r="F22" i="11"/>
  <c r="F18" i="11"/>
  <c r="F14" i="11"/>
  <c r="G14" i="11" s="1"/>
  <c r="H14" i="11" s="1"/>
  <c r="F61" i="11"/>
  <c r="G61" i="11" s="1"/>
  <c r="H61" i="11" s="1"/>
  <c r="F57" i="11"/>
  <c r="G57" i="11" s="1"/>
  <c r="H57" i="11" s="1"/>
  <c r="F53" i="11"/>
  <c r="G53" i="11" s="1"/>
  <c r="H53" i="11" s="1"/>
  <c r="F49" i="11"/>
  <c r="G49" i="11" s="1"/>
  <c r="H49" i="11" s="1"/>
  <c r="F62" i="11"/>
  <c r="G62" i="11" s="1"/>
  <c r="H62" i="11" s="1"/>
  <c r="F58" i="11"/>
  <c r="F54" i="11"/>
  <c r="G54" i="11" s="1"/>
  <c r="H54" i="11" s="1"/>
  <c r="F50" i="11"/>
  <c r="F46" i="11"/>
  <c r="G46" i="11" s="1"/>
  <c r="H46" i="11" s="1"/>
  <c r="F42" i="11"/>
  <c r="F38" i="11"/>
  <c r="F34" i="11"/>
  <c r="F30" i="11"/>
  <c r="F26" i="11"/>
  <c r="F10" i="11"/>
  <c r="F6" i="11"/>
  <c r="H5" i="11"/>
  <c r="F13" i="11"/>
  <c r="G13" i="11" s="1"/>
  <c r="H13" i="11" s="1"/>
  <c r="F40" i="11"/>
  <c r="G40" i="11" s="1"/>
  <c r="H40" i="11" s="1"/>
  <c r="F44" i="11"/>
  <c r="G44" i="11" s="1"/>
  <c r="H44" i="11" s="1"/>
  <c r="G64" i="11"/>
  <c r="H64" i="11" s="1"/>
  <c r="D6" i="3"/>
  <c r="D7" i="3" s="1"/>
  <c r="E5" i="8"/>
  <c r="D6" i="8"/>
  <c r="C6" i="8" s="1"/>
  <c r="E7" i="23" l="1"/>
  <c r="G7" i="23" s="1"/>
  <c r="H7" i="23" s="1"/>
  <c r="D8" i="23"/>
  <c r="C9" i="23"/>
  <c r="G6" i="22"/>
  <c r="H6" i="22" s="1"/>
  <c r="C8" i="22"/>
  <c r="D7" i="22"/>
  <c r="E7" i="22" s="1"/>
  <c r="C9" i="21"/>
  <c r="D8" i="21"/>
  <c r="E8" i="21" s="1"/>
  <c r="G7" i="21"/>
  <c r="H7" i="21" s="1"/>
  <c r="W41" i="20"/>
  <c r="H65" i="9"/>
  <c r="G58" i="16"/>
  <c r="H58" i="16" s="1"/>
  <c r="H65" i="16"/>
  <c r="H65" i="15"/>
  <c r="H65" i="14"/>
  <c r="G54" i="12"/>
  <c r="H54" i="12" s="1"/>
  <c r="G26" i="12"/>
  <c r="H26" i="12" s="1"/>
  <c r="G38" i="12"/>
  <c r="H38" i="12" s="1"/>
  <c r="G58" i="12"/>
  <c r="H58" i="12" s="1"/>
  <c r="G42" i="12"/>
  <c r="H42" i="12" s="1"/>
  <c r="G14" i="12"/>
  <c r="H14" i="12" s="1"/>
  <c r="G30" i="12"/>
  <c r="H30" i="12" s="1"/>
  <c r="G46" i="12"/>
  <c r="H46" i="12" s="1"/>
  <c r="G62" i="12"/>
  <c r="H62" i="12" s="1"/>
  <c r="G34" i="12"/>
  <c r="H34" i="12" s="1"/>
  <c r="G50" i="12"/>
  <c r="H50" i="12" s="1"/>
  <c r="G58" i="11"/>
  <c r="H58" i="11" s="1"/>
  <c r="G22" i="11"/>
  <c r="H22" i="11" s="1"/>
  <c r="G38" i="11"/>
  <c r="H38" i="11" s="1"/>
  <c r="G34" i="11"/>
  <c r="H34" i="11" s="1"/>
  <c r="G18" i="11"/>
  <c r="H18" i="11" s="1"/>
  <c r="G26" i="11"/>
  <c r="H26" i="11" s="1"/>
  <c r="G50" i="11"/>
  <c r="H50" i="11" s="1"/>
  <c r="G42" i="11"/>
  <c r="H42" i="11" s="1"/>
  <c r="G10" i="11"/>
  <c r="H10" i="11" s="1"/>
  <c r="G6" i="11"/>
  <c r="H6" i="11" s="1"/>
  <c r="G30" i="11"/>
  <c r="H30" i="11" s="1"/>
  <c r="E6" i="8"/>
  <c r="D7" i="8"/>
  <c r="C7" i="8" s="1"/>
  <c r="E6" i="3"/>
  <c r="C7" i="3"/>
  <c r="D8" i="3" s="1"/>
  <c r="E8" i="23" l="1"/>
  <c r="G8" i="23" s="1"/>
  <c r="H8" i="23" s="1"/>
  <c r="C10" i="23"/>
  <c r="D9" i="23"/>
  <c r="C9" i="22"/>
  <c r="D8" i="22"/>
  <c r="E8" i="22" s="1"/>
  <c r="G7" i="22"/>
  <c r="H7" i="22" s="1"/>
  <c r="G8" i="21"/>
  <c r="H8" i="21" s="1"/>
  <c r="C10" i="21"/>
  <c r="D9" i="21"/>
  <c r="E9" i="21" s="1"/>
  <c r="H65" i="12"/>
  <c r="H65" i="11"/>
  <c r="E7" i="8"/>
  <c r="D8" i="8"/>
  <c r="C8" i="8" s="1"/>
  <c r="C8" i="3"/>
  <c r="D9" i="3" s="1"/>
  <c r="E7" i="3"/>
  <c r="C11" i="23" l="1"/>
  <c r="D10" i="23"/>
  <c r="E9" i="23"/>
  <c r="G9" i="23" s="1"/>
  <c r="H9" i="23" s="1"/>
  <c r="G8" i="22"/>
  <c r="H8" i="22" s="1"/>
  <c r="C10" i="22"/>
  <c r="D9" i="22"/>
  <c r="E9" i="22" s="1"/>
  <c r="G9" i="21"/>
  <c r="H9" i="21" s="1"/>
  <c r="C11" i="21"/>
  <c r="D10" i="21"/>
  <c r="E10" i="21" s="1"/>
  <c r="E8" i="8"/>
  <c r="D9" i="8"/>
  <c r="C9" i="8" s="1"/>
  <c r="C9" i="3"/>
  <c r="D10" i="3" s="1"/>
  <c r="E8" i="3"/>
  <c r="B6" i="3"/>
  <c r="B7" i="3"/>
  <c r="B8" i="3"/>
  <c r="B9" i="3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5" i="3"/>
  <c r="E10" i="23" l="1"/>
  <c r="G10" i="23" s="1"/>
  <c r="H10" i="23" s="1"/>
  <c r="D11" i="23"/>
  <c r="C12" i="23"/>
  <c r="D10" i="22"/>
  <c r="E10" i="22" s="1"/>
  <c r="C11" i="22"/>
  <c r="G9" i="22"/>
  <c r="H9" i="22" s="1"/>
  <c r="G10" i="21"/>
  <c r="H10" i="21" s="1"/>
  <c r="D11" i="21"/>
  <c r="E11" i="21" s="1"/>
  <c r="C12" i="21"/>
  <c r="E9" i="8"/>
  <c r="D10" i="8"/>
  <c r="C10" i="8" s="1"/>
  <c r="C10" i="3"/>
  <c r="D11" i="3" s="1"/>
  <c r="E9" i="3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C44" i="2"/>
  <c r="D44" i="2" s="1"/>
  <c r="E44" i="2" s="1"/>
  <c r="C4" i="2"/>
  <c r="D5" i="2" s="1"/>
  <c r="E5" i="2" s="1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E11" i="23" l="1"/>
  <c r="G11" i="23" s="1"/>
  <c r="H11" i="23" s="1"/>
  <c r="C13" i="23"/>
  <c r="D12" i="23"/>
  <c r="G10" i="22"/>
  <c r="H10" i="22" s="1"/>
  <c r="C12" i="22"/>
  <c r="D11" i="22"/>
  <c r="E11" i="22" s="1"/>
  <c r="C13" i="21"/>
  <c r="D12" i="21"/>
  <c r="E12" i="21" s="1"/>
  <c r="G11" i="21"/>
  <c r="H11" i="21" s="1"/>
  <c r="E10" i="8"/>
  <c r="D11" i="8"/>
  <c r="C11" i="8" s="1"/>
  <c r="C11" i="3"/>
  <c r="D12" i="3" s="1"/>
  <c r="E10" i="3"/>
  <c r="E12" i="23" l="1"/>
  <c r="G12" i="23" s="1"/>
  <c r="H12" i="23" s="1"/>
  <c r="C14" i="23"/>
  <c r="D13" i="23"/>
  <c r="C13" i="22"/>
  <c r="D12" i="22"/>
  <c r="E12" i="22" s="1"/>
  <c r="G11" i="22"/>
  <c r="H11" i="22" s="1"/>
  <c r="C14" i="21"/>
  <c r="D13" i="21"/>
  <c r="E13" i="21" s="1"/>
  <c r="G12" i="21"/>
  <c r="H12" i="21" s="1"/>
  <c r="E11" i="8"/>
  <c r="D12" i="8"/>
  <c r="C12" i="8" s="1"/>
  <c r="C12" i="3"/>
  <c r="D13" i="3" s="1"/>
  <c r="E11" i="3"/>
  <c r="E45" i="2"/>
  <c r="E13" i="23" l="1"/>
  <c r="G13" i="23" s="1"/>
  <c r="H13" i="23" s="1"/>
  <c r="C15" i="23"/>
  <c r="D14" i="23"/>
  <c r="D13" i="22"/>
  <c r="E13" i="22" s="1"/>
  <c r="C14" i="22"/>
  <c r="G12" i="22"/>
  <c r="H12" i="22" s="1"/>
  <c r="C15" i="21"/>
  <c r="D14" i="21"/>
  <c r="E14" i="21" s="1"/>
  <c r="G13" i="21"/>
  <c r="H13" i="21" s="1"/>
  <c r="E12" i="8"/>
  <c r="D13" i="8"/>
  <c r="C13" i="8" s="1"/>
  <c r="C13" i="3"/>
  <c r="D14" i="3" s="1"/>
  <c r="E12" i="3"/>
  <c r="C16" i="23" l="1"/>
  <c r="D15" i="23"/>
  <c r="E14" i="23"/>
  <c r="G14" i="23" s="1"/>
  <c r="H14" i="23" s="1"/>
  <c r="C15" i="22"/>
  <c r="D14" i="22"/>
  <c r="E14" i="22" s="1"/>
  <c r="G13" i="22"/>
  <c r="H13" i="22" s="1"/>
  <c r="C16" i="21"/>
  <c r="D15" i="21"/>
  <c r="E15" i="21" s="1"/>
  <c r="G14" i="21"/>
  <c r="H14" i="21" s="1"/>
  <c r="E13" i="8"/>
  <c r="D14" i="8"/>
  <c r="C14" i="8" s="1"/>
  <c r="C14" i="3"/>
  <c r="D15" i="3" s="1"/>
  <c r="E13" i="3"/>
  <c r="E15" i="23" l="1"/>
  <c r="G15" i="23" s="1"/>
  <c r="H15" i="23" s="1"/>
  <c r="D16" i="23"/>
  <c r="C17" i="23"/>
  <c r="G14" i="22"/>
  <c r="H14" i="22" s="1"/>
  <c r="C16" i="22"/>
  <c r="D15" i="22"/>
  <c r="E15" i="22" s="1"/>
  <c r="G15" i="21"/>
  <c r="H15" i="21" s="1"/>
  <c r="C17" i="21"/>
  <c r="D16" i="21"/>
  <c r="E16" i="21" s="1"/>
  <c r="E14" i="8"/>
  <c r="D15" i="8"/>
  <c r="C15" i="8" s="1"/>
  <c r="C15" i="3"/>
  <c r="D16" i="3" s="1"/>
  <c r="E14" i="3"/>
  <c r="C18" i="23" l="1"/>
  <c r="D17" i="23"/>
  <c r="E16" i="23"/>
  <c r="G16" i="23" s="1"/>
  <c r="H16" i="23" s="1"/>
  <c r="G15" i="22"/>
  <c r="H15" i="22" s="1"/>
  <c r="C17" i="22"/>
  <c r="D16" i="22"/>
  <c r="E16" i="22" s="1"/>
  <c r="C18" i="21"/>
  <c r="D17" i="21"/>
  <c r="E17" i="21" s="1"/>
  <c r="G16" i="21"/>
  <c r="H16" i="21" s="1"/>
  <c r="E15" i="8"/>
  <c r="D16" i="8"/>
  <c r="C16" i="8" s="1"/>
  <c r="C16" i="3"/>
  <c r="D17" i="3" s="1"/>
  <c r="E15" i="3"/>
  <c r="E17" i="23" l="1"/>
  <c r="G17" i="23" s="1"/>
  <c r="H17" i="23" s="1"/>
  <c r="C19" i="23"/>
  <c r="D18" i="23"/>
  <c r="C18" i="22"/>
  <c r="D17" i="22"/>
  <c r="E17" i="22" s="1"/>
  <c r="G16" i="22"/>
  <c r="H16" i="22" s="1"/>
  <c r="G17" i="21"/>
  <c r="H17" i="21" s="1"/>
  <c r="C19" i="21"/>
  <c r="D18" i="21"/>
  <c r="E18" i="21" s="1"/>
  <c r="E16" i="8"/>
  <c r="D17" i="8"/>
  <c r="C17" i="8" s="1"/>
  <c r="C17" i="3"/>
  <c r="D18" i="3" s="1"/>
  <c r="E16" i="3"/>
  <c r="E18" i="23" l="1"/>
  <c r="G18" i="23" s="1"/>
  <c r="H18" i="23" s="1"/>
  <c r="D19" i="23"/>
  <c r="C20" i="23"/>
  <c r="G17" i="22"/>
  <c r="H17" i="22" s="1"/>
  <c r="D18" i="22"/>
  <c r="E18" i="22" s="1"/>
  <c r="C19" i="22"/>
  <c r="G18" i="21"/>
  <c r="H18" i="21" s="1"/>
  <c r="D19" i="21"/>
  <c r="E19" i="21" s="1"/>
  <c r="C20" i="21"/>
  <c r="E17" i="8"/>
  <c r="D18" i="8"/>
  <c r="C18" i="8" s="1"/>
  <c r="C18" i="3"/>
  <c r="D19" i="3" s="1"/>
  <c r="E17" i="3"/>
  <c r="E19" i="23" l="1"/>
  <c r="G19" i="23" s="1"/>
  <c r="H19" i="23" s="1"/>
  <c r="C21" i="23"/>
  <c r="D20" i="23"/>
  <c r="C20" i="22"/>
  <c r="D19" i="22"/>
  <c r="E19" i="22" s="1"/>
  <c r="G18" i="22"/>
  <c r="H18" i="22" s="1"/>
  <c r="C21" i="21"/>
  <c r="D20" i="21"/>
  <c r="E20" i="21" s="1"/>
  <c r="G19" i="21"/>
  <c r="H19" i="21" s="1"/>
  <c r="E18" i="8"/>
  <c r="D19" i="8"/>
  <c r="C19" i="8" s="1"/>
  <c r="C19" i="3"/>
  <c r="D20" i="3" s="1"/>
  <c r="E18" i="3"/>
  <c r="E20" i="23" l="1"/>
  <c r="G20" i="23" s="1"/>
  <c r="H20" i="23" s="1"/>
  <c r="C22" i="23"/>
  <c r="D21" i="23"/>
  <c r="G19" i="22"/>
  <c r="H19" i="22" s="1"/>
  <c r="C21" i="22"/>
  <c r="D20" i="22"/>
  <c r="E20" i="22" s="1"/>
  <c r="C22" i="21"/>
  <c r="D21" i="21"/>
  <c r="E21" i="21" s="1"/>
  <c r="G20" i="21"/>
  <c r="H20" i="21" s="1"/>
  <c r="E19" i="8"/>
  <c r="D20" i="8"/>
  <c r="C20" i="8" s="1"/>
  <c r="C20" i="3"/>
  <c r="D21" i="3" s="1"/>
  <c r="E19" i="3"/>
  <c r="E21" i="23" l="1"/>
  <c r="G21" i="23" s="1"/>
  <c r="H21" i="23" s="1"/>
  <c r="C23" i="23"/>
  <c r="D22" i="23"/>
  <c r="G20" i="22"/>
  <c r="H20" i="22" s="1"/>
  <c r="D21" i="22"/>
  <c r="E21" i="22" s="1"/>
  <c r="C22" i="22"/>
  <c r="C23" i="21"/>
  <c r="D22" i="21"/>
  <c r="E22" i="21" s="1"/>
  <c r="G21" i="21"/>
  <c r="H21" i="21" s="1"/>
  <c r="E20" i="8"/>
  <c r="D21" i="8"/>
  <c r="C21" i="8" s="1"/>
  <c r="C21" i="3"/>
  <c r="D22" i="3" s="1"/>
  <c r="E20" i="3"/>
  <c r="E22" i="23" l="1"/>
  <c r="G22" i="23" s="1"/>
  <c r="H22" i="23" s="1"/>
  <c r="D23" i="23"/>
  <c r="C24" i="23"/>
  <c r="C23" i="22"/>
  <c r="D22" i="22"/>
  <c r="E22" i="22" s="1"/>
  <c r="G21" i="22"/>
  <c r="H21" i="22" s="1"/>
  <c r="G22" i="21"/>
  <c r="H22" i="21" s="1"/>
  <c r="C24" i="21"/>
  <c r="D23" i="21"/>
  <c r="E23" i="21" s="1"/>
  <c r="E21" i="8"/>
  <c r="D22" i="8"/>
  <c r="C22" i="8" s="1"/>
  <c r="C22" i="3"/>
  <c r="D23" i="3" s="1"/>
  <c r="E21" i="3"/>
  <c r="D24" i="23" l="1"/>
  <c r="C25" i="23"/>
  <c r="E23" i="23"/>
  <c r="G23" i="23" s="1"/>
  <c r="H23" i="23" s="1"/>
  <c r="G22" i="22"/>
  <c r="H22" i="22" s="1"/>
  <c r="C24" i="22"/>
  <c r="D23" i="22"/>
  <c r="E23" i="22" s="1"/>
  <c r="G23" i="21"/>
  <c r="H23" i="21" s="1"/>
  <c r="C25" i="21"/>
  <c r="D24" i="21"/>
  <c r="E24" i="21" s="1"/>
  <c r="E22" i="8"/>
  <c r="D23" i="8"/>
  <c r="C23" i="8" s="1"/>
  <c r="C23" i="3"/>
  <c r="D24" i="3" s="1"/>
  <c r="E22" i="3"/>
  <c r="C26" i="23" l="1"/>
  <c r="D25" i="23"/>
  <c r="E24" i="23"/>
  <c r="G24" i="23" s="1"/>
  <c r="H24" i="23" s="1"/>
  <c r="G23" i="22"/>
  <c r="H23" i="22" s="1"/>
  <c r="C25" i="22"/>
  <c r="D24" i="22"/>
  <c r="E24" i="22" s="1"/>
  <c r="G24" i="21"/>
  <c r="H24" i="21" s="1"/>
  <c r="C26" i="21"/>
  <c r="D25" i="21"/>
  <c r="E25" i="21" s="1"/>
  <c r="E23" i="8"/>
  <c r="D24" i="8"/>
  <c r="C24" i="8" s="1"/>
  <c r="E24" i="8" s="1"/>
  <c r="C24" i="3"/>
  <c r="E24" i="3" s="1"/>
  <c r="E23" i="3"/>
  <c r="E25" i="23" l="1"/>
  <c r="G25" i="23" s="1"/>
  <c r="H25" i="23" s="1"/>
  <c r="C27" i="23"/>
  <c r="D26" i="23"/>
  <c r="C26" i="22"/>
  <c r="D25" i="22"/>
  <c r="E25" i="22" s="1"/>
  <c r="G24" i="22"/>
  <c r="H24" i="22" s="1"/>
  <c r="G25" i="21"/>
  <c r="H25" i="21" s="1"/>
  <c r="C27" i="21"/>
  <c r="D26" i="21"/>
  <c r="E26" i="21" s="1"/>
  <c r="E25" i="8"/>
  <c r="E25" i="3"/>
  <c r="D5" i="13"/>
  <c r="D27" i="23" l="1"/>
  <c r="C28" i="23"/>
  <c r="E26" i="23"/>
  <c r="G26" i="23" s="1"/>
  <c r="H26" i="23" s="1"/>
  <c r="G25" i="22"/>
  <c r="H25" i="22" s="1"/>
  <c r="D26" i="22"/>
  <c r="E26" i="22" s="1"/>
  <c r="C27" i="22"/>
  <c r="G26" i="21"/>
  <c r="H26" i="21" s="1"/>
  <c r="D27" i="21"/>
  <c r="E27" i="21" s="1"/>
  <c r="C28" i="21"/>
  <c r="E5" i="13"/>
  <c r="C29" i="23" l="1"/>
  <c r="D28" i="23"/>
  <c r="E27" i="23"/>
  <c r="G27" i="23" s="1"/>
  <c r="H27" i="23" s="1"/>
  <c r="G26" i="22"/>
  <c r="H26" i="22" s="1"/>
  <c r="C28" i="22"/>
  <c r="D27" i="22"/>
  <c r="E27" i="22" s="1"/>
  <c r="C29" i="21"/>
  <c r="D28" i="21"/>
  <c r="E28" i="21" s="1"/>
  <c r="G27" i="21"/>
  <c r="H27" i="21" s="1"/>
  <c r="G5" i="13"/>
  <c r="H5" i="13" s="1"/>
  <c r="E28" i="23" l="1"/>
  <c r="G28" i="23" s="1"/>
  <c r="H28" i="23" s="1"/>
  <c r="C30" i="23"/>
  <c r="D29" i="23"/>
  <c r="G27" i="22"/>
  <c r="H27" i="22" s="1"/>
  <c r="C29" i="22"/>
  <c r="D28" i="22"/>
  <c r="E28" i="22" s="1"/>
  <c r="C30" i="21"/>
  <c r="D29" i="21"/>
  <c r="E29" i="21" s="1"/>
  <c r="G28" i="21"/>
  <c r="H28" i="21" s="1"/>
  <c r="D8" i="13"/>
  <c r="E8" i="13" s="1"/>
  <c r="G8" i="13" s="1"/>
  <c r="H8" i="13" s="1"/>
  <c r="C31" i="23" l="1"/>
  <c r="D30" i="23"/>
  <c r="E29" i="23"/>
  <c r="G29" i="23" s="1"/>
  <c r="H29" i="23" s="1"/>
  <c r="D29" i="22"/>
  <c r="E29" i="22" s="1"/>
  <c r="C30" i="22"/>
  <c r="G28" i="22"/>
  <c r="H28" i="22" s="1"/>
  <c r="C31" i="21"/>
  <c r="D30" i="21"/>
  <c r="E30" i="21" s="1"/>
  <c r="G29" i="21"/>
  <c r="H29" i="21" s="1"/>
  <c r="D9" i="13"/>
  <c r="E9" i="13" s="1"/>
  <c r="G9" i="13" s="1"/>
  <c r="H9" i="13" s="1"/>
  <c r="E30" i="23" l="1"/>
  <c r="G30" i="23" s="1"/>
  <c r="H30" i="23" s="1"/>
  <c r="C32" i="23"/>
  <c r="D31" i="23"/>
  <c r="C31" i="22"/>
  <c r="D30" i="22"/>
  <c r="E30" i="22" s="1"/>
  <c r="G29" i="22"/>
  <c r="H29" i="22" s="1"/>
  <c r="G30" i="21"/>
  <c r="H30" i="21" s="1"/>
  <c r="C32" i="21"/>
  <c r="D31" i="21"/>
  <c r="E31" i="21" s="1"/>
  <c r="D10" i="13"/>
  <c r="E10" i="13" s="1"/>
  <c r="G10" i="13" s="1"/>
  <c r="H10" i="13" s="1"/>
  <c r="D32" i="23" l="1"/>
  <c r="C33" i="23"/>
  <c r="E31" i="23"/>
  <c r="G31" i="23" s="1"/>
  <c r="H31" i="23" s="1"/>
  <c r="G30" i="22"/>
  <c r="H30" i="22" s="1"/>
  <c r="C32" i="22"/>
  <c r="D31" i="22"/>
  <c r="E31" i="22" s="1"/>
  <c r="G31" i="21"/>
  <c r="H31" i="21" s="1"/>
  <c r="C33" i="21"/>
  <c r="D32" i="21"/>
  <c r="E32" i="21" s="1"/>
  <c r="D11" i="13"/>
  <c r="E11" i="13" s="1"/>
  <c r="G11" i="13" s="1"/>
  <c r="H11" i="13" s="1"/>
  <c r="C34" i="23" l="1"/>
  <c r="D33" i="23"/>
  <c r="E32" i="23"/>
  <c r="G32" i="23" s="1"/>
  <c r="H32" i="23" s="1"/>
  <c r="G31" i="22"/>
  <c r="H31" i="22" s="1"/>
  <c r="C33" i="22"/>
  <c r="D32" i="22"/>
  <c r="E32" i="22" s="1"/>
  <c r="G32" i="21"/>
  <c r="H32" i="21" s="1"/>
  <c r="C34" i="21"/>
  <c r="D33" i="21"/>
  <c r="E33" i="21" s="1"/>
  <c r="D12" i="13"/>
  <c r="E12" i="13" s="1"/>
  <c r="G12" i="13" s="1"/>
  <c r="H12" i="13" s="1"/>
  <c r="E33" i="23" l="1"/>
  <c r="G33" i="23" s="1"/>
  <c r="H33" i="23" s="1"/>
  <c r="C35" i="23"/>
  <c r="D34" i="23"/>
  <c r="C34" i="22"/>
  <c r="D33" i="22"/>
  <c r="E33" i="22" s="1"/>
  <c r="G32" i="22"/>
  <c r="H32" i="22" s="1"/>
  <c r="G33" i="21"/>
  <c r="H33" i="21" s="1"/>
  <c r="C35" i="21"/>
  <c r="D34" i="21"/>
  <c r="E34" i="21" s="1"/>
  <c r="D13" i="13"/>
  <c r="E13" i="13" s="1"/>
  <c r="G13" i="13" s="1"/>
  <c r="H13" i="13" s="1"/>
  <c r="C36" i="23" l="1"/>
  <c r="D35" i="23"/>
  <c r="E34" i="23"/>
  <c r="G34" i="23" s="1"/>
  <c r="H34" i="23" s="1"/>
  <c r="G33" i="22"/>
  <c r="H33" i="22" s="1"/>
  <c r="D34" i="22"/>
  <c r="E34" i="22" s="1"/>
  <c r="C35" i="22"/>
  <c r="G34" i="21"/>
  <c r="H34" i="21" s="1"/>
  <c r="C36" i="21"/>
  <c r="D35" i="21"/>
  <c r="E35" i="21" s="1"/>
  <c r="D14" i="13"/>
  <c r="E14" i="13" s="1"/>
  <c r="G14" i="13" s="1"/>
  <c r="H14" i="13" s="1"/>
  <c r="E35" i="23" l="1"/>
  <c r="G35" i="23" s="1"/>
  <c r="H35" i="23" s="1"/>
  <c r="C37" i="23"/>
  <c r="D36" i="23"/>
  <c r="C36" i="22"/>
  <c r="D35" i="22"/>
  <c r="E35" i="22" s="1"/>
  <c r="G34" i="22"/>
  <c r="H34" i="22" s="1"/>
  <c r="G35" i="21"/>
  <c r="H35" i="21" s="1"/>
  <c r="C37" i="21"/>
  <c r="D36" i="21"/>
  <c r="E36" i="21" s="1"/>
  <c r="D15" i="13"/>
  <c r="E15" i="13" s="1"/>
  <c r="G15" i="13" s="1"/>
  <c r="H15" i="13" s="1"/>
  <c r="C38" i="23" l="1"/>
  <c r="D37" i="23"/>
  <c r="E36" i="23"/>
  <c r="G36" i="23" s="1"/>
  <c r="H36" i="23" s="1"/>
  <c r="G35" i="22"/>
  <c r="H35" i="22" s="1"/>
  <c r="C37" i="22"/>
  <c r="D36" i="22"/>
  <c r="E36" i="22" s="1"/>
  <c r="G36" i="21"/>
  <c r="H36" i="21" s="1"/>
  <c r="C38" i="21"/>
  <c r="D37" i="21"/>
  <c r="E37" i="21" s="1"/>
  <c r="D16" i="13"/>
  <c r="E16" i="13" s="1"/>
  <c r="G16" i="13" s="1"/>
  <c r="H16" i="13" s="1"/>
  <c r="E37" i="23" l="1"/>
  <c r="G37" i="23" s="1"/>
  <c r="H37" i="23" s="1"/>
  <c r="C39" i="23"/>
  <c r="D38" i="23"/>
  <c r="D37" i="22"/>
  <c r="E37" i="22" s="1"/>
  <c r="C38" i="22"/>
  <c r="G36" i="22"/>
  <c r="H36" i="22" s="1"/>
  <c r="G37" i="21"/>
  <c r="H37" i="21" s="1"/>
  <c r="C39" i="21"/>
  <c r="D38" i="21"/>
  <c r="E38" i="21" s="1"/>
  <c r="D17" i="13"/>
  <c r="E17" i="13" s="1"/>
  <c r="G17" i="13" s="1"/>
  <c r="H17" i="13" s="1"/>
  <c r="E38" i="23" l="1"/>
  <c r="G38" i="23" s="1"/>
  <c r="H38" i="23" s="1"/>
  <c r="D39" i="23"/>
  <c r="C40" i="23"/>
  <c r="C39" i="22"/>
  <c r="D38" i="22"/>
  <c r="E38" i="22" s="1"/>
  <c r="G37" i="22"/>
  <c r="H37" i="22" s="1"/>
  <c r="G38" i="21"/>
  <c r="H38" i="21" s="1"/>
  <c r="C40" i="21"/>
  <c r="D39" i="21"/>
  <c r="E39" i="21" s="1"/>
  <c r="D18" i="13"/>
  <c r="E18" i="13" s="1"/>
  <c r="G18" i="13" s="1"/>
  <c r="H18" i="13" s="1"/>
  <c r="D40" i="23" l="1"/>
  <c r="C41" i="23"/>
  <c r="E39" i="23"/>
  <c r="G39" i="23" s="1"/>
  <c r="H39" i="23" s="1"/>
  <c r="G38" i="22"/>
  <c r="H38" i="22" s="1"/>
  <c r="C40" i="22"/>
  <c r="D39" i="22"/>
  <c r="E39" i="22" s="1"/>
  <c r="G39" i="21"/>
  <c r="H39" i="21" s="1"/>
  <c r="C41" i="21"/>
  <c r="D40" i="21"/>
  <c r="E40" i="21" s="1"/>
  <c r="D19" i="13"/>
  <c r="E19" i="13" s="1"/>
  <c r="G19" i="13" s="1"/>
  <c r="H19" i="13" s="1"/>
  <c r="C42" i="23" l="1"/>
  <c r="D41" i="23"/>
  <c r="E40" i="23"/>
  <c r="G40" i="23" s="1"/>
  <c r="H40" i="23" s="1"/>
  <c r="G39" i="22"/>
  <c r="H39" i="22" s="1"/>
  <c r="C41" i="22"/>
  <c r="D40" i="22"/>
  <c r="E40" i="22" s="1"/>
  <c r="G40" i="21"/>
  <c r="H40" i="21" s="1"/>
  <c r="C42" i="21"/>
  <c r="D41" i="21"/>
  <c r="E41" i="21" s="1"/>
  <c r="D20" i="13"/>
  <c r="E20" i="13" s="1"/>
  <c r="G20" i="13" s="1"/>
  <c r="H20" i="13" s="1"/>
  <c r="E41" i="23" l="1"/>
  <c r="G41" i="23" s="1"/>
  <c r="H41" i="23" s="1"/>
  <c r="C43" i="23"/>
  <c r="D42" i="23"/>
  <c r="G40" i="22"/>
  <c r="H40" i="22" s="1"/>
  <c r="C42" i="22"/>
  <c r="D41" i="22"/>
  <c r="E41" i="22" s="1"/>
  <c r="G41" i="21"/>
  <c r="H41" i="21" s="1"/>
  <c r="C43" i="21"/>
  <c r="D42" i="21"/>
  <c r="E42" i="21" s="1"/>
  <c r="D21" i="13"/>
  <c r="E21" i="13" s="1"/>
  <c r="G21" i="13" s="1"/>
  <c r="H21" i="13" s="1"/>
  <c r="D43" i="23" l="1"/>
  <c r="C44" i="23"/>
  <c r="E42" i="23"/>
  <c r="G42" i="23" s="1"/>
  <c r="H42" i="23" s="1"/>
  <c r="D42" i="22"/>
  <c r="E42" i="22" s="1"/>
  <c r="C43" i="22"/>
  <c r="G41" i="22"/>
  <c r="H41" i="22" s="1"/>
  <c r="G42" i="21"/>
  <c r="H42" i="21" s="1"/>
  <c r="C44" i="21"/>
  <c r="D43" i="21"/>
  <c r="E43" i="21" s="1"/>
  <c r="D22" i="13"/>
  <c r="E22" i="13" s="1"/>
  <c r="G22" i="13" s="1"/>
  <c r="H22" i="13" s="1"/>
  <c r="C45" i="23" l="1"/>
  <c r="D44" i="23"/>
  <c r="E43" i="23"/>
  <c r="G43" i="23" s="1"/>
  <c r="H43" i="23" s="1"/>
  <c r="C44" i="22"/>
  <c r="D43" i="22"/>
  <c r="E43" i="22" s="1"/>
  <c r="G42" i="22"/>
  <c r="H42" i="22" s="1"/>
  <c r="G43" i="21"/>
  <c r="H43" i="21" s="1"/>
  <c r="C45" i="21"/>
  <c r="D44" i="21"/>
  <c r="E44" i="21" s="1"/>
  <c r="D23" i="13"/>
  <c r="E23" i="13" s="1"/>
  <c r="G23" i="13" s="1"/>
  <c r="H23" i="13" s="1"/>
  <c r="E44" i="23" l="1"/>
  <c r="G44" i="23" s="1"/>
  <c r="H44" i="23" s="1"/>
  <c r="C46" i="23"/>
  <c r="D45" i="23"/>
  <c r="G43" i="22"/>
  <c r="H43" i="22" s="1"/>
  <c r="C45" i="22"/>
  <c r="D44" i="22"/>
  <c r="E44" i="22" s="1"/>
  <c r="G44" i="21"/>
  <c r="H44" i="21" s="1"/>
  <c r="C46" i="21"/>
  <c r="D45" i="21"/>
  <c r="E45" i="21" s="1"/>
  <c r="D24" i="13"/>
  <c r="E24" i="13" s="1"/>
  <c r="G24" i="13" s="1"/>
  <c r="H24" i="13" s="1"/>
  <c r="E45" i="23" l="1"/>
  <c r="G45" i="23" s="1"/>
  <c r="H45" i="23" s="1"/>
  <c r="C47" i="23"/>
  <c r="D46" i="23"/>
  <c r="G44" i="22"/>
  <c r="H44" i="22" s="1"/>
  <c r="D45" i="22"/>
  <c r="E45" i="22" s="1"/>
  <c r="C46" i="22"/>
  <c r="G45" i="21"/>
  <c r="H45" i="21" s="1"/>
  <c r="C47" i="21"/>
  <c r="D46" i="21"/>
  <c r="E46" i="21" s="1"/>
  <c r="D25" i="13"/>
  <c r="E25" i="13" s="1"/>
  <c r="G25" i="13" s="1"/>
  <c r="H25" i="13" s="1"/>
  <c r="E46" i="23" l="1"/>
  <c r="G46" i="23" s="1"/>
  <c r="H46" i="23" s="1"/>
  <c r="D47" i="23"/>
  <c r="C48" i="23"/>
  <c r="C47" i="22"/>
  <c r="D46" i="22"/>
  <c r="E46" i="22" s="1"/>
  <c r="G45" i="22"/>
  <c r="H45" i="22" s="1"/>
  <c r="G46" i="21"/>
  <c r="H46" i="21" s="1"/>
  <c r="C48" i="21"/>
  <c r="D47" i="21"/>
  <c r="E47" i="21" s="1"/>
  <c r="D26" i="13"/>
  <c r="E26" i="13" s="1"/>
  <c r="G26" i="13" s="1"/>
  <c r="H26" i="13" s="1"/>
  <c r="D48" i="23" l="1"/>
  <c r="C49" i="23"/>
  <c r="E47" i="23"/>
  <c r="G47" i="23" s="1"/>
  <c r="H47" i="23" s="1"/>
  <c r="C48" i="22"/>
  <c r="D47" i="22"/>
  <c r="E47" i="22" s="1"/>
  <c r="G46" i="22"/>
  <c r="H46" i="22" s="1"/>
  <c r="G47" i="21"/>
  <c r="H47" i="21" s="1"/>
  <c r="C49" i="21"/>
  <c r="D48" i="21"/>
  <c r="E48" i="21" s="1"/>
  <c r="D27" i="13"/>
  <c r="E27" i="13" s="1"/>
  <c r="G27" i="13" s="1"/>
  <c r="H27" i="13" s="1"/>
  <c r="C50" i="23" l="1"/>
  <c r="D49" i="23"/>
  <c r="E48" i="23"/>
  <c r="G48" i="23" s="1"/>
  <c r="H48" i="23" s="1"/>
  <c r="G47" i="22"/>
  <c r="H47" i="22" s="1"/>
  <c r="C49" i="22"/>
  <c r="D48" i="22"/>
  <c r="E48" i="22" s="1"/>
  <c r="G48" i="21"/>
  <c r="H48" i="21" s="1"/>
  <c r="C50" i="21"/>
  <c r="D49" i="21"/>
  <c r="E49" i="21" s="1"/>
  <c r="D28" i="13"/>
  <c r="E28" i="13" s="1"/>
  <c r="G28" i="13" s="1"/>
  <c r="H28" i="13" s="1"/>
  <c r="E49" i="23" l="1"/>
  <c r="G49" i="23" s="1"/>
  <c r="H49" i="23" s="1"/>
  <c r="C51" i="23"/>
  <c r="D50" i="23"/>
  <c r="G48" i="22"/>
  <c r="H48" i="22" s="1"/>
  <c r="C50" i="22"/>
  <c r="D49" i="22"/>
  <c r="E49" i="22" s="1"/>
  <c r="G49" i="21"/>
  <c r="H49" i="21" s="1"/>
  <c r="C51" i="21"/>
  <c r="D50" i="21"/>
  <c r="E50" i="21" s="1"/>
  <c r="D29" i="13"/>
  <c r="D51" i="23" l="1"/>
  <c r="C52" i="23"/>
  <c r="E50" i="23"/>
  <c r="G50" i="23" s="1"/>
  <c r="H50" i="23" s="1"/>
  <c r="G49" i="22"/>
  <c r="H49" i="22" s="1"/>
  <c r="C51" i="22"/>
  <c r="D50" i="22"/>
  <c r="E50" i="22" s="1"/>
  <c r="G50" i="21"/>
  <c r="H50" i="21" s="1"/>
  <c r="C52" i="21"/>
  <c r="D51" i="21"/>
  <c r="E51" i="21" s="1"/>
  <c r="E29" i="13"/>
  <c r="G29" i="13" s="1"/>
  <c r="H29" i="13" s="1"/>
  <c r="D30" i="13"/>
  <c r="E30" i="13" s="1"/>
  <c r="G30" i="13" s="1"/>
  <c r="H30" i="13" s="1"/>
  <c r="C53" i="23" l="1"/>
  <c r="D52" i="23"/>
  <c r="E51" i="23"/>
  <c r="G51" i="23" s="1"/>
  <c r="H51" i="23" s="1"/>
  <c r="G50" i="22"/>
  <c r="H50" i="22" s="1"/>
  <c r="C52" i="22"/>
  <c r="D51" i="22"/>
  <c r="E51" i="22" s="1"/>
  <c r="G51" i="21"/>
  <c r="H51" i="21" s="1"/>
  <c r="C53" i="21"/>
  <c r="D52" i="21"/>
  <c r="E52" i="21" s="1"/>
  <c r="D31" i="13"/>
  <c r="E52" i="23" l="1"/>
  <c r="G52" i="23" s="1"/>
  <c r="H52" i="23" s="1"/>
  <c r="C54" i="23"/>
  <c r="D53" i="23"/>
  <c r="G51" i="22"/>
  <c r="H51" i="22" s="1"/>
  <c r="C53" i="22"/>
  <c r="D52" i="22"/>
  <c r="E52" i="22" s="1"/>
  <c r="G52" i="21"/>
  <c r="H52" i="21" s="1"/>
  <c r="C54" i="21"/>
  <c r="D53" i="21"/>
  <c r="E53" i="21" s="1"/>
  <c r="E31" i="13"/>
  <c r="G31" i="13" s="1"/>
  <c r="H31" i="13" s="1"/>
  <c r="D32" i="13"/>
  <c r="E32" i="13" s="1"/>
  <c r="G32" i="13" s="1"/>
  <c r="H32" i="13" s="1"/>
  <c r="C55" i="23" l="1"/>
  <c r="D54" i="23"/>
  <c r="E53" i="23"/>
  <c r="G53" i="23" s="1"/>
  <c r="H53" i="23" s="1"/>
  <c r="C54" i="22"/>
  <c r="D53" i="22"/>
  <c r="E53" i="22" s="1"/>
  <c r="G52" i="22"/>
  <c r="H52" i="22" s="1"/>
  <c r="G53" i="21"/>
  <c r="H53" i="21" s="1"/>
  <c r="C55" i="21"/>
  <c r="D54" i="21"/>
  <c r="E54" i="21" s="1"/>
  <c r="D33" i="13"/>
  <c r="E54" i="23" l="1"/>
  <c r="G54" i="23" s="1"/>
  <c r="H54" i="23" s="1"/>
  <c r="D55" i="23"/>
  <c r="C56" i="23"/>
  <c r="G53" i="22"/>
  <c r="H53" i="22" s="1"/>
  <c r="D54" i="22"/>
  <c r="E54" i="22" s="1"/>
  <c r="C55" i="22"/>
  <c r="G54" i="21"/>
  <c r="H54" i="21" s="1"/>
  <c r="C56" i="21"/>
  <c r="D55" i="21"/>
  <c r="E55" i="21" s="1"/>
  <c r="E33" i="13"/>
  <c r="G33" i="13" s="1"/>
  <c r="H33" i="13" s="1"/>
  <c r="D34" i="13"/>
  <c r="E34" i="13" s="1"/>
  <c r="G34" i="13" s="1"/>
  <c r="H34" i="13" s="1"/>
  <c r="D56" i="23" l="1"/>
  <c r="C57" i="23"/>
  <c r="E55" i="23"/>
  <c r="G55" i="23" s="1"/>
  <c r="H55" i="23" s="1"/>
  <c r="C56" i="22"/>
  <c r="D55" i="22"/>
  <c r="E55" i="22" s="1"/>
  <c r="G54" i="22"/>
  <c r="H54" i="22" s="1"/>
  <c r="G55" i="21"/>
  <c r="H55" i="21" s="1"/>
  <c r="C57" i="21"/>
  <c r="D56" i="21"/>
  <c r="E56" i="21" s="1"/>
  <c r="D35" i="13"/>
  <c r="E35" i="13" s="1"/>
  <c r="G35" i="13" s="1"/>
  <c r="H35" i="13" s="1"/>
  <c r="C58" i="23" l="1"/>
  <c r="D57" i="23"/>
  <c r="E56" i="23"/>
  <c r="G56" i="23" s="1"/>
  <c r="H56" i="23" s="1"/>
  <c r="G55" i="22"/>
  <c r="H55" i="22" s="1"/>
  <c r="C57" i="22"/>
  <c r="D56" i="22"/>
  <c r="E56" i="22" s="1"/>
  <c r="G56" i="21"/>
  <c r="H56" i="21" s="1"/>
  <c r="C58" i="21"/>
  <c r="D57" i="21"/>
  <c r="E57" i="21" s="1"/>
  <c r="D36" i="13"/>
  <c r="E36" i="13" s="1"/>
  <c r="G36" i="13" s="1"/>
  <c r="H36" i="13" s="1"/>
  <c r="E57" i="23" l="1"/>
  <c r="G57" i="23" s="1"/>
  <c r="H57" i="23" s="1"/>
  <c r="C59" i="23"/>
  <c r="D58" i="23"/>
  <c r="G56" i="22"/>
  <c r="H56" i="22" s="1"/>
  <c r="D57" i="22"/>
  <c r="E57" i="22" s="1"/>
  <c r="C58" i="22"/>
  <c r="G57" i="21"/>
  <c r="H57" i="21" s="1"/>
  <c r="C59" i="21"/>
  <c r="D58" i="21"/>
  <c r="E58" i="21" s="1"/>
  <c r="D37" i="13"/>
  <c r="E58" i="23" l="1"/>
  <c r="G58" i="23" s="1"/>
  <c r="H58" i="23" s="1"/>
  <c r="D59" i="23"/>
  <c r="C60" i="23"/>
  <c r="D58" i="22"/>
  <c r="E58" i="22" s="1"/>
  <c r="C59" i="22"/>
  <c r="G57" i="22"/>
  <c r="H57" i="22" s="1"/>
  <c r="G58" i="21"/>
  <c r="H58" i="21" s="1"/>
  <c r="C60" i="21"/>
  <c r="D59" i="21"/>
  <c r="E59" i="21" s="1"/>
  <c r="E37" i="13"/>
  <c r="G37" i="13" s="1"/>
  <c r="H37" i="13" s="1"/>
  <c r="D38" i="13"/>
  <c r="E38" i="13" s="1"/>
  <c r="G38" i="13" s="1"/>
  <c r="H38" i="13" s="1"/>
  <c r="E59" i="23" l="1"/>
  <c r="G59" i="23" s="1"/>
  <c r="H59" i="23" s="1"/>
  <c r="C61" i="23"/>
  <c r="D60" i="23"/>
  <c r="C60" i="22"/>
  <c r="D59" i="22"/>
  <c r="E59" i="22" s="1"/>
  <c r="G58" i="22"/>
  <c r="H58" i="22" s="1"/>
  <c r="G59" i="21"/>
  <c r="H59" i="21" s="1"/>
  <c r="C61" i="21"/>
  <c r="D60" i="21"/>
  <c r="E60" i="21" s="1"/>
  <c r="D39" i="13"/>
  <c r="C62" i="23" l="1"/>
  <c r="D61" i="23"/>
  <c r="E60" i="23"/>
  <c r="G60" i="23" s="1"/>
  <c r="H60" i="23" s="1"/>
  <c r="G59" i="22"/>
  <c r="H59" i="22" s="1"/>
  <c r="C61" i="22"/>
  <c r="D60" i="22"/>
  <c r="E60" i="22" s="1"/>
  <c r="G60" i="21"/>
  <c r="H60" i="21" s="1"/>
  <c r="C62" i="21"/>
  <c r="D61" i="21"/>
  <c r="E61" i="21" s="1"/>
  <c r="E39" i="13"/>
  <c r="G39" i="13" s="1"/>
  <c r="H39" i="13" s="1"/>
  <c r="D40" i="13"/>
  <c r="E40" i="13" s="1"/>
  <c r="G40" i="13" s="1"/>
  <c r="H40" i="13" s="1"/>
  <c r="E61" i="23" l="1"/>
  <c r="G61" i="23" s="1"/>
  <c r="H61" i="23" s="1"/>
  <c r="C63" i="23"/>
  <c r="D62" i="23"/>
  <c r="G60" i="22"/>
  <c r="H60" i="22" s="1"/>
  <c r="C62" i="22"/>
  <c r="D61" i="22"/>
  <c r="E61" i="22" s="1"/>
  <c r="G61" i="21"/>
  <c r="H61" i="21" s="1"/>
  <c r="C63" i="21"/>
  <c r="D62" i="21"/>
  <c r="E62" i="21" s="1"/>
  <c r="D41" i="13"/>
  <c r="E62" i="23" l="1"/>
  <c r="G62" i="23" s="1"/>
  <c r="H62" i="23" s="1"/>
  <c r="C64" i="23"/>
  <c r="D64" i="23" s="1"/>
  <c r="D63" i="23"/>
  <c r="G61" i="22"/>
  <c r="H61" i="22" s="1"/>
  <c r="C63" i="22"/>
  <c r="D62" i="22"/>
  <c r="E62" i="22" s="1"/>
  <c r="G62" i="21"/>
  <c r="H62" i="21" s="1"/>
  <c r="C64" i="21"/>
  <c r="D64" i="21" s="1"/>
  <c r="E64" i="21" s="1"/>
  <c r="D63" i="21"/>
  <c r="E63" i="21" s="1"/>
  <c r="D42" i="13"/>
  <c r="E42" i="13" s="1"/>
  <c r="G42" i="13" s="1"/>
  <c r="H42" i="13" s="1"/>
  <c r="E41" i="13"/>
  <c r="G41" i="13" s="1"/>
  <c r="H41" i="13" s="1"/>
  <c r="E63" i="23" l="1"/>
  <c r="G63" i="23" s="1"/>
  <c r="H63" i="23" s="1"/>
  <c r="E64" i="23"/>
  <c r="G64" i="23" s="1"/>
  <c r="C64" i="22"/>
  <c r="D64" i="22" s="1"/>
  <c r="E64" i="22" s="1"/>
  <c r="D63" i="22"/>
  <c r="E63" i="22" s="1"/>
  <c r="G62" i="22"/>
  <c r="H62" i="22" s="1"/>
  <c r="G63" i="21"/>
  <c r="H63" i="21" s="1"/>
  <c r="G64" i="21"/>
  <c r="H64" i="21" s="1"/>
  <c r="D43" i="13"/>
  <c r="E43" i="13" s="1"/>
  <c r="G43" i="13" s="1"/>
  <c r="H43" i="13" s="1"/>
  <c r="H64" i="23" l="1"/>
  <c r="H65" i="23" s="1"/>
  <c r="G63" i="22"/>
  <c r="H63" i="22" s="1"/>
  <c r="G64" i="22"/>
  <c r="H64" i="22" s="1"/>
  <c r="H65" i="21"/>
  <c r="D44" i="13"/>
  <c r="E44" i="13" s="1"/>
  <c r="G44" i="13" s="1"/>
  <c r="H44" i="13" s="1"/>
  <c r="H65" i="22" l="1"/>
  <c r="D45" i="13"/>
  <c r="D46" i="13" l="1"/>
  <c r="E46" i="13" s="1"/>
  <c r="G46" i="13" s="1"/>
  <c r="H46" i="13" s="1"/>
  <c r="E45" i="13"/>
  <c r="G45" i="13" s="1"/>
  <c r="H45" i="13" s="1"/>
  <c r="D47" i="13" l="1"/>
  <c r="E47" i="13" l="1"/>
  <c r="G47" i="13" s="1"/>
  <c r="H47" i="13" s="1"/>
  <c r="D48" i="13"/>
  <c r="E48" i="13" s="1"/>
  <c r="G48" i="13" s="1"/>
  <c r="H48" i="13" s="1"/>
  <c r="D49" i="13" l="1"/>
  <c r="E49" i="13" s="1"/>
  <c r="G49" i="13" s="1"/>
  <c r="H49" i="13" s="1"/>
  <c r="D50" i="13" l="1"/>
  <c r="E50" i="13" s="1"/>
  <c r="G50" i="13" s="1"/>
  <c r="H50" i="13" s="1"/>
  <c r="D51" i="13" l="1"/>
  <c r="E51" i="13" l="1"/>
  <c r="G51" i="13" s="1"/>
  <c r="H51" i="13" s="1"/>
  <c r="D52" i="13"/>
  <c r="E52" i="13" s="1"/>
  <c r="G52" i="13" s="1"/>
  <c r="H52" i="13" s="1"/>
  <c r="D53" i="13" l="1"/>
  <c r="E53" i="13" s="1"/>
  <c r="G53" i="13" s="1"/>
  <c r="H53" i="13" s="1"/>
  <c r="D54" i="13" l="1"/>
  <c r="E54" i="13" s="1"/>
  <c r="G54" i="13" s="1"/>
  <c r="H54" i="13" s="1"/>
  <c r="D55" i="13" l="1"/>
  <c r="E55" i="13" l="1"/>
  <c r="G55" i="13" s="1"/>
  <c r="H55" i="13" s="1"/>
  <c r="D56" i="13"/>
  <c r="E56" i="13" s="1"/>
  <c r="G56" i="13" s="1"/>
  <c r="H56" i="13" s="1"/>
  <c r="D57" i="13" l="1"/>
  <c r="E57" i="13" l="1"/>
  <c r="G57" i="13" s="1"/>
  <c r="H57" i="13" s="1"/>
  <c r="D58" i="13"/>
  <c r="E58" i="13" s="1"/>
  <c r="G58" i="13" s="1"/>
  <c r="H58" i="13" s="1"/>
  <c r="D59" i="13" l="1"/>
  <c r="E59" i="13" s="1"/>
  <c r="G59" i="13" s="1"/>
  <c r="H59" i="13" s="1"/>
  <c r="D60" i="13" l="1"/>
  <c r="E60" i="13" s="1"/>
  <c r="G60" i="13" s="1"/>
  <c r="H60" i="13" s="1"/>
  <c r="D61" i="13" l="1"/>
  <c r="E61" i="13" l="1"/>
  <c r="G61" i="13" s="1"/>
  <c r="H61" i="13" s="1"/>
  <c r="D62" i="13"/>
  <c r="E62" i="13" s="1"/>
  <c r="G62" i="13" s="1"/>
  <c r="H62" i="13" s="1"/>
  <c r="D64" i="13" l="1"/>
  <c r="E64" i="13" s="1"/>
  <c r="G64" i="13" s="1"/>
  <c r="H64" i="13" s="1"/>
  <c r="D63" i="13"/>
  <c r="E63" i="13" l="1"/>
  <c r="G63" i="13" s="1"/>
  <c r="H63" i="13" s="1"/>
  <c r="H65" i="13" s="1"/>
</calcChain>
</file>

<file path=xl/sharedStrings.xml><?xml version="1.0" encoding="utf-8"?>
<sst xmlns="http://schemas.openxmlformats.org/spreadsheetml/2006/main" count="284" uniqueCount="47">
  <si>
    <t>Предпосылки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</si>
  <si>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</si>
  <si>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</si>
  <si>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</si>
  <si>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</si>
  <si>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</si>
  <si>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</si>
  <si>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</si>
  <si>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</si>
  <si>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</si>
  <si>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dt</t>
  </si>
  <si>
    <t>t</t>
  </si>
  <si>
    <t>y</t>
  </si>
  <si>
    <t>y'</t>
  </si>
  <si>
    <t>F(y, y', t)dt</t>
  </si>
  <si>
    <t>u</t>
  </si>
  <si>
    <t>Srub</t>
  </si>
  <si>
    <t>Sdol</t>
  </si>
  <si>
    <t>Seur</t>
  </si>
  <si>
    <t>Lrub</t>
  </si>
  <si>
    <t>rrub</t>
  </si>
  <si>
    <t>rdol</t>
  </si>
  <si>
    <t>alpha</t>
  </si>
  <si>
    <t>beta</t>
  </si>
  <si>
    <t>wdol</t>
  </si>
  <si>
    <t>weur</t>
  </si>
  <si>
    <t>N</t>
  </si>
  <si>
    <t>F</t>
  </si>
  <si>
    <t>Gr</t>
  </si>
  <si>
    <t>L'rub</t>
  </si>
  <si>
    <t>S'rub</t>
  </si>
  <si>
    <t>S'dol</t>
  </si>
  <si>
    <t>S'eur</t>
  </si>
  <si>
    <t>rSrub</t>
  </si>
  <si>
    <t>rSdol</t>
  </si>
  <si>
    <t>rSeur</t>
  </si>
  <si>
    <t>CF</t>
  </si>
  <si>
    <t>Co</t>
  </si>
  <si>
    <t>M</t>
  </si>
  <si>
    <t>Pi</t>
  </si>
  <si>
    <t>Tax</t>
  </si>
  <si>
    <t>J</t>
  </si>
  <si>
    <t xml:space="preserve">delta </t>
  </si>
  <si>
    <t>r</t>
  </si>
  <si>
    <t>rLrub</t>
  </si>
  <si>
    <t>ruer</t>
  </si>
  <si>
    <t>rcr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</si>
</sst>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444444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0" fillId="2" borderId="9" xfId="0" applyFill="1" applyBorder="1"/>
    <xf numFmtId="0" fontId="0" fillId="2" borderId="5" xfId="0" applyFill="1" applyBorder="1"/>
    <xf numFmtId="0" fontId="0" fillId="2" borderId="7" xfId="0" applyFill="1" applyBorder="1"/>
    <xf numFmtId="0" fontId="0" fillId="4" borderId="0" xfId="0" applyFill="1"/>
    <xf numFmtId="0" fontId="0" fillId="4" borderId="1" xfId="0" applyFill="1" applyBorder="1"/>
    <xf numFmtId="0" fontId="0" fillId="4" borderId="2" xfId="0" applyFill="1" applyBorder="1"/>
    <xf numFmtId="0" fontId="0" fillId="4" borderId="10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1" xfId="0" applyFill="1" applyBorder="1"/>
    <xf numFmtId="0" fontId="0" fillId="4" borderId="16" xfId="0" applyFill="1" applyBorder="1"/>
    <xf numFmtId="0" fontId="0" fillId="4" borderId="17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3" xfId="0" applyFill="1" applyBorder="1"/>
    <xf numFmtId="0" fontId="0" fillId="2" borderId="12" xfId="0" applyFill="1" applyBorder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0" fillId="2" borderId="18" xfId="0" applyFill="1" applyBorder="1"/>
    <xf numFmtId="0" fontId="0" fillId="4" borderId="12" xfId="0" applyFill="1" applyBorder="1"/>
    <xf numFmtId="0" fontId="0" fillId="4" borderId="19" xfId="0" applyFill="1" applyBorder="1"/>
    <xf numFmtId="0" fontId="0" fillId="0" borderId="15" xfId="0" applyBorder="1"/>
    <xf numFmtId="0" fontId="0" fillId="4" borderId="20" xfId="0" applyFill="1" applyBorder="1"/>
    <xf numFmtId="0" fontId="0" fillId="4" borderId="22" xfId="0" applyFill="1" applyBorder="1"/>
    <xf numFmtId="0" fontId="0" fillId="4" borderId="23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0" xfId="0" applyFill="1" applyBorder="1"/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'Задача 1'!$C$3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'Задача 1'!$C$4:$C$44</c:f>
              <c:numCache>
                <c:formatCode>General</c:formatCode>
                <c:ptCount val="41"/>
                <c:pt idx="0">
                  <c:v>-10</c:v>
                </c:pt>
                <c:pt idx="1">
                  <c:v>-8.5332946508174743</c:v>
                </c:pt>
                <c:pt idx="2">
                  <c:v>-7.2825836064931062</c:v>
                </c:pt>
                <c:pt idx="3">
                  <c:v>-6.2159731629434596</c:v>
                </c:pt>
                <c:pt idx="4">
                  <c:v>-5.3062394118760068</c:v>
                </c:pt>
                <c:pt idx="5">
                  <c:v>-4.5301350617898137</c:v>
                </c:pt>
                <c:pt idx="6">
                  <c:v>-3.8677972583108602</c:v>
                </c:pt>
                <c:pt idx="7">
                  <c:v>-3.302241290138483</c:v>
                </c:pt>
                <c:pt idx="8">
                  <c:v>-2.8189273406408217</c:v>
                </c:pt>
                <c:pt idx="9">
                  <c:v>-2.4053892871082128</c:v>
                </c:pt>
                <c:pt idx="10">
                  <c:v>-2.0509159639736856</c:v>
                </c:pt>
                <c:pt idx="11">
                  <c:v>-1.7462766724959076</c:v>
                </c:pt>
                <c:pt idx="12">
                  <c:v>-1.4834842602016707</c:v>
                </c:pt>
                <c:pt idx="13">
                  <c:v>-1.2555896598442768</c:v>
                </c:pt>
                <c:pt idx="14">
                  <c:v>-1.0565030701435392</c:v>
                </c:pt>
                <c:pt idx="15">
                  <c:v>-0.880836224742373</c:v>
                </c:pt>
                <c:pt idx="16">
                  <c:v>-0.72376199840578936</c:v>
                </c:pt>
                <c:pt idx="17">
                  <c:v>-0.58088938171165927</c:v>
                </c:pt>
                <c:pt idx="18">
                  <c:v>-0.44814547150954348</c:v>
                </c:pt>
                <c:pt idx="19">
                  <c:v>-0.32165857267838066</c:v>
                </c:pt>
                <c:pt idx="20">
                  <c:v>-0.19767182076590908</c:v>
                </c:pt>
                <c:pt idx="21">
                  <c:v>-7.2412115760644005E-2</c:v>
                </c:pt>
                <c:pt idx="22">
                  <c:v>5.8186986948491615E-2</c:v>
                </c:pt>
                <c:pt idx="23">
                  <c:v>0.19763343241436562</c:v>
                </c:pt>
                <c:pt idx="24">
                  <c:v>0.35052099056903813</c:v>
                </c:pt>
                <c:pt idx="25">
                  <c:v>0.52165620803981261</c:v>
                </c:pt>
                <c:pt idx="26">
                  <c:v>0.71637871139221243</c:v>
                </c:pt>
                <c:pt idx="27">
                  <c:v>0.94072394344023702</c:v>
                </c:pt>
                <c:pt idx="28">
                  <c:v>1.2015948496461275</c:v>
                </c:pt>
                <c:pt idx="29">
                  <c:v>1.5069506980287688</c:v>
                </c:pt>
                <c:pt idx="30">
                  <c:v>1.8660220279507784</c:v>
                </c:pt>
                <c:pt idx="31">
                  <c:v>2.2895591144730059</c:v>
                </c:pt>
                <c:pt idx="32">
                  <c:v>2.790121262301426</c:v>
                </c:pt>
                <c:pt idx="33">
                  <c:v>3.3824142677652755</c:v>
                </c:pt>
                <c:pt idx="34">
                  <c:v>4.0836843072364539</c:v>
                </c:pt>
                <c:pt idx="35">
                  <c:v>4.9141782927703286</c:v>
                </c:pt>
                <c:pt idx="36">
                  <c:v>5.8976828422093908</c:v>
                </c:pt>
                <c:pt idx="37">
                  <c:v>7.0621558402124318</c:v>
                </c:pt>
                <c:pt idx="38">
                  <c:v>8.4404668362098434</c:v>
                </c:pt>
                <c:pt idx="39">
                  <c:v>10.071265420140927</c:v>
                </c:pt>
                <c:pt idx="4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55-47E2-8E22-658B17A0D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480208"/>
        <c:axId val="542476272"/>
      </c:lineChart>
      <c:catAx>
        <c:axId val="542480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2476272"/>
        <c:crosses val="autoZero"/>
        <c:auto val="1"/>
        <c:lblAlgn val="ctr"/>
        <c:lblOffset val="100"/>
        <c:noMultiLvlLbl val="0"/>
      </c:catAx>
      <c:valAx>
        <c:axId val="54247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248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'Задача 5J без ограничения на J'!$C$3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'Задача 5J без ограничения на J'!$C$4:$C$64</c:f>
              <c:numCache>
                <c:formatCode>General</c:formatCode>
                <c:ptCount val="61"/>
                <c:pt idx="0">
                  <c:v>2111</c:v>
                </c:pt>
                <c:pt idx="1">
                  <c:v>24532.730157489834</c:v>
                </c:pt>
                <c:pt idx="2">
                  <c:v>24532.254760245487</c:v>
                </c:pt>
                <c:pt idx="3">
                  <c:v>24532.58582976805</c:v>
                </c:pt>
                <c:pt idx="4">
                  <c:v>24532.276685157023</c:v>
                </c:pt>
                <c:pt idx="5">
                  <c:v>24532.605412167803</c:v>
                </c:pt>
                <c:pt idx="6">
                  <c:v>24532.302850401145</c:v>
                </c:pt>
                <c:pt idx="7">
                  <c:v>24531.915901771332</c:v>
                </c:pt>
                <c:pt idx="8">
                  <c:v>24532.069497108176</c:v>
                </c:pt>
                <c:pt idx="9">
                  <c:v>24532.281900160171</c:v>
                </c:pt>
                <c:pt idx="10">
                  <c:v>24532.158744422835</c:v>
                </c:pt>
                <c:pt idx="11">
                  <c:v>24531.894408492197</c:v>
                </c:pt>
                <c:pt idx="12">
                  <c:v>24531.827028869862</c:v>
                </c:pt>
                <c:pt idx="13">
                  <c:v>24532.009430860649</c:v>
                </c:pt>
                <c:pt idx="14">
                  <c:v>24532.225396102323</c:v>
                </c:pt>
                <c:pt idx="15">
                  <c:v>24532.267742707383</c:v>
                </c:pt>
                <c:pt idx="16">
                  <c:v>24532.125869183736</c:v>
                </c:pt>
                <c:pt idx="17">
                  <c:v>24531.950929243507</c:v>
                </c:pt>
                <c:pt idx="18">
                  <c:v>24531.906363555623</c:v>
                </c:pt>
                <c:pt idx="19">
                  <c:v>24532.049788640008</c:v>
                </c:pt>
                <c:pt idx="20">
                  <c:v>24532.315788983185</c:v>
                </c:pt>
                <c:pt idx="21">
                  <c:v>24532.571428188472</c:v>
                </c:pt>
                <c:pt idx="22">
                  <c:v>24532.694853634457</c:v>
                </c:pt>
                <c:pt idx="23">
                  <c:v>24532.631893616337</c:v>
                </c:pt>
                <c:pt idx="24">
                  <c:v>24532.412560784906</c:v>
                </c:pt>
                <c:pt idx="25">
                  <c:v>24532.127549240933</c:v>
                </c:pt>
                <c:pt idx="26">
                  <c:v>24531.884905562863</c:v>
                </c:pt>
                <c:pt idx="27">
                  <c:v>24531.768771425122</c:v>
                </c:pt>
                <c:pt idx="28">
                  <c:v>24531.811480648717</c:v>
                </c:pt>
                <c:pt idx="29">
                  <c:v>24531.99065329849</c:v>
                </c:pt>
                <c:pt idx="30">
                  <c:v>24532.24468133779</c:v>
                </c:pt>
                <c:pt idx="31">
                  <c:v>24532.496368096545</c:v>
                </c:pt>
                <c:pt idx="32">
                  <c:v>24532.679208967515</c:v>
                </c:pt>
                <c:pt idx="33">
                  <c:v>24532.75366519775</c:v>
                </c:pt>
                <c:pt idx="34">
                  <c:v>24532.715512424162</c:v>
                </c:pt>
                <c:pt idx="35">
                  <c:v>24532.589894955345</c:v>
                </c:pt>
                <c:pt idx="36">
                  <c:v>24532.422956090653</c:v>
                </c:pt>
                <c:pt idx="37">
                  <c:v>24532.265608177786</c:v>
                </c:pt>
                <c:pt idx="38">
                  <c:v>24532.163466444839</c:v>
                </c:pt>
                <c:pt idx="39">
                  <c:v>24532.143307260008</c:v>
                </c:pt>
                <c:pt idx="40">
                  <c:v>24532.210462078165</c:v>
                </c:pt>
                <c:pt idx="41">
                  <c:v>24532.348695609904</c:v>
                </c:pt>
                <c:pt idx="42">
                  <c:v>24532.52453903688</c:v>
                </c:pt>
                <c:pt idx="43">
                  <c:v>24532.695031107622</c:v>
                </c:pt>
                <c:pt idx="44">
                  <c:v>24532.816728746544</c:v>
                </c:pt>
                <c:pt idx="45">
                  <c:v>24532.855064527779</c:v>
                </c:pt>
                <c:pt idx="46">
                  <c:v>24532.792213561279</c:v>
                </c:pt>
                <c:pt idx="47">
                  <c:v>24532.629686219676</c:v>
                </c:pt>
                <c:pt idx="48">
                  <c:v>24532.390716825576</c:v>
                </c:pt>
                <c:pt idx="49">
                  <c:v>24532.115562841707</c:v>
                </c:pt>
                <c:pt idx="50">
                  <c:v>24531.858730778466</c:v>
                </c:pt>
                <c:pt idx="51">
                  <c:v>24531.677438291521</c:v>
                </c:pt>
                <c:pt idx="52">
                  <c:v>24531.620911902122</c:v>
                </c:pt>
                <c:pt idx="53">
                  <c:v>24531.72300696716</c:v>
                </c:pt>
                <c:pt idx="54">
                  <c:v>24531.989791172196</c:v>
                </c:pt>
                <c:pt idx="55">
                  <c:v>24532.392247442018</c:v>
                </c:pt>
                <c:pt idx="56">
                  <c:v>24532.860052701093</c:v>
                </c:pt>
                <c:pt idx="57">
                  <c:v>24533.281717585643</c:v>
                </c:pt>
                <c:pt idx="58">
                  <c:v>24533.504006484822</c:v>
                </c:pt>
                <c:pt idx="59">
                  <c:v>24533.335672583649</c:v>
                </c:pt>
                <c:pt idx="60">
                  <c:v>392.64620782804502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70-459C-8EC9-A1B694B58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035928"/>
        <c:axId val="587038224"/>
      </c:lineChart>
      <c:catAx>
        <c:axId val="587035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7038224"/>
        <c:crosses val="autoZero"/>
        <c:auto val="1"/>
        <c:lblAlgn val="ctr"/>
        <c:lblOffset val="100"/>
        <c:noMultiLvlLbl val="0"/>
      </c:catAx>
      <c:valAx>
        <c:axId val="58703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7035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'Задача 5J с ограничением на J'!$C$3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'Задача 5J с ограничением на J'!$C$4:$C$64</c:f>
              <c:numCache>
                <c:formatCode>General</c:formatCode>
                <c:ptCount val="61"/>
                <c:pt idx="0">
                  <c:v>2111</c:v>
                </c:pt>
                <c:pt idx="1">
                  <c:v>37413.302333511514</c:v>
                </c:pt>
                <c:pt idx="2">
                  <c:v>31177.751944592932</c:v>
                </c:pt>
                <c:pt idx="3">
                  <c:v>25981.459953827441</c:v>
                </c:pt>
                <c:pt idx="4">
                  <c:v>21651.216628189548</c:v>
                </c:pt>
                <c:pt idx="5">
                  <c:v>18042.68052349129</c:v>
                </c:pt>
                <c:pt idx="6">
                  <c:v>15035.567102909403</c:v>
                </c:pt>
                <c:pt idx="7">
                  <c:v>12529.639252424508</c:v>
                </c:pt>
                <c:pt idx="8">
                  <c:v>24535.829838445814</c:v>
                </c:pt>
                <c:pt idx="9">
                  <c:v>33161.503879417884</c:v>
                </c:pt>
                <c:pt idx="10">
                  <c:v>27634.586566181562</c:v>
                </c:pt>
                <c:pt idx="11">
                  <c:v>23028.822138484637</c:v>
                </c:pt>
                <c:pt idx="12">
                  <c:v>19190.685115403874</c:v>
                </c:pt>
                <c:pt idx="13">
                  <c:v>15992.237596169891</c:v>
                </c:pt>
                <c:pt idx="14">
                  <c:v>24534.030779931763</c:v>
                </c:pt>
                <c:pt idx="15">
                  <c:v>24533.304595193298</c:v>
                </c:pt>
                <c:pt idx="16">
                  <c:v>24532.035374707339</c:v>
                </c:pt>
                <c:pt idx="17">
                  <c:v>24530.33980969185</c:v>
                </c:pt>
                <c:pt idx="18">
                  <c:v>24528.361867138552</c:v>
                </c:pt>
                <c:pt idx="19">
                  <c:v>24526.261188002631</c:v>
                </c:pt>
                <c:pt idx="20">
                  <c:v>24524.203537849717</c:v>
                </c:pt>
                <c:pt idx="21">
                  <c:v>24522.3538241114</c:v>
                </c:pt>
                <c:pt idx="22">
                  <c:v>24520.865586238688</c:v>
                </c:pt>
                <c:pt idx="23">
                  <c:v>24519.873396637806</c:v>
                </c:pt>
                <c:pt idx="24">
                  <c:v>24519.484483917167</c:v>
                </c:pt>
                <c:pt idx="25">
                  <c:v>24519.773322364446</c:v>
                </c:pt>
                <c:pt idx="26">
                  <c:v>24520.773234111399</c:v>
                </c:pt>
                <c:pt idx="27">
                  <c:v>24522.473842520423</c:v>
                </c:pt>
                <c:pt idx="28">
                  <c:v>24524.819025532041</c:v>
                </c:pt>
                <c:pt idx="29">
                  <c:v>24527.705469053584</c:v>
                </c:pt>
                <c:pt idx="30">
                  <c:v>24530.985978857851</c:v>
                </c:pt>
                <c:pt idx="31">
                  <c:v>24534.473089770639</c:v>
                </c:pt>
                <c:pt idx="32">
                  <c:v>24537.948001146859</c:v>
                </c:pt>
                <c:pt idx="33">
                  <c:v>24541.17014605139</c:v>
                </c:pt>
                <c:pt idx="34">
                  <c:v>24543.891201023067</c:v>
                </c:pt>
                <c:pt idx="35">
                  <c:v>24545.869140475788</c:v>
                </c:pt>
                <c:pt idx="36">
                  <c:v>24546.889923116843</c:v>
                </c:pt>
                <c:pt idx="37">
                  <c:v>24546.785200467937</c:v>
                </c:pt>
                <c:pt idx="38">
                  <c:v>24545.454953540331</c:v>
                </c:pt>
                <c:pt idx="39">
                  <c:v>24542.891883987741</c:v>
                </c:pt>
                <c:pt idx="40">
                  <c:v>24539.199711283203</c:v>
                </c:pt>
                <c:pt idx="41">
                  <c:v>24534.609979967496</c:v>
                </c:pt>
                <c:pt idx="42">
                  <c:v>24529.497210575861</c:v>
                </c:pt>
                <c:pt idx="43">
                  <c:v>24524.376687253029</c:v>
                </c:pt>
                <c:pt idx="44">
                  <c:v>24519.897288494984</c:v>
                </c:pt>
                <c:pt idx="45">
                  <c:v>24516.814130634011</c:v>
                </c:pt>
                <c:pt idx="46">
                  <c:v>24515.945361857404</c:v>
                </c:pt>
                <c:pt idx="47">
                  <c:v>24518.108122906156</c:v>
                </c:pt>
                <c:pt idx="48">
                  <c:v>24524.039040116379</c:v>
                </c:pt>
                <c:pt idx="49">
                  <c:v>24534.296650892946</c:v>
                </c:pt>
                <c:pt idx="50">
                  <c:v>24549.160952910126</c:v>
                </c:pt>
                <c:pt idx="51">
                  <c:v>24568.531966199258</c:v>
                </c:pt>
                <c:pt idx="52">
                  <c:v>27773.592204975932</c:v>
                </c:pt>
                <c:pt idx="53">
                  <c:v>23144.660170813273</c:v>
                </c:pt>
                <c:pt idx="54">
                  <c:v>19287.216809011072</c:v>
                </c:pt>
                <c:pt idx="55">
                  <c:v>16072.680674175892</c:v>
                </c:pt>
                <c:pt idx="56">
                  <c:v>13393.900561813241</c:v>
                </c:pt>
                <c:pt idx="57">
                  <c:v>11161.583801511037</c:v>
                </c:pt>
                <c:pt idx="58">
                  <c:v>9301.3198345925375</c:v>
                </c:pt>
                <c:pt idx="59">
                  <c:v>7751.0998621604422</c:v>
                </c:pt>
                <c:pt idx="60">
                  <c:v>6459.2498851337023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46-4B1D-97C0-010A179E6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240608"/>
        <c:axId val="507243232"/>
      </c:lineChart>
      <c:catAx>
        <c:axId val="507240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243232"/>
        <c:crosses val="autoZero"/>
        <c:auto val="1"/>
        <c:lblAlgn val="ctr"/>
        <c:lblOffset val="100"/>
        <c:noMultiLvlLbl val="0"/>
      </c:catAx>
      <c:valAx>
        <c:axId val="50724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24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'Задача 2 max'!$F$3</c:f>
              <c:strCache>
                <c:ptCount val="1"/>
                <c:pt idx="0">
                  <c:v>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'Задача 2 max'!$F$4:$F$24</c:f>
              <c:numCache>
                <c:formatCode>General</c:formatCode>
                <c:ptCount val="21"/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2C-4FC4-898C-1D99CC430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812200"/>
        <c:axId val="507812856"/>
      </c:lineChart>
      <c:catAx>
        <c:axId val="507812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812856"/>
        <c:crosses val="autoZero"/>
        <c:auto val="1"/>
        <c:lblAlgn val="ctr"/>
        <c:lblOffset val="100"/>
        <c:noMultiLvlLbl val="0"/>
      </c:catAx>
      <c:valAx>
        <c:axId val="50781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812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'Задача 2 max'!$C$3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'Задача 2 max'!$C$4:$C$24</c:f>
              <c:numCache>
                <c:formatCode>General</c:formatCode>
                <c:ptCount val="21"/>
                <c:pt idx="0">
                  <c:v>19</c:v>
                </c:pt>
                <c:pt idx="1">
                  <c:v>22.7</c:v>
                </c:pt>
                <c:pt idx="2">
                  <c:v>26.77</c:v>
                </c:pt>
                <c:pt idx="3">
                  <c:v>31.247</c:v>
                </c:pt>
                <c:pt idx="4">
                  <c:v>36.171700000000001</c:v>
                </c:pt>
                <c:pt idx="5">
                  <c:v>41.58887</c:v>
                </c:pt>
                <c:pt idx="6">
                  <c:v>47.547757000000004</c:v>
                </c:pt>
                <c:pt idx="7">
                  <c:v>54.102532700000005</c:v>
                </c:pt>
                <c:pt idx="8">
                  <c:v>61.312785970000007</c:v>
                </c:pt>
                <c:pt idx="9">
                  <c:v>69.244064567000009</c:v>
                </c:pt>
                <c:pt idx="10">
                  <c:v>77.968471023700005</c:v>
                </c:pt>
                <c:pt idx="11">
                  <c:v>87.565318126070011</c:v>
                </c:pt>
                <c:pt idx="12">
                  <c:v>98.121849938677016</c:v>
                </c:pt>
                <c:pt idx="13">
                  <c:v>109.73403493254472</c:v>
                </c:pt>
                <c:pt idx="14">
                  <c:v>122.50743842579919</c:v>
                </c:pt>
                <c:pt idx="15">
                  <c:v>136.55818226837911</c:v>
                </c:pt>
                <c:pt idx="16">
                  <c:v>150.11400049521703</c:v>
                </c:pt>
                <c:pt idx="17">
                  <c:v>165.02540054473872</c:v>
                </c:pt>
                <c:pt idx="18">
                  <c:v>181.42794059921258</c:v>
                </c:pt>
                <c:pt idx="19">
                  <c:v>199.47073465913383</c:v>
                </c:pt>
                <c:pt idx="20">
                  <c:v>219.31780812504721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DC-44A6-9C58-DC3C33328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263760"/>
        <c:axId val="502264088"/>
      </c:lineChart>
      <c:catAx>
        <c:axId val="502263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2264088"/>
        <c:crosses val="autoZero"/>
        <c:auto val="1"/>
        <c:lblAlgn val="ctr"/>
        <c:lblOffset val="100"/>
        <c:noMultiLvlLbl val="0"/>
      </c:catAx>
      <c:valAx>
        <c:axId val="50226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226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'Задача 2 min'!$F$3</c:f>
              <c:strCache>
                <c:ptCount val="1"/>
                <c:pt idx="0">
                  <c:v>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'Задача 2 min'!$F$4:$F$24</c:f>
              <c:numCache>
                <c:formatCode>General</c:formatCode>
                <c:ptCount val="21"/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-0.99999999999999989</c:v>
                </c:pt>
                <c:pt idx="15">
                  <c:v>-1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3E-492C-B90B-A1AADA798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445920"/>
        <c:axId val="502446248"/>
      </c:lineChart>
      <c:catAx>
        <c:axId val="502445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2446248"/>
        <c:crosses val="autoZero"/>
        <c:auto val="1"/>
        <c:lblAlgn val="ctr"/>
        <c:lblOffset val="100"/>
        <c:noMultiLvlLbl val="0"/>
      </c:catAx>
      <c:valAx>
        <c:axId val="50244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24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'Задача 2 min'!$C$3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'Задача 2 min'!$C$4:$C$24</c:f>
              <c:numCache>
                <c:formatCode>General</c:formatCode>
                <c:ptCount val="21"/>
                <c:pt idx="0">
                  <c:v>19</c:v>
                </c:pt>
                <c:pt idx="1">
                  <c:v>20.8</c:v>
                </c:pt>
                <c:pt idx="2">
                  <c:v>22.78</c:v>
                </c:pt>
                <c:pt idx="3">
                  <c:v>24.958000000000002</c:v>
                </c:pt>
                <c:pt idx="4">
                  <c:v>27.353800000000003</c:v>
                </c:pt>
                <c:pt idx="5">
                  <c:v>29.989180000000005</c:v>
                </c:pt>
                <c:pt idx="6">
                  <c:v>32.888098000000006</c:v>
                </c:pt>
                <c:pt idx="7">
                  <c:v>36.076907800000008</c:v>
                </c:pt>
                <c:pt idx="8">
                  <c:v>39.584598580000005</c:v>
                </c:pt>
                <c:pt idx="9">
                  <c:v>43.443058438000008</c:v>
                </c:pt>
                <c:pt idx="10">
                  <c:v>47.687364281800008</c:v>
                </c:pt>
                <c:pt idx="11">
                  <c:v>52.356100709980012</c:v>
                </c:pt>
                <c:pt idx="12">
                  <c:v>57.491710780978011</c:v>
                </c:pt>
                <c:pt idx="13">
                  <c:v>63.140881859075812</c:v>
                </c:pt>
                <c:pt idx="14">
                  <c:v>69.354970044983389</c:v>
                </c:pt>
                <c:pt idx="15">
                  <c:v>76.190467049481725</c:v>
                </c:pt>
                <c:pt idx="16">
                  <c:v>85.609513754429898</c:v>
                </c:pt>
                <c:pt idx="17">
                  <c:v>95.970465129872892</c:v>
                </c:pt>
                <c:pt idx="18">
                  <c:v>107.36751164286018</c:v>
                </c:pt>
                <c:pt idx="19">
                  <c:v>119.9042628071462</c:v>
                </c:pt>
                <c:pt idx="20">
                  <c:v>133.69468908786081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B9-45FF-A177-22F9F7262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535856"/>
        <c:axId val="380532904"/>
      </c:lineChart>
      <c:catAx>
        <c:axId val="380535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0532904"/>
        <c:crosses val="autoZero"/>
        <c:auto val="1"/>
        <c:lblAlgn val="ctr"/>
        <c:lblOffset val="100"/>
        <c:noMultiLvlLbl val="0"/>
      </c:catAx>
      <c:valAx>
        <c:axId val="38053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053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'Задача 5.0 основная'!$G$3</c:f>
              <c:strCache>
                <c:ptCount val="1"/>
                <c:pt idx="0">
                  <c:v>CF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'Задача 5.0 основная'!$G$4:$G$64</c:f>
              <c:numCache>
                <c:formatCode>General</c:formatCode>
                <c:ptCount val="61"/>
                <c:pt idx="1">
                  <c:v>1.5631940186722204E-13</c:v>
                </c:pt>
                <c:pt idx="2">
                  <c:v>0</c:v>
                </c:pt>
                <c:pt idx="3">
                  <c:v>-2.2737367544323206E-13</c:v>
                </c:pt>
                <c:pt idx="4">
                  <c:v>2.0463630789890885E-12</c:v>
                </c:pt>
                <c:pt idx="5">
                  <c:v>1.8758328224066645E-12</c:v>
                </c:pt>
                <c:pt idx="6">
                  <c:v>-1.5923546925478149E-9</c:v>
                </c:pt>
                <c:pt idx="7">
                  <c:v>128.61449538134173</c:v>
                </c:pt>
                <c:pt idx="8">
                  <c:v>3661.5992674572722</c:v>
                </c:pt>
                <c:pt idx="9">
                  <c:v>3748.3236057505587</c:v>
                </c:pt>
                <c:pt idx="10">
                  <c:v>3691.5588960724103</c:v>
                </c:pt>
                <c:pt idx="11">
                  <c:v>3666.5196986952651</c:v>
                </c:pt>
                <c:pt idx="12">
                  <c:v>3680.7850240462599</c:v>
                </c:pt>
                <c:pt idx="13">
                  <c:v>3699.914926199262</c:v>
                </c:pt>
                <c:pt idx="14">
                  <c:v>3703.7945375341978</c:v>
                </c:pt>
                <c:pt idx="15">
                  <c:v>3696.1297501523309</c:v>
                </c:pt>
                <c:pt idx="16">
                  <c:v>3687.6740269700626</c:v>
                </c:pt>
                <c:pt idx="17">
                  <c:v>3684.3405353676553</c:v>
                </c:pt>
                <c:pt idx="18">
                  <c:v>3686.1635004125587</c:v>
                </c:pt>
                <c:pt idx="19">
                  <c:v>3690.4634952007068</c:v>
                </c:pt>
                <c:pt idx="20">
                  <c:v>3694.5540515926032</c:v>
                </c:pt>
                <c:pt idx="21">
                  <c:v>3696.9238442739083</c:v>
                </c:pt>
                <c:pt idx="22">
                  <c:v>3697.2456033105664</c:v>
                </c:pt>
                <c:pt idx="23">
                  <c:v>3695.9567080106153</c:v>
                </c:pt>
                <c:pt idx="24">
                  <c:v>3693.7855836342042</c:v>
                </c:pt>
                <c:pt idx="25">
                  <c:v>3691.4254431905656</c:v>
                </c:pt>
                <c:pt idx="26">
                  <c:v>3689.4560227829443</c:v>
                </c:pt>
                <c:pt idx="27">
                  <c:v>3688.2092841645572</c:v>
                </c:pt>
                <c:pt idx="28">
                  <c:v>3687.8603979749596</c:v>
                </c:pt>
                <c:pt idx="29">
                  <c:v>3688.3547874233504</c:v>
                </c:pt>
                <c:pt idx="30">
                  <c:v>3689.5049298754811</c:v>
                </c:pt>
                <c:pt idx="31">
                  <c:v>3691.007976583744</c:v>
                </c:pt>
                <c:pt idx="32">
                  <c:v>3692.5267814306294</c:v>
                </c:pt>
                <c:pt idx="33">
                  <c:v>3693.8173518860231</c:v>
                </c:pt>
                <c:pt idx="34">
                  <c:v>3694.7438157296156</c:v>
                </c:pt>
                <c:pt idx="35">
                  <c:v>3695.3324458254874</c:v>
                </c:pt>
                <c:pt idx="36">
                  <c:v>3695.617110484005</c:v>
                </c:pt>
                <c:pt idx="37">
                  <c:v>3695.5594156432408</c:v>
                </c:pt>
                <c:pt idx="38">
                  <c:v>3694.9492991140323</c:v>
                </c:pt>
                <c:pt idx="39">
                  <c:v>3693.7751410238952</c:v>
                </c:pt>
                <c:pt idx="40">
                  <c:v>3692.4695091493099</c:v>
                </c:pt>
                <c:pt idx="41">
                  <c:v>3691.8230110049358</c:v>
                </c:pt>
                <c:pt idx="42">
                  <c:v>3691.9535706602492</c:v>
                </c:pt>
                <c:pt idx="43">
                  <c:v>3691.3563098812947</c:v>
                </c:pt>
                <c:pt idx="44">
                  <c:v>3688.497808862759</c:v>
                </c:pt>
                <c:pt idx="45">
                  <c:v>3686.2457789260006</c:v>
                </c:pt>
                <c:pt idx="46">
                  <c:v>3690.4494285009705</c:v>
                </c:pt>
                <c:pt idx="47">
                  <c:v>3694.4847799458939</c:v>
                </c:pt>
                <c:pt idx="48">
                  <c:v>3681.8261535442307</c:v>
                </c:pt>
                <c:pt idx="49">
                  <c:v>3685.0827065536528</c:v>
                </c:pt>
                <c:pt idx="50">
                  <c:v>3705.6133553242307</c:v>
                </c:pt>
                <c:pt idx="51">
                  <c:v>3665.2939229430876</c:v>
                </c:pt>
                <c:pt idx="52">
                  <c:v>5105.2753657857238</c:v>
                </c:pt>
                <c:pt idx="53">
                  <c:v>6604.1732490302966</c:v>
                </c:pt>
                <c:pt idx="54">
                  <c:v>6020.7470829041331</c:v>
                </c:pt>
                <c:pt idx="55">
                  <c:v>5488.8619770266005</c:v>
                </c:pt>
                <c:pt idx="56">
                  <c:v>5003.964688766865</c:v>
                </c:pt>
                <c:pt idx="57">
                  <c:v>4561.9042182565572</c:v>
                </c:pt>
                <c:pt idx="58">
                  <c:v>4158.8962734418146</c:v>
                </c:pt>
                <c:pt idx="59">
                  <c:v>3791.4908743652841</c:v>
                </c:pt>
                <c:pt idx="60">
                  <c:v>3456.5428193520283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5-493E-99D5-A78B845CA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998600"/>
        <c:axId val="596004832"/>
      </c:lineChart>
      <c:catAx>
        <c:axId val="595998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6004832"/>
        <c:crosses val="autoZero"/>
        <c:auto val="1"/>
        <c:lblAlgn val="ctr"/>
        <c:lblOffset val="100"/>
        <c:noMultiLvlLbl val="0"/>
      </c:catAx>
      <c:valAx>
        <c:axId val="5960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5998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'Задача 5.1 основная'!$G$3</c:f>
              <c:strCache>
                <c:ptCount val="1"/>
                <c:pt idx="0">
                  <c:v>CF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'Задача 5.1 основная'!$G$4:$G$64</c:f>
              <c:numCache>
                <c:formatCode>General</c:formatCode>
                <c:ptCount val="61"/>
                <c:pt idx="1">
                  <c:v>1.5631940186722204E-13</c:v>
                </c:pt>
                <c:pt idx="2">
                  <c:v>0</c:v>
                </c:pt>
                <c:pt idx="3">
                  <c:v>-2.2737367544323206E-13</c:v>
                </c:pt>
                <c:pt idx="4">
                  <c:v>2.0463630789890885E-12</c:v>
                </c:pt>
                <c:pt idx="5">
                  <c:v>1.8758328224066645E-12</c:v>
                </c:pt>
                <c:pt idx="6">
                  <c:v>-1.5923546925478149E-9</c:v>
                </c:pt>
                <c:pt idx="7">
                  <c:v>4752.199354198</c:v>
                </c:pt>
                <c:pt idx="8">
                  <c:v>3479.4972462396045</c:v>
                </c:pt>
                <c:pt idx="9">
                  <c:v>3532.277425631758</c:v>
                </c:pt>
                <c:pt idx="10">
                  <c:v>3526.8857681780296</c:v>
                </c:pt>
                <c:pt idx="11">
                  <c:v>3486.8429307208708</c:v>
                </c:pt>
                <c:pt idx="12">
                  <c:v>3475.178592708834</c:v>
                </c:pt>
                <c:pt idx="13">
                  <c:v>3494.2669662466915</c:v>
                </c:pt>
                <c:pt idx="14">
                  <c:v>3518.6655187899541</c:v>
                </c:pt>
                <c:pt idx="15">
                  <c:v>3530.8473802895073</c:v>
                </c:pt>
                <c:pt idx="16">
                  <c:v>3527.7050128703554</c:v>
                </c:pt>
                <c:pt idx="17">
                  <c:v>3515.4989323587238</c:v>
                </c:pt>
                <c:pt idx="18">
                  <c:v>3502.510321128394</c:v>
                </c:pt>
                <c:pt idx="19">
                  <c:v>3494.1399349146445</c:v>
                </c:pt>
                <c:pt idx="20">
                  <c:v>3491.8968214713427</c:v>
                </c:pt>
                <c:pt idx="21">
                  <c:v>3494.6448859057309</c:v>
                </c:pt>
                <c:pt idx="22">
                  <c:v>3500.1361883693708</c:v>
                </c:pt>
                <c:pt idx="23">
                  <c:v>3506.1461871875954</c:v>
                </c:pt>
                <c:pt idx="24">
                  <c:v>3510.9910564340767</c:v>
                </c:pt>
                <c:pt idx="25">
                  <c:v>3513.7207335811895</c:v>
                </c:pt>
                <c:pt idx="26">
                  <c:v>3514.1011712236232</c:v>
                </c:pt>
                <c:pt idx="27">
                  <c:v>3512.4960321279336</c:v>
                </c:pt>
                <c:pt idx="28">
                  <c:v>3509.6816525675877</c:v>
                </c:pt>
                <c:pt idx="29">
                  <c:v>3506.6175306376535</c:v>
                </c:pt>
                <c:pt idx="30">
                  <c:v>3504.2414814775634</c:v>
                </c:pt>
                <c:pt idx="31">
                  <c:v>3503.2496215485476</c:v>
                </c:pt>
                <c:pt idx="32">
                  <c:v>3503.9235132875806</c:v>
                </c:pt>
                <c:pt idx="33">
                  <c:v>3506.0566465037782</c:v>
                </c:pt>
                <c:pt idx="34">
                  <c:v>3508.938219894857</c:v>
                </c:pt>
                <c:pt idx="35">
                  <c:v>3511.5699727805836</c:v>
                </c:pt>
                <c:pt idx="36">
                  <c:v>3512.8074289583783</c:v>
                </c:pt>
                <c:pt idx="37">
                  <c:v>3511.7517011610703</c:v>
                </c:pt>
                <c:pt idx="38">
                  <c:v>3507.907523218259</c:v>
                </c:pt>
                <c:pt idx="39">
                  <c:v>3501.4912831653364</c:v>
                </c:pt>
                <c:pt idx="40">
                  <c:v>3493.6704504716677</c:v>
                </c:pt>
                <c:pt idx="41">
                  <c:v>3486.786431585846</c:v>
                </c:pt>
                <c:pt idx="42">
                  <c:v>3484.0709912264874</c:v>
                </c:pt>
                <c:pt idx="43">
                  <c:v>3488.5821220310108</c:v>
                </c:pt>
                <c:pt idx="44">
                  <c:v>3502.1004379658416</c:v>
                </c:pt>
                <c:pt idx="45">
                  <c:v>3525.1065332826392</c:v>
                </c:pt>
                <c:pt idx="46">
                  <c:v>3555.3752182443477</c:v>
                </c:pt>
                <c:pt idx="47">
                  <c:v>3580.3223618602528</c:v>
                </c:pt>
                <c:pt idx="48">
                  <c:v>3571.6703721395015</c:v>
                </c:pt>
                <c:pt idx="49">
                  <c:v>3499.9402411009978</c:v>
                </c:pt>
                <c:pt idx="50">
                  <c:v>3311.427859054289</c:v>
                </c:pt>
                <c:pt idx="51">
                  <c:v>2874.7147180958395</c:v>
                </c:pt>
                <c:pt idx="52">
                  <c:v>4115.5609125040728</c:v>
                </c:pt>
                <c:pt idx="53">
                  <c:v>5988.8225690034524</c:v>
                </c:pt>
                <c:pt idx="54">
                  <c:v>5459.7577399491011</c:v>
                </c:pt>
                <c:pt idx="55">
                  <c:v>4977.4315794923241</c:v>
                </c:pt>
                <c:pt idx="56">
                  <c:v>4537.7150980985552</c:v>
                </c:pt>
                <c:pt idx="57">
                  <c:v>4136.8440696098387</c:v>
                </c:pt>
                <c:pt idx="58">
                  <c:v>3771.3868073024614</c:v>
                </c:pt>
                <c:pt idx="59">
                  <c:v>3438.2147866734895</c:v>
                </c:pt>
                <c:pt idx="60">
                  <c:v>3134.4758634703867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1A-4370-A819-D687D2431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020784"/>
        <c:axId val="718023408"/>
      </c:lineChart>
      <c:catAx>
        <c:axId val="718020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8023408"/>
        <c:crosses val="autoZero"/>
        <c:auto val="1"/>
        <c:lblAlgn val="ctr"/>
        <c:lblOffset val="100"/>
        <c:noMultiLvlLbl val="0"/>
      </c:catAx>
      <c:valAx>
        <c:axId val="71802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802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'Задача 5.2 основная'!$G$3</c:f>
              <c:strCache>
                <c:ptCount val="1"/>
                <c:pt idx="0">
                  <c:v>CF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'Задача 5.2 основная'!$G$4:$G$64</c:f>
              <c:numCache>
                <c:formatCode>General</c:formatCode>
                <c:ptCount val="61"/>
                <c:pt idx="1">
                  <c:v>-7.815970093361102E-14</c:v>
                </c:pt>
                <c:pt idx="2">
                  <c:v>-4.4053649617126212E-13</c:v>
                </c:pt>
                <c:pt idx="3">
                  <c:v>-2.1316282072803006E-13</c:v>
                </c:pt>
                <c:pt idx="4">
                  <c:v>3.5527136788005009E-13</c:v>
                </c:pt>
                <c:pt idx="5">
                  <c:v>6.2527760746888816E-13</c:v>
                </c:pt>
                <c:pt idx="6">
                  <c:v>2.8421709430404007E-13</c:v>
                </c:pt>
                <c:pt idx="7">
                  <c:v>-1.4580336937797256E-11</c:v>
                </c:pt>
                <c:pt idx="8">
                  <c:v>3786.0481438913021</c:v>
                </c:pt>
                <c:pt idx="9">
                  <c:v>3915.5354073034241</c:v>
                </c:pt>
                <c:pt idx="10">
                  <c:v>3889.4782569003128</c:v>
                </c:pt>
                <c:pt idx="11">
                  <c:v>3885.06111300677</c:v>
                </c:pt>
                <c:pt idx="12">
                  <c:v>3903.4013406326249</c:v>
                </c:pt>
                <c:pt idx="13">
                  <c:v>3918.3118336010189</c:v>
                </c:pt>
                <c:pt idx="14">
                  <c:v>3918.8394513456046</c:v>
                </c:pt>
                <c:pt idx="15">
                  <c:v>3911.3119632968205</c:v>
                </c:pt>
                <c:pt idx="16">
                  <c:v>3904.5632657973783</c:v>
                </c:pt>
                <c:pt idx="17">
                  <c:v>3901.9861863571418</c:v>
                </c:pt>
                <c:pt idx="18">
                  <c:v>3902.651949334404</c:v>
                </c:pt>
                <c:pt idx="19">
                  <c:v>3904.47236992119</c:v>
                </c:pt>
                <c:pt idx="20">
                  <c:v>3905.9581278301162</c:v>
                </c:pt>
                <c:pt idx="21">
                  <c:v>3906.5817184494631</c:v>
                </c:pt>
                <c:pt idx="22">
                  <c:v>3906.4520488792186</c:v>
                </c:pt>
                <c:pt idx="23">
                  <c:v>3905.9271104368308</c:v>
                </c:pt>
                <c:pt idx="24">
                  <c:v>3905.3330294199573</c:v>
                </c:pt>
                <c:pt idx="25">
                  <c:v>3904.8452823708594</c:v>
                </c:pt>
                <c:pt idx="26">
                  <c:v>3904.5686113678203</c:v>
                </c:pt>
                <c:pt idx="27">
                  <c:v>3904.4923067185478</c:v>
                </c:pt>
                <c:pt idx="28">
                  <c:v>3904.6198230565196</c:v>
                </c:pt>
                <c:pt idx="29">
                  <c:v>3904.8944664387845</c:v>
                </c:pt>
                <c:pt idx="30">
                  <c:v>3905.2596855530892</c:v>
                </c:pt>
                <c:pt idx="31">
                  <c:v>3905.6246963591134</c:v>
                </c:pt>
                <c:pt idx="32">
                  <c:v>3905.8847782034613</c:v>
                </c:pt>
                <c:pt idx="33">
                  <c:v>3905.9958670995406</c:v>
                </c:pt>
                <c:pt idx="34">
                  <c:v>3905.962816956654</c:v>
                </c:pt>
                <c:pt idx="35">
                  <c:v>3905.8947319016197</c:v>
                </c:pt>
                <c:pt idx="36">
                  <c:v>3905.8639056282782</c:v>
                </c:pt>
                <c:pt idx="37">
                  <c:v>3905.838268568823</c:v>
                </c:pt>
                <c:pt idx="38">
                  <c:v>3905.5674275742558</c:v>
                </c:pt>
                <c:pt idx="39">
                  <c:v>3904.9380186142184</c:v>
                </c:pt>
                <c:pt idx="40">
                  <c:v>3904.2485251755725</c:v>
                </c:pt>
                <c:pt idx="41">
                  <c:v>3904.1990261019255</c:v>
                </c:pt>
                <c:pt idx="42">
                  <c:v>3904.9113752680273</c:v>
                </c:pt>
                <c:pt idx="43">
                  <c:v>3904.8728826185684</c:v>
                </c:pt>
                <c:pt idx="44">
                  <c:v>3902.372420134936</c:v>
                </c:pt>
                <c:pt idx="45">
                  <c:v>3900.1214108431536</c:v>
                </c:pt>
                <c:pt idx="46">
                  <c:v>3904.2874307407583</c:v>
                </c:pt>
                <c:pt idx="47">
                  <c:v>3908.414778225454</c:v>
                </c:pt>
                <c:pt idx="48">
                  <c:v>3894.8927793133903</c:v>
                </c:pt>
                <c:pt idx="49">
                  <c:v>3897.7184489461019</c:v>
                </c:pt>
                <c:pt idx="50">
                  <c:v>3919.1336195000513</c:v>
                </c:pt>
                <c:pt idx="51">
                  <c:v>3875.5955721501764</c:v>
                </c:pt>
                <c:pt idx="52">
                  <c:v>5446.5831495955154</c:v>
                </c:pt>
                <c:pt idx="53">
                  <c:v>6979.4400540250763</c:v>
                </c:pt>
                <c:pt idx="54">
                  <c:v>6362.8620511652734</c:v>
                </c:pt>
                <c:pt idx="55">
                  <c:v>5800.7538095854425</c:v>
                </c:pt>
                <c:pt idx="56">
                  <c:v>5288.3033592183065</c:v>
                </c:pt>
                <c:pt idx="57">
                  <c:v>4821.1238292697481</c:v>
                </c:pt>
                <c:pt idx="58">
                  <c:v>4395.2158940799309</c:v>
                </c:pt>
                <c:pt idx="59">
                  <c:v>4006.9335365938746</c:v>
                </c:pt>
                <c:pt idx="60">
                  <c:v>3652.9528363570098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5F-453F-98FC-EBDB1BD9A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762792"/>
        <c:axId val="715767712"/>
      </c:lineChart>
      <c:catAx>
        <c:axId val="715762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5767712"/>
        <c:crosses val="autoZero"/>
        <c:auto val="1"/>
        <c:lblAlgn val="ctr"/>
        <c:lblOffset val="100"/>
        <c:noMultiLvlLbl val="0"/>
      </c:catAx>
      <c:valAx>
        <c:axId val="71576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5762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'Задача 5.3 основная'!$G$3</c:f>
              <c:strCache>
                <c:ptCount val="1"/>
                <c:pt idx="0">
                  <c:v>CF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'Задача 5.3 основная'!$G$4:$G$64</c:f>
              <c:numCache>
                <c:formatCode>General</c:formatCode>
                <c:ptCount val="61"/>
                <c:pt idx="1">
                  <c:v>0</c:v>
                </c:pt>
                <c:pt idx="2">
                  <c:v>0</c:v>
                </c:pt>
                <c:pt idx="3">
                  <c:v>1092.4306625936431</c:v>
                </c:pt>
                <c:pt idx="4">
                  <c:v>1343.9087588544314</c:v>
                </c:pt>
                <c:pt idx="5">
                  <c:v>1345.1104021899914</c:v>
                </c:pt>
                <c:pt idx="6">
                  <c:v>1344.3519152368613</c:v>
                </c:pt>
                <c:pt idx="7">
                  <c:v>1342.8177187491854</c:v>
                </c:pt>
                <c:pt idx="8">
                  <c:v>1345.0430341570857</c:v>
                </c:pt>
                <c:pt idx="9">
                  <c:v>1341.7218223697223</c:v>
                </c:pt>
                <c:pt idx="10">
                  <c:v>1341.9091978511412</c:v>
                </c:pt>
                <c:pt idx="11">
                  <c:v>1345.8178044292617</c:v>
                </c:pt>
                <c:pt idx="12">
                  <c:v>1344.8180323208464</c:v>
                </c:pt>
                <c:pt idx="13">
                  <c:v>1342.5716966001423</c:v>
                </c:pt>
                <c:pt idx="14">
                  <c:v>1344.5513843379479</c:v>
                </c:pt>
                <c:pt idx="15">
                  <c:v>1343.3664011895448</c:v>
                </c:pt>
                <c:pt idx="16">
                  <c:v>1342.6935870350057</c:v>
                </c:pt>
                <c:pt idx="17">
                  <c:v>1343.3818287856552</c:v>
                </c:pt>
                <c:pt idx="18">
                  <c:v>1344.3442240548177</c:v>
                </c:pt>
                <c:pt idx="19">
                  <c:v>1344.7214172496006</c:v>
                </c:pt>
                <c:pt idx="20">
                  <c:v>1344.3858744456149</c:v>
                </c:pt>
                <c:pt idx="21">
                  <c:v>1343.7008971305477</c:v>
                </c:pt>
                <c:pt idx="22">
                  <c:v>1343.1260784636656</c:v>
                </c:pt>
                <c:pt idx="23">
                  <c:v>1342.9137617166432</c:v>
                </c:pt>
                <c:pt idx="24">
                  <c:v>1343.0481731965601</c:v>
                </c:pt>
                <c:pt idx="25">
                  <c:v>1343.3492466810014</c:v>
                </c:pt>
                <c:pt idx="26">
                  <c:v>1343.629951244752</c:v>
                </c:pt>
                <c:pt idx="27">
                  <c:v>1343.7875256212935</c:v>
                </c:pt>
                <c:pt idx="28">
                  <c:v>1343.8101031778099</c:v>
                </c:pt>
                <c:pt idx="29">
                  <c:v>1343.7492697758205</c:v>
                </c:pt>
                <c:pt idx="30">
                  <c:v>1343.664869493118</c:v>
                </c:pt>
                <c:pt idx="31">
                  <c:v>1343.600173405659</c:v>
                </c:pt>
                <c:pt idx="32">
                  <c:v>1343.5730821829789</c:v>
                </c:pt>
                <c:pt idx="33">
                  <c:v>1343.5833137774036</c:v>
                </c:pt>
                <c:pt idx="34">
                  <c:v>1343.6277428036342</c:v>
                </c:pt>
                <c:pt idx="35">
                  <c:v>1343.699963148757</c:v>
                </c:pt>
                <c:pt idx="36">
                  <c:v>1343.782202883604</c:v>
                </c:pt>
                <c:pt idx="37">
                  <c:v>1343.8420912353972</c:v>
                </c:pt>
                <c:pt idx="38">
                  <c:v>1343.8534242269041</c:v>
                </c:pt>
                <c:pt idx="39">
                  <c:v>1343.8371312063023</c:v>
                </c:pt>
                <c:pt idx="40">
                  <c:v>1343.8706092601619</c:v>
                </c:pt>
                <c:pt idx="41">
                  <c:v>1343.9985228554622</c:v>
                </c:pt>
                <c:pt idx="42">
                  <c:v>1344.0971980835166</c:v>
                </c:pt>
                <c:pt idx="43">
                  <c:v>1343.9357529885469</c:v>
                </c:pt>
                <c:pt idx="44">
                  <c:v>1343.6485496648188</c:v>
                </c:pt>
                <c:pt idx="45">
                  <c:v>1344.1463440236384</c:v>
                </c:pt>
                <c:pt idx="46">
                  <c:v>1345.588715937645</c:v>
                </c:pt>
                <c:pt idx="47">
                  <c:v>1343.6160886387111</c:v>
                </c:pt>
                <c:pt idx="48">
                  <c:v>1334.5213562518643</c:v>
                </c:pt>
                <c:pt idx="49">
                  <c:v>1360.9220415869811</c:v>
                </c:pt>
                <c:pt idx="50">
                  <c:v>1133.4885790621156</c:v>
                </c:pt>
                <c:pt idx="51">
                  <c:v>8.8107299234252423E-13</c:v>
                </c:pt>
                <c:pt idx="52">
                  <c:v>-4.8316906031686813E-13</c:v>
                </c:pt>
                <c:pt idx="53">
                  <c:v>3321.0145996353594</c:v>
                </c:pt>
                <c:pt idx="54">
                  <c:v>2794.52046326652</c:v>
                </c:pt>
                <c:pt idx="55">
                  <c:v>2351.4950764993914</c:v>
                </c:pt>
                <c:pt idx="56">
                  <c:v>1978.7052548193049</c:v>
                </c:pt>
                <c:pt idx="57">
                  <c:v>1665.0162786917458</c:v>
                </c:pt>
                <c:pt idx="58">
                  <c:v>1401.0589003287387</c:v>
                </c:pt>
                <c:pt idx="59">
                  <c:v>1178.9456341651842</c:v>
                </c:pt>
                <c:pt idx="60">
                  <c:v>992.04309033972072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96-4741-B868-D02DC3580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308440"/>
        <c:axId val="708308768"/>
      </c:lineChart>
      <c:catAx>
        <c:axId val="708308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8308768"/>
        <c:crosses val="autoZero"/>
        <c:auto val="1"/>
        <c:lblAlgn val="ctr"/>
        <c:lblOffset val="100"/>
        <c:noMultiLvlLbl val="0"/>
      </c:catAx>
      <c:valAx>
        <c:axId val="70830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8308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597477</xdr:colOff>
      <xdr:row>14</xdr:row>
      <xdr:rowOff>152400</xdr:rowOff>
    </xdr:from>
    <xdr:to>
      <xdr:col>14</xdr:col>
      <xdr:colOff>320386</xdr:colOff>
      <xdr:row>29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86A66C7-90B0-403F-B60E-3A15C0064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200341</xdr:colOff>
      <xdr:row>0</xdr:row>
      <xdr:rowOff>9525</xdr:rowOff>
    </xdr:from>
    <xdr:to>
      <xdr:col>19</xdr:col>
      <xdr:colOff>524645</xdr:colOff>
      <xdr:row>22</xdr:row>
      <xdr:rowOff>105497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680707A-E232-43D9-BB23-405105E216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39291" y="9525"/>
          <a:ext cx="4591504" cy="4286972"/>
        </a:xfrm>
        <a:prstGeom prst="rect">
          <a:avLst/>
        </a:prstGeom>
      </xdr:spPr>
    </xdr:pic>
    <xdr:clientData/>
  </xdr:twoCellAnchor>
  <xdr:twoCellAnchor>
    <xdr:from>
      <xdr:col>8</xdr:col>
      <xdr:colOff>581025</xdr:colOff>
      <xdr:row>22</xdr:row>
      <xdr:rowOff>185737</xdr:rowOff>
    </xdr:from>
    <xdr:to>
      <xdr:col>16</xdr:col>
      <xdr:colOff>276225</xdr:colOff>
      <xdr:row>37</xdr:row>
      <xdr:rowOff>71437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84D2740-4420-4FFA-8CB9-9A01E3804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200341</xdr:colOff>
      <xdr:row>0</xdr:row>
      <xdr:rowOff>9525</xdr:rowOff>
    </xdr:from>
    <xdr:to>
      <xdr:col>19</xdr:col>
      <xdr:colOff>524645</xdr:colOff>
      <xdr:row>22</xdr:row>
      <xdr:rowOff>86447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93C996E-0D62-409C-8767-556721D119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39291" y="9525"/>
          <a:ext cx="4591504" cy="4267922"/>
        </a:xfrm>
        <a:prstGeom prst="rect">
          <a:avLst/>
        </a:prstGeom>
      </xdr:spPr>
    </xdr:pic>
    <xdr:clientData/>
  </xdr:twoCellAnchor>
  <xdr:twoCellAnchor>
    <xdr:from>
      <xdr:col>8</xdr:col>
      <xdr:colOff>200025</xdr:colOff>
      <xdr:row>22</xdr:row>
      <xdr:rowOff>128587</xdr:rowOff>
    </xdr:from>
    <xdr:to>
      <xdr:col>15</xdr:col>
      <xdr:colOff>504825</xdr:colOff>
      <xdr:row>37</xdr:row>
      <xdr:rowOff>14287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4CE033C-817F-4E88-A586-3797C0B1E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200341</xdr:colOff>
      <xdr:row>0</xdr:row>
      <xdr:rowOff>9525</xdr:rowOff>
    </xdr:from>
    <xdr:to>
      <xdr:col>19</xdr:col>
      <xdr:colOff>524645</xdr:colOff>
      <xdr:row>22</xdr:row>
      <xdr:rowOff>124547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4F5FA646-E16B-4E04-BF9F-07769BE39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39291" y="9525"/>
          <a:ext cx="4591504" cy="4306022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4762</xdr:rowOff>
    </xdr:from>
    <xdr:to>
      <xdr:col>17</xdr:col>
      <xdr:colOff>304800</xdr:colOff>
      <xdr:row>37</xdr:row>
      <xdr:rowOff>80962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99FD625-0738-446A-959D-1B472B65E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200341</xdr:colOff>
      <xdr:row>0</xdr:row>
      <xdr:rowOff>9525</xdr:rowOff>
    </xdr:from>
    <xdr:to>
      <xdr:col>19</xdr:col>
      <xdr:colOff>524645</xdr:colOff>
      <xdr:row>22</xdr:row>
      <xdr:rowOff>124547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AC58779-2EE4-448A-B793-003E29AC5F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39291" y="9525"/>
          <a:ext cx="4591504" cy="4306022"/>
        </a:xfrm>
        <a:prstGeom prst="rect">
          <a:avLst/>
        </a:prstGeom>
      </xdr:spPr>
    </xdr:pic>
    <xdr:clientData/>
  </xdr:twoCellAnchor>
  <xdr:twoCellAnchor>
    <xdr:from>
      <xdr:col>8</xdr:col>
      <xdr:colOff>400050</xdr:colOff>
      <xdr:row>25</xdr:row>
      <xdr:rowOff>61912</xdr:rowOff>
    </xdr:from>
    <xdr:to>
      <xdr:col>16</xdr:col>
      <xdr:colOff>95250</xdr:colOff>
      <xdr:row>39</xdr:row>
      <xdr:rowOff>138112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6513126-7DED-44C4-A1C6-8247E82F9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</xdr:colOff>
      <xdr:row>1</xdr:row>
      <xdr:rowOff>194003</xdr:rowOff>
    </xdr:from>
    <xdr:to>
      <xdr:col>17</xdr:col>
      <xdr:colOff>282466</xdr:colOff>
      <xdr:row>16</xdr:row>
      <xdr:rowOff>112548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224F600-F403-42EF-AB56-C072AB305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2189</xdr:colOff>
      <xdr:row>17</xdr:row>
      <xdr:rowOff>183056</xdr:rowOff>
    </xdr:from>
    <xdr:to>
      <xdr:col>17</xdr:col>
      <xdr:colOff>282465</xdr:colOff>
      <xdr:row>32</xdr:row>
      <xdr:rowOff>134445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97E814E6-B316-4171-9BEE-B86911ECDE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5952</xdr:colOff>
      <xdr:row>2</xdr:row>
      <xdr:rowOff>3572</xdr:rowOff>
    </xdr:from>
    <xdr:to>
      <xdr:col>17</xdr:col>
      <xdr:colOff>327421</xdr:colOff>
      <xdr:row>16</xdr:row>
      <xdr:rowOff>55959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AA838F8-66CF-431F-BB0E-38AE09766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601266</xdr:colOff>
      <xdr:row>18</xdr:row>
      <xdr:rowOff>3572</xdr:rowOff>
    </xdr:from>
    <xdr:to>
      <xdr:col>17</xdr:col>
      <xdr:colOff>315516</xdr:colOff>
      <xdr:row>32</xdr:row>
      <xdr:rowOff>79772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21C0071-D9D3-4EA3-9A83-F8AEC1A21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200341</xdr:colOff>
      <xdr:row>0</xdr:row>
      <xdr:rowOff>9525</xdr:rowOff>
    </xdr:from>
    <xdr:to>
      <xdr:col>19</xdr:col>
      <xdr:colOff>524645</xdr:colOff>
      <xdr:row>22</xdr:row>
      <xdr:rowOff>143597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C9A72E8-7BEF-4EFB-A99E-2CCDCA37AC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39291" y="9525"/>
          <a:ext cx="4591504" cy="430602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200341</xdr:colOff>
      <xdr:row>0</xdr:row>
      <xdr:rowOff>9525</xdr:rowOff>
    </xdr:from>
    <xdr:to>
      <xdr:col>19</xdr:col>
      <xdr:colOff>524645</xdr:colOff>
      <xdr:row>22</xdr:row>
      <xdr:rowOff>124547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C52298C-A290-435E-A664-A23A02579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39291" y="9525"/>
          <a:ext cx="4591504" cy="430602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200341</xdr:colOff>
      <xdr:row>0</xdr:row>
      <xdr:rowOff>9525</xdr:rowOff>
    </xdr:from>
    <xdr:to>
      <xdr:col>19</xdr:col>
      <xdr:colOff>524645</xdr:colOff>
      <xdr:row>22</xdr:row>
      <xdr:rowOff>124547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5BEAD41-9776-457C-A8A3-DF1A0EE99C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39291" y="9525"/>
          <a:ext cx="4591504" cy="430602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200341</xdr:colOff>
      <xdr:row>0</xdr:row>
      <xdr:rowOff>9525</xdr:rowOff>
    </xdr:from>
    <xdr:to>
      <xdr:col>19</xdr:col>
      <xdr:colOff>524645</xdr:colOff>
      <xdr:row>22</xdr:row>
      <xdr:rowOff>124547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5682B78-2B73-4A8C-B31C-74AC30C4DC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39291" y="9525"/>
          <a:ext cx="4591504" cy="430602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200341</xdr:colOff>
      <xdr:row>0</xdr:row>
      <xdr:rowOff>9525</xdr:rowOff>
    </xdr:from>
    <xdr:to>
      <xdr:col>19</xdr:col>
      <xdr:colOff>524645</xdr:colOff>
      <xdr:row>22</xdr:row>
      <xdr:rowOff>124547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8E6CD0E2-C0C4-45B5-A34C-6A3DDA5E5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39291" y="9525"/>
          <a:ext cx="4591504" cy="4306022"/>
        </a:xfrm>
        <a:prstGeom prst="rect">
          <a:avLst/>
        </a:prstGeom>
      </xdr:spPr>
    </xdr:pic>
    <xdr:clientData/>
  </xdr:twoCellAnchor>
  <xdr:twoCellAnchor>
    <xdr:from>
      <xdr:col>8</xdr:col>
      <xdr:colOff>278823</xdr:colOff>
      <xdr:row>23</xdr:row>
      <xdr:rowOff>3030</xdr:rowOff>
    </xdr:from>
    <xdr:to>
      <xdr:col>15</xdr:col>
      <xdr:colOff>580159</xdr:colOff>
      <xdr:row>37</xdr:row>
      <xdr:rowOff>79230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58AFE3E-83C3-40EA-9973-292073A47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200341</xdr:colOff>
      <xdr:row>0</xdr:row>
      <xdr:rowOff>9525</xdr:rowOff>
    </xdr:from>
    <xdr:to>
      <xdr:col>19</xdr:col>
      <xdr:colOff>524645</xdr:colOff>
      <xdr:row>22</xdr:row>
      <xdr:rowOff>105497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1CC1C63-D3C5-48A7-8067-9B786EAE2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39291" y="9525"/>
          <a:ext cx="4591504" cy="4286972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22</xdr:row>
      <xdr:rowOff>185737</xdr:rowOff>
    </xdr:from>
    <xdr:to>
      <xdr:col>17</xdr:col>
      <xdr:colOff>304800</xdr:colOff>
      <xdr:row>37</xdr:row>
      <xdr:rowOff>71437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E7D54EE-7332-48BE-AFC4-3CA11DE98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6C367-573F-436C-81EB-1CCB865D221B}">
  <dimension ref="A1:G17"/>
  <sheetViews>
    <sheetView workbookViewId="0">
      <selection activeCell="E23" sqref="E23"/>
    </sheetView>
  </sheetViews>
  <sheetFormatPr defaultRowHeight="15" x14ac:dyDescent="0.25"/>
  <cols>
    <col min="1" max="1" width="2.140625" customWidth="1"/>
  </cols>
  <sheetData>
    <row r="1" spans="1:7" ht="11.25" customHeight="1" thickBot="1" x14ac:dyDescent="0.3">
      <c r="A1" s="7"/>
      <c r="B1" s="7"/>
      <c r="C1" s="7"/>
      <c r="D1" s="7"/>
      <c r="E1" s="7"/>
      <c r="F1" s="7"/>
      <c r="G1" s="7"/>
    </row>
    <row r="2" spans="1:7" ht="15.75" thickBot="1" x14ac:dyDescent="0.3">
      <c r="A2" s="7"/>
      <c r="B2" s="35" t="s">
        <v>0</v>
      </c>
      <c r="C2" s="36"/>
      <c r="D2" s="7"/>
      <c r="E2" s="7"/>
      <c r="F2" s="7"/>
      <c r="G2" s="7"/>
    </row>
    <row r="3" spans="1:7" x14ac:dyDescent="0.25">
      <c r="A3" s="7"/>
      <c r="B3" s="4" t="s">
        <v>1</v>
      </c>
      <c r="C3" s="3">
        <v>19</v>
      </c>
      <c r="D3" s="7"/>
      <c r="E3" s="7"/>
      <c r="F3" s="7"/>
      <c r="G3" s="7"/>
    </row>
    <row r="4" spans="1:7" x14ac:dyDescent="0.25">
      <c r="A4" s="7"/>
      <c r="B4" s="5" t="s">
        <v>2</v>
      </c>
      <c r="C4" s="1">
        <v>221</v>
      </c>
      <c r="D4" s="7"/>
      <c r="E4" s="7"/>
      <c r="F4" s="7"/>
      <c r="G4" s="7"/>
    </row>
    <row r="5" spans="1:7" x14ac:dyDescent="0.25">
      <c r="A5" s="7"/>
      <c r="B5" s="5" t="s">
        <v>3</v>
      </c>
      <c r="C5" s="1">
        <v>1</v>
      </c>
      <c r="D5" s="7"/>
      <c r="E5" s="7"/>
      <c r="F5" s="7"/>
      <c r="G5" s="7"/>
    </row>
    <row r="6" spans="1:7" x14ac:dyDescent="0.25">
      <c r="A6" s="7"/>
      <c r="B6" s="8"/>
      <c r="C6" s="9"/>
      <c r="D6" s="7"/>
      <c r="E6" s="7"/>
      <c r="F6" s="7"/>
      <c r="G6" s="7"/>
    </row>
    <row r="7" spans="1:7" x14ac:dyDescent="0.25">
      <c r="A7" s="7"/>
      <c r="B7" s="5" t="s">
        <v>4</v>
      </c>
      <c r="C7" s="1">
        <v>15</v>
      </c>
      <c r="D7" s="7"/>
      <c r="E7" s="7"/>
      <c r="F7" s="7"/>
      <c r="G7" s="7"/>
    </row>
    <row r="8" spans="1:7" x14ac:dyDescent="0.25">
      <c r="A8" s="7"/>
      <c r="B8" s="5" t="s">
        <v>5</v>
      </c>
      <c r="C8" s="1">
        <v>10</v>
      </c>
      <c r="D8" s="7"/>
      <c r="E8" s="7"/>
      <c r="F8" s="7"/>
      <c r="G8" s="7"/>
    </row>
    <row r="9" spans="1:7" x14ac:dyDescent="0.25">
      <c r="A9" s="7"/>
      <c r="B9" s="5" t="s">
        <v>6</v>
      </c>
      <c r="C9" s="1">
        <v>12</v>
      </c>
      <c r="D9" s="7"/>
      <c r="E9" s="7"/>
      <c r="F9" s="7"/>
      <c r="G9" s="7"/>
    </row>
    <row r="10" spans="1:7" x14ac:dyDescent="0.25">
      <c r="A10" s="7"/>
      <c r="B10" s="8"/>
      <c r="C10" s="9"/>
      <c r="D10" s="7"/>
      <c r="E10" s="7"/>
      <c r="F10" s="7"/>
      <c r="G10" s="7"/>
    </row>
    <row r="11" spans="1:7" x14ac:dyDescent="0.25">
      <c r="A11" s="7"/>
      <c r="B11" s="5" t="s">
        <v>7</v>
      </c>
      <c r="C11" s="1">
        <v>1</v>
      </c>
      <c r="D11" s="7"/>
      <c r="E11" s="7"/>
      <c r="F11" s="7"/>
      <c r="G11" s="7"/>
    </row>
    <row r="12" spans="1:7" x14ac:dyDescent="0.25">
      <c r="A12" s="7"/>
      <c r="B12" s="5" t="s">
        <v>8</v>
      </c>
      <c r="C12" s="1">
        <v>18</v>
      </c>
      <c r="D12" s="7"/>
      <c r="E12" s="7"/>
      <c r="F12" s="7"/>
      <c r="G12" s="7"/>
    </row>
    <row r="13" spans="1:7" ht="15.75" thickBot="1" x14ac:dyDescent="0.3">
      <c r="A13" s="7"/>
      <c r="B13" s="6" t="s">
        <v>9</v>
      </c>
      <c r="C13" s="2">
        <v>20</v>
      </c>
      <c r="D13" s="7"/>
      <c r="E13" s="7"/>
      <c r="F13" s="7"/>
      <c r="G13" s="7"/>
    </row>
    <row r="14" spans="1:7" x14ac:dyDescent="0.25">
      <c r="A14" s="7"/>
      <c r="B14" s="7"/>
      <c r="C14" s="7"/>
      <c r="D14" s="7"/>
      <c r="E14" s="7"/>
      <c r="F14" s="7"/>
      <c r="G14" s="7"/>
    </row>
    <row r="15" spans="1:7" x14ac:dyDescent="0.25">
      <c r="A15" s="7"/>
      <c r="B15" s="7"/>
      <c r="C15" s="7"/>
      <c r="D15" s="7"/>
      <c r="E15" s="7"/>
      <c r="F15" s="7"/>
      <c r="G15" s="7"/>
    </row>
    <row r="16" spans="1:7" x14ac:dyDescent="0.25">
      <c r="A16" s="7"/>
      <c r="B16" s="7"/>
      <c r="C16" s="7"/>
      <c r="D16" s="7"/>
      <c r="E16" s="7"/>
      <c r="F16" s="7"/>
      <c r="G16" s="7"/>
    </row>
    <row r="17" spans="1:7" x14ac:dyDescent="0.25">
      <c r="A17" s="7"/>
      <c r="B17" s="7"/>
      <c r="C17" s="7"/>
      <c r="D17" s="7"/>
      <c r="E17" s="7"/>
      <c r="F17" s="7"/>
      <c r="G17" s="7"/>
    </row>
  </sheetData>
  <mergeCells count="1">
    <mergeCell ref="B2:C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E58BA-2AFD-4416-87D4-F671B8659B6B}">
  <dimension ref="A1:W72"/>
  <sheetViews>
    <sheetView zoomScale="55" zoomScaleNormal="55" workbookViewId="0">
      <selection activeCell="J5" sqref="J5"/>
    </sheetView>
  </sheetViews>
  <sheetFormatPr defaultRowHeight="15" x14ac:dyDescent="0.25"/>
  <cols>
    <col min="1" max="1" width="2" customWidth="1"/>
  </cols>
  <sheetData>
    <row r="1" spans="1:23" ht="11.25" customHeight="1" thickBot="1" x14ac:dyDescent="0.3">
      <c r="A1" s="7"/>
      <c r="B1" s="7"/>
      <c r="C1" s="7"/>
      <c r="D1" s="7"/>
      <c r="E1" s="7"/>
      <c r="F1" s="7"/>
      <c r="G1" s="7"/>
      <c r="H1" s="7"/>
      <c r="I1" s="7"/>
      <c r="J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pans="1:23" ht="15.75" thickBot="1" x14ac:dyDescent="0.3">
      <c r="A2" s="7"/>
      <c r="B2" s="25" t="s">
        <v>10</v>
      </c>
      <c r="C2" s="29">
        <v>1</v>
      </c>
      <c r="D2" s="34" t="s">
        <v>42</v>
      </c>
      <c r="E2" s="29">
        <f>1/(5+$L$12)</f>
        <v>0.16666666666666666</v>
      </c>
      <c r="F2" s="34" t="s">
        <v>43</v>
      </c>
      <c r="G2" s="17">
        <v>0.03</v>
      </c>
      <c r="H2" s="7"/>
      <c r="I2" s="7"/>
      <c r="J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spans="1:23" ht="15.75" thickBot="1" x14ac:dyDescent="0.3">
      <c r="A3" s="7"/>
      <c r="B3" s="20" t="s">
        <v>11</v>
      </c>
      <c r="C3" s="18" t="s">
        <v>38</v>
      </c>
      <c r="D3" s="18" t="s">
        <v>39</v>
      </c>
      <c r="E3" s="18" t="s">
        <v>40</v>
      </c>
      <c r="F3" s="18" t="s">
        <v>41</v>
      </c>
      <c r="G3" s="18" t="s">
        <v>36</v>
      </c>
      <c r="H3" s="19" t="s">
        <v>27</v>
      </c>
      <c r="I3" s="7"/>
      <c r="J3" s="7"/>
      <c r="K3" s="35" t="s">
        <v>0</v>
      </c>
      <c r="L3" s="36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spans="1:23" x14ac:dyDescent="0.25">
      <c r="A4" s="7"/>
      <c r="B4" s="11">
        <v>0</v>
      </c>
      <c r="C4" s="15">
        <f>100*$L$4+10*$L$5+$L$6</f>
        <v>2111</v>
      </c>
      <c r="D4" s="15"/>
      <c r="E4" s="15"/>
      <c r="F4" s="15"/>
      <c r="G4" s="15"/>
      <c r="H4" s="12"/>
      <c r="I4" s="7"/>
      <c r="J4" s="7"/>
      <c r="K4" s="4" t="s">
        <v>1</v>
      </c>
      <c r="L4" s="3">
        <v>19</v>
      </c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spans="1:23" x14ac:dyDescent="0.25">
      <c r="A5" s="7"/>
      <c r="B5" s="11">
        <v>1</v>
      </c>
      <c r="C5" s="15">
        <f>(F5+C4)/(1+$E$2)</f>
        <v>4101.8107816561915</v>
      </c>
      <c r="D5" s="15">
        <f>$L$4*(C5^0.6)</f>
        <v>2796.0116352018704</v>
      </c>
      <c r="E5" s="15">
        <f>D5/(5+$L$13)</f>
        <v>121.56572326964654</v>
      </c>
      <c r="F5" s="15">
        <v>2674.4459119322237</v>
      </c>
      <c r="G5" s="15">
        <f>D5-F5-E5</f>
        <v>1.5631940186722204E-13</v>
      </c>
      <c r="H5" s="12">
        <f>G5*EXP(-$G$2*B5)</f>
        <v>1.5169946534901995E-13</v>
      </c>
      <c r="I5" s="7"/>
      <c r="J5" s="7"/>
      <c r="K5" s="5" t="s">
        <v>2</v>
      </c>
      <c r="L5" s="1">
        <v>21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 spans="1:23" x14ac:dyDescent="0.25">
      <c r="A6" s="7"/>
      <c r="B6" s="11">
        <v>2</v>
      </c>
      <c r="C6" s="15">
        <f t="shared" ref="C6:C64" si="0">(F6+C5)/(1+$E$2)</f>
        <v>6552.0098982088712</v>
      </c>
      <c r="D6" s="15">
        <f t="shared" ref="D6:D64" si="1">$L$4*(C6^0.6)</f>
        <v>3703.2098919929845</v>
      </c>
      <c r="E6" s="15">
        <f t="shared" ref="E6:E64" si="2">D6/(5+$L$13)</f>
        <v>161.00912573882542</v>
      </c>
      <c r="F6" s="15">
        <v>3542.2007662541591</v>
      </c>
      <c r="G6" s="15">
        <f t="shared" ref="G6:G64" si="3">D6-F6-E6</f>
        <v>0</v>
      </c>
      <c r="H6" s="12">
        <f t="shared" ref="H6:H64" si="4">G6*EXP(-$G$2*B6)</f>
        <v>0</v>
      </c>
      <c r="I6" s="7"/>
      <c r="J6" s="7"/>
      <c r="K6" s="5" t="s">
        <v>3</v>
      </c>
      <c r="L6" s="1">
        <v>1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 spans="1:23" x14ac:dyDescent="0.25">
      <c r="A7" s="7"/>
      <c r="B7" s="11">
        <v>3</v>
      </c>
      <c r="C7" s="15">
        <f t="shared" si="0"/>
        <v>9381.9951569265559</v>
      </c>
      <c r="D7" s="15">
        <f t="shared" si="1"/>
        <v>4593.3625326693273</v>
      </c>
      <c r="E7" s="15">
        <f t="shared" si="2"/>
        <v>199.71141446388378</v>
      </c>
      <c r="F7" s="15">
        <v>4393.6511182054437</v>
      </c>
      <c r="G7" s="15">
        <f t="shared" si="3"/>
        <v>-2.2737367544323206E-13</v>
      </c>
      <c r="H7" s="12">
        <f t="shared" si="4"/>
        <v>-2.0780389269730863E-13</v>
      </c>
      <c r="I7" s="7"/>
      <c r="J7" s="7"/>
      <c r="K7" s="8"/>
      <c r="L7" s="9"/>
      <c r="M7" s="7"/>
      <c r="N7" s="7"/>
      <c r="O7" s="7"/>
      <c r="P7" s="7"/>
      <c r="Q7" s="7"/>
      <c r="R7" s="7"/>
      <c r="S7" s="7"/>
      <c r="T7" s="7"/>
      <c r="U7" s="7"/>
      <c r="V7" s="7"/>
      <c r="W7" s="7"/>
    </row>
    <row r="8" spans="1:23" x14ac:dyDescent="0.25">
      <c r="A8" s="7"/>
      <c r="B8" s="11">
        <v>4</v>
      </c>
      <c r="C8" s="15">
        <f t="shared" si="0"/>
        <v>12519.37053376224</v>
      </c>
      <c r="D8" s="15">
        <f t="shared" si="1"/>
        <v>5461.3888203019415</v>
      </c>
      <c r="E8" s="15">
        <f t="shared" si="2"/>
        <v>237.45168783921486</v>
      </c>
      <c r="F8" s="15">
        <v>5223.9371324627245</v>
      </c>
      <c r="G8" s="15">
        <f t="shared" si="3"/>
        <v>2.0463630789890885E-12</v>
      </c>
      <c r="H8" s="12">
        <f t="shared" si="4"/>
        <v>1.8149612356988694E-12</v>
      </c>
      <c r="I8" s="7"/>
      <c r="J8" s="7"/>
      <c r="K8" s="5" t="s">
        <v>4</v>
      </c>
      <c r="L8" s="1">
        <v>15</v>
      </c>
      <c r="M8" s="7"/>
      <c r="N8" s="7"/>
      <c r="O8" s="7"/>
      <c r="P8" s="7"/>
      <c r="Q8" s="7"/>
      <c r="R8" s="7"/>
      <c r="S8" s="7"/>
      <c r="T8" s="7"/>
      <c r="U8" s="7"/>
      <c r="V8" s="7"/>
      <c r="W8" s="7"/>
    </row>
    <row r="9" spans="1:23" x14ac:dyDescent="0.25">
      <c r="A9" s="7"/>
      <c r="B9" s="11">
        <v>5</v>
      </c>
      <c r="C9" s="15">
        <f t="shared" si="0"/>
        <v>15898.877468409268</v>
      </c>
      <c r="D9" s="15">
        <f t="shared" si="1"/>
        <v>6303.3798390507854</v>
      </c>
      <c r="E9" s="15">
        <f t="shared" si="2"/>
        <v>274.05999300220805</v>
      </c>
      <c r="F9" s="15">
        <v>6029.3198460485755</v>
      </c>
      <c r="G9" s="15">
        <f t="shared" si="3"/>
        <v>1.8758328224066645E-12</v>
      </c>
      <c r="H9" s="12">
        <f t="shared" si="4"/>
        <v>1.614544272685345E-12</v>
      </c>
      <c r="I9" s="7"/>
      <c r="J9" s="7"/>
      <c r="K9" s="5" t="s">
        <v>5</v>
      </c>
      <c r="L9" s="1">
        <v>10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spans="1:23" x14ac:dyDescent="0.25">
      <c r="A10" s="7"/>
      <c r="B10" s="11">
        <v>6</v>
      </c>
      <c r="C10" s="15">
        <f t="shared" si="0"/>
        <v>19462.305108332566</v>
      </c>
      <c r="D10" s="15">
        <f t="shared" si="1"/>
        <v>7116.5608469760955</v>
      </c>
      <c r="E10" s="15">
        <f t="shared" si="2"/>
        <v>309.41568899896066</v>
      </c>
      <c r="F10" s="15">
        <v>6807.1451579787272</v>
      </c>
      <c r="G10" s="15">
        <f t="shared" si="3"/>
        <v>-1.5923546925478149E-9</v>
      </c>
      <c r="H10" s="12">
        <f t="shared" si="4"/>
        <v>-1.3300464406861445E-9</v>
      </c>
      <c r="I10" s="7"/>
      <c r="J10" s="7"/>
      <c r="K10" s="5" t="s">
        <v>6</v>
      </c>
      <c r="L10" s="1">
        <v>12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</row>
    <row r="11" spans="1:23" x14ac:dyDescent="0.25">
      <c r="A11" s="7"/>
      <c r="B11" s="11">
        <v>7</v>
      </c>
      <c r="C11" s="15">
        <f t="shared" si="0"/>
        <v>23025.748999727784</v>
      </c>
      <c r="D11" s="15">
        <f t="shared" si="1"/>
        <v>7871.9415482492759</v>
      </c>
      <c r="E11" s="15">
        <f t="shared" si="2"/>
        <v>342.25832818475112</v>
      </c>
      <c r="F11" s="15">
        <v>7401.0687246831831</v>
      </c>
      <c r="G11" s="15">
        <f t="shared" si="3"/>
        <v>128.61449538134173</v>
      </c>
      <c r="H11" s="12">
        <f t="shared" si="4"/>
        <v>104.252883759521</v>
      </c>
      <c r="I11" s="7"/>
      <c r="J11" s="7"/>
      <c r="K11" s="8"/>
      <c r="L11" s="9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</row>
    <row r="12" spans="1:23" x14ac:dyDescent="0.25">
      <c r="A12" s="7"/>
      <c r="B12" s="11">
        <v>8</v>
      </c>
      <c r="C12" s="15">
        <f t="shared" si="0"/>
        <v>23057.13354708226</v>
      </c>
      <c r="D12" s="15">
        <f t="shared" si="1"/>
        <v>7878.3775608099495</v>
      </c>
      <c r="E12" s="15">
        <f t="shared" si="2"/>
        <v>342.53815481782391</v>
      </c>
      <c r="F12" s="15">
        <v>3874.2401385348535</v>
      </c>
      <c r="G12" s="15">
        <f t="shared" si="3"/>
        <v>3661.5992674572722</v>
      </c>
      <c r="H12" s="12">
        <f t="shared" si="4"/>
        <v>2880.3159998427732</v>
      </c>
      <c r="I12" s="7"/>
      <c r="J12" s="7"/>
      <c r="K12" s="5" t="s">
        <v>7</v>
      </c>
      <c r="L12" s="1">
        <v>1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</row>
    <row r="13" spans="1:23" x14ac:dyDescent="0.25">
      <c r="A13" s="7"/>
      <c r="B13" s="11">
        <v>9</v>
      </c>
      <c r="C13" s="15">
        <f t="shared" si="0"/>
        <v>23000.10982089075</v>
      </c>
      <c r="D13" s="15">
        <f t="shared" si="1"/>
        <v>7866.6811307548169</v>
      </c>
      <c r="E13" s="15">
        <f t="shared" si="2"/>
        <v>342.0296143806442</v>
      </c>
      <c r="F13" s="15">
        <v>3776.3279106236141</v>
      </c>
      <c r="G13" s="15">
        <f t="shared" si="3"/>
        <v>3748.3236057505587</v>
      </c>
      <c r="H13" s="12">
        <f t="shared" si="4"/>
        <v>2861.3933787687515</v>
      </c>
      <c r="I13" s="7"/>
      <c r="J13" s="7"/>
      <c r="K13" s="5" t="s">
        <v>8</v>
      </c>
      <c r="L13" s="1">
        <v>18</v>
      </c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</row>
    <row r="14" spans="1:23" ht="15.75" thickBot="1" x14ac:dyDescent="0.3">
      <c r="A14" s="7"/>
      <c r="B14" s="11">
        <v>10</v>
      </c>
      <c r="C14" s="15">
        <f t="shared" si="0"/>
        <v>22999.842895894602</v>
      </c>
      <c r="D14" s="15">
        <f t="shared" si="1"/>
        <v>7866.626353137126</v>
      </c>
      <c r="E14" s="15">
        <f t="shared" si="2"/>
        <v>342.02723274509242</v>
      </c>
      <c r="F14" s="15">
        <v>3833.0402243196231</v>
      </c>
      <c r="G14" s="15">
        <f t="shared" si="3"/>
        <v>3691.5588960724103</v>
      </c>
      <c r="H14" s="12">
        <f t="shared" si="4"/>
        <v>2734.7740929301299</v>
      </c>
      <c r="I14" s="7"/>
      <c r="J14" s="7"/>
      <c r="K14" s="6" t="s">
        <v>9</v>
      </c>
      <c r="L14" s="2">
        <v>20</v>
      </c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 spans="1:23" x14ac:dyDescent="0.25">
      <c r="A15" s="7"/>
      <c r="B15" s="11">
        <v>11</v>
      </c>
      <c r="C15" s="15">
        <f t="shared" si="0"/>
        <v>23025.370399816689</v>
      </c>
      <c r="D15" s="15">
        <f t="shared" si="1"/>
        <v>7871.8638875528677</v>
      </c>
      <c r="E15" s="15">
        <f t="shared" si="2"/>
        <v>342.25495163273337</v>
      </c>
      <c r="F15" s="15">
        <v>3863.0892372248691</v>
      </c>
      <c r="G15" s="15">
        <f t="shared" si="3"/>
        <v>3666.5196986952651</v>
      </c>
      <c r="H15" s="12">
        <f t="shared" si="4"/>
        <v>2635.9480304877011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</row>
    <row r="16" spans="1:23" x14ac:dyDescent="0.25">
      <c r="A16" s="7"/>
      <c r="B16" s="11">
        <v>12</v>
      </c>
      <c r="C16" s="15">
        <f t="shared" si="0"/>
        <v>23036.975171099148</v>
      </c>
      <c r="D16" s="15">
        <f t="shared" si="1"/>
        <v>7874.2440961412422</v>
      </c>
      <c r="E16" s="15">
        <f t="shared" si="2"/>
        <v>342.35843896266272</v>
      </c>
      <c r="F16" s="15">
        <v>3851.1006331323197</v>
      </c>
      <c r="G16" s="15">
        <f t="shared" si="3"/>
        <v>3680.7850240462599</v>
      </c>
      <c r="H16" s="12">
        <f t="shared" si="4"/>
        <v>2567.996572633866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</row>
    <row r="17" spans="1:23" x14ac:dyDescent="0.25">
      <c r="A17" s="7"/>
      <c r="B17" s="11">
        <v>13</v>
      </c>
      <c r="C17" s="15">
        <f t="shared" si="0"/>
        <v>23029.221180011671</v>
      </c>
      <c r="D17" s="15">
        <f t="shared" si="1"/>
        <v>7872.6537589825393</v>
      </c>
      <c r="E17" s="15">
        <f t="shared" si="2"/>
        <v>342.28929386880606</v>
      </c>
      <c r="F17" s="15">
        <v>3830.4495389144713</v>
      </c>
      <c r="G17" s="15">
        <f t="shared" si="3"/>
        <v>3699.914926199262</v>
      </c>
      <c r="H17" s="12">
        <f t="shared" si="4"/>
        <v>2505.05283584158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</row>
    <row r="18" spans="1:23" x14ac:dyDescent="0.25">
      <c r="A18" s="7"/>
      <c r="B18" s="11">
        <v>14</v>
      </c>
      <c r="C18" s="15">
        <f t="shared" si="0"/>
        <v>23017.233351752111</v>
      </c>
      <c r="D18" s="15">
        <f t="shared" si="1"/>
        <v>7870.1946437136257</v>
      </c>
      <c r="E18" s="15">
        <f t="shared" si="2"/>
        <v>342.18237581363593</v>
      </c>
      <c r="F18" s="15">
        <v>3824.2177303657918</v>
      </c>
      <c r="G18" s="15">
        <f t="shared" si="3"/>
        <v>3703.7945375341978</v>
      </c>
      <c r="H18" s="12">
        <f t="shared" si="4"/>
        <v>2433.5664221352235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</row>
    <row r="19" spans="1:23" x14ac:dyDescent="0.25">
      <c r="A19" s="7"/>
      <c r="B19" s="11">
        <v>15</v>
      </c>
      <c r="C19" s="15">
        <f t="shared" si="0"/>
        <v>23012.778552048319</v>
      </c>
      <c r="D19" s="15">
        <f t="shared" si="1"/>
        <v>7869.2806807500765</v>
      </c>
      <c r="E19" s="15">
        <f t="shared" si="2"/>
        <v>342.14263829348158</v>
      </c>
      <c r="F19" s="15">
        <v>3831.0082923042642</v>
      </c>
      <c r="G19" s="15">
        <f t="shared" si="3"/>
        <v>3696.1297501523309</v>
      </c>
      <c r="H19" s="12">
        <f t="shared" si="4"/>
        <v>2356.7563807438778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</row>
    <row r="20" spans="1:23" x14ac:dyDescent="0.25">
      <c r="A20" s="7"/>
      <c r="B20" s="11">
        <v>16</v>
      </c>
      <c r="C20" s="15">
        <f t="shared" si="0"/>
        <v>23016.901419175254</v>
      </c>
      <c r="D20" s="15">
        <f t="shared" si="1"/>
        <v>7870.1265456546726</v>
      </c>
      <c r="E20" s="15">
        <f t="shared" si="2"/>
        <v>342.17941502846401</v>
      </c>
      <c r="F20" s="15">
        <v>3840.2731036561458</v>
      </c>
      <c r="G20" s="15">
        <f t="shared" si="3"/>
        <v>3687.6740269700626</v>
      </c>
      <c r="H20" s="12">
        <f t="shared" si="4"/>
        <v>2281.8714422839453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</row>
    <row r="21" spans="1:23" x14ac:dyDescent="0.25">
      <c r="A21" s="7"/>
      <c r="B21" s="11">
        <v>17</v>
      </c>
      <c r="C21" s="15">
        <f t="shared" si="0"/>
        <v>23024.584879950173</v>
      </c>
      <c r="D21" s="15">
        <f t="shared" si="1"/>
        <v>7871.7027553524958</v>
      </c>
      <c r="E21" s="15">
        <f t="shared" si="2"/>
        <v>342.24794588489112</v>
      </c>
      <c r="F21" s="15">
        <v>3845.1142740999494</v>
      </c>
      <c r="G21" s="15">
        <f t="shared" si="3"/>
        <v>3684.3405353676553</v>
      </c>
      <c r="H21" s="12">
        <f t="shared" si="4"/>
        <v>2212.4302023270939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</row>
    <row r="22" spans="1:23" x14ac:dyDescent="0.25">
      <c r="A22" s="7"/>
      <c r="B22" s="11">
        <v>18</v>
      </c>
      <c r="C22" s="15">
        <f t="shared" si="0"/>
        <v>23030.623726187066</v>
      </c>
      <c r="D22" s="15">
        <f t="shared" si="1"/>
        <v>7872.9414359085367</v>
      </c>
      <c r="E22" s="15">
        <f t="shared" si="2"/>
        <v>342.30180156124072</v>
      </c>
      <c r="F22" s="15">
        <v>3844.4761339347374</v>
      </c>
      <c r="G22" s="15">
        <f t="shared" si="3"/>
        <v>3686.1635004125587</v>
      </c>
      <c r="H22" s="12">
        <f t="shared" si="4"/>
        <v>2148.1053378302067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</row>
    <row r="23" spans="1:23" x14ac:dyDescent="0.25">
      <c r="A23" s="7"/>
      <c r="B23" s="11">
        <v>19</v>
      </c>
      <c r="C23" s="15">
        <f t="shared" si="0"/>
        <v>23032.415470886805</v>
      </c>
      <c r="D23" s="15">
        <f t="shared" si="1"/>
        <v>7873.3089313383216</v>
      </c>
      <c r="E23" s="15">
        <f t="shared" si="2"/>
        <v>342.31777962340527</v>
      </c>
      <c r="F23" s="15">
        <v>3840.5276565142094</v>
      </c>
      <c r="G23" s="15">
        <f t="shared" si="3"/>
        <v>3690.4634952007068</v>
      </c>
      <c r="H23" s="12">
        <f t="shared" si="4"/>
        <v>2087.0509871280069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</row>
    <row r="24" spans="1:23" x14ac:dyDescent="0.25">
      <c r="A24" s="7"/>
      <c r="B24" s="11">
        <v>20</v>
      </c>
      <c r="C24" s="15">
        <f t="shared" si="0"/>
        <v>23030.046730394199</v>
      </c>
      <c r="D24" s="15">
        <f t="shared" si="1"/>
        <v>7872.8230888702037</v>
      </c>
      <c r="E24" s="15">
        <f t="shared" si="2"/>
        <v>342.29665603783496</v>
      </c>
      <c r="F24" s="15">
        <v>3835.9723812397656</v>
      </c>
      <c r="G24" s="15">
        <f t="shared" si="3"/>
        <v>3694.5540515926032</v>
      </c>
      <c r="H24" s="12">
        <f t="shared" si="4"/>
        <v>2027.6142536923505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</row>
    <row r="25" spans="1:23" x14ac:dyDescent="0.25">
      <c r="A25" s="7"/>
      <c r="B25" s="11">
        <v>21</v>
      </c>
      <c r="C25" s="15">
        <f t="shared" si="0"/>
        <v>23025.163991043406</v>
      </c>
      <c r="D25" s="15">
        <f t="shared" si="1"/>
        <v>7871.821547525672</v>
      </c>
      <c r="E25" s="15">
        <f t="shared" si="2"/>
        <v>342.25311076198574</v>
      </c>
      <c r="F25" s="15">
        <v>3832.644592489778</v>
      </c>
      <c r="G25" s="15">
        <f t="shared" si="3"/>
        <v>3696.9238442739083</v>
      </c>
      <c r="H25" s="12">
        <f t="shared" si="4"/>
        <v>1968.9513284071827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</row>
    <row r="26" spans="1:23" x14ac:dyDescent="0.25">
      <c r="A26" s="7"/>
      <c r="B26" s="11">
        <v>22</v>
      </c>
      <c r="C26" s="15">
        <f t="shared" si="0"/>
        <v>23019.801009419316</v>
      </c>
      <c r="D26" s="15">
        <f t="shared" si="1"/>
        <v>7870.7214015861982</v>
      </c>
      <c r="E26" s="15">
        <f t="shared" si="2"/>
        <v>342.2052783298347</v>
      </c>
      <c r="F26" s="15">
        <v>3831.2705199457973</v>
      </c>
      <c r="G26" s="15">
        <f t="shared" si="3"/>
        <v>3697.2456033105664</v>
      </c>
      <c r="H26" s="12">
        <f t="shared" si="4"/>
        <v>1910.926324014634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</row>
    <row r="27" spans="1:23" x14ac:dyDescent="0.25">
      <c r="A27" s="7"/>
      <c r="B27" s="11">
        <v>23</v>
      </c>
      <c r="C27" s="15">
        <f t="shared" si="0"/>
        <v>23015.602791750629</v>
      </c>
      <c r="D27" s="15">
        <f t="shared" si="1"/>
        <v>7869.8601202837153</v>
      </c>
      <c r="E27" s="15">
        <f t="shared" si="2"/>
        <v>342.16783131668325</v>
      </c>
      <c r="F27" s="15">
        <v>3831.7355809564169</v>
      </c>
      <c r="G27" s="15">
        <f t="shared" si="3"/>
        <v>3695.9567080106153</v>
      </c>
      <c r="H27" s="12">
        <f t="shared" si="4"/>
        <v>1853.8034370422838</v>
      </c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</row>
    <row r="28" spans="1:23" x14ac:dyDescent="0.25">
      <c r="A28" s="7"/>
      <c r="B28" s="11">
        <v>24</v>
      </c>
      <c r="C28" s="15">
        <f t="shared" si="0"/>
        <v>23013.51391286686</v>
      </c>
      <c r="D28" s="15">
        <f t="shared" si="1"/>
        <v>7869.4315549355933</v>
      </c>
      <c r="E28" s="15">
        <f t="shared" si="2"/>
        <v>342.14919804067796</v>
      </c>
      <c r="F28" s="15">
        <v>3833.4967732607111</v>
      </c>
      <c r="G28" s="15">
        <f t="shared" si="3"/>
        <v>3693.7855836342042</v>
      </c>
      <c r="H28" s="12">
        <f t="shared" si="4"/>
        <v>1797.9584658663696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</row>
    <row r="29" spans="1:23" x14ac:dyDescent="0.25">
      <c r="A29" s="7"/>
      <c r="B29" s="11">
        <v>25</v>
      </c>
      <c r="C29" s="15">
        <f t="shared" si="0"/>
        <v>23013.793443339535</v>
      </c>
      <c r="D29" s="15">
        <f t="shared" si="1"/>
        <v>7869.4889057752807</v>
      </c>
      <c r="E29" s="15">
        <f t="shared" si="2"/>
        <v>342.15169155544697</v>
      </c>
      <c r="F29" s="15">
        <v>3835.911771029268</v>
      </c>
      <c r="G29" s="15">
        <f t="shared" si="3"/>
        <v>3691.4254431905656</v>
      </c>
      <c r="H29" s="12">
        <f t="shared" si="4"/>
        <v>1743.7059113003997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</row>
    <row r="30" spans="1:23" x14ac:dyDescent="0.25">
      <c r="A30" s="7"/>
      <c r="B30" s="11">
        <v>26</v>
      </c>
      <c r="C30" s="15">
        <f t="shared" si="0"/>
        <v>23016.110938799458</v>
      </c>
      <c r="D30" s="15">
        <f t="shared" si="1"/>
        <v>7869.9643720447257</v>
      </c>
      <c r="E30" s="15">
        <f t="shared" si="2"/>
        <v>342.17236400194457</v>
      </c>
      <c r="F30" s="15">
        <v>3838.3359852598369</v>
      </c>
      <c r="G30" s="15">
        <f t="shared" si="3"/>
        <v>3689.4560227829443</v>
      </c>
      <c r="H30" s="12">
        <f t="shared" si="4"/>
        <v>1691.2688192899634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</row>
    <row r="31" spans="1:23" x14ac:dyDescent="0.25">
      <c r="A31" s="7"/>
      <c r="B31" s="11">
        <v>27</v>
      </c>
      <c r="C31" s="15">
        <f t="shared" si="0"/>
        <v>23019.783766615459</v>
      </c>
      <c r="D31" s="15">
        <f t="shared" si="1"/>
        <v>7870.7178642838862</v>
      </c>
      <c r="E31" s="15">
        <f t="shared" si="2"/>
        <v>342.20512453408202</v>
      </c>
      <c r="F31" s="15">
        <v>3840.3034555852469</v>
      </c>
      <c r="G31" s="15">
        <f t="shared" si="3"/>
        <v>3688.2092841645572</v>
      </c>
      <c r="H31" s="12">
        <f t="shared" si="4"/>
        <v>1640.7296499789429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</row>
    <row r="32" spans="1:23" x14ac:dyDescent="0.25">
      <c r="A32" s="7"/>
      <c r="B32" s="11">
        <v>28</v>
      </c>
      <c r="C32" s="15">
        <f t="shared" si="0"/>
        <v>23023.927955773048</v>
      </c>
      <c r="D32" s="15">
        <f t="shared" si="1"/>
        <v>7871.5680000535758</v>
      </c>
      <c r="E32" s="15">
        <f t="shared" si="2"/>
        <v>342.24208695885113</v>
      </c>
      <c r="F32" s="15">
        <v>3841.4655151197653</v>
      </c>
      <c r="G32" s="15">
        <f t="shared" si="3"/>
        <v>3687.8603979749596</v>
      </c>
      <c r="H32" s="12">
        <f t="shared" si="4"/>
        <v>1592.0881427431441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</row>
    <row r="33" spans="1:23" x14ac:dyDescent="0.25">
      <c r="A33" s="7"/>
      <c r="B33" s="11">
        <v>29</v>
      </c>
      <c r="C33" s="15">
        <f t="shared" si="0"/>
        <v>23027.688852336334</v>
      </c>
      <c r="D33" s="15">
        <f t="shared" si="1"/>
        <v>7872.3394544991806</v>
      </c>
      <c r="E33" s="15">
        <f t="shared" si="2"/>
        <v>342.27562845648612</v>
      </c>
      <c r="F33" s="15">
        <v>3841.709038619344</v>
      </c>
      <c r="G33" s="15">
        <f t="shared" si="3"/>
        <v>3688.3547874233504</v>
      </c>
      <c r="H33" s="12">
        <f t="shared" si="4"/>
        <v>1545.2419523659589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</row>
    <row r="34" spans="1:23" x14ac:dyDescent="0.25">
      <c r="A34" s="7"/>
      <c r="B34" s="11">
        <v>30</v>
      </c>
      <c r="C34" s="15">
        <f t="shared" si="0"/>
        <v>23030.379045147733</v>
      </c>
      <c r="D34" s="15">
        <f t="shared" si="1"/>
        <v>7872.8912497665706</v>
      </c>
      <c r="E34" s="15">
        <f t="shared" si="2"/>
        <v>342.29961955506826</v>
      </c>
      <c r="F34" s="15">
        <v>3841.0867003360213</v>
      </c>
      <c r="G34" s="15">
        <f t="shared" si="3"/>
        <v>3689.5049298754811</v>
      </c>
      <c r="H34" s="12">
        <f t="shared" si="4"/>
        <v>1500.0407639507375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</row>
    <row r="35" spans="1:23" x14ac:dyDescent="0.25">
      <c r="A35" s="7"/>
      <c r="B35" s="11">
        <v>31</v>
      </c>
      <c r="C35" s="15">
        <f t="shared" si="0"/>
        <v>23031.602304725009</v>
      </c>
      <c r="D35" s="15">
        <f t="shared" si="1"/>
        <v>7873.1421484764869</v>
      </c>
      <c r="E35" s="15">
        <f t="shared" si="2"/>
        <v>342.31052819462985</v>
      </c>
      <c r="F35" s="15">
        <v>3839.8236436981128</v>
      </c>
      <c r="G35" s="15">
        <f t="shared" si="3"/>
        <v>3691.007976583744</v>
      </c>
      <c r="H35" s="12">
        <f t="shared" si="4"/>
        <v>1456.3008921722922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</row>
    <row r="36" spans="1:23" x14ac:dyDescent="0.25">
      <c r="A36" s="7"/>
      <c r="B36" s="11">
        <v>32</v>
      </c>
      <c r="C36" s="15">
        <f t="shared" si="0"/>
        <v>23031.297769337554</v>
      </c>
      <c r="D36" s="15">
        <f t="shared" si="1"/>
        <v>7873.0796867327454</v>
      </c>
      <c r="E36" s="15">
        <f t="shared" si="2"/>
        <v>342.30781246664111</v>
      </c>
      <c r="F36" s="15">
        <v>3838.2450928354747</v>
      </c>
      <c r="G36" s="15">
        <f t="shared" si="3"/>
        <v>3692.5267814306294</v>
      </c>
      <c r="H36" s="12">
        <f t="shared" si="4"/>
        <v>1413.8422358823655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</row>
    <row r="37" spans="1:23" x14ac:dyDescent="0.25">
      <c r="A37" s="7"/>
      <c r="B37" s="11">
        <v>33</v>
      </c>
      <c r="C37" s="15">
        <f t="shared" si="0"/>
        <v>23029.654136746547</v>
      </c>
      <c r="D37" s="15">
        <f t="shared" si="1"/>
        <v>7872.7425636960843</v>
      </c>
      <c r="E37" s="15">
        <f t="shared" si="2"/>
        <v>342.29315494330802</v>
      </c>
      <c r="F37" s="15">
        <v>3836.6320568667534</v>
      </c>
      <c r="G37" s="15">
        <f t="shared" si="3"/>
        <v>3693.8173518860231</v>
      </c>
      <c r="H37" s="12">
        <f t="shared" si="4"/>
        <v>1372.5364288536239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</row>
    <row r="38" spans="1:23" x14ac:dyDescent="0.25">
      <c r="A38" s="7"/>
      <c r="B38" s="11">
        <v>34</v>
      </c>
      <c r="C38" s="15">
        <f t="shared" si="0"/>
        <v>23027.005832176201</v>
      </c>
      <c r="D38" s="15">
        <f t="shared" si="1"/>
        <v>7872.1993536366062</v>
      </c>
      <c r="E38" s="15">
        <f t="shared" si="2"/>
        <v>342.26953711463506</v>
      </c>
      <c r="F38" s="15">
        <v>3835.1860007923556</v>
      </c>
      <c r="G38" s="15">
        <f t="shared" si="3"/>
        <v>3694.7438157296156</v>
      </c>
      <c r="H38" s="12">
        <f t="shared" si="4"/>
        <v>1332.3059251878717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</row>
    <row r="39" spans="1:23" x14ac:dyDescent="0.25">
      <c r="A39" s="7"/>
      <c r="B39" s="11">
        <v>35</v>
      </c>
      <c r="C39" s="15">
        <f t="shared" si="0"/>
        <v>23023.670362413312</v>
      </c>
      <c r="D39" s="15">
        <f t="shared" si="1"/>
        <v>7871.5151593344308</v>
      </c>
      <c r="E39" s="15">
        <f t="shared" si="2"/>
        <v>342.2397895362796</v>
      </c>
      <c r="F39" s="15">
        <v>3833.9429239726637</v>
      </c>
      <c r="G39" s="15">
        <f t="shared" si="3"/>
        <v>3695.3324458254874</v>
      </c>
      <c r="H39" s="12">
        <f t="shared" si="4"/>
        <v>1293.1363183095914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</row>
    <row r="40" spans="1:23" x14ac:dyDescent="0.25">
      <c r="A40" s="7"/>
      <c r="B40" s="11">
        <v>36</v>
      </c>
      <c r="C40" s="15">
        <f t="shared" si="0"/>
        <v>23019.939981668063</v>
      </c>
      <c r="D40" s="15">
        <f t="shared" si="1"/>
        <v>7870.7499112296518</v>
      </c>
      <c r="E40" s="15">
        <f t="shared" si="2"/>
        <v>342.20651787955006</v>
      </c>
      <c r="F40" s="15">
        <v>3832.9262828660967</v>
      </c>
      <c r="G40" s="15">
        <f t="shared" si="3"/>
        <v>3695.617110484005</v>
      </c>
      <c r="H40" s="12">
        <f t="shared" si="4"/>
        <v>1255.0150352172468</v>
      </c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</row>
    <row r="41" spans="1:23" x14ac:dyDescent="0.25">
      <c r="A41" s="7"/>
      <c r="B41" s="11">
        <v>37</v>
      </c>
      <c r="C41" s="15">
        <f t="shared" si="0"/>
        <v>23016.155399090971</v>
      </c>
      <c r="D41" s="15">
        <f t="shared" si="1"/>
        <v>7869.9734935016759</v>
      </c>
      <c r="E41" s="15">
        <f t="shared" si="2"/>
        <v>342.17276058702936</v>
      </c>
      <c r="F41" s="15">
        <v>3832.2413172714059</v>
      </c>
      <c r="G41" s="15">
        <f t="shared" si="3"/>
        <v>3695.5594156432408</v>
      </c>
      <c r="H41" s="12">
        <f t="shared" si="4"/>
        <v>1217.9047216110193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</row>
    <row r="42" spans="1:23" x14ac:dyDescent="0.25">
      <c r="A42" s="7"/>
      <c r="B42" s="11">
        <v>38</v>
      </c>
      <c r="C42" s="15">
        <f t="shared" si="0"/>
        <v>23012.884175206455</v>
      </c>
      <c r="D42" s="15">
        <f t="shared" si="1"/>
        <v>7869.3023516016819</v>
      </c>
      <c r="E42" s="15">
        <f t="shared" si="2"/>
        <v>342.14358050442098</v>
      </c>
      <c r="F42" s="15">
        <v>3832.2094719832285</v>
      </c>
      <c r="G42" s="15">
        <f t="shared" si="3"/>
        <v>3694.9492991140323</v>
      </c>
      <c r="H42" s="12">
        <f t="shared" si="4"/>
        <v>1181.7150705034876</v>
      </c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</row>
    <row r="43" spans="1:23" x14ac:dyDescent="0.25">
      <c r="A43" s="7"/>
      <c r="B43" s="11">
        <v>39</v>
      </c>
      <c r="C43" s="15">
        <f t="shared" si="0"/>
        <v>23010.723170141366</v>
      </c>
      <c r="D43" s="15">
        <f t="shared" si="1"/>
        <v>7868.8589672391417</v>
      </c>
      <c r="E43" s="15">
        <f t="shared" si="2"/>
        <v>342.12430292344095</v>
      </c>
      <c r="F43" s="15">
        <v>3832.9595232918055</v>
      </c>
      <c r="G43" s="15">
        <f t="shared" si="3"/>
        <v>3693.7751410238952</v>
      </c>
      <c r="H43" s="12">
        <f t="shared" si="4"/>
        <v>1146.425692242072</v>
      </c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</row>
    <row r="44" spans="1:23" x14ac:dyDescent="0.25">
      <c r="A44" s="7"/>
      <c r="B44" s="11">
        <v>40</v>
      </c>
      <c r="C44" s="15">
        <f t="shared" si="0"/>
        <v>23009.841712016543</v>
      </c>
      <c r="D44" s="15">
        <f t="shared" si="1"/>
        <v>7868.6781092254532</v>
      </c>
      <c r="E44" s="15">
        <f t="shared" si="2"/>
        <v>342.11643953154146</v>
      </c>
      <c r="F44" s="15">
        <v>3834.0921605446019</v>
      </c>
      <c r="G44" s="15">
        <f t="shared" si="3"/>
        <v>3692.4695091493099</v>
      </c>
      <c r="H44" s="12">
        <f t="shared" si="4"/>
        <v>1112.1504438180623</v>
      </c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</row>
    <row r="45" spans="1:23" x14ac:dyDescent="0.25">
      <c r="A45" s="7"/>
      <c r="B45" s="11">
        <v>41</v>
      </c>
      <c r="C45" s="15">
        <f t="shared" si="0"/>
        <v>23009.599586362929</v>
      </c>
      <c r="D45" s="15">
        <f t="shared" si="1"/>
        <v>7868.6284292790115</v>
      </c>
      <c r="E45" s="15">
        <f t="shared" si="2"/>
        <v>342.11427953387005</v>
      </c>
      <c r="F45" s="15">
        <v>3834.6911387402056</v>
      </c>
      <c r="G45" s="15">
        <f t="shared" si="3"/>
        <v>3691.8230110049358</v>
      </c>
      <c r="H45" s="12">
        <f t="shared" si="4"/>
        <v>1079.0924642281445</v>
      </c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</row>
    <row r="46" spans="1:23" x14ac:dyDescent="0.25">
      <c r="A46" s="7"/>
      <c r="B46" s="11">
        <v>42</v>
      </c>
      <c r="C46" s="15">
        <f t="shared" si="0"/>
        <v>23009.215534690906</v>
      </c>
      <c r="D46" s="15">
        <f t="shared" si="1"/>
        <v>7868.549628168681</v>
      </c>
      <c r="E46" s="15">
        <f t="shared" si="2"/>
        <v>342.11085339863831</v>
      </c>
      <c r="F46" s="15">
        <v>3834.4852041097934</v>
      </c>
      <c r="G46" s="15">
        <f t="shared" si="3"/>
        <v>3691.9535706602492</v>
      </c>
      <c r="H46" s="12">
        <f t="shared" si="4"/>
        <v>1047.2374959679842</v>
      </c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</row>
    <row r="47" spans="1:23" x14ac:dyDescent="0.25">
      <c r="A47" s="7"/>
      <c r="B47" s="11">
        <v>43</v>
      </c>
      <c r="C47" s="15">
        <f t="shared" si="0"/>
        <v>23009.435246430818</v>
      </c>
      <c r="D47" s="15">
        <f t="shared" si="1"/>
        <v>7868.594709482084</v>
      </c>
      <c r="E47" s="15">
        <f t="shared" si="2"/>
        <v>342.11281345574281</v>
      </c>
      <c r="F47" s="15">
        <v>3835.1255861450463</v>
      </c>
      <c r="G47" s="15">
        <f t="shared" si="3"/>
        <v>3691.3563098812947</v>
      </c>
      <c r="H47" s="12">
        <f t="shared" si="4"/>
        <v>1016.1225420843225</v>
      </c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</row>
    <row r="48" spans="1:23" x14ac:dyDescent="0.25">
      <c r="A48" s="7"/>
      <c r="B48" s="11">
        <v>44</v>
      </c>
      <c r="C48" s="15">
        <f t="shared" si="0"/>
        <v>23012.607322231575</v>
      </c>
      <c r="D48" s="15">
        <f t="shared" si="1"/>
        <v>7869.2455492037261</v>
      </c>
      <c r="E48" s="15">
        <f t="shared" si="2"/>
        <v>342.14111083494464</v>
      </c>
      <c r="F48" s="15">
        <v>3838.6066295060223</v>
      </c>
      <c r="G48" s="15">
        <f t="shared" si="3"/>
        <v>3688.497808862759</v>
      </c>
      <c r="H48" s="12">
        <f t="shared" si="4"/>
        <v>985.32797597093065</v>
      </c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</row>
    <row r="49" spans="1:23" x14ac:dyDescent="0.25">
      <c r="A49" s="7"/>
      <c r="B49" s="11">
        <v>45</v>
      </c>
      <c r="C49" s="15">
        <f t="shared" si="0"/>
        <v>23018.196737571874</v>
      </c>
      <c r="D49" s="15">
        <f t="shared" si="1"/>
        <v>7870.3922861583551</v>
      </c>
      <c r="E49" s="15">
        <f t="shared" si="2"/>
        <v>342.19096896340676</v>
      </c>
      <c r="F49" s="15">
        <v>3841.9555382689477</v>
      </c>
      <c r="G49" s="15">
        <f t="shared" si="3"/>
        <v>3686.2457789260006</v>
      </c>
      <c r="H49" s="12">
        <f t="shared" si="4"/>
        <v>955.62331653359399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</row>
    <row r="50" spans="1:23" x14ac:dyDescent="0.25">
      <c r="A50" s="7"/>
      <c r="B50" s="11">
        <v>46</v>
      </c>
      <c r="C50" s="15">
        <f t="shared" si="0"/>
        <v>23019.624719490992</v>
      </c>
      <c r="D50" s="15">
        <f t="shared" si="1"/>
        <v>7870.6852362595846</v>
      </c>
      <c r="E50" s="15">
        <f t="shared" si="2"/>
        <v>342.20370592432977</v>
      </c>
      <c r="F50" s="15">
        <v>3838.0321018342843</v>
      </c>
      <c r="G50" s="15">
        <f t="shared" si="3"/>
        <v>3690.4494285009705</v>
      </c>
      <c r="H50" s="12">
        <f t="shared" si="4"/>
        <v>928.43792736247951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</row>
    <row r="51" spans="1:23" x14ac:dyDescent="0.25">
      <c r="A51" s="7"/>
      <c r="B51" s="11">
        <v>47</v>
      </c>
      <c r="C51" s="15">
        <f t="shared" si="0"/>
        <v>23016.937912768484</v>
      </c>
      <c r="D51" s="15">
        <f t="shared" si="1"/>
        <v>7870.134032564416</v>
      </c>
      <c r="E51" s="15">
        <f t="shared" si="2"/>
        <v>342.17974054627894</v>
      </c>
      <c r="F51" s="15">
        <v>3833.4695120722431</v>
      </c>
      <c r="G51" s="15">
        <f t="shared" si="3"/>
        <v>3694.4847799458939</v>
      </c>
      <c r="H51" s="12">
        <f t="shared" si="4"/>
        <v>901.98364373639413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</row>
    <row r="52" spans="1:23" x14ac:dyDescent="0.25">
      <c r="A52" s="7"/>
      <c r="B52" s="11">
        <v>48</v>
      </c>
      <c r="C52" s="15">
        <f t="shared" si="0"/>
        <v>23027.213401045654</v>
      </c>
      <c r="D52" s="15">
        <f t="shared" si="1"/>
        <v>7872.2419302682119</v>
      </c>
      <c r="E52" s="15">
        <f t="shared" si="2"/>
        <v>342.27138827253094</v>
      </c>
      <c r="F52" s="15">
        <v>3848.1443884514501</v>
      </c>
      <c r="G52" s="15">
        <f t="shared" si="3"/>
        <v>3681.8261535442307</v>
      </c>
      <c r="H52" s="12">
        <f t="shared" si="4"/>
        <v>872.32681841645206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</row>
    <row r="53" spans="1:23" x14ac:dyDescent="0.25">
      <c r="A53" s="7"/>
      <c r="B53" s="11">
        <v>49</v>
      </c>
      <c r="C53" s="15">
        <f t="shared" si="0"/>
        <v>23034.445859312258</v>
      </c>
      <c r="D53" s="15">
        <f t="shared" si="1"/>
        <v>7873.7253599195265</v>
      </c>
      <c r="E53" s="15">
        <f t="shared" si="2"/>
        <v>342.33588521389248</v>
      </c>
      <c r="F53" s="15">
        <v>3846.306768151981</v>
      </c>
      <c r="G53" s="15">
        <f t="shared" si="3"/>
        <v>3685.0827065536528</v>
      </c>
      <c r="H53" s="12">
        <f t="shared" si="4"/>
        <v>847.29442925755404</v>
      </c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</row>
    <row r="54" spans="1:23" x14ac:dyDescent="0.25">
      <c r="A54" s="7"/>
      <c r="B54" s="11">
        <v>50</v>
      </c>
      <c r="C54" s="15">
        <f t="shared" si="0"/>
        <v>23020.742968929109</v>
      </c>
      <c r="D54" s="15">
        <f t="shared" si="1"/>
        <v>7870.9146397518125</v>
      </c>
      <c r="E54" s="15">
        <f t="shared" si="2"/>
        <v>342.21367998920925</v>
      </c>
      <c r="F54" s="15">
        <v>3823.0876044383726</v>
      </c>
      <c r="G54" s="15">
        <f t="shared" si="3"/>
        <v>3705.6133553242307</v>
      </c>
      <c r="H54" s="12">
        <f t="shared" si="4"/>
        <v>826.83410142165599</v>
      </c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</row>
    <row r="55" spans="1:23" x14ac:dyDescent="0.25">
      <c r="A55" s="7"/>
      <c r="B55" s="11">
        <v>51</v>
      </c>
      <c r="C55" s="15">
        <f t="shared" si="0"/>
        <v>23048.168863651408</v>
      </c>
      <c r="D55" s="15">
        <f t="shared" si="1"/>
        <v>7876.5395356197441</v>
      </c>
      <c r="E55" s="15">
        <f t="shared" si="2"/>
        <v>342.45824067911929</v>
      </c>
      <c r="F55" s="15">
        <v>3868.7873719975373</v>
      </c>
      <c r="G55" s="15">
        <f t="shared" si="3"/>
        <v>3665.2939229430876</v>
      </c>
      <c r="H55" s="12">
        <f t="shared" si="4"/>
        <v>793.66686551378689</v>
      </c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</row>
    <row r="56" spans="1:23" x14ac:dyDescent="0.25">
      <c r="A56" s="7"/>
      <c r="B56" s="11">
        <v>52</v>
      </c>
      <c r="C56" s="15">
        <f t="shared" si="0"/>
        <v>21588.881517464226</v>
      </c>
      <c r="D56" s="15">
        <f t="shared" si="1"/>
        <v>7573.4138000475477</v>
      </c>
      <c r="E56" s="15">
        <f t="shared" si="2"/>
        <v>329.2788608716325</v>
      </c>
      <c r="F56" s="15">
        <v>2138.8595733901911</v>
      </c>
      <c r="G56" s="15">
        <f t="shared" si="3"/>
        <v>5105.2753657857238</v>
      </c>
      <c r="H56" s="12">
        <f t="shared" si="4"/>
        <v>1072.802507764259</v>
      </c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</row>
    <row r="57" spans="1:23" x14ac:dyDescent="0.25">
      <c r="A57" s="7"/>
      <c r="B57" s="11">
        <v>53</v>
      </c>
      <c r="C57" s="15">
        <f t="shared" si="0"/>
        <v>18504.755586397907</v>
      </c>
      <c r="D57" s="15">
        <f t="shared" si="1"/>
        <v>6904.3629421680371</v>
      </c>
      <c r="E57" s="15">
        <f t="shared" si="2"/>
        <v>300.18969313774073</v>
      </c>
      <c r="F57" s="15">
        <v>0</v>
      </c>
      <c r="G57" s="15">
        <f t="shared" si="3"/>
        <v>6604.1732490302966</v>
      </c>
      <c r="H57" s="12">
        <f t="shared" si="4"/>
        <v>1346.7600698072313</v>
      </c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</row>
    <row r="58" spans="1:23" x14ac:dyDescent="0.25">
      <c r="A58" s="7"/>
      <c r="B58" s="11">
        <v>54</v>
      </c>
      <c r="C58" s="15">
        <f t="shared" si="0"/>
        <v>15861.219074055347</v>
      </c>
      <c r="D58" s="15">
        <f t="shared" si="1"/>
        <v>6294.4174048543209</v>
      </c>
      <c r="E58" s="15">
        <f t="shared" si="2"/>
        <v>273.67032195018788</v>
      </c>
      <c r="F58" s="15">
        <v>0</v>
      </c>
      <c r="G58" s="15">
        <f t="shared" si="3"/>
        <v>6020.7470829041331</v>
      </c>
      <c r="H58" s="12">
        <f t="shared" si="4"/>
        <v>1191.4980152181961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</row>
    <row r="59" spans="1:23" x14ac:dyDescent="0.25">
      <c r="A59" s="7"/>
      <c r="B59" s="11">
        <v>55</v>
      </c>
      <c r="C59" s="15">
        <f t="shared" si="0"/>
        <v>13595.330634904582</v>
      </c>
      <c r="D59" s="15">
        <f t="shared" si="1"/>
        <v>5738.3557032550825</v>
      </c>
      <c r="E59" s="15">
        <f t="shared" si="2"/>
        <v>249.49372622848185</v>
      </c>
      <c r="F59" s="15">
        <v>0</v>
      </c>
      <c r="G59" s="15">
        <f t="shared" si="3"/>
        <v>5488.8619770266005</v>
      </c>
      <c r="H59" s="12">
        <f t="shared" si="4"/>
        <v>1054.1354411198904</v>
      </c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</row>
    <row r="60" spans="1:23" x14ac:dyDescent="0.25">
      <c r="A60" s="7"/>
      <c r="B60" s="11">
        <v>56</v>
      </c>
      <c r="C60" s="15">
        <f t="shared" si="0"/>
        <v>11653.140544203927</v>
      </c>
      <c r="D60" s="15">
        <f t="shared" si="1"/>
        <v>5231.4176291653594</v>
      </c>
      <c r="E60" s="15">
        <f t="shared" si="2"/>
        <v>227.45294039849389</v>
      </c>
      <c r="F60" s="15">
        <v>0</v>
      </c>
      <c r="G60" s="15">
        <f t="shared" si="3"/>
        <v>5003.964688766865</v>
      </c>
      <c r="H60" s="12">
        <f t="shared" si="4"/>
        <v>932.60879500628926</v>
      </c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</row>
    <row r="61" spans="1:23" x14ac:dyDescent="0.25">
      <c r="A61" s="7"/>
      <c r="B61" s="11">
        <v>57</v>
      </c>
      <c r="C61" s="15">
        <f t="shared" si="0"/>
        <v>9988.4061807462222</v>
      </c>
      <c r="D61" s="15">
        <f t="shared" si="1"/>
        <v>4769.2635009045825</v>
      </c>
      <c r="E61" s="15">
        <f t="shared" si="2"/>
        <v>207.35928264802533</v>
      </c>
      <c r="F61" s="15">
        <v>0</v>
      </c>
      <c r="G61" s="15">
        <f t="shared" si="3"/>
        <v>4561.9042182565572</v>
      </c>
      <c r="H61" s="12">
        <f t="shared" si="4"/>
        <v>825.09242227836501</v>
      </c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</row>
    <row r="62" spans="1:23" x14ac:dyDescent="0.25">
      <c r="A62" s="7"/>
      <c r="B62" s="11">
        <v>58</v>
      </c>
      <c r="C62" s="15">
        <f t="shared" si="0"/>
        <v>8561.4910120681907</v>
      </c>
      <c r="D62" s="15">
        <f t="shared" si="1"/>
        <v>4347.9370131437154</v>
      </c>
      <c r="E62" s="15">
        <f t="shared" si="2"/>
        <v>189.04073970190066</v>
      </c>
      <c r="F62" s="15">
        <v>0</v>
      </c>
      <c r="G62" s="15">
        <f t="shared" si="3"/>
        <v>4158.8962734418146</v>
      </c>
      <c r="H62" s="12">
        <f t="shared" si="4"/>
        <v>729.97114003904267</v>
      </c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</row>
    <row r="63" spans="1:23" x14ac:dyDescent="0.25">
      <c r="A63" s="7"/>
      <c r="B63" s="11">
        <v>59</v>
      </c>
      <c r="C63" s="15">
        <f t="shared" si="0"/>
        <v>7338.4208674870197</v>
      </c>
      <c r="D63" s="15">
        <f t="shared" si="1"/>
        <v>3963.8313686546153</v>
      </c>
      <c r="E63" s="15">
        <f t="shared" si="2"/>
        <v>172.3404942893311</v>
      </c>
      <c r="F63" s="15">
        <v>0</v>
      </c>
      <c r="G63" s="15">
        <f t="shared" si="3"/>
        <v>3791.4908743652841</v>
      </c>
      <c r="H63" s="12">
        <f t="shared" si="4"/>
        <v>645.81597273490377</v>
      </c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</row>
    <row r="64" spans="1:23" ht="15.75" thickBot="1" x14ac:dyDescent="0.3">
      <c r="A64" s="7"/>
      <c r="B64" s="13">
        <v>60</v>
      </c>
      <c r="C64" s="16">
        <f t="shared" si="0"/>
        <v>6290.0750292745879</v>
      </c>
      <c r="D64" s="16">
        <f t="shared" si="1"/>
        <v>3613.6584020498476</v>
      </c>
      <c r="E64" s="16">
        <f t="shared" si="2"/>
        <v>157.11558269781946</v>
      </c>
      <c r="F64" s="16">
        <v>0</v>
      </c>
      <c r="G64" s="16">
        <f t="shared" si="3"/>
        <v>3456.5428193520283</v>
      </c>
      <c r="H64" s="14">
        <f t="shared" si="4"/>
        <v>571.36268512919855</v>
      </c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</row>
    <row r="65" spans="1:23" ht="15.75" thickBot="1" x14ac:dyDescent="0.3">
      <c r="A65" s="7"/>
      <c r="B65" s="7"/>
      <c r="C65" s="7"/>
      <c r="D65" s="7"/>
      <c r="E65" s="7"/>
      <c r="F65" s="7"/>
      <c r="G65" s="7"/>
      <c r="H65" s="26">
        <f>SUM(H5:H64)</f>
        <v>80487.171008751611</v>
      </c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</row>
    <row r="66" spans="1:23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</row>
    <row r="67" spans="1:23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</row>
    <row r="68" spans="1:23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</row>
    <row r="69" spans="1:23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</row>
    <row r="70" spans="1:23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</row>
    <row r="71" spans="1:23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</row>
    <row r="72" spans="1:23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</row>
  </sheetData>
  <mergeCells count="1">
    <mergeCell ref="K3:L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68A32-C0AB-44FA-AB81-DBB445552895}">
  <dimension ref="A1:X77"/>
  <sheetViews>
    <sheetView topLeftCell="A7" zoomScale="40" zoomScaleNormal="40" workbookViewId="0">
      <selection activeCell="O51" sqref="O51"/>
    </sheetView>
  </sheetViews>
  <sheetFormatPr defaultRowHeight="15" x14ac:dyDescent="0.25"/>
  <cols>
    <col min="1" max="1" width="2" customWidth="1"/>
    <col min="8" max="8" width="12" bestFit="1" customWidth="1"/>
  </cols>
  <sheetData>
    <row r="1" spans="1:24" ht="11.25" customHeight="1" thickBot="1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ht="15.75" thickBot="1" x14ac:dyDescent="0.3">
      <c r="A2" s="7"/>
      <c r="B2" s="25" t="s">
        <v>10</v>
      </c>
      <c r="C2" s="29">
        <v>1</v>
      </c>
      <c r="D2" s="34" t="s">
        <v>42</v>
      </c>
      <c r="E2" s="17">
        <f>1/(5+$L$12)</f>
        <v>0.16666666666666666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ht="15.75" thickBot="1" x14ac:dyDescent="0.3">
      <c r="A3" s="7"/>
      <c r="B3" s="20" t="s">
        <v>11</v>
      </c>
      <c r="C3" s="18" t="s">
        <v>38</v>
      </c>
      <c r="D3" s="18" t="s">
        <v>39</v>
      </c>
      <c r="E3" s="18" t="s">
        <v>40</v>
      </c>
      <c r="F3" s="18" t="s">
        <v>41</v>
      </c>
      <c r="G3" s="18" t="s">
        <v>36</v>
      </c>
      <c r="H3" s="18" t="s">
        <v>27</v>
      </c>
      <c r="I3" s="19" t="s">
        <v>43</v>
      </c>
      <c r="J3" s="7"/>
      <c r="K3" s="35" t="s">
        <v>0</v>
      </c>
      <c r="L3" s="36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x14ac:dyDescent="0.25">
      <c r="A4" s="7"/>
      <c r="B4" s="11">
        <v>0</v>
      </c>
      <c r="C4" s="15">
        <f>100*$L$4+10*$L$5+$L$6</f>
        <v>2111</v>
      </c>
      <c r="D4" s="15"/>
      <c r="E4" s="15"/>
      <c r="F4" s="15"/>
      <c r="G4" s="15"/>
      <c r="H4" s="15"/>
      <c r="I4" s="12"/>
      <c r="J4" s="7"/>
      <c r="K4" s="4" t="s">
        <v>1</v>
      </c>
      <c r="L4" s="3">
        <v>19</v>
      </c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spans="1:24" x14ac:dyDescent="0.25">
      <c r="A5" s="7"/>
      <c r="B5" s="11">
        <v>1</v>
      </c>
      <c r="C5" s="15">
        <f>(F5+C4)/(1+$E$2)</f>
        <v>4101.8107816561915</v>
      </c>
      <c r="D5" s="15">
        <f>$L$4*(C5^0.6)</f>
        <v>2796.0116352018704</v>
      </c>
      <c r="E5" s="15">
        <f>D5/(5+$L$13)</f>
        <v>121.56572326964654</v>
      </c>
      <c r="F5" s="15">
        <v>2674.4459119322237</v>
      </c>
      <c r="G5" s="15">
        <f>D5-F5-E5</f>
        <v>1.5631940186722204E-13</v>
      </c>
      <c r="H5" s="15">
        <f>G5*EXP(-I5*B5)</f>
        <v>1.5169946534901995E-13</v>
      </c>
      <c r="I5" s="12">
        <v>0.03</v>
      </c>
      <c r="J5" s="7"/>
      <c r="K5" s="5" t="s">
        <v>2</v>
      </c>
      <c r="L5" s="1">
        <v>21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spans="1:24" x14ac:dyDescent="0.25">
      <c r="A6" s="7"/>
      <c r="B6" s="11">
        <v>2</v>
      </c>
      <c r="C6" s="15">
        <f t="shared" ref="C6:C64" si="0">(F6+C5)/(1+$E$2)</f>
        <v>6552.0098982088712</v>
      </c>
      <c r="D6" s="15">
        <f t="shared" ref="D6:D64" si="1">$L$4*(C6^0.6)</f>
        <v>3703.2098919929845</v>
      </c>
      <c r="E6" s="15">
        <f t="shared" ref="E6:E64" si="2">D6/(5+$L$13)</f>
        <v>161.00912573882542</v>
      </c>
      <c r="F6" s="15">
        <v>3542.2007662541591</v>
      </c>
      <c r="G6" s="15">
        <f t="shared" ref="G6:G64" si="3">D6-F6-E6</f>
        <v>0</v>
      </c>
      <c r="H6" s="15">
        <f t="shared" ref="H6:H64" si="4">G6*EXP(-I6*B6)</f>
        <v>0</v>
      </c>
      <c r="I6" s="12">
        <v>0.03</v>
      </c>
      <c r="J6" s="7"/>
      <c r="K6" s="5" t="s">
        <v>3</v>
      </c>
      <c r="L6" s="1">
        <v>1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spans="1:24" x14ac:dyDescent="0.25">
      <c r="A7" s="7"/>
      <c r="B7" s="11">
        <v>3</v>
      </c>
      <c r="C7" s="15">
        <f t="shared" si="0"/>
        <v>9381.9951569265559</v>
      </c>
      <c r="D7" s="15">
        <f t="shared" si="1"/>
        <v>4593.3625326693273</v>
      </c>
      <c r="E7" s="15">
        <f t="shared" si="2"/>
        <v>199.71141446388378</v>
      </c>
      <c r="F7" s="15">
        <v>4393.6511182054437</v>
      </c>
      <c r="G7" s="15">
        <f t="shared" si="3"/>
        <v>-2.2737367544323206E-13</v>
      </c>
      <c r="H7" s="15">
        <f t="shared" si="4"/>
        <v>-2.0780389269730863E-13</v>
      </c>
      <c r="I7" s="12">
        <v>0.03</v>
      </c>
      <c r="J7" s="7"/>
      <c r="K7" s="8"/>
      <c r="L7" s="9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spans="1:24" x14ac:dyDescent="0.25">
      <c r="A8" s="7"/>
      <c r="B8" s="11">
        <v>4</v>
      </c>
      <c r="C8" s="15">
        <f t="shared" si="0"/>
        <v>12519.37053376224</v>
      </c>
      <c r="D8" s="15">
        <f t="shared" si="1"/>
        <v>5461.3888203019415</v>
      </c>
      <c r="E8" s="15">
        <f t="shared" si="2"/>
        <v>237.45168783921486</v>
      </c>
      <c r="F8" s="15">
        <v>5223.9371324627245</v>
      </c>
      <c r="G8" s="15">
        <f t="shared" si="3"/>
        <v>2.0463630789890885E-12</v>
      </c>
      <c r="H8" s="15">
        <f t="shared" si="4"/>
        <v>1.675420384731714E-12</v>
      </c>
      <c r="I8" s="12">
        <v>0.05</v>
      </c>
      <c r="J8" s="7"/>
      <c r="K8" s="5" t="s">
        <v>4</v>
      </c>
      <c r="L8" s="1">
        <v>15</v>
      </c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spans="1:24" x14ac:dyDescent="0.25">
      <c r="A9" s="7"/>
      <c r="B9" s="11">
        <v>5</v>
      </c>
      <c r="C9" s="15">
        <f t="shared" si="0"/>
        <v>15898.877468409268</v>
      </c>
      <c r="D9" s="15">
        <f t="shared" si="1"/>
        <v>6303.3798390507854</v>
      </c>
      <c r="E9" s="15">
        <f t="shared" si="2"/>
        <v>274.05999300220805</v>
      </c>
      <c r="F9" s="15">
        <v>6029.3198460485755</v>
      </c>
      <c r="G9" s="15">
        <f t="shared" si="3"/>
        <v>1.8758328224066645E-12</v>
      </c>
      <c r="H9" s="15">
        <f t="shared" si="4"/>
        <v>1.4609000710013538E-12</v>
      </c>
      <c r="I9" s="12">
        <v>0.05</v>
      </c>
      <c r="J9" s="7"/>
      <c r="K9" s="5" t="s">
        <v>5</v>
      </c>
      <c r="L9" s="1">
        <v>10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spans="1:24" x14ac:dyDescent="0.25">
      <c r="A10" s="7"/>
      <c r="B10" s="11">
        <v>6</v>
      </c>
      <c r="C10" s="15">
        <f t="shared" si="0"/>
        <v>19462.305108332566</v>
      </c>
      <c r="D10" s="15">
        <f t="shared" si="1"/>
        <v>7116.5608469760955</v>
      </c>
      <c r="E10" s="15">
        <f t="shared" si="2"/>
        <v>309.41568899896066</v>
      </c>
      <c r="F10" s="15">
        <v>6807.1451579787272</v>
      </c>
      <c r="G10" s="15">
        <f t="shared" si="3"/>
        <v>-1.5923546925478149E-9</v>
      </c>
      <c r="H10" s="15">
        <f t="shared" si="4"/>
        <v>-1.1796453700274562E-9</v>
      </c>
      <c r="I10" s="12">
        <v>0.05</v>
      </c>
      <c r="J10" s="7"/>
      <c r="K10" s="5" t="s">
        <v>6</v>
      </c>
      <c r="L10" s="1">
        <v>12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 x14ac:dyDescent="0.25">
      <c r="A11" s="7"/>
      <c r="B11" s="11">
        <v>7</v>
      </c>
      <c r="C11" s="15">
        <f t="shared" si="0"/>
        <v>18216.265060722701</v>
      </c>
      <c r="D11" s="15">
        <f t="shared" si="1"/>
        <v>6839.5763689832174</v>
      </c>
      <c r="E11" s="15">
        <f t="shared" si="2"/>
        <v>297.372885607966</v>
      </c>
      <c r="F11" s="15">
        <v>1790.0041291772518</v>
      </c>
      <c r="G11" s="15">
        <f t="shared" si="3"/>
        <v>4752.199354198</v>
      </c>
      <c r="H11" s="15">
        <f t="shared" si="4"/>
        <v>3348.8182848722922</v>
      </c>
      <c r="I11" s="12">
        <v>0.05</v>
      </c>
      <c r="J11" s="7"/>
      <c r="K11" s="8"/>
      <c r="L11" s="9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24" x14ac:dyDescent="0.25">
      <c r="A12" s="7"/>
      <c r="B12" s="11">
        <v>8</v>
      </c>
      <c r="C12" s="15">
        <f t="shared" si="0"/>
        <v>18244.293553025786</v>
      </c>
      <c r="D12" s="15">
        <f t="shared" si="1"/>
        <v>6845.8886639279144</v>
      </c>
      <c r="E12" s="15">
        <f t="shared" si="2"/>
        <v>297.64733321425717</v>
      </c>
      <c r="F12" s="15">
        <v>3068.7440844740527</v>
      </c>
      <c r="G12" s="15">
        <f t="shared" si="3"/>
        <v>3479.4972462396045</v>
      </c>
      <c r="H12" s="15">
        <f t="shared" si="4"/>
        <v>2332.376754280212</v>
      </c>
      <c r="I12" s="12">
        <v>0.05</v>
      </c>
      <c r="J12" s="7"/>
      <c r="K12" s="5" t="s">
        <v>7</v>
      </c>
      <c r="L12" s="1">
        <v>1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24" x14ac:dyDescent="0.25">
      <c r="A13" s="7"/>
      <c r="B13" s="11">
        <v>9</v>
      </c>
      <c r="C13" s="15">
        <f t="shared" si="0"/>
        <v>18218.273470582513</v>
      </c>
      <c r="D13" s="15">
        <f t="shared" si="1"/>
        <v>6840.028811995523</v>
      </c>
      <c r="E13" s="15">
        <f t="shared" si="2"/>
        <v>297.3925570432836</v>
      </c>
      <c r="F13" s="15">
        <v>3010.3588293204816</v>
      </c>
      <c r="G13" s="15">
        <f t="shared" si="3"/>
        <v>3532.277425631758</v>
      </c>
      <c r="H13" s="15">
        <f t="shared" si="4"/>
        <v>2252.2795259208938</v>
      </c>
      <c r="I13" s="12">
        <v>0.05</v>
      </c>
      <c r="J13" s="7"/>
      <c r="K13" s="5" t="s">
        <v>8</v>
      </c>
      <c r="L13" s="1">
        <v>18</v>
      </c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24" ht="15.75" thickBot="1" x14ac:dyDescent="0.3">
      <c r="A14" s="7"/>
      <c r="B14" s="11">
        <v>10</v>
      </c>
      <c r="C14" s="15">
        <f t="shared" si="0"/>
        <v>18196.585373293317</v>
      </c>
      <c r="D14" s="15">
        <f t="shared" si="1"/>
        <v>6835.1419861242839</v>
      </c>
      <c r="E14" s="15">
        <f t="shared" si="2"/>
        <v>297.18008635322974</v>
      </c>
      <c r="F14" s="15">
        <v>3011.0761315930245</v>
      </c>
      <c r="G14" s="15">
        <f t="shared" si="3"/>
        <v>3526.8857681780296</v>
      </c>
      <c r="H14" s="15">
        <f t="shared" si="4"/>
        <v>2139.1643517041184</v>
      </c>
      <c r="I14" s="12">
        <v>0.05</v>
      </c>
      <c r="J14" s="7"/>
      <c r="K14" s="6" t="s">
        <v>9</v>
      </c>
      <c r="L14" s="2">
        <v>20</v>
      </c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24" x14ac:dyDescent="0.25">
      <c r="A15" s="7"/>
      <c r="B15" s="11">
        <v>11</v>
      </c>
      <c r="C15" s="15">
        <f t="shared" si="0"/>
        <v>18215.883102454569</v>
      </c>
      <c r="D15" s="15">
        <f t="shared" si="1"/>
        <v>6839.490321365065</v>
      </c>
      <c r="E15" s="15">
        <f t="shared" si="2"/>
        <v>297.36914440717675</v>
      </c>
      <c r="F15" s="15">
        <v>3055.2782462370174</v>
      </c>
      <c r="G15" s="15">
        <f t="shared" si="3"/>
        <v>3486.8429307208708</v>
      </c>
      <c r="H15" s="15">
        <f t="shared" si="4"/>
        <v>2011.7333677059466</v>
      </c>
      <c r="I15" s="12">
        <v>0.05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spans="1:24" x14ac:dyDescent="0.25">
      <c r="A16" s="7"/>
      <c r="B16" s="11">
        <v>12</v>
      </c>
      <c r="C16" s="15">
        <f t="shared" si="0"/>
        <v>18248.431673575717</v>
      </c>
      <c r="D16" s="15">
        <f t="shared" si="1"/>
        <v>6846.8202810665098</v>
      </c>
      <c r="E16" s="15">
        <f t="shared" si="2"/>
        <v>297.68783830723953</v>
      </c>
      <c r="F16" s="15">
        <v>3073.9538500504364</v>
      </c>
      <c r="G16" s="15">
        <f t="shared" si="3"/>
        <v>3475.178592708834</v>
      </c>
      <c r="H16" s="15">
        <f t="shared" si="4"/>
        <v>1907.2184491834714</v>
      </c>
      <c r="I16" s="12">
        <v>0.05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spans="1:24" x14ac:dyDescent="0.25">
      <c r="A17" s="7"/>
      <c r="B17" s="11">
        <v>13</v>
      </c>
      <c r="C17" s="15">
        <f t="shared" si="0"/>
        <v>18262.579935122383</v>
      </c>
      <c r="D17" s="15">
        <f t="shared" si="1"/>
        <v>6850.0048480552887</v>
      </c>
      <c r="E17" s="15">
        <f t="shared" si="2"/>
        <v>297.82629774153429</v>
      </c>
      <c r="F17" s="15">
        <v>3057.9115840670629</v>
      </c>
      <c r="G17" s="15">
        <f t="shared" si="3"/>
        <v>3494.2669662466915</v>
      </c>
      <c r="H17" s="15">
        <f t="shared" si="4"/>
        <v>1824.167312604613</v>
      </c>
      <c r="I17" s="12">
        <v>0.05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spans="1:24" x14ac:dyDescent="0.25">
      <c r="A18" s="7"/>
      <c r="B18" s="11">
        <v>14</v>
      </c>
      <c r="C18" s="15">
        <f t="shared" si="0"/>
        <v>18251.805755637393</v>
      </c>
      <c r="D18" s="15">
        <f t="shared" si="1"/>
        <v>6847.5798273011023</v>
      </c>
      <c r="E18" s="15">
        <f t="shared" si="2"/>
        <v>297.72086205656967</v>
      </c>
      <c r="F18" s="15">
        <v>3031.1934464545784</v>
      </c>
      <c r="G18" s="15">
        <f t="shared" si="3"/>
        <v>3518.6655187899541</v>
      </c>
      <c r="H18" s="15">
        <f t="shared" si="4"/>
        <v>1747.3175855886668</v>
      </c>
      <c r="I18" s="12">
        <v>0.05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spans="1:24" x14ac:dyDescent="0.25">
      <c r="A19" s="7"/>
      <c r="B19" s="11">
        <v>15</v>
      </c>
      <c r="C19" s="15">
        <f t="shared" si="0"/>
        <v>18227.674350438097</v>
      </c>
      <c r="D19" s="15">
        <f t="shared" si="1"/>
        <v>6842.1463228979173</v>
      </c>
      <c r="E19" s="15">
        <f t="shared" si="2"/>
        <v>297.48462273469204</v>
      </c>
      <c r="F19" s="15">
        <v>3013.814319873718</v>
      </c>
      <c r="G19" s="15">
        <f t="shared" si="3"/>
        <v>3530.8473802895073</v>
      </c>
      <c r="H19" s="15">
        <f t="shared" si="4"/>
        <v>1667.8542052819971</v>
      </c>
      <c r="I19" s="12">
        <v>0.05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spans="1:24" x14ac:dyDescent="0.25">
      <c r="A20" s="7"/>
      <c r="B20" s="11">
        <v>16</v>
      </c>
      <c r="C20" s="15">
        <f t="shared" si="0"/>
        <v>18205.608127394589</v>
      </c>
      <c r="D20" s="15">
        <f t="shared" si="1"/>
        <v>6837.1753024710652</v>
      </c>
      <c r="E20" s="15">
        <f t="shared" si="2"/>
        <v>297.26849141178542</v>
      </c>
      <c r="F20" s="15">
        <v>3012.2017981889244</v>
      </c>
      <c r="G20" s="15">
        <f t="shared" si="3"/>
        <v>3527.7050128703554</v>
      </c>
      <c r="H20" s="15">
        <f t="shared" si="4"/>
        <v>1585.1000391441667</v>
      </c>
      <c r="I20" s="12">
        <v>0.05</v>
      </c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1:24" x14ac:dyDescent="0.25">
      <c r="A21" s="7"/>
      <c r="B21" s="11">
        <v>17</v>
      </c>
      <c r="C21" s="15">
        <f t="shared" si="0"/>
        <v>18195.241112524862</v>
      </c>
      <c r="D21" s="15">
        <f t="shared" si="1"/>
        <v>6834.8390166784329</v>
      </c>
      <c r="E21" s="15">
        <f t="shared" si="2"/>
        <v>297.16691376862752</v>
      </c>
      <c r="F21" s="15">
        <v>3022.1731705510815</v>
      </c>
      <c r="G21" s="15">
        <f t="shared" si="3"/>
        <v>3515.4989323587238</v>
      </c>
      <c r="H21" s="15">
        <f t="shared" si="4"/>
        <v>1502.576736939925</v>
      </c>
      <c r="I21" s="12">
        <v>0.05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spans="1:24" x14ac:dyDescent="0.25">
      <c r="A22" s="7"/>
      <c r="B22" s="11">
        <v>18</v>
      </c>
      <c r="C22" s="15">
        <f t="shared" si="0"/>
        <v>18197.997527408912</v>
      </c>
      <c r="D22" s="15">
        <f t="shared" si="1"/>
        <v>6835.4602477281996</v>
      </c>
      <c r="E22" s="15">
        <f t="shared" si="2"/>
        <v>297.19392381426957</v>
      </c>
      <c r="F22" s="15">
        <v>3035.7560027855361</v>
      </c>
      <c r="G22" s="15">
        <f t="shared" si="3"/>
        <v>3502.510321128394</v>
      </c>
      <c r="H22" s="15">
        <f t="shared" si="4"/>
        <v>1424.0144294991078</v>
      </c>
      <c r="I22" s="12">
        <v>0.05</v>
      </c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 spans="1:24" x14ac:dyDescent="0.25">
      <c r="A23" s="7"/>
      <c r="B23" s="11">
        <v>19</v>
      </c>
      <c r="C23" s="15">
        <f t="shared" si="0"/>
        <v>18209.696115550531</v>
      </c>
      <c r="D23" s="15">
        <f t="shared" si="1"/>
        <v>6838.0964154502026</v>
      </c>
      <c r="E23" s="15">
        <f t="shared" si="2"/>
        <v>297.30853980218274</v>
      </c>
      <c r="F23" s="15">
        <v>3046.6479407333754</v>
      </c>
      <c r="G23" s="15">
        <f t="shared" si="3"/>
        <v>3494.1399349146445</v>
      </c>
      <c r="H23" s="15">
        <f t="shared" si="4"/>
        <v>1351.3272545221337</v>
      </c>
      <c r="I23" s="12">
        <v>0.05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 spans="1:24" x14ac:dyDescent="0.25">
      <c r="A24" s="7"/>
      <c r="B24" s="11">
        <v>20</v>
      </c>
      <c r="C24" s="15">
        <f t="shared" si="0"/>
        <v>18224.35329573428</v>
      </c>
      <c r="D24" s="15">
        <f t="shared" si="1"/>
        <v>6841.3983184112967</v>
      </c>
      <c r="E24" s="15">
        <f t="shared" si="2"/>
        <v>297.45210080049117</v>
      </c>
      <c r="F24" s="15">
        <v>3052.0493961394627</v>
      </c>
      <c r="G24" s="15">
        <f t="shared" si="3"/>
        <v>3491.8968214713427</v>
      </c>
      <c r="H24" s="15">
        <f t="shared" si="4"/>
        <v>1284.5970513112134</v>
      </c>
      <c r="I24" s="12">
        <v>0.05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spans="1:24" x14ac:dyDescent="0.25">
      <c r="A25" s="7"/>
      <c r="B25" s="11">
        <v>21</v>
      </c>
      <c r="C25" s="15">
        <f t="shared" si="0"/>
        <v>18236.872733390126</v>
      </c>
      <c r="D25" s="15">
        <f t="shared" si="1"/>
        <v>6844.2177993899295</v>
      </c>
      <c r="E25" s="15">
        <f t="shared" si="2"/>
        <v>297.57468692999691</v>
      </c>
      <c r="F25" s="15">
        <v>3051.9982265542017</v>
      </c>
      <c r="G25" s="15">
        <f t="shared" si="3"/>
        <v>3494.6448859057309</v>
      </c>
      <c r="H25" s="15">
        <f t="shared" si="4"/>
        <v>1222.9081653166618</v>
      </c>
      <c r="I25" s="12">
        <v>0.05</v>
      </c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1:24" x14ac:dyDescent="0.25">
      <c r="A26" s="7"/>
      <c r="B26" s="11">
        <v>22</v>
      </c>
      <c r="C26" s="15">
        <f t="shared" si="0"/>
        <v>18244.260683287281</v>
      </c>
      <c r="D26" s="15">
        <f t="shared" si="1"/>
        <v>6845.8812636089988</v>
      </c>
      <c r="E26" s="15">
        <f t="shared" si="2"/>
        <v>297.64701146126083</v>
      </c>
      <c r="F26" s="15">
        <v>3048.0980637783673</v>
      </c>
      <c r="G26" s="15">
        <f t="shared" si="3"/>
        <v>3500.1361883693708</v>
      </c>
      <c r="H26" s="15">
        <f t="shared" si="4"/>
        <v>1165.094126113378</v>
      </c>
      <c r="I26" s="12">
        <v>0.05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 spans="1:24" x14ac:dyDescent="0.25">
      <c r="A27" s="7"/>
      <c r="B27" s="11">
        <v>23</v>
      </c>
      <c r="C27" s="15">
        <f t="shared" si="0"/>
        <v>18245.709148631951</v>
      </c>
      <c r="D27" s="15">
        <f t="shared" si="1"/>
        <v>6846.2073671817252</v>
      </c>
      <c r="E27" s="15">
        <f t="shared" si="2"/>
        <v>297.66118987746631</v>
      </c>
      <c r="F27" s="15">
        <v>3042.3999901166635</v>
      </c>
      <c r="G27" s="15">
        <f t="shared" si="3"/>
        <v>3506.1461871875954</v>
      </c>
      <c r="H27" s="15">
        <f t="shared" si="4"/>
        <v>1110.1748016817653</v>
      </c>
      <c r="I27" s="12">
        <v>0.05</v>
      </c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 spans="1:24" x14ac:dyDescent="0.25">
      <c r="A28" s="7"/>
      <c r="B28" s="11">
        <v>24</v>
      </c>
      <c r="C28" s="15">
        <f t="shared" si="0"/>
        <v>18242.138920829842</v>
      </c>
      <c r="D28" s="15">
        <f t="shared" si="1"/>
        <v>6845.4035570477154</v>
      </c>
      <c r="E28" s="15">
        <f t="shared" si="2"/>
        <v>297.62624161077025</v>
      </c>
      <c r="F28" s="15">
        <v>3036.7862590028685</v>
      </c>
      <c r="G28" s="15">
        <f t="shared" si="3"/>
        <v>3510.9910564340767</v>
      </c>
      <c r="H28" s="15">
        <f t="shared" si="4"/>
        <v>1057.4901842734514</v>
      </c>
      <c r="I28" s="12">
        <v>0.05</v>
      </c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spans="1:24" x14ac:dyDescent="0.25">
      <c r="A29" s="7"/>
      <c r="B29" s="11">
        <v>25</v>
      </c>
      <c r="C29" s="15">
        <f t="shared" si="0"/>
        <v>18235.516426709597</v>
      </c>
      <c r="D29" s="15">
        <f t="shared" si="1"/>
        <v>6843.9123853025085</v>
      </c>
      <c r="E29" s="15">
        <f t="shared" si="2"/>
        <v>297.5614080566308</v>
      </c>
      <c r="F29" s="15">
        <v>3032.6302436646884</v>
      </c>
      <c r="G29" s="15">
        <f t="shared" si="3"/>
        <v>3513.7207335811895</v>
      </c>
      <c r="H29" s="15">
        <f t="shared" si="4"/>
        <v>1006.6978449981168</v>
      </c>
      <c r="I29" s="12">
        <v>0.05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24" x14ac:dyDescent="0.25">
      <c r="A30" s="7"/>
      <c r="B30" s="11">
        <v>26</v>
      </c>
      <c r="C30" s="15">
        <f t="shared" si="0"/>
        <v>18228.154651344808</v>
      </c>
      <c r="D30" s="15">
        <f t="shared" si="1"/>
        <v>6842.2544970412864</v>
      </c>
      <c r="E30" s="15">
        <f t="shared" si="2"/>
        <v>297.48932595831678</v>
      </c>
      <c r="F30" s="15">
        <v>3030.6639998593464</v>
      </c>
      <c r="G30" s="15">
        <f t="shared" si="3"/>
        <v>3514.1011712236232</v>
      </c>
      <c r="H30" s="15">
        <f t="shared" si="4"/>
        <v>957.70429309649774</v>
      </c>
      <c r="I30" s="12">
        <v>0.05</v>
      </c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24" x14ac:dyDescent="0.25">
      <c r="A31" s="7"/>
      <c r="B31" s="11">
        <v>27</v>
      </c>
      <c r="C31" s="15">
        <f t="shared" si="0"/>
        <v>18222.102832334149</v>
      </c>
      <c r="D31" s="15">
        <f t="shared" si="1"/>
        <v>6840.8914132868886</v>
      </c>
      <c r="E31" s="15">
        <f t="shared" si="2"/>
        <v>297.43006144725604</v>
      </c>
      <c r="F31" s="15">
        <v>3030.9653197116991</v>
      </c>
      <c r="G31" s="15">
        <f t="shared" si="3"/>
        <v>3512.4960321279336</v>
      </c>
      <c r="H31" s="15">
        <f t="shared" si="4"/>
        <v>910.58038688650527</v>
      </c>
      <c r="I31" s="12">
        <v>0.05</v>
      </c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24" x14ac:dyDescent="0.25">
      <c r="A32" s="7"/>
      <c r="B32" s="11">
        <v>28</v>
      </c>
      <c r="C32" s="15">
        <f t="shared" si="0"/>
        <v>18218.699306868599</v>
      </c>
      <c r="D32" s="15">
        <f t="shared" si="1"/>
        <v>6840.1247393792346</v>
      </c>
      <c r="E32" s="15">
        <f t="shared" si="2"/>
        <v>297.39672779909716</v>
      </c>
      <c r="F32" s="15">
        <v>3033.0463590125496</v>
      </c>
      <c r="G32" s="15">
        <f t="shared" si="3"/>
        <v>3509.6816525675877</v>
      </c>
      <c r="H32" s="15">
        <f t="shared" si="4"/>
        <v>865.47683992472707</v>
      </c>
      <c r="I32" s="12">
        <v>0.05</v>
      </c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24" x14ac:dyDescent="0.25">
      <c r="A33" s="7"/>
      <c r="B33" s="11">
        <v>29</v>
      </c>
      <c r="C33" s="15">
        <f t="shared" si="0"/>
        <v>18218.342488032111</v>
      </c>
      <c r="D33" s="15">
        <f t="shared" si="1"/>
        <v>6840.0443594946928</v>
      </c>
      <c r="E33" s="15">
        <f t="shared" si="2"/>
        <v>297.39323302150837</v>
      </c>
      <c r="F33" s="15">
        <v>3036.0335958355308</v>
      </c>
      <c r="G33" s="15">
        <f t="shared" si="3"/>
        <v>3506.6175306376535</v>
      </c>
      <c r="H33" s="15">
        <f t="shared" si="4"/>
        <v>822.54828439643563</v>
      </c>
      <c r="I33" s="12">
        <v>0.05</v>
      </c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24" x14ac:dyDescent="0.25">
      <c r="A34" s="7"/>
      <c r="B34" s="11">
        <v>30</v>
      </c>
      <c r="C34" s="15">
        <f t="shared" si="0"/>
        <v>18220.465318748324</v>
      </c>
      <c r="D34" s="15">
        <f t="shared" si="1"/>
        <v>6840.5225561663065</v>
      </c>
      <c r="E34" s="15">
        <f t="shared" si="2"/>
        <v>297.41402418114376</v>
      </c>
      <c r="F34" s="15">
        <v>3038.8670505075993</v>
      </c>
      <c r="G34" s="15">
        <f t="shared" si="3"/>
        <v>3504.2414814775634</v>
      </c>
      <c r="H34" s="15">
        <f t="shared" si="4"/>
        <v>781.90196296085969</v>
      </c>
      <c r="I34" s="12">
        <v>0.05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4" x14ac:dyDescent="0.25">
      <c r="A35" s="7"/>
      <c r="B35" s="11">
        <v>31</v>
      </c>
      <c r="C35" s="15">
        <f t="shared" si="0"/>
        <v>18223.739770487435</v>
      </c>
      <c r="D35" s="15">
        <f t="shared" si="1"/>
        <v>6841.2601275371853</v>
      </c>
      <c r="E35" s="15">
        <f t="shared" si="2"/>
        <v>297.44609250161676</v>
      </c>
      <c r="F35" s="15">
        <v>3040.5644134870208</v>
      </c>
      <c r="G35" s="15">
        <f t="shared" si="3"/>
        <v>3503.2496215485476</v>
      </c>
      <c r="H35" s="15">
        <f t="shared" si="4"/>
        <v>743.55763398298359</v>
      </c>
      <c r="I35" s="12">
        <v>0.05</v>
      </c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1:24" x14ac:dyDescent="0.25">
      <c r="A36" s="7"/>
      <c r="B36" s="11">
        <v>32</v>
      </c>
      <c r="C36" s="15">
        <f t="shared" si="0"/>
        <v>18226.473679566672</v>
      </c>
      <c r="D36" s="15">
        <f t="shared" si="1"/>
        <v>6841.8759008837451</v>
      </c>
      <c r="E36" s="15">
        <f t="shared" si="2"/>
        <v>297.47286525581501</v>
      </c>
      <c r="F36" s="15">
        <v>3040.4795223403494</v>
      </c>
      <c r="G36" s="15">
        <f t="shared" si="3"/>
        <v>3503.9235132875806</v>
      </c>
      <c r="H36" s="15">
        <f t="shared" si="4"/>
        <v>707.42995665236208</v>
      </c>
      <c r="I36" s="12">
        <v>0.05</v>
      </c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spans="1:24" x14ac:dyDescent="0.25">
      <c r="A37" s="7"/>
      <c r="B37" s="11">
        <v>33</v>
      </c>
      <c r="C37" s="15">
        <f t="shared" si="0"/>
        <v>18227.10525616879</v>
      </c>
      <c r="D37" s="15">
        <f t="shared" si="1"/>
        <v>6842.0181490946661</v>
      </c>
      <c r="E37" s="15">
        <f t="shared" si="2"/>
        <v>297.47904996063767</v>
      </c>
      <c r="F37" s="15">
        <v>3038.48245263025</v>
      </c>
      <c r="G37" s="15">
        <f t="shared" si="3"/>
        <v>3506.0566465037782</v>
      </c>
      <c r="H37" s="15">
        <f t="shared" si="4"/>
        <v>673.33785858023805</v>
      </c>
      <c r="I37" s="12">
        <v>0.05</v>
      </c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 spans="1:24" x14ac:dyDescent="0.25">
      <c r="A38" s="7"/>
      <c r="B38" s="11">
        <v>34</v>
      </c>
      <c r="C38" s="15">
        <f t="shared" si="0"/>
        <v>18224.739895745155</v>
      </c>
      <c r="D38" s="15">
        <f t="shared" si="1"/>
        <v>6841.4853955239942</v>
      </c>
      <c r="E38" s="15">
        <f t="shared" si="2"/>
        <v>297.45588676191278</v>
      </c>
      <c r="F38" s="15">
        <v>3035.0912888672242</v>
      </c>
      <c r="G38" s="15">
        <f t="shared" si="3"/>
        <v>3508.938219894857</v>
      </c>
      <c r="H38" s="15">
        <f t="shared" si="4"/>
        <v>641.0251996937219</v>
      </c>
      <c r="I38" s="12">
        <v>0.05</v>
      </c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spans="1:24" x14ac:dyDescent="0.25">
      <c r="A39" s="7"/>
      <c r="B39" s="11">
        <v>35</v>
      </c>
      <c r="C39" s="15">
        <f t="shared" si="0"/>
        <v>18219.486466955863</v>
      </c>
      <c r="D39" s="15">
        <f t="shared" si="1"/>
        <v>6840.3020591726017</v>
      </c>
      <c r="E39" s="15">
        <f t="shared" si="2"/>
        <v>297.40443735533051</v>
      </c>
      <c r="F39" s="15">
        <v>3031.3276490366875</v>
      </c>
      <c r="G39" s="15">
        <f t="shared" si="3"/>
        <v>3511.5699727805836</v>
      </c>
      <c r="H39" s="15">
        <f t="shared" si="4"/>
        <v>610.21936187225435</v>
      </c>
      <c r="I39" s="12">
        <v>0.05</v>
      </c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 spans="1:24" x14ac:dyDescent="0.25">
      <c r="A40" s="7"/>
      <c r="B40" s="11">
        <v>36</v>
      </c>
      <c r="C40" s="15">
        <f t="shared" si="0"/>
        <v>18212.662441969089</v>
      </c>
      <c r="D40" s="15">
        <f t="shared" si="1"/>
        <v>6838.76474176796</v>
      </c>
      <c r="E40" s="15">
        <f t="shared" si="2"/>
        <v>297.33759746817219</v>
      </c>
      <c r="F40" s="15">
        <v>3028.6197153414096</v>
      </c>
      <c r="G40" s="15">
        <f t="shared" si="3"/>
        <v>3512.8074289583783</v>
      </c>
      <c r="H40" s="15">
        <f t="shared" si="4"/>
        <v>580.6631625433497</v>
      </c>
      <c r="I40" s="12">
        <v>0.05</v>
      </c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 spans="1:24" x14ac:dyDescent="0.25">
      <c r="A41" s="7"/>
      <c r="B41" s="11">
        <v>37</v>
      </c>
      <c r="C41" s="15">
        <f t="shared" si="0"/>
        <v>18206.597896596311</v>
      </c>
      <c r="D41" s="15">
        <f t="shared" si="1"/>
        <v>6837.398326670449</v>
      </c>
      <c r="E41" s="15">
        <f t="shared" si="2"/>
        <v>297.27818811610649</v>
      </c>
      <c r="F41" s="15">
        <v>3028.3684373932724</v>
      </c>
      <c r="G41" s="15">
        <f t="shared" si="3"/>
        <v>3511.7517011610703</v>
      </c>
      <c r="H41" s="15">
        <f t="shared" si="4"/>
        <v>552.17788628762787</v>
      </c>
      <c r="I41" s="12">
        <v>0.05</v>
      </c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 spans="1:24" x14ac:dyDescent="0.25">
      <c r="A42" s="7"/>
      <c r="B42" s="11">
        <v>38</v>
      </c>
      <c r="C42" s="15">
        <f t="shared" si="0"/>
        <v>18204.263446743829</v>
      </c>
      <c r="D42" s="15">
        <f t="shared" si="1"/>
        <v>6836.8722984817077</v>
      </c>
      <c r="E42" s="15">
        <f t="shared" si="2"/>
        <v>297.25531732529163</v>
      </c>
      <c r="F42" s="15">
        <v>3031.7094579381569</v>
      </c>
      <c r="G42" s="15">
        <f t="shared" si="3"/>
        <v>3507.907523218259</v>
      </c>
      <c r="H42" s="15">
        <f t="shared" si="4"/>
        <v>524.6728846084485</v>
      </c>
      <c r="I42" s="12">
        <v>0.05</v>
      </c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 spans="1:24" x14ac:dyDescent="0.25">
      <c r="A43" s="7"/>
      <c r="B43" s="11">
        <v>39</v>
      </c>
      <c r="C43" s="15">
        <f t="shared" si="0"/>
        <v>18208.554938315236</v>
      </c>
      <c r="D43" s="15">
        <f t="shared" si="1"/>
        <v>6837.83929162819</v>
      </c>
      <c r="E43" s="15">
        <f t="shared" si="2"/>
        <v>297.29736050557347</v>
      </c>
      <c r="F43" s="15">
        <v>3039.05064795728</v>
      </c>
      <c r="G43" s="15">
        <f t="shared" si="3"/>
        <v>3501.4912831653364</v>
      </c>
      <c r="H43" s="15">
        <f t="shared" si="4"/>
        <v>498.17142148061822</v>
      </c>
      <c r="I43" s="12">
        <v>0.05</v>
      </c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 spans="1:24" x14ac:dyDescent="0.25">
      <c r="A44" s="7"/>
      <c r="B44" s="11">
        <v>40</v>
      </c>
      <c r="C44" s="15">
        <f t="shared" si="0"/>
        <v>18221.288991977235</v>
      </c>
      <c r="D44" s="15">
        <f t="shared" si="1"/>
        <v>6840.7080938327499</v>
      </c>
      <c r="E44" s="15">
        <f t="shared" si="2"/>
        <v>297.4220910362065</v>
      </c>
      <c r="F44" s="15">
        <v>3049.6155523248758</v>
      </c>
      <c r="G44" s="15">
        <f t="shared" si="3"/>
        <v>3493.6704504716677</v>
      </c>
      <c r="H44" s="15">
        <f t="shared" si="4"/>
        <v>472.81687994996742</v>
      </c>
      <c r="I44" s="12">
        <v>0.05</v>
      </c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 spans="1:24" x14ac:dyDescent="0.25">
      <c r="A45" s="7"/>
      <c r="B45" s="11">
        <v>41</v>
      </c>
      <c r="C45" s="15">
        <f t="shared" si="0"/>
        <v>18241.91235622772</v>
      </c>
      <c r="D45" s="15">
        <f t="shared" si="1"/>
        <v>6845.3525455958461</v>
      </c>
      <c r="E45" s="15">
        <f t="shared" si="2"/>
        <v>297.6240237215585</v>
      </c>
      <c r="F45" s="15">
        <v>3060.9420902884417</v>
      </c>
      <c r="G45" s="15">
        <f t="shared" si="3"/>
        <v>3486.786431585846</v>
      </c>
      <c r="H45" s="15">
        <f t="shared" si="4"/>
        <v>448.87111510146764</v>
      </c>
      <c r="I45" s="12">
        <v>0.05</v>
      </c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 spans="1:24" x14ac:dyDescent="0.25">
      <c r="A46" s="7"/>
      <c r="B46" s="11">
        <v>42</v>
      </c>
      <c r="C46" s="15">
        <f t="shared" si="0"/>
        <v>18266.4443651734</v>
      </c>
      <c r="D46" s="15">
        <f t="shared" si="1"/>
        <v>6850.8745032026327</v>
      </c>
      <c r="E46" s="15">
        <f t="shared" si="2"/>
        <v>297.86410883489708</v>
      </c>
      <c r="F46" s="15">
        <v>3068.939403141248</v>
      </c>
      <c r="G46" s="15">
        <f t="shared" si="3"/>
        <v>3484.0709912264874</v>
      </c>
      <c r="H46" s="15">
        <f t="shared" si="4"/>
        <v>426.64688936542188</v>
      </c>
      <c r="I46" s="12">
        <v>0.05</v>
      </c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 spans="1:24" x14ac:dyDescent="0.25">
      <c r="A47" s="7"/>
      <c r="B47" s="11">
        <v>43</v>
      </c>
      <c r="C47" s="15">
        <f t="shared" si="0"/>
        <v>18287.486441706667</v>
      </c>
      <c r="D47" s="15">
        <f t="shared" si="1"/>
        <v>6855.6085421297294</v>
      </c>
      <c r="E47" s="15">
        <f t="shared" si="2"/>
        <v>298.06993661433609</v>
      </c>
      <c r="F47" s="15">
        <v>3068.9564834843823</v>
      </c>
      <c r="G47" s="15">
        <f t="shared" si="3"/>
        <v>3488.5821220310108</v>
      </c>
      <c r="H47" s="15">
        <f t="shared" si="4"/>
        <v>406.36455030846111</v>
      </c>
      <c r="I47" s="12">
        <v>0.05</v>
      </c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 spans="1:24" x14ac:dyDescent="0.25">
      <c r="A48" s="7"/>
      <c r="B48" s="11">
        <v>44</v>
      </c>
      <c r="C48" s="15">
        <f t="shared" si="0"/>
        <v>18295.393398054021</v>
      </c>
      <c r="D48" s="15">
        <f t="shared" si="1"/>
        <v>6857.3868831095697</v>
      </c>
      <c r="E48" s="15">
        <f t="shared" si="2"/>
        <v>298.14725578737261</v>
      </c>
      <c r="F48" s="15">
        <v>3057.1391893563555</v>
      </c>
      <c r="G48" s="15">
        <f t="shared" si="3"/>
        <v>3502.1004379658416</v>
      </c>
      <c r="H48" s="15">
        <f t="shared" si="4"/>
        <v>388.04378942872796</v>
      </c>
      <c r="I48" s="12">
        <v>0.05</v>
      </c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 spans="1:24" x14ac:dyDescent="0.25">
      <c r="A49" s="7"/>
      <c r="B49" s="11">
        <v>45</v>
      </c>
      <c r="C49" s="15">
        <f t="shared" si="0"/>
        <v>18279.524926214322</v>
      </c>
      <c r="D49" s="15">
        <f t="shared" si="1"/>
        <v>6853.8176195610258</v>
      </c>
      <c r="E49" s="15">
        <f t="shared" si="2"/>
        <v>297.99207041569679</v>
      </c>
      <c r="F49" s="15">
        <v>3030.71901586269</v>
      </c>
      <c r="G49" s="15">
        <f t="shared" si="3"/>
        <v>3525.1065332826392</v>
      </c>
      <c r="H49" s="15">
        <f t="shared" si="4"/>
        <v>371.54349510595199</v>
      </c>
      <c r="I49" s="12">
        <v>0.05</v>
      </c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 spans="1:24" x14ac:dyDescent="0.25">
      <c r="A50" s="7"/>
      <c r="B50" s="11">
        <v>46</v>
      </c>
      <c r="C50" s="15">
        <f t="shared" si="0"/>
        <v>18231.029254440782</v>
      </c>
      <c r="D50" s="15">
        <f t="shared" si="1"/>
        <v>6842.9018959477999</v>
      </c>
      <c r="E50" s="15">
        <f t="shared" si="2"/>
        <v>297.51747373686084</v>
      </c>
      <c r="F50" s="15">
        <v>2990.0092039665915</v>
      </c>
      <c r="G50" s="15">
        <f t="shared" si="3"/>
        <v>3555.3752182443477</v>
      </c>
      <c r="H50" s="15">
        <f t="shared" si="4"/>
        <v>356.45780838188915</v>
      </c>
      <c r="I50" s="12">
        <v>0.05</v>
      </c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 spans="1:24" x14ac:dyDescent="0.25">
      <c r="A51" s="7"/>
      <c r="B51" s="11">
        <v>47</v>
      </c>
      <c r="C51" s="15">
        <f t="shared" si="0"/>
        <v>18153.807936293109</v>
      </c>
      <c r="D51" s="15">
        <f t="shared" si="1"/>
        <v>6825.4964133869507</v>
      </c>
      <c r="E51" s="15">
        <f t="shared" si="2"/>
        <v>296.7607136255196</v>
      </c>
      <c r="F51" s="15">
        <v>2948.4133379011782</v>
      </c>
      <c r="G51" s="15">
        <f t="shared" si="3"/>
        <v>3580.3223618602528</v>
      </c>
      <c r="H51" s="15">
        <f t="shared" si="4"/>
        <v>341.4523441122102</v>
      </c>
      <c r="I51" s="12">
        <v>0.05</v>
      </c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 spans="1:24" x14ac:dyDescent="0.25">
      <c r="A52" s="7"/>
      <c r="B52" s="11">
        <v>48</v>
      </c>
      <c r="C52" s="15">
        <f t="shared" si="0"/>
        <v>18081.683917104194</v>
      </c>
      <c r="D52" s="15">
        <f t="shared" si="1"/>
        <v>6809.2130818225578</v>
      </c>
      <c r="E52" s="15">
        <f t="shared" si="2"/>
        <v>296.05274268793727</v>
      </c>
      <c r="F52" s="15">
        <v>2941.4899669951192</v>
      </c>
      <c r="G52" s="15">
        <f t="shared" si="3"/>
        <v>3571.6703721395015</v>
      </c>
      <c r="H52" s="15">
        <f t="shared" si="4"/>
        <v>324.01462598492975</v>
      </c>
      <c r="I52" s="12">
        <v>0.05</v>
      </c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</row>
    <row r="53" spans="1:24" x14ac:dyDescent="0.25">
      <c r="A53" s="7"/>
      <c r="B53" s="11">
        <v>49</v>
      </c>
      <c r="C53" s="15">
        <f t="shared" si="0"/>
        <v>18081.269534024006</v>
      </c>
      <c r="D53" s="15">
        <f t="shared" si="1"/>
        <v>6809.1194521926063</v>
      </c>
      <c r="E53" s="15">
        <f t="shared" si="2"/>
        <v>296.04867183446112</v>
      </c>
      <c r="F53" s="15">
        <v>3013.1305392571476</v>
      </c>
      <c r="G53" s="15">
        <f t="shared" si="3"/>
        <v>3499.9402411009978</v>
      </c>
      <c r="H53" s="15">
        <f t="shared" si="4"/>
        <v>302.02239593807656</v>
      </c>
      <c r="I53" s="12">
        <v>0.05</v>
      </c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</row>
    <row r="54" spans="1:24" x14ac:dyDescent="0.25">
      <c r="A54" s="7"/>
      <c r="B54" s="11">
        <v>50</v>
      </c>
      <c r="C54" s="15">
        <f t="shared" si="0"/>
        <v>18279.057034150755</v>
      </c>
      <c r="D54" s="15">
        <f t="shared" si="1"/>
        <v>6853.7123587306887</v>
      </c>
      <c r="E54" s="15">
        <f t="shared" si="2"/>
        <v>297.98749385785601</v>
      </c>
      <c r="F54" s="15">
        <v>3244.2970058185438</v>
      </c>
      <c r="G54" s="15">
        <f t="shared" si="3"/>
        <v>3311.427859054289</v>
      </c>
      <c r="H54" s="15">
        <f t="shared" si="4"/>
        <v>271.81855125361147</v>
      </c>
      <c r="I54" s="12">
        <v>0.05</v>
      </c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</row>
    <row r="55" spans="1:24" x14ac:dyDescent="0.25">
      <c r="A55" s="7"/>
      <c r="B55" s="11">
        <v>51</v>
      </c>
      <c r="C55" s="15">
        <f t="shared" si="0"/>
        <v>18944.835909600366</v>
      </c>
      <c r="D55" s="15">
        <f t="shared" si="1"/>
        <v>7002.4192562884891</v>
      </c>
      <c r="E55" s="15">
        <f t="shared" si="2"/>
        <v>304.4530111429778</v>
      </c>
      <c r="F55" s="15">
        <v>3823.2515270496719</v>
      </c>
      <c r="G55" s="15">
        <f t="shared" si="3"/>
        <v>2874.7147180958395</v>
      </c>
      <c r="H55" s="15">
        <f t="shared" si="4"/>
        <v>224.46251446695842</v>
      </c>
      <c r="I55" s="12">
        <v>0.05</v>
      </c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</row>
    <row r="56" spans="1:24" x14ac:dyDescent="0.25">
      <c r="A56" s="7"/>
      <c r="B56" s="11">
        <v>52</v>
      </c>
      <c r="C56" s="15">
        <f t="shared" si="0"/>
        <v>18341.511568448313</v>
      </c>
      <c r="D56" s="15">
        <f t="shared" si="1"/>
        <v>6867.7531281885622</v>
      </c>
      <c r="E56" s="15">
        <f t="shared" si="2"/>
        <v>298.59796209515486</v>
      </c>
      <c r="F56" s="15">
        <v>2453.5942535893346</v>
      </c>
      <c r="G56" s="15">
        <f t="shared" si="3"/>
        <v>4115.5609125040728</v>
      </c>
      <c r="H56" s="15">
        <f t="shared" si="4"/>
        <v>305.67743533072655</v>
      </c>
      <c r="I56" s="12">
        <v>0.05</v>
      </c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 spans="1:24" x14ac:dyDescent="0.25">
      <c r="A57" s="7"/>
      <c r="B57" s="11">
        <v>53</v>
      </c>
      <c r="C57" s="15">
        <f t="shared" si="0"/>
        <v>15721.295630098553</v>
      </c>
      <c r="D57" s="15">
        <f t="shared" si="1"/>
        <v>6261.0417766854271</v>
      </c>
      <c r="E57" s="15">
        <f t="shared" si="2"/>
        <v>272.21920768197509</v>
      </c>
      <c r="F57" s="15">
        <v>0</v>
      </c>
      <c r="G57" s="15">
        <f t="shared" si="3"/>
        <v>5988.8225690034524</v>
      </c>
      <c r="H57" s="15">
        <f t="shared" si="4"/>
        <v>423.11757930377206</v>
      </c>
      <c r="I57" s="12">
        <v>0.05</v>
      </c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 spans="1:24" x14ac:dyDescent="0.25">
      <c r="A58" s="7"/>
      <c r="B58" s="11">
        <v>54</v>
      </c>
      <c r="C58" s="15">
        <f t="shared" si="0"/>
        <v>13475.396254370187</v>
      </c>
      <c r="D58" s="15">
        <f t="shared" si="1"/>
        <v>5707.9285463104243</v>
      </c>
      <c r="E58" s="15">
        <f t="shared" si="2"/>
        <v>248.1708063613228</v>
      </c>
      <c r="F58" s="15">
        <v>0</v>
      </c>
      <c r="G58" s="15">
        <f t="shared" si="3"/>
        <v>5459.7577399491011</v>
      </c>
      <c r="H58" s="15">
        <f t="shared" si="4"/>
        <v>366.92581834809664</v>
      </c>
      <c r="I58" s="12">
        <v>0.05</v>
      </c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 spans="1:24" x14ac:dyDescent="0.25">
      <c r="A59" s="7"/>
      <c r="B59" s="11">
        <v>55</v>
      </c>
      <c r="C59" s="15">
        <f t="shared" si="0"/>
        <v>11550.339646603017</v>
      </c>
      <c r="D59" s="15">
        <f t="shared" si="1"/>
        <v>5203.6784694692478</v>
      </c>
      <c r="E59" s="15">
        <f t="shared" si="2"/>
        <v>226.24688997692382</v>
      </c>
      <c r="F59" s="15">
        <v>0</v>
      </c>
      <c r="G59" s="15">
        <f t="shared" si="3"/>
        <v>4977.4315794923241</v>
      </c>
      <c r="H59" s="15">
        <f t="shared" si="4"/>
        <v>318.19655517966851</v>
      </c>
      <c r="I59" s="12">
        <v>0.05</v>
      </c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 spans="1:24" x14ac:dyDescent="0.25">
      <c r="A60" s="7"/>
      <c r="B60" s="11">
        <v>56</v>
      </c>
      <c r="C60" s="15">
        <f t="shared" si="0"/>
        <v>9900.291125659729</v>
      </c>
      <c r="D60" s="15">
        <f t="shared" si="1"/>
        <v>4743.9748752848536</v>
      </c>
      <c r="E60" s="15">
        <f t="shared" si="2"/>
        <v>206.25977718629798</v>
      </c>
      <c r="F60" s="15">
        <v>0</v>
      </c>
      <c r="G60" s="15">
        <f t="shared" si="3"/>
        <v>4537.7150980985552</v>
      </c>
      <c r="H60" s="15">
        <f t="shared" si="4"/>
        <v>275.93873929077017</v>
      </c>
      <c r="I60" s="12">
        <v>0.05</v>
      </c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 spans="1:24" x14ac:dyDescent="0.25">
      <c r="A61" s="7"/>
      <c r="B61" s="11">
        <v>57</v>
      </c>
      <c r="C61" s="15">
        <f t="shared" si="0"/>
        <v>8485.9638219940534</v>
      </c>
      <c r="D61" s="15">
        <f t="shared" si="1"/>
        <v>4324.8824364102857</v>
      </c>
      <c r="E61" s="15">
        <f t="shared" si="2"/>
        <v>188.03836680044719</v>
      </c>
      <c r="F61" s="15">
        <v>0</v>
      </c>
      <c r="G61" s="15">
        <f t="shared" si="3"/>
        <v>4136.8440696098387</v>
      </c>
      <c r="H61" s="15">
        <f t="shared" si="4"/>
        <v>239.29293577168406</v>
      </c>
      <c r="I61" s="12">
        <v>0.05</v>
      </c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 spans="1:24" x14ac:dyDescent="0.25">
      <c r="A62" s="7"/>
      <c r="B62" s="11">
        <v>58</v>
      </c>
      <c r="C62" s="15">
        <f t="shared" si="0"/>
        <v>7273.683275994902</v>
      </c>
      <c r="D62" s="15">
        <f t="shared" si="1"/>
        <v>3942.8134803616645</v>
      </c>
      <c r="E62" s="15">
        <f t="shared" si="2"/>
        <v>171.42667305920281</v>
      </c>
      <c r="F62" s="15">
        <v>0</v>
      </c>
      <c r="G62" s="15">
        <f t="shared" si="3"/>
        <v>3771.3868073024614</v>
      </c>
      <c r="H62" s="15">
        <f t="shared" si="4"/>
        <v>207.51384621603435</v>
      </c>
      <c r="I62" s="12">
        <v>0.05</v>
      </c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</row>
    <row r="63" spans="1:24" x14ac:dyDescent="0.25">
      <c r="A63" s="7"/>
      <c r="B63" s="11">
        <v>59</v>
      </c>
      <c r="C63" s="15">
        <f t="shared" si="0"/>
        <v>6234.5856651384875</v>
      </c>
      <c r="D63" s="15">
        <f t="shared" si="1"/>
        <v>3594.4972769768301</v>
      </c>
      <c r="E63" s="15">
        <f t="shared" si="2"/>
        <v>156.28249030334044</v>
      </c>
      <c r="F63" s="15">
        <v>0</v>
      </c>
      <c r="G63" s="15">
        <f t="shared" si="3"/>
        <v>3438.2147866734895</v>
      </c>
      <c r="H63" s="15">
        <f t="shared" si="4"/>
        <v>179.95515092204261</v>
      </c>
      <c r="I63" s="12">
        <v>0.05</v>
      </c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 spans="1:24" ht="15.75" thickBot="1" x14ac:dyDescent="0.3">
      <c r="A64" s="7"/>
      <c r="B64" s="13">
        <v>60</v>
      </c>
      <c r="C64" s="16">
        <f t="shared" si="0"/>
        <v>5343.9305701187031</v>
      </c>
      <c r="D64" s="16">
        <f t="shared" si="1"/>
        <v>3276.9520390826769</v>
      </c>
      <c r="E64" s="16">
        <f t="shared" si="2"/>
        <v>142.47617561229029</v>
      </c>
      <c r="F64" s="16">
        <v>0</v>
      </c>
      <c r="G64" s="16">
        <f t="shared" si="3"/>
        <v>3134.4758634703867</v>
      </c>
      <c r="H64" s="16">
        <f t="shared" si="4"/>
        <v>156.05636411201951</v>
      </c>
      <c r="I64" s="14">
        <v>0.05</v>
      </c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 spans="1:24" ht="15.75" thickBot="1" x14ac:dyDescent="0.3">
      <c r="A65" s="7"/>
      <c r="B65" s="7"/>
      <c r="C65" s="7"/>
      <c r="D65" s="7"/>
      <c r="E65" s="7"/>
      <c r="F65" s="7"/>
      <c r="G65" s="7"/>
      <c r="H65" s="26">
        <f>SUM(H5:H64)</f>
        <v>48617.566987780068</v>
      </c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</row>
    <row r="66" spans="1:24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</row>
    <row r="67" spans="1:24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 spans="1:24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</row>
    <row r="69" spans="1:24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</row>
    <row r="70" spans="1:24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</row>
    <row r="71" spans="1:24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</row>
    <row r="72" spans="1:24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</row>
    <row r="73" spans="1:24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</row>
    <row r="74" spans="1:24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</row>
    <row r="75" spans="1:24" x14ac:dyDescent="0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</row>
    <row r="76" spans="1:24" x14ac:dyDescent="0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</row>
    <row r="77" spans="1:24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</row>
  </sheetData>
  <mergeCells count="1">
    <mergeCell ref="K3:L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9A214-C4E2-4BBE-B3EC-3A7306DD74D5}">
  <dimension ref="A1:X76"/>
  <sheetViews>
    <sheetView zoomScale="40" zoomScaleNormal="40" workbookViewId="0">
      <selection activeCell="I12" sqref="I12"/>
    </sheetView>
  </sheetViews>
  <sheetFormatPr defaultRowHeight="15" x14ac:dyDescent="0.25"/>
  <cols>
    <col min="1" max="1" width="2" customWidth="1"/>
  </cols>
  <sheetData>
    <row r="1" spans="1:24" ht="11.25" customHeight="1" thickBot="1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ht="15.75" thickBot="1" x14ac:dyDescent="0.3">
      <c r="A2" s="7"/>
      <c r="B2" s="32" t="s">
        <v>10</v>
      </c>
      <c r="C2" s="30">
        <v>1</v>
      </c>
      <c r="D2" s="33" t="s">
        <v>42</v>
      </c>
      <c r="E2" s="30">
        <f>1/(5+$L$12)</f>
        <v>0.16666666666666666</v>
      </c>
      <c r="F2" s="33" t="s">
        <v>43</v>
      </c>
      <c r="G2" s="31">
        <v>0.03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ht="15.75" thickBot="1" x14ac:dyDescent="0.3">
      <c r="A3" s="7"/>
      <c r="B3" s="20" t="s">
        <v>11</v>
      </c>
      <c r="C3" s="18" t="s">
        <v>38</v>
      </c>
      <c r="D3" s="18" t="s">
        <v>39</v>
      </c>
      <c r="E3" s="18" t="s">
        <v>40</v>
      </c>
      <c r="F3" s="18" t="s">
        <v>41</v>
      </c>
      <c r="G3" s="18" t="s">
        <v>36</v>
      </c>
      <c r="H3" s="19" t="s">
        <v>27</v>
      </c>
      <c r="I3" s="7"/>
      <c r="J3" s="7"/>
      <c r="K3" s="35" t="s">
        <v>0</v>
      </c>
      <c r="L3" s="36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x14ac:dyDescent="0.25">
      <c r="A4" s="7"/>
      <c r="B4" s="11">
        <v>0</v>
      </c>
      <c r="C4" s="15">
        <f>100*$L$4+10*$L$5+$L$6</f>
        <v>2111</v>
      </c>
      <c r="D4" s="15"/>
      <c r="E4" s="15"/>
      <c r="F4" s="15"/>
      <c r="G4" s="15"/>
      <c r="H4" s="12"/>
      <c r="I4" s="7"/>
      <c r="J4" s="7"/>
      <c r="K4" s="4" t="s">
        <v>1</v>
      </c>
      <c r="L4" s="3">
        <v>19</v>
      </c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spans="1:24" x14ac:dyDescent="0.25">
      <c r="A5" s="7"/>
      <c r="B5" s="11">
        <v>1</v>
      </c>
      <c r="C5" s="15">
        <f>(F5+C4)/(1+$E$2)</f>
        <v>4180.9452363291775</v>
      </c>
      <c r="D5" s="15">
        <f>$L$4*(C5^0.6)</f>
        <v>2828.2532077703518</v>
      </c>
      <c r="E5" s="15">
        <f>D5/(2*(5+$L$13))</f>
        <v>61.483765386311994</v>
      </c>
      <c r="F5" s="15">
        <v>2766.7694423840398</v>
      </c>
      <c r="G5" s="15">
        <f>D5-F5-E5</f>
        <v>-7.815970093361102E-14</v>
      </c>
      <c r="H5" s="12">
        <f>G5*EXP(-$G$2*B5)</f>
        <v>-7.5849732674509974E-14</v>
      </c>
      <c r="I5" s="7"/>
      <c r="J5" s="7"/>
      <c r="K5" s="5" t="s">
        <v>2</v>
      </c>
      <c r="L5" s="1">
        <v>21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spans="1:24" x14ac:dyDescent="0.25">
      <c r="A6" s="7"/>
      <c r="B6" s="11">
        <v>2</v>
      </c>
      <c r="C6" s="15">
        <f t="shared" ref="C6:C64" si="0">(F6+C5)/(1+$E$2)</f>
        <v>6742.7777151226046</v>
      </c>
      <c r="D6" s="15">
        <f t="shared" ref="D6:D64" si="1">$L$4*(C6^0.6)</f>
        <v>3767.5316260837981</v>
      </c>
      <c r="E6" s="15">
        <f t="shared" ref="E6:E64" si="2">D6/(2*(5+$L$13))</f>
        <v>81.902861436604312</v>
      </c>
      <c r="F6" s="15">
        <v>3685.6287646471942</v>
      </c>
      <c r="G6" s="15">
        <f t="shared" ref="G6:G64" si="3">D6-F6-E6</f>
        <v>-4.4053649617126212E-13</v>
      </c>
      <c r="H6" s="12">
        <f t="shared" ref="H6:H64" si="4">G6*EXP(-$G$2*B6)</f>
        <v>-4.1488164784356785E-13</v>
      </c>
      <c r="I6" s="7"/>
      <c r="J6" s="7"/>
      <c r="K6" s="5" t="s">
        <v>3</v>
      </c>
      <c r="L6" s="1">
        <v>1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spans="1:24" x14ac:dyDescent="0.25">
      <c r="A7" s="7"/>
      <c r="B7" s="11">
        <v>3</v>
      </c>
      <c r="C7" s="15">
        <f t="shared" si="0"/>
        <v>9711.7678507844266</v>
      </c>
      <c r="D7" s="15">
        <f t="shared" si="1"/>
        <v>4689.5651799212837</v>
      </c>
      <c r="E7" s="15">
        <f t="shared" si="2"/>
        <v>101.94706912872356</v>
      </c>
      <c r="F7" s="15">
        <v>4587.6181107925604</v>
      </c>
      <c r="G7" s="15">
        <f t="shared" si="3"/>
        <v>-2.1316282072803006E-13</v>
      </c>
      <c r="H7" s="12">
        <f t="shared" si="4"/>
        <v>-1.9481614940372685E-13</v>
      </c>
      <c r="I7" s="7"/>
      <c r="J7" s="7"/>
      <c r="K7" s="8"/>
      <c r="L7" s="9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spans="1:24" x14ac:dyDescent="0.25">
      <c r="A8" s="7"/>
      <c r="B8" s="11">
        <v>4</v>
      </c>
      <c r="C8" s="15">
        <f t="shared" si="0"/>
        <v>13010.827339300728</v>
      </c>
      <c r="D8" s="15">
        <f t="shared" si="1"/>
        <v>5589.0313942160483</v>
      </c>
      <c r="E8" s="15">
        <f t="shared" si="2"/>
        <v>121.50068248295757</v>
      </c>
      <c r="F8" s="15">
        <v>5467.5307117330904</v>
      </c>
      <c r="G8" s="15">
        <f t="shared" si="3"/>
        <v>3.5527136788005009E-13</v>
      </c>
      <c r="H8" s="12">
        <f t="shared" si="4"/>
        <v>3.1509743675327596E-13</v>
      </c>
      <c r="I8" s="7"/>
      <c r="J8" s="7"/>
      <c r="K8" s="5" t="s">
        <v>4</v>
      </c>
      <c r="L8" s="1">
        <v>15</v>
      </c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spans="1:24" x14ac:dyDescent="0.25">
      <c r="A9" s="7"/>
      <c r="B9" s="11">
        <v>5</v>
      </c>
      <c r="C9" s="15">
        <f t="shared" si="0"/>
        <v>16570.419629818407</v>
      </c>
      <c r="D9" s="15">
        <f t="shared" si="1"/>
        <v>6461.8028709426935</v>
      </c>
      <c r="E9" s="15">
        <f t="shared" si="2"/>
        <v>140.47397545527593</v>
      </c>
      <c r="F9" s="15">
        <v>6321.328895487417</v>
      </c>
      <c r="G9" s="15">
        <f t="shared" si="3"/>
        <v>6.2527760746888816E-13</v>
      </c>
      <c r="H9" s="12">
        <f t="shared" si="4"/>
        <v>5.3818142422844834E-13</v>
      </c>
      <c r="I9" s="7"/>
      <c r="J9" s="7"/>
      <c r="K9" s="5" t="s">
        <v>5</v>
      </c>
      <c r="L9" s="1">
        <v>10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spans="1:24" x14ac:dyDescent="0.25">
      <c r="A10" s="7"/>
      <c r="B10" s="11">
        <v>6</v>
      </c>
      <c r="C10" s="15">
        <f t="shared" si="0"/>
        <v>20328.474566883644</v>
      </c>
      <c r="D10" s="15">
        <f t="shared" si="1"/>
        <v>7304.9370100246406</v>
      </c>
      <c r="E10" s="15">
        <f t="shared" si="2"/>
        <v>158.80297847879655</v>
      </c>
      <c r="F10" s="15">
        <v>7146.1340315458438</v>
      </c>
      <c r="G10" s="15">
        <f t="shared" si="3"/>
        <v>2.8421709430404007E-13</v>
      </c>
      <c r="H10" s="12">
        <f t="shared" si="4"/>
        <v>2.3739807244603298E-13</v>
      </c>
      <c r="I10" s="7"/>
      <c r="J10" s="7"/>
      <c r="K10" s="5" t="s">
        <v>6</v>
      </c>
      <c r="L10" s="1">
        <v>12</v>
      </c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 x14ac:dyDescent="0.25">
      <c r="A11" s="7"/>
      <c r="B11" s="11">
        <v>7</v>
      </c>
      <c r="C11" s="15">
        <f t="shared" si="0"/>
        <v>24230.142373003226</v>
      </c>
      <c r="D11" s="15">
        <f t="shared" si="1"/>
        <v>8116.4698653598098</v>
      </c>
      <c r="E11" s="15">
        <f t="shared" si="2"/>
        <v>176.44499707303933</v>
      </c>
      <c r="F11" s="15">
        <v>7940.024868286785</v>
      </c>
      <c r="G11" s="15">
        <f t="shared" si="3"/>
        <v>-1.4580336937797256E-11</v>
      </c>
      <c r="H11" s="12">
        <f t="shared" si="4"/>
        <v>-1.1818591422715655E-11</v>
      </c>
      <c r="I11" s="7"/>
      <c r="J11" s="7"/>
      <c r="K11" s="8"/>
      <c r="L11" s="9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24" x14ac:dyDescent="0.25">
      <c r="A12" s="7"/>
      <c r="B12" s="11">
        <v>8</v>
      </c>
      <c r="C12" s="15">
        <f t="shared" si="0"/>
        <v>24349.307877329997</v>
      </c>
      <c r="D12" s="15">
        <f t="shared" si="1"/>
        <v>8140.3967750569209</v>
      </c>
      <c r="E12" s="15">
        <f t="shared" si="2"/>
        <v>176.96514728384611</v>
      </c>
      <c r="F12" s="15">
        <v>4177.3834838817729</v>
      </c>
      <c r="G12" s="15">
        <f t="shared" si="3"/>
        <v>3786.0481438913021</v>
      </c>
      <c r="H12" s="12">
        <f t="shared" si="4"/>
        <v>2978.2109533242096</v>
      </c>
      <c r="I12" s="7"/>
      <c r="J12" s="7"/>
      <c r="K12" s="5" t="s">
        <v>7</v>
      </c>
      <c r="L12" s="1">
        <v>1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24" x14ac:dyDescent="0.25">
      <c r="A13" s="7"/>
      <c r="B13" s="11">
        <v>9</v>
      </c>
      <c r="C13" s="15">
        <f t="shared" si="0"/>
        <v>24338.671491330053</v>
      </c>
      <c r="D13" s="15">
        <f t="shared" si="1"/>
        <v>8138.263031410901</v>
      </c>
      <c r="E13" s="15">
        <f t="shared" si="2"/>
        <v>176.9187615524109</v>
      </c>
      <c r="F13" s="15">
        <v>4045.8088625550658</v>
      </c>
      <c r="G13" s="15">
        <f t="shared" si="3"/>
        <v>3915.5354073034241</v>
      </c>
      <c r="H13" s="12">
        <f t="shared" si="4"/>
        <v>2989.0394392853323</v>
      </c>
      <c r="I13" s="7"/>
      <c r="J13" s="7"/>
      <c r="K13" s="5" t="s">
        <v>8</v>
      </c>
      <c r="L13" s="1">
        <v>18</v>
      </c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24" ht="15.75" thickBot="1" x14ac:dyDescent="0.3">
      <c r="A14" s="7"/>
      <c r="B14" s="11">
        <v>10</v>
      </c>
      <c r="C14" s="15">
        <f t="shared" si="0"/>
        <v>24354.562171369023</v>
      </c>
      <c r="D14" s="15">
        <f t="shared" si="1"/>
        <v>8141.4506906600654</v>
      </c>
      <c r="E14" s="15">
        <f t="shared" si="2"/>
        <v>176.98805849261012</v>
      </c>
      <c r="F14" s="15">
        <v>4074.9843752671427</v>
      </c>
      <c r="G14" s="15">
        <f t="shared" si="3"/>
        <v>3889.4782569003128</v>
      </c>
      <c r="H14" s="12">
        <f t="shared" si="4"/>
        <v>2881.3963616571191</v>
      </c>
      <c r="I14" s="7"/>
      <c r="J14" s="7"/>
      <c r="K14" s="6" t="s">
        <v>9</v>
      </c>
      <c r="L14" s="2">
        <v>20</v>
      </c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24" x14ac:dyDescent="0.25">
      <c r="A15" s="7"/>
      <c r="B15" s="11">
        <v>11</v>
      </c>
      <c r="C15" s="15">
        <f t="shared" si="0"/>
        <v>24375.48755484922</v>
      </c>
      <c r="D15" s="15">
        <f t="shared" si="1"/>
        <v>8145.6470390869144</v>
      </c>
      <c r="E15" s="15">
        <f t="shared" si="2"/>
        <v>177.0792834584112</v>
      </c>
      <c r="F15" s="15">
        <v>4083.5066426217331</v>
      </c>
      <c r="G15" s="15">
        <f t="shared" si="3"/>
        <v>3885.06111300677</v>
      </c>
      <c r="H15" s="12">
        <f t="shared" si="4"/>
        <v>2793.0626399740217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spans="1:24" x14ac:dyDescent="0.25">
      <c r="A16" s="7"/>
      <c r="B16" s="11">
        <v>12</v>
      </c>
      <c r="C16" s="15">
        <f t="shared" si="0"/>
        <v>24378.151220884225</v>
      </c>
      <c r="D16" s="15">
        <f t="shared" si="1"/>
        <v>8146.1811037071866</v>
      </c>
      <c r="E16" s="15">
        <f t="shared" si="2"/>
        <v>177.09089355885189</v>
      </c>
      <c r="F16" s="15">
        <v>4065.6888695157099</v>
      </c>
      <c r="G16" s="15">
        <f t="shared" si="3"/>
        <v>3903.4013406326249</v>
      </c>
      <c r="H16" s="12">
        <f t="shared" si="4"/>
        <v>2723.3107065133067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spans="1:24" x14ac:dyDescent="0.25">
      <c r="A17" s="7"/>
      <c r="B17" s="11">
        <v>13</v>
      </c>
      <c r="C17" s="15">
        <f t="shared" si="0"/>
        <v>24365.532254219928</v>
      </c>
      <c r="D17" s="15">
        <f t="shared" si="1"/>
        <v>8143.6507961801917</v>
      </c>
      <c r="E17" s="15">
        <f t="shared" si="2"/>
        <v>177.03588687348244</v>
      </c>
      <c r="F17" s="15">
        <v>4048.3030757056904</v>
      </c>
      <c r="G17" s="15">
        <f t="shared" si="3"/>
        <v>3918.3118336010189</v>
      </c>
      <c r="H17" s="12">
        <f t="shared" si="4"/>
        <v>2652.9199633670783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spans="1:24" x14ac:dyDescent="0.25">
      <c r="A18" s="7"/>
      <c r="B18" s="11">
        <v>14</v>
      </c>
      <c r="C18" s="15">
        <f t="shared" si="0"/>
        <v>24351.985601356369</v>
      </c>
      <c r="D18" s="15">
        <f t="shared" si="1"/>
        <v>8140.9338890497711</v>
      </c>
      <c r="E18" s="15">
        <f t="shared" si="2"/>
        <v>176.97682367499502</v>
      </c>
      <c r="F18" s="15">
        <v>4045.1176140291714</v>
      </c>
      <c r="G18" s="15">
        <f t="shared" si="3"/>
        <v>3918.8394513456046</v>
      </c>
      <c r="H18" s="12">
        <f t="shared" si="4"/>
        <v>2574.8609988724115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spans="1:24" x14ac:dyDescent="0.25">
      <c r="A19" s="7"/>
      <c r="B19" s="11">
        <v>15</v>
      </c>
      <c r="C19" s="15">
        <f t="shared" si="0"/>
        <v>24345.783061780145</v>
      </c>
      <c r="D19" s="15">
        <f t="shared" si="1"/>
        <v>8139.6897103287874</v>
      </c>
      <c r="E19" s="15">
        <f t="shared" si="2"/>
        <v>176.94977631149538</v>
      </c>
      <c r="F19" s="15">
        <v>4051.4279707204714</v>
      </c>
      <c r="G19" s="15">
        <f t="shared" si="3"/>
        <v>3911.3119632968205</v>
      </c>
      <c r="H19" s="12">
        <f t="shared" si="4"/>
        <v>2493.9626175730809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spans="1:24" x14ac:dyDescent="0.25">
      <c r="A20" s="7"/>
      <c r="B20" s="11">
        <v>16</v>
      </c>
      <c r="C20" s="15">
        <f t="shared" si="0"/>
        <v>24346.345863758797</v>
      </c>
      <c r="D20" s="15">
        <f t="shared" si="1"/>
        <v>8139.802609033668</v>
      </c>
      <c r="E20" s="15">
        <f t="shared" si="2"/>
        <v>176.95223063116669</v>
      </c>
      <c r="F20" s="15">
        <v>4058.2871126051227</v>
      </c>
      <c r="G20" s="15">
        <f t="shared" si="3"/>
        <v>3904.5632657973783</v>
      </c>
      <c r="H20" s="12">
        <f t="shared" si="4"/>
        <v>2416.0789011317638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1:24" x14ac:dyDescent="0.25">
      <c r="A21" s="7"/>
      <c r="B21" s="11">
        <v>17</v>
      </c>
      <c r="C21" s="15">
        <f t="shared" si="0"/>
        <v>24349.58141203261</v>
      </c>
      <c r="D21" s="15">
        <f t="shared" si="1"/>
        <v>8140.4516433764584</v>
      </c>
      <c r="E21" s="15">
        <f t="shared" si="2"/>
        <v>176.96634007340126</v>
      </c>
      <c r="F21" s="15">
        <v>4061.4991169459154</v>
      </c>
      <c r="G21" s="15">
        <f t="shared" si="3"/>
        <v>3901.9861863571418</v>
      </c>
      <c r="H21" s="12">
        <f t="shared" si="4"/>
        <v>2343.1254534939981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spans="1:24" x14ac:dyDescent="0.25">
      <c r="A22" s="7"/>
      <c r="B22" s="11">
        <v>18</v>
      </c>
      <c r="C22" s="15">
        <f t="shared" si="0"/>
        <v>24352.229468446458</v>
      </c>
      <c r="D22" s="15">
        <f t="shared" si="1"/>
        <v>8140.9828042039089</v>
      </c>
      <c r="E22" s="15">
        <f t="shared" si="2"/>
        <v>176.97788704791105</v>
      </c>
      <c r="F22" s="15">
        <v>4061.3529678215937</v>
      </c>
      <c r="G22" s="15">
        <f t="shared" si="3"/>
        <v>3902.651949334404</v>
      </c>
      <c r="H22" s="12">
        <f t="shared" si="4"/>
        <v>2274.2636030985677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 spans="1:24" x14ac:dyDescent="0.25">
      <c r="A23" s="7"/>
      <c r="B23" s="11">
        <v>19</v>
      </c>
      <c r="C23" s="15">
        <f t="shared" si="0"/>
        <v>24353.082307639492</v>
      </c>
      <c r="D23" s="15">
        <f t="shared" si="1"/>
        <v>8141.1538661738632</v>
      </c>
      <c r="E23" s="15">
        <f t="shared" si="2"/>
        <v>176.98160578638834</v>
      </c>
      <c r="F23" s="15">
        <v>4059.6998904662851</v>
      </c>
      <c r="G23" s="15">
        <f t="shared" si="3"/>
        <v>3904.47236992119</v>
      </c>
      <c r="H23" s="12">
        <f t="shared" si="4"/>
        <v>2208.078449889902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 spans="1:24" x14ac:dyDescent="0.25">
      <c r="A24" s="7"/>
      <c r="B24" s="11">
        <v>20</v>
      </c>
      <c r="C24" s="15">
        <f t="shared" si="0"/>
        <v>24352.430115347397</v>
      </c>
      <c r="D24" s="15">
        <f t="shared" si="1"/>
        <v>8141.0230500536118</v>
      </c>
      <c r="E24" s="15">
        <f t="shared" si="2"/>
        <v>176.97876195768723</v>
      </c>
      <c r="F24" s="15">
        <v>4058.0861602658083</v>
      </c>
      <c r="G24" s="15">
        <f t="shared" si="3"/>
        <v>3905.9581278301162</v>
      </c>
      <c r="H24" s="12">
        <f t="shared" si="4"/>
        <v>2143.6352706492062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spans="1:24" x14ac:dyDescent="0.25">
      <c r="A25" s="7"/>
      <c r="B25" s="11">
        <v>21</v>
      </c>
      <c r="C25" s="15">
        <f t="shared" si="0"/>
        <v>24351.115478131069</v>
      </c>
      <c r="D25" s="15">
        <f t="shared" si="1"/>
        <v>8140.7593570902754</v>
      </c>
      <c r="E25" s="15">
        <f t="shared" si="2"/>
        <v>176.97302950196251</v>
      </c>
      <c r="F25" s="15">
        <v>4057.2046091388497</v>
      </c>
      <c r="G25" s="15">
        <f t="shared" si="3"/>
        <v>3906.5817184494631</v>
      </c>
      <c r="H25" s="12">
        <f t="shared" si="4"/>
        <v>2080.6133932096191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1:24" x14ac:dyDescent="0.25">
      <c r="A26" s="7"/>
      <c r="B26" s="11">
        <v>22</v>
      </c>
      <c r="C26" s="15">
        <f t="shared" si="0"/>
        <v>24349.894416841005</v>
      </c>
      <c r="D26" s="15">
        <f t="shared" si="1"/>
        <v>8140.5144287010871</v>
      </c>
      <c r="E26" s="15">
        <f t="shared" si="2"/>
        <v>176.96770497176277</v>
      </c>
      <c r="F26" s="15">
        <v>4057.0946748501055</v>
      </c>
      <c r="G26" s="15">
        <f t="shared" si="3"/>
        <v>3906.4520488792186</v>
      </c>
      <c r="H26" s="12">
        <f t="shared" si="4"/>
        <v>2019.0549545910571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 spans="1:24" x14ac:dyDescent="0.25">
      <c r="A27" s="7"/>
      <c r="B27" s="11">
        <v>23</v>
      </c>
      <c r="C27" s="15">
        <f t="shared" si="0"/>
        <v>24349.177088058514</v>
      </c>
      <c r="D27" s="15">
        <f t="shared" si="1"/>
        <v>8140.3705399529217</v>
      </c>
      <c r="E27" s="15">
        <f t="shared" si="2"/>
        <v>176.9645769554983</v>
      </c>
      <c r="F27" s="15">
        <v>4057.4788525605927</v>
      </c>
      <c r="G27" s="15">
        <f t="shared" si="3"/>
        <v>3905.9271104368308</v>
      </c>
      <c r="H27" s="12">
        <f t="shared" si="4"/>
        <v>1959.1195661114427</v>
      </c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 spans="1:24" x14ac:dyDescent="0.25">
      <c r="A28" s="7"/>
      <c r="B28" s="11">
        <v>24</v>
      </c>
      <c r="C28" s="15">
        <f t="shared" si="0"/>
        <v>24349.050085627936</v>
      </c>
      <c r="D28" s="15">
        <f t="shared" si="1"/>
        <v>8140.3450643998294</v>
      </c>
      <c r="E28" s="15">
        <f t="shared" si="2"/>
        <v>176.96402313912674</v>
      </c>
      <c r="F28" s="15">
        <v>4058.0480118407454</v>
      </c>
      <c r="G28" s="15">
        <f t="shared" si="3"/>
        <v>3905.3330294199573</v>
      </c>
      <c r="H28" s="12">
        <f t="shared" si="4"/>
        <v>1900.9296623451546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spans="1:24" x14ac:dyDescent="0.25">
      <c r="A29" s="7"/>
      <c r="B29" s="11">
        <v>25</v>
      </c>
      <c r="C29" s="15">
        <f t="shared" si="0"/>
        <v>24349.421819951211</v>
      </c>
      <c r="D29" s="15">
        <f t="shared" si="1"/>
        <v>8140.4196308345836</v>
      </c>
      <c r="E29" s="15">
        <f t="shared" si="2"/>
        <v>176.96564414857789</v>
      </c>
      <c r="F29" s="15">
        <v>4058.608704315146</v>
      </c>
      <c r="G29" s="15">
        <f t="shared" si="3"/>
        <v>3904.8452823708594</v>
      </c>
      <c r="H29" s="12">
        <f t="shared" si="4"/>
        <v>1844.5183050205369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24" x14ac:dyDescent="0.25">
      <c r="A30" s="7"/>
      <c r="B30" s="11">
        <v>26</v>
      </c>
      <c r="C30" s="15">
        <f t="shared" si="0"/>
        <v>24350.089977108699</v>
      </c>
      <c r="D30" s="15">
        <f t="shared" si="1"/>
        <v>8140.5536557777232</v>
      </c>
      <c r="E30" s="15">
        <f t="shared" si="2"/>
        <v>176.96855773429834</v>
      </c>
      <c r="F30" s="15">
        <v>4059.0164866756045</v>
      </c>
      <c r="G30" s="15">
        <f t="shared" si="3"/>
        <v>3904.5686113678203</v>
      </c>
      <c r="H30" s="12">
        <f t="shared" si="4"/>
        <v>1789.8777230046978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24" x14ac:dyDescent="0.25">
      <c r="A31" s="7"/>
      <c r="B31" s="11">
        <v>27</v>
      </c>
      <c r="C31" s="15">
        <f t="shared" si="0"/>
        <v>24350.857115006496</v>
      </c>
      <c r="D31" s="15">
        <f t="shared" si="1"/>
        <v>8140.7075333496687</v>
      </c>
      <c r="E31" s="15">
        <f t="shared" si="2"/>
        <v>176.97190289890585</v>
      </c>
      <c r="F31" s="15">
        <v>4059.2433237322152</v>
      </c>
      <c r="G31" s="15">
        <f t="shared" si="3"/>
        <v>3904.4923067185478</v>
      </c>
      <c r="H31" s="12">
        <f t="shared" si="4"/>
        <v>1736.944897149164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24" x14ac:dyDescent="0.25">
      <c r="A32" s="7"/>
      <c r="B32" s="11">
        <v>28</v>
      </c>
      <c r="C32" s="15">
        <f t="shared" si="0"/>
        <v>24351.516217692635</v>
      </c>
      <c r="D32" s="15">
        <f t="shared" si="1"/>
        <v>8140.8397389586498</v>
      </c>
      <c r="E32" s="15">
        <f t="shared" si="2"/>
        <v>176.9747769338837</v>
      </c>
      <c r="F32" s="15">
        <v>4059.2451389682465</v>
      </c>
      <c r="G32" s="15">
        <f t="shared" si="3"/>
        <v>3904.6198230565196</v>
      </c>
      <c r="H32" s="12">
        <f t="shared" si="4"/>
        <v>1685.6654676032908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24" x14ac:dyDescent="0.25">
      <c r="A33" s="7"/>
      <c r="B33" s="11">
        <v>29</v>
      </c>
      <c r="C33" s="15">
        <f t="shared" si="0"/>
        <v>24351.912385882915</v>
      </c>
      <c r="D33" s="15">
        <f t="shared" si="1"/>
        <v>8140.9192033638383</v>
      </c>
      <c r="E33" s="15">
        <f t="shared" si="2"/>
        <v>176.97650442095301</v>
      </c>
      <c r="F33" s="15">
        <v>4059.0482325041007</v>
      </c>
      <c r="G33" s="15">
        <f t="shared" si="3"/>
        <v>3904.8944664387845</v>
      </c>
      <c r="H33" s="12">
        <f t="shared" si="4"/>
        <v>1635.9615863630615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24" x14ac:dyDescent="0.25">
      <c r="A34" s="7"/>
      <c r="B34" s="11">
        <v>30</v>
      </c>
      <c r="C34" s="15">
        <f t="shared" si="0"/>
        <v>24351.944277504681</v>
      </c>
      <c r="D34" s="15">
        <f t="shared" si="1"/>
        <v>8140.9256002425018</v>
      </c>
      <c r="E34" s="15">
        <f t="shared" si="2"/>
        <v>176.97664348353265</v>
      </c>
      <c r="F34" s="15">
        <v>4058.6892712058798</v>
      </c>
      <c r="G34" s="15">
        <f t="shared" si="3"/>
        <v>3905.2596855530892</v>
      </c>
      <c r="H34" s="12">
        <f t="shared" si="4"/>
        <v>1587.7601015539988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4" x14ac:dyDescent="0.25">
      <c r="A35" s="7"/>
      <c r="B35" s="11">
        <v>31</v>
      </c>
      <c r="C35" s="15">
        <f t="shared" si="0"/>
        <v>24351.601013087675</v>
      </c>
      <c r="D35" s="15">
        <f t="shared" si="1"/>
        <v>8140.8567474742795</v>
      </c>
      <c r="E35" s="15">
        <f t="shared" si="2"/>
        <v>176.97514668422346</v>
      </c>
      <c r="F35" s="15">
        <v>4058.2569044309425</v>
      </c>
      <c r="G35" s="15">
        <f t="shared" si="3"/>
        <v>3905.6246963591134</v>
      </c>
      <c r="H35" s="12">
        <f t="shared" si="4"/>
        <v>1540.9787152674462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1:24" x14ac:dyDescent="0.25">
      <c r="A36" s="7"/>
      <c r="B36" s="11">
        <v>32</v>
      </c>
      <c r="C36" s="15">
        <f t="shared" si="0"/>
        <v>24350.97929076026</v>
      </c>
      <c r="D36" s="15">
        <f t="shared" si="1"/>
        <v>8140.7320399880036</v>
      </c>
      <c r="E36" s="15">
        <f t="shared" si="2"/>
        <v>176.97243565191312</v>
      </c>
      <c r="F36" s="15">
        <v>4057.8748261326291</v>
      </c>
      <c r="G36" s="15">
        <f t="shared" si="3"/>
        <v>3905.8847782034613</v>
      </c>
      <c r="H36" s="12">
        <f t="shared" si="4"/>
        <v>1495.5354950125839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spans="1:24" x14ac:dyDescent="0.25">
      <c r="A37" s="7"/>
      <c r="B37" s="11">
        <v>33</v>
      </c>
      <c r="C37" s="15">
        <f t="shared" si="0"/>
        <v>24350.224158640627</v>
      </c>
      <c r="D37" s="15">
        <f t="shared" si="1"/>
        <v>8140.5805709330498</v>
      </c>
      <c r="E37" s="15">
        <f t="shared" si="2"/>
        <v>176.96914284637066</v>
      </c>
      <c r="F37" s="15">
        <v>4057.6155609871385</v>
      </c>
      <c r="G37" s="15">
        <f t="shared" si="3"/>
        <v>3905.9958670995406</v>
      </c>
      <c r="H37" s="12">
        <f t="shared" si="4"/>
        <v>1451.3770194426336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 spans="1:24" x14ac:dyDescent="0.25">
      <c r="A38" s="7"/>
      <c r="B38" s="11">
        <v>34</v>
      </c>
      <c r="C38" s="15">
        <f t="shared" si="0"/>
        <v>24349.48008072011</v>
      </c>
      <c r="D38" s="15">
        <f t="shared" si="1"/>
        <v>8140.4313173596292</v>
      </c>
      <c r="E38" s="15">
        <f t="shared" si="2"/>
        <v>176.9658982034702</v>
      </c>
      <c r="F38" s="15">
        <v>4057.502602199505</v>
      </c>
      <c r="G38" s="15">
        <f t="shared" si="3"/>
        <v>3905.962816956654</v>
      </c>
      <c r="H38" s="12">
        <f t="shared" si="4"/>
        <v>1408.4704282987529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spans="1:24" x14ac:dyDescent="0.25">
      <c r="A39" s="7"/>
      <c r="B39" s="11">
        <v>35</v>
      </c>
      <c r="C39" s="15">
        <f t="shared" si="0"/>
        <v>24348.783494203104</v>
      </c>
      <c r="D39" s="15">
        <f t="shared" si="1"/>
        <v>8140.2915883685082</v>
      </c>
      <c r="E39" s="15">
        <f t="shared" si="2"/>
        <v>176.96286061670671</v>
      </c>
      <c r="F39" s="15">
        <v>4057.4339958501819</v>
      </c>
      <c r="G39" s="15">
        <f t="shared" si="3"/>
        <v>3905.8947319016197</v>
      </c>
      <c r="H39" s="12">
        <f t="shared" si="4"/>
        <v>1366.8200107467724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 spans="1:24" x14ac:dyDescent="0.25">
      <c r="A40" s="7"/>
      <c r="B40" s="11">
        <v>36</v>
      </c>
      <c r="C40" s="15">
        <f t="shared" si="0"/>
        <v>24348.097450462148</v>
      </c>
      <c r="D40" s="15">
        <f t="shared" si="1"/>
        <v>8140.1539726005913</v>
      </c>
      <c r="E40" s="15">
        <f t="shared" si="2"/>
        <v>176.95986896957808</v>
      </c>
      <c r="F40" s="15">
        <v>4057.330198002735</v>
      </c>
      <c r="G40" s="15">
        <f t="shared" si="3"/>
        <v>3905.8639056282782</v>
      </c>
      <c r="H40" s="12">
        <f t="shared" si="4"/>
        <v>1326.41390612943</v>
      </c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 spans="1:24" x14ac:dyDescent="0.25">
      <c r="A41" s="7"/>
      <c r="B41" s="11">
        <v>37</v>
      </c>
      <c r="C41" s="15">
        <f t="shared" si="0"/>
        <v>24347.416921843829</v>
      </c>
      <c r="D41" s="15">
        <f t="shared" si="1"/>
        <v>8140.0174615968726</v>
      </c>
      <c r="E41" s="15">
        <f t="shared" si="2"/>
        <v>176.95690133906245</v>
      </c>
      <c r="F41" s="15">
        <v>4057.2222916889873</v>
      </c>
      <c r="G41" s="15">
        <f t="shared" si="3"/>
        <v>3905.838268568823</v>
      </c>
      <c r="H41" s="12">
        <f t="shared" si="4"/>
        <v>1287.2040019172568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 spans="1:24" x14ac:dyDescent="0.25">
      <c r="A42" s="7"/>
      <c r="B42" s="11">
        <v>38</v>
      </c>
      <c r="C42" s="15">
        <f t="shared" si="0"/>
        <v>24346.994750671103</v>
      </c>
      <c r="D42" s="15">
        <f t="shared" si="1"/>
        <v>8139.9327751766396</v>
      </c>
      <c r="E42" s="15">
        <f t="shared" si="2"/>
        <v>176.95506032992694</v>
      </c>
      <c r="F42" s="15">
        <v>4057.4102872724566</v>
      </c>
      <c r="G42" s="15">
        <f t="shared" si="3"/>
        <v>3905.5674275742558</v>
      </c>
      <c r="H42" s="12">
        <f t="shared" si="4"/>
        <v>1249.074754324417</v>
      </c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 spans="1:24" x14ac:dyDescent="0.25">
      <c r="A43" s="7"/>
      <c r="B43" s="11">
        <v>39</v>
      </c>
      <c r="C43" s="15">
        <f t="shared" si="0"/>
        <v>24347.208303253479</v>
      </c>
      <c r="D43" s="15">
        <f t="shared" si="1"/>
        <v>8139.9756133330411</v>
      </c>
      <c r="E43" s="15">
        <f t="shared" si="2"/>
        <v>176.95599159419655</v>
      </c>
      <c r="F43" s="15">
        <v>4058.0816031246263</v>
      </c>
      <c r="G43" s="15">
        <f t="shared" si="3"/>
        <v>3904.9380186142184</v>
      </c>
      <c r="H43" s="12">
        <f t="shared" si="4"/>
        <v>1211.9636686685985</v>
      </c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 spans="1:24" x14ac:dyDescent="0.25">
      <c r="A44" s="7"/>
      <c r="B44" s="11">
        <v>40</v>
      </c>
      <c r="C44" s="15">
        <f t="shared" si="0"/>
        <v>24348.138864449887</v>
      </c>
      <c r="D44" s="15">
        <f t="shared" si="1"/>
        <v>8140.1622800124487</v>
      </c>
      <c r="E44" s="15">
        <f t="shared" si="2"/>
        <v>176.96004956548802</v>
      </c>
      <c r="F44" s="15">
        <v>4058.9537052713881</v>
      </c>
      <c r="G44" s="15">
        <f t="shared" si="3"/>
        <v>3904.2485251755725</v>
      </c>
      <c r="H44" s="12">
        <f t="shared" si="4"/>
        <v>1175.937057649634</v>
      </c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 spans="1:24" x14ac:dyDescent="0.25">
      <c r="A45" s="7"/>
      <c r="B45" s="11">
        <v>41</v>
      </c>
      <c r="C45" s="15">
        <f t="shared" si="0"/>
        <v>24349.148783210043</v>
      </c>
      <c r="D45" s="15">
        <f t="shared" si="1"/>
        <v>8140.3648622577639</v>
      </c>
      <c r="E45" s="15">
        <f t="shared" si="2"/>
        <v>176.9644535273427</v>
      </c>
      <c r="F45" s="15">
        <v>4059.2013826284956</v>
      </c>
      <c r="G45" s="15">
        <f t="shared" si="3"/>
        <v>3904.1990261019255</v>
      </c>
      <c r="H45" s="12">
        <f t="shared" si="4"/>
        <v>1141.1683971184327</v>
      </c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 spans="1:24" x14ac:dyDescent="0.25">
      <c r="A46" s="7"/>
      <c r="B46" s="11">
        <v>42</v>
      </c>
      <c r="C46" s="15">
        <f t="shared" si="0"/>
        <v>24349.455417880905</v>
      </c>
      <c r="D46" s="15">
        <f t="shared" si="1"/>
        <v>8140.4263702431681</v>
      </c>
      <c r="E46" s="15">
        <f t="shared" si="2"/>
        <v>176.96579065746019</v>
      </c>
      <c r="F46" s="15">
        <v>4058.5492043176805</v>
      </c>
      <c r="G46" s="15">
        <f t="shared" si="3"/>
        <v>3904.9113752680273</v>
      </c>
      <c r="H46" s="12">
        <f t="shared" si="4"/>
        <v>1107.6438347195319</v>
      </c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 spans="1:24" x14ac:dyDescent="0.25">
      <c r="A47" s="7"/>
      <c r="B47" s="11">
        <v>43</v>
      </c>
      <c r="C47" s="15">
        <f t="shared" si="0"/>
        <v>24349.811058672109</v>
      </c>
      <c r="D47" s="15">
        <f t="shared" si="1"/>
        <v>8140.4977080000572</v>
      </c>
      <c r="E47" s="15">
        <f t="shared" si="2"/>
        <v>176.96734147826211</v>
      </c>
      <c r="F47" s="15">
        <v>4058.6574839032269</v>
      </c>
      <c r="G47" s="15">
        <f t="shared" si="3"/>
        <v>3904.8728826185684</v>
      </c>
      <c r="H47" s="12">
        <f t="shared" si="4"/>
        <v>1074.8974162643519</v>
      </c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 spans="1:24" x14ac:dyDescent="0.25">
      <c r="A48" s="7"/>
      <c r="B48" s="11">
        <v>44</v>
      </c>
      <c r="C48" s="15">
        <f t="shared" si="0"/>
        <v>24352.754150116882</v>
      </c>
      <c r="D48" s="15">
        <f t="shared" si="1"/>
        <v>8141.0880448199114</v>
      </c>
      <c r="E48" s="15">
        <f t="shared" si="2"/>
        <v>176.98017488738938</v>
      </c>
      <c r="F48" s="15">
        <v>4061.7354497975862</v>
      </c>
      <c r="G48" s="15">
        <f t="shared" si="3"/>
        <v>3902.372420134936</v>
      </c>
      <c r="H48" s="12">
        <f t="shared" si="4"/>
        <v>1042.4614348359526</v>
      </c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 spans="1:24" x14ac:dyDescent="0.25">
      <c r="A49" s="7"/>
      <c r="B49" s="11">
        <v>45</v>
      </c>
      <c r="C49" s="15">
        <f t="shared" si="0"/>
        <v>24358.106373552608</v>
      </c>
      <c r="D49" s="15">
        <f t="shared" si="1"/>
        <v>8142.1615416458935</v>
      </c>
      <c r="E49" s="15">
        <f t="shared" si="2"/>
        <v>177.00351177491072</v>
      </c>
      <c r="F49" s="15">
        <v>4065.0366190278291</v>
      </c>
      <c r="G49" s="15">
        <f t="shared" si="3"/>
        <v>3900.1214108431536</v>
      </c>
      <c r="H49" s="12">
        <f t="shared" si="4"/>
        <v>1011.0684910976015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 spans="1:24" x14ac:dyDescent="0.25">
      <c r="A50" s="7"/>
      <c r="B50" s="11">
        <v>46</v>
      </c>
      <c r="C50" s="15">
        <f t="shared" si="0"/>
        <v>24359.328675044926</v>
      </c>
      <c r="D50" s="15">
        <f t="shared" si="1"/>
        <v>8142.4066857348034</v>
      </c>
      <c r="E50" s="15">
        <f t="shared" si="2"/>
        <v>177.00884099423484</v>
      </c>
      <c r="F50" s="15">
        <v>4061.1104139998101</v>
      </c>
      <c r="G50" s="15">
        <f t="shared" si="3"/>
        <v>3904.2874307407583</v>
      </c>
      <c r="H50" s="12">
        <f t="shared" si="4"/>
        <v>982.23498255515426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 spans="1:24" x14ac:dyDescent="0.25">
      <c r="A51" s="7"/>
      <c r="B51" s="11">
        <v>47</v>
      </c>
      <c r="C51" s="15">
        <f t="shared" si="0"/>
        <v>24356.335215341187</v>
      </c>
      <c r="D51" s="15">
        <f t="shared" si="1"/>
        <v>8141.8063104358835</v>
      </c>
      <c r="E51" s="15">
        <f t="shared" si="2"/>
        <v>176.99578935730182</v>
      </c>
      <c r="F51" s="15">
        <v>4056.3957428531276</v>
      </c>
      <c r="G51" s="15">
        <f t="shared" si="3"/>
        <v>3908.414778225454</v>
      </c>
      <c r="H51" s="12">
        <f t="shared" si="4"/>
        <v>954.21321588137516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 spans="1:24" x14ac:dyDescent="0.25">
      <c r="A52" s="7"/>
      <c r="B52" s="11">
        <v>48</v>
      </c>
      <c r="C52" s="15">
        <f t="shared" si="0"/>
        <v>24367.184044254027</v>
      </c>
      <c r="D52" s="15">
        <f t="shared" si="1"/>
        <v>8143.9820366893528</v>
      </c>
      <c r="E52" s="15">
        <f t="shared" si="2"/>
        <v>177.04308775411636</v>
      </c>
      <c r="F52" s="15">
        <v>4072.0461696218463</v>
      </c>
      <c r="G52" s="15">
        <f t="shared" si="3"/>
        <v>3894.8927793133903</v>
      </c>
      <c r="H52" s="12">
        <f t="shared" si="4"/>
        <v>922.80821650990151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</row>
    <row r="53" spans="1:24" x14ac:dyDescent="0.25">
      <c r="A53" s="7"/>
      <c r="B53" s="11">
        <v>49</v>
      </c>
      <c r="C53" s="15">
        <f t="shared" si="0"/>
        <v>24375.451014632075</v>
      </c>
      <c r="D53" s="15">
        <f t="shared" si="1"/>
        <v>8145.6397126168195</v>
      </c>
      <c r="E53" s="15">
        <f t="shared" si="2"/>
        <v>177.07912418732215</v>
      </c>
      <c r="F53" s="15">
        <v>4070.8421394833954</v>
      </c>
      <c r="G53" s="15">
        <f t="shared" si="3"/>
        <v>3897.7184489461019</v>
      </c>
      <c r="H53" s="12">
        <f t="shared" si="4"/>
        <v>896.18480549517722</v>
      </c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</row>
    <row r="54" spans="1:24" x14ac:dyDescent="0.25">
      <c r="A54" s="7"/>
      <c r="B54" s="11">
        <v>50</v>
      </c>
      <c r="C54" s="15">
        <f t="shared" si="0"/>
        <v>24361.903142795123</v>
      </c>
      <c r="D54" s="15">
        <f t="shared" si="1"/>
        <v>8142.9230034207112</v>
      </c>
      <c r="E54" s="15">
        <f t="shared" si="2"/>
        <v>177.02006529175461</v>
      </c>
      <c r="F54" s="15">
        <v>4046.7693186289052</v>
      </c>
      <c r="G54" s="15">
        <f t="shared" si="3"/>
        <v>3919.1336195000513</v>
      </c>
      <c r="H54" s="12">
        <f t="shared" si="4"/>
        <v>874.47691216214184</v>
      </c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</row>
    <row r="55" spans="1:24" x14ac:dyDescent="0.25">
      <c r="A55" s="7"/>
      <c r="B55" s="11">
        <v>51</v>
      </c>
      <c r="C55" s="15">
        <f t="shared" si="0"/>
        <v>24392.804053797237</v>
      </c>
      <c r="D55" s="15">
        <f t="shared" si="1"/>
        <v>8149.1185771285382</v>
      </c>
      <c r="E55" s="15">
        <f t="shared" si="2"/>
        <v>177.15475167670735</v>
      </c>
      <c r="F55" s="15">
        <v>4096.3682533016545</v>
      </c>
      <c r="G55" s="15">
        <f t="shared" si="3"/>
        <v>3875.5955721501764</v>
      </c>
      <c r="H55" s="12">
        <f t="shared" si="4"/>
        <v>839.20467346250064</v>
      </c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</row>
    <row r="56" spans="1:24" x14ac:dyDescent="0.25">
      <c r="A56" s="7"/>
      <c r="B56" s="11">
        <v>52</v>
      </c>
      <c r="C56" s="15">
        <f t="shared" si="0"/>
        <v>22801.70312994879</v>
      </c>
      <c r="D56" s="15">
        <f t="shared" si="1"/>
        <v>7825.8942158660575</v>
      </c>
      <c r="E56" s="15">
        <f t="shared" si="2"/>
        <v>170.128135127523</v>
      </c>
      <c r="F56" s="15">
        <v>2209.1829311430192</v>
      </c>
      <c r="G56" s="15">
        <f t="shared" si="3"/>
        <v>5446.5831495955154</v>
      </c>
      <c r="H56" s="12">
        <f t="shared" si="4"/>
        <v>1144.5235845242885</v>
      </c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 spans="1:24" x14ac:dyDescent="0.25">
      <c r="A57" s="7"/>
      <c r="B57" s="11">
        <v>53</v>
      </c>
      <c r="C57" s="15">
        <f t="shared" si="0"/>
        <v>19544.316968527532</v>
      </c>
      <c r="D57" s="15">
        <f t="shared" si="1"/>
        <v>7134.5387218923006</v>
      </c>
      <c r="E57" s="15">
        <f t="shared" si="2"/>
        <v>155.09866786722392</v>
      </c>
      <c r="F57" s="15">
        <v>0</v>
      </c>
      <c r="G57" s="15">
        <f t="shared" si="3"/>
        <v>6979.4400540250763</v>
      </c>
      <c r="H57" s="12">
        <f t="shared" si="4"/>
        <v>1423.2865825793356</v>
      </c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 spans="1:24" x14ac:dyDescent="0.25">
      <c r="A58" s="7"/>
      <c r="B58" s="11">
        <v>54</v>
      </c>
      <c r="C58" s="15">
        <f t="shared" si="0"/>
        <v>16752.271687309312</v>
      </c>
      <c r="D58" s="15">
        <f t="shared" si="1"/>
        <v>6504.2589856356126</v>
      </c>
      <c r="E58" s="15">
        <f t="shared" si="2"/>
        <v>141.3969344703394</v>
      </c>
      <c r="F58" s="15">
        <v>0</v>
      </c>
      <c r="G58" s="15">
        <f t="shared" si="3"/>
        <v>6362.8620511652734</v>
      </c>
      <c r="H58" s="12">
        <f t="shared" si="4"/>
        <v>1259.2021223741078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 spans="1:24" x14ac:dyDescent="0.25">
      <c r="A59" s="7"/>
      <c r="B59" s="11">
        <v>55</v>
      </c>
      <c r="C59" s="15">
        <f t="shared" si="0"/>
        <v>14359.090017693696</v>
      </c>
      <c r="D59" s="15">
        <f t="shared" si="1"/>
        <v>5929.6594497984524</v>
      </c>
      <c r="E59" s="15">
        <f t="shared" si="2"/>
        <v>128.90564021300983</v>
      </c>
      <c r="F59" s="15">
        <v>0</v>
      </c>
      <c r="G59" s="15">
        <f t="shared" si="3"/>
        <v>5800.7538095854425</v>
      </c>
      <c r="H59" s="12">
        <f t="shared" si="4"/>
        <v>1114.0342390623757</v>
      </c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 spans="1:24" x14ac:dyDescent="0.25">
      <c r="A60" s="7"/>
      <c r="B60" s="11">
        <v>56</v>
      </c>
      <c r="C60" s="15">
        <f t="shared" si="0"/>
        <v>12307.791443737453</v>
      </c>
      <c r="D60" s="15">
        <f t="shared" si="1"/>
        <v>5405.8212116453797</v>
      </c>
      <c r="E60" s="15">
        <f t="shared" si="2"/>
        <v>117.51785242707346</v>
      </c>
      <c r="F60" s="15">
        <v>0</v>
      </c>
      <c r="G60" s="15">
        <f t="shared" si="3"/>
        <v>5288.3033592183065</v>
      </c>
      <c r="H60" s="12">
        <f t="shared" si="4"/>
        <v>985.6021235600839</v>
      </c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 spans="1:24" x14ac:dyDescent="0.25">
      <c r="A61" s="7"/>
      <c r="B61" s="11">
        <v>57</v>
      </c>
      <c r="C61" s="15">
        <f t="shared" si="0"/>
        <v>10549.535523203531</v>
      </c>
      <c r="D61" s="15">
        <f t="shared" si="1"/>
        <v>4928.2599143646312</v>
      </c>
      <c r="E61" s="15">
        <f t="shared" si="2"/>
        <v>107.13608509488328</v>
      </c>
      <c r="F61" s="15">
        <v>0</v>
      </c>
      <c r="G61" s="15">
        <f t="shared" si="3"/>
        <v>4821.1238292697481</v>
      </c>
      <c r="H61" s="12">
        <f t="shared" si="4"/>
        <v>871.97638268616788</v>
      </c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 spans="1:24" x14ac:dyDescent="0.25">
      <c r="A62" s="7"/>
      <c r="B62" s="11">
        <v>58</v>
      </c>
      <c r="C62" s="15">
        <f t="shared" si="0"/>
        <v>9042.4590198887399</v>
      </c>
      <c r="D62" s="15">
        <f t="shared" si="1"/>
        <v>4492.887358392818</v>
      </c>
      <c r="E62" s="15">
        <f t="shared" si="2"/>
        <v>97.671464312887352</v>
      </c>
      <c r="F62" s="15">
        <v>0</v>
      </c>
      <c r="G62" s="15">
        <f t="shared" si="3"/>
        <v>4395.2158940799309</v>
      </c>
      <c r="H62" s="12">
        <f t="shared" si="4"/>
        <v>771.45005452710154</v>
      </c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</row>
    <row r="63" spans="1:24" x14ac:dyDescent="0.25">
      <c r="A63" s="7"/>
      <c r="B63" s="11">
        <v>59</v>
      </c>
      <c r="C63" s="15">
        <f t="shared" si="0"/>
        <v>7750.6791599046337</v>
      </c>
      <c r="D63" s="15">
        <f t="shared" si="1"/>
        <v>4095.9765040737384</v>
      </c>
      <c r="E63" s="15">
        <f t="shared" si="2"/>
        <v>89.042967479863876</v>
      </c>
      <c r="F63" s="15">
        <v>0</v>
      </c>
      <c r="G63" s="15">
        <f t="shared" si="3"/>
        <v>4006.9335365938746</v>
      </c>
      <c r="H63" s="12">
        <f t="shared" si="4"/>
        <v>682.51296531280275</v>
      </c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 spans="1:24" ht="15.75" thickBot="1" x14ac:dyDescent="0.3">
      <c r="A64" s="7"/>
      <c r="B64" s="13">
        <v>60</v>
      </c>
      <c r="C64" s="16">
        <f t="shared" si="0"/>
        <v>6643.4392799182569</v>
      </c>
      <c r="D64" s="16">
        <f t="shared" si="1"/>
        <v>3734.1295660538321</v>
      </c>
      <c r="E64" s="16">
        <f t="shared" si="2"/>
        <v>81.176729696822434</v>
      </c>
      <c r="F64" s="16">
        <v>0</v>
      </c>
      <c r="G64" s="16">
        <f t="shared" si="3"/>
        <v>3652.9528363570098</v>
      </c>
      <c r="H64" s="14">
        <f t="shared" si="4"/>
        <v>603.82904257570499</v>
      </c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 spans="1:24" ht="15.75" thickBot="1" x14ac:dyDescent="0.3">
      <c r="A65" s="7"/>
      <c r="B65" s="7"/>
      <c r="C65" s="7"/>
      <c r="D65" s="7"/>
      <c r="E65" s="7"/>
      <c r="F65" s="7"/>
      <c r="G65" s="7"/>
      <c r="H65" s="26">
        <f>SUM(H5:H64)</f>
        <v>84928.94555054362</v>
      </c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</row>
    <row r="66" spans="1:24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</row>
    <row r="67" spans="1:24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 spans="1:24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</row>
    <row r="69" spans="1:24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</row>
    <row r="70" spans="1:24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</row>
    <row r="71" spans="1:24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</row>
    <row r="72" spans="1:24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</row>
    <row r="73" spans="1:24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</row>
    <row r="74" spans="1:24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</row>
    <row r="75" spans="1:24" x14ac:dyDescent="0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</row>
    <row r="76" spans="1:24" x14ac:dyDescent="0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</row>
  </sheetData>
  <mergeCells count="1">
    <mergeCell ref="K3:L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9E9AB-64B3-4985-8898-18100E090201}">
  <dimension ref="A1:V75"/>
  <sheetViews>
    <sheetView zoomScale="70" zoomScaleNormal="70" workbookViewId="0">
      <selection activeCell="J18" sqref="J18"/>
    </sheetView>
  </sheetViews>
  <sheetFormatPr defaultRowHeight="15" x14ac:dyDescent="0.25"/>
  <cols>
    <col min="1" max="1" width="2" customWidth="1"/>
  </cols>
  <sheetData>
    <row r="1" spans="1:22" ht="11.25" customHeight="1" thickBot="1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.75" thickBot="1" x14ac:dyDescent="0.3">
      <c r="A2" s="7"/>
      <c r="B2" s="25" t="s">
        <v>10</v>
      </c>
      <c r="C2" s="29">
        <v>1</v>
      </c>
      <c r="D2" s="34" t="s">
        <v>42</v>
      </c>
      <c r="E2" s="29">
        <f>2/(5+$L$12)</f>
        <v>0.33333333333333331</v>
      </c>
      <c r="F2" s="34" t="s">
        <v>43</v>
      </c>
      <c r="G2" s="17">
        <v>0.03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5.75" thickBot="1" x14ac:dyDescent="0.3">
      <c r="A3" s="7"/>
      <c r="B3" s="20" t="s">
        <v>11</v>
      </c>
      <c r="C3" s="18" t="s">
        <v>38</v>
      </c>
      <c r="D3" s="18" t="s">
        <v>39</v>
      </c>
      <c r="E3" s="18" t="s">
        <v>40</v>
      </c>
      <c r="F3" s="18" t="s">
        <v>41</v>
      </c>
      <c r="G3" s="18" t="s">
        <v>36</v>
      </c>
      <c r="H3" s="19" t="s">
        <v>27</v>
      </c>
      <c r="I3" s="7"/>
      <c r="J3" s="7"/>
      <c r="K3" s="35" t="s">
        <v>0</v>
      </c>
      <c r="L3" s="36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x14ac:dyDescent="0.25">
      <c r="A4" s="7"/>
      <c r="B4" s="11">
        <v>0</v>
      </c>
      <c r="C4" s="15">
        <f>100*$L$4+10*$L$5+$L$6</f>
        <v>2111</v>
      </c>
      <c r="D4" s="15"/>
      <c r="E4" s="15"/>
      <c r="F4" s="15"/>
      <c r="G4" s="15"/>
      <c r="H4" s="12"/>
      <c r="I4" s="7"/>
      <c r="J4" s="7"/>
      <c r="K4" s="4" t="s">
        <v>1</v>
      </c>
      <c r="L4" s="3">
        <v>19</v>
      </c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x14ac:dyDescent="0.25">
      <c r="A5" s="7"/>
      <c r="B5" s="11">
        <v>1</v>
      </c>
      <c r="C5" s="15">
        <f>(F5+C4)/(1+$E$2)</f>
        <v>3364.1222746663566</v>
      </c>
      <c r="D5" s="15">
        <f>$L$4*(C5^0.6)</f>
        <v>2482.4280192318911</v>
      </c>
      <c r="E5" s="15">
        <f>D5/(5+$L$13)</f>
        <v>107.93165301008221</v>
      </c>
      <c r="F5" s="15">
        <v>2374.4963662218088</v>
      </c>
      <c r="G5" s="15">
        <f>D5-F5-E5</f>
        <v>0</v>
      </c>
      <c r="H5" s="12">
        <f>G5*EXP(-$G$2*B5)</f>
        <v>0</v>
      </c>
      <c r="I5" s="7"/>
      <c r="J5" s="7"/>
      <c r="K5" s="5" t="s">
        <v>2</v>
      </c>
      <c r="L5" s="1">
        <v>21</v>
      </c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x14ac:dyDescent="0.25">
      <c r="A6" s="7"/>
      <c r="B6" s="11">
        <v>2</v>
      </c>
      <c r="C6" s="15">
        <f t="shared" ref="C6:C64" si="0">(F6+C5)/(1+$E$2)</f>
        <v>4699.5022848004801</v>
      </c>
      <c r="D6" s="15">
        <f t="shared" ref="D6:D64" si="1">$L$4*(C6^0.6)</f>
        <v>3033.7844431767498</v>
      </c>
      <c r="E6" s="15">
        <f t="shared" ref="E6:E64" si="2">D6/(5+$L$13)</f>
        <v>131.90367144246738</v>
      </c>
      <c r="F6" s="15">
        <v>2901.8807717342825</v>
      </c>
      <c r="G6" s="15">
        <f t="shared" ref="G6:G64" si="3">D6-F6-E6</f>
        <v>0</v>
      </c>
      <c r="H6" s="12">
        <f t="shared" ref="H6:H64" si="4">G6*EXP(-$G$2*B6)</f>
        <v>0</v>
      </c>
      <c r="I6" s="7"/>
      <c r="J6" s="7"/>
      <c r="K6" s="5" t="s">
        <v>3</v>
      </c>
      <c r="L6" s="1">
        <v>1</v>
      </c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x14ac:dyDescent="0.25">
      <c r="A7" s="7"/>
      <c r="B7" s="11">
        <v>3</v>
      </c>
      <c r="C7" s="15">
        <f t="shared" si="0"/>
        <v>4950.8184548107129</v>
      </c>
      <c r="D7" s="15">
        <f t="shared" si="1"/>
        <v>3130.1114531865733</v>
      </c>
      <c r="E7" s="15">
        <f t="shared" si="2"/>
        <v>136.09180231245972</v>
      </c>
      <c r="F7" s="15">
        <v>1901.5889882804704</v>
      </c>
      <c r="G7" s="15">
        <f t="shared" si="3"/>
        <v>1092.4306625936431</v>
      </c>
      <c r="H7" s="12">
        <f t="shared" si="4"/>
        <v>998.40645029084135</v>
      </c>
      <c r="I7" s="7"/>
      <c r="J7" s="7"/>
      <c r="K7" s="8"/>
      <c r="L7" s="9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x14ac:dyDescent="0.25">
      <c r="A8" s="7"/>
      <c r="B8" s="11">
        <v>4</v>
      </c>
      <c r="C8" s="15">
        <f t="shared" si="0"/>
        <v>4950.6516029961813</v>
      </c>
      <c r="D8" s="15">
        <f t="shared" si="1"/>
        <v>3130.0481584040181</v>
      </c>
      <c r="E8" s="15">
        <f t="shared" si="2"/>
        <v>136.0890503653921</v>
      </c>
      <c r="F8" s="15">
        <v>1650.0503491841946</v>
      </c>
      <c r="G8" s="15">
        <f t="shared" si="3"/>
        <v>1343.9087588544314</v>
      </c>
      <c r="H8" s="12">
        <f t="shared" si="4"/>
        <v>1191.9401433111855</v>
      </c>
      <c r="I8" s="7"/>
      <c r="J8" s="7"/>
      <c r="K8" s="5" t="s">
        <v>4</v>
      </c>
      <c r="L8" s="1">
        <v>15</v>
      </c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x14ac:dyDescent="0.25">
      <c r="A9" s="7"/>
      <c r="B9" s="11">
        <v>5</v>
      </c>
      <c r="C9" s="15">
        <f t="shared" si="0"/>
        <v>4949.2414465945876</v>
      </c>
      <c r="D9" s="15">
        <f t="shared" si="1"/>
        <v>3129.5131853193166</v>
      </c>
      <c r="E9" s="15">
        <f t="shared" si="2"/>
        <v>136.06579066605724</v>
      </c>
      <c r="F9" s="15">
        <v>1648.336992463268</v>
      </c>
      <c r="G9" s="15">
        <f t="shared" si="3"/>
        <v>1345.1104021899914</v>
      </c>
      <c r="H9" s="12">
        <f t="shared" si="4"/>
        <v>1157.7472523372433</v>
      </c>
      <c r="I9" s="7"/>
      <c r="J9" s="7"/>
      <c r="K9" s="5" t="s">
        <v>5</v>
      </c>
      <c r="L9" s="1">
        <v>10</v>
      </c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x14ac:dyDescent="0.25">
      <c r="A10" s="7"/>
      <c r="B10" s="11">
        <v>6</v>
      </c>
      <c r="C10" s="15">
        <f t="shared" si="0"/>
        <v>4948.5699171772339</v>
      </c>
      <c r="D10" s="15">
        <f t="shared" si="1"/>
        <v>3129.2584047973091</v>
      </c>
      <c r="E10" s="15">
        <f t="shared" si="2"/>
        <v>136.05471325205693</v>
      </c>
      <c r="F10" s="15">
        <v>1648.851776308391</v>
      </c>
      <c r="G10" s="15">
        <f t="shared" si="3"/>
        <v>1344.3519152368613</v>
      </c>
      <c r="H10" s="12">
        <f t="shared" si="4"/>
        <v>1122.8971084510415</v>
      </c>
      <c r="I10" s="7"/>
      <c r="J10" s="7"/>
      <c r="K10" s="5" t="s">
        <v>6</v>
      </c>
      <c r="L10" s="1">
        <v>12</v>
      </c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x14ac:dyDescent="0.25">
      <c r="A11" s="7"/>
      <c r="B11" s="11">
        <v>7</v>
      </c>
      <c r="C11" s="15">
        <f t="shared" si="0"/>
        <v>4949.4588715589243</v>
      </c>
      <c r="D11" s="15">
        <f t="shared" si="1"/>
        <v>3129.59567411948</v>
      </c>
      <c r="E11" s="15">
        <f t="shared" si="2"/>
        <v>136.06937713562957</v>
      </c>
      <c r="F11" s="15">
        <v>1650.7085782346651</v>
      </c>
      <c r="G11" s="15">
        <f t="shared" si="3"/>
        <v>1342.8177187491854</v>
      </c>
      <c r="H11" s="12">
        <f t="shared" si="4"/>
        <v>1088.4668880277152</v>
      </c>
      <c r="I11" s="7"/>
      <c r="J11" s="7"/>
      <c r="K11" s="8"/>
      <c r="L11" s="9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x14ac:dyDescent="0.25">
      <c r="A12" s="7"/>
      <c r="B12" s="11">
        <v>8</v>
      </c>
      <c r="C12" s="15">
        <f t="shared" si="0"/>
        <v>4948.0817785932259</v>
      </c>
      <c r="D12" s="15">
        <f t="shared" si="1"/>
        <v>3129.0731946946953</v>
      </c>
      <c r="E12" s="15">
        <f t="shared" si="2"/>
        <v>136.04666063889979</v>
      </c>
      <c r="F12" s="15">
        <v>1647.9834998987099</v>
      </c>
      <c r="G12" s="15">
        <f t="shared" si="3"/>
        <v>1345.0430341570857</v>
      </c>
      <c r="H12" s="12">
        <f t="shared" si="4"/>
        <v>1058.0483250014556</v>
      </c>
      <c r="I12" s="7"/>
      <c r="J12" s="7"/>
      <c r="K12" s="5" t="s">
        <v>7</v>
      </c>
      <c r="L12" s="1">
        <v>1</v>
      </c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x14ac:dyDescent="0.25">
      <c r="A13" s="7"/>
      <c r="B13" s="11">
        <v>9</v>
      </c>
      <c r="C13" s="15">
        <f t="shared" si="0"/>
        <v>4950.0851346954569</v>
      </c>
      <c r="D13" s="15">
        <f t="shared" si="1"/>
        <v>3129.8332638266706</v>
      </c>
      <c r="E13" s="15">
        <f t="shared" si="2"/>
        <v>136.07970712289872</v>
      </c>
      <c r="F13" s="15">
        <v>1652.0317343340496</v>
      </c>
      <c r="G13" s="15">
        <f t="shared" si="3"/>
        <v>1341.7218223697223</v>
      </c>
      <c r="H13" s="12">
        <f t="shared" si="4"/>
        <v>1024.2429263013198</v>
      </c>
      <c r="I13" s="7"/>
      <c r="J13" s="7"/>
      <c r="K13" s="5" t="s">
        <v>8</v>
      </c>
      <c r="L13" s="1">
        <v>18</v>
      </c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15.75" thickBot="1" x14ac:dyDescent="0.3">
      <c r="A14" s="7"/>
      <c r="B14" s="11">
        <v>10</v>
      </c>
      <c r="C14" s="15">
        <f t="shared" si="0"/>
        <v>4951.9563386913187</v>
      </c>
      <c r="D14" s="15">
        <f t="shared" si="1"/>
        <v>3130.5430835961147</v>
      </c>
      <c r="E14" s="15">
        <f t="shared" si="2"/>
        <v>136.11056885200497</v>
      </c>
      <c r="F14" s="15">
        <v>1652.5233168929685</v>
      </c>
      <c r="G14" s="15">
        <f t="shared" si="3"/>
        <v>1341.9091978511412</v>
      </c>
      <c r="H14" s="12">
        <f t="shared" si="4"/>
        <v>994.11078426851373</v>
      </c>
      <c r="I14" s="7"/>
      <c r="J14" s="7"/>
      <c r="K14" s="6" t="s">
        <v>9</v>
      </c>
      <c r="L14" s="2">
        <v>20</v>
      </c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x14ac:dyDescent="0.25">
      <c r="A15" s="7"/>
      <c r="B15" s="11">
        <v>11</v>
      </c>
      <c r="C15" s="15">
        <f t="shared" si="0"/>
        <v>4949.8569721296435</v>
      </c>
      <c r="D15" s="15">
        <f t="shared" si="1"/>
        <v>3129.7467056340183</v>
      </c>
      <c r="E15" s="15">
        <f t="shared" si="2"/>
        <v>136.07594372321819</v>
      </c>
      <c r="F15" s="15">
        <v>1647.8529574815384</v>
      </c>
      <c r="G15" s="15">
        <f t="shared" si="3"/>
        <v>1345.8178044292617</v>
      </c>
      <c r="H15" s="12">
        <f t="shared" si="4"/>
        <v>967.54036047944271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x14ac:dyDescent="0.25">
      <c r="A16" s="7"/>
      <c r="B16" s="11">
        <v>12</v>
      </c>
      <c r="C16" s="15">
        <f t="shared" si="0"/>
        <v>4948.7238801336916</v>
      </c>
      <c r="D16" s="15">
        <f t="shared" si="1"/>
        <v>3129.316820083221</v>
      </c>
      <c r="E16" s="15">
        <f t="shared" si="2"/>
        <v>136.05725304709657</v>
      </c>
      <c r="F16" s="15">
        <v>1648.4415347152781</v>
      </c>
      <c r="G16" s="15">
        <f t="shared" si="3"/>
        <v>1344.8180323208464</v>
      </c>
      <c r="H16" s="12">
        <f t="shared" si="4"/>
        <v>938.24770402368119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x14ac:dyDescent="0.25">
      <c r="A17" s="7"/>
      <c r="B17" s="11">
        <v>13</v>
      </c>
      <c r="C17" s="15">
        <f t="shared" si="0"/>
        <v>4949.8710369624978</v>
      </c>
      <c r="D17" s="15">
        <f t="shared" si="1"/>
        <v>3129.7520414656801</v>
      </c>
      <c r="E17" s="15">
        <f t="shared" si="2"/>
        <v>136.07617571589913</v>
      </c>
      <c r="F17" s="15">
        <v>1651.1041691496387</v>
      </c>
      <c r="G17" s="15">
        <f t="shared" si="3"/>
        <v>1342.5716966001423</v>
      </c>
      <c r="H17" s="12">
        <f t="shared" si="4"/>
        <v>908.99739668979055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x14ac:dyDescent="0.25">
      <c r="A18" s="7"/>
      <c r="B18" s="11">
        <v>14</v>
      </c>
      <c r="C18" s="15">
        <f t="shared" si="0"/>
        <v>4949.013148144958</v>
      </c>
      <c r="D18" s="15">
        <f t="shared" si="1"/>
        <v>3129.4265696703355</v>
      </c>
      <c r="E18" s="15">
        <f t="shared" si="2"/>
        <v>136.06202476827545</v>
      </c>
      <c r="F18" s="15">
        <v>1648.8131605641122</v>
      </c>
      <c r="G18" s="15">
        <f t="shared" si="3"/>
        <v>1344.5513843379479</v>
      </c>
      <c r="H18" s="12">
        <f t="shared" si="4"/>
        <v>883.43321115718072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x14ac:dyDescent="0.25">
      <c r="A19" s="7"/>
      <c r="B19" s="11">
        <v>15</v>
      </c>
      <c r="C19" s="15">
        <f t="shared" si="0"/>
        <v>4949.3502080356429</v>
      </c>
      <c r="D19" s="15">
        <f t="shared" si="1"/>
        <v>3129.5544484750844</v>
      </c>
      <c r="E19" s="15">
        <f t="shared" si="2"/>
        <v>136.067584716308</v>
      </c>
      <c r="F19" s="15">
        <v>1650.1204625692317</v>
      </c>
      <c r="G19" s="15">
        <f t="shared" si="3"/>
        <v>1343.3664011895448</v>
      </c>
      <c r="H19" s="12">
        <f t="shared" si="4"/>
        <v>856.56823534128307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x14ac:dyDescent="0.25">
      <c r="A20" s="7"/>
      <c r="B20" s="11">
        <v>16</v>
      </c>
      <c r="C20" s="15">
        <f t="shared" si="0"/>
        <v>4950.3908281794365</v>
      </c>
      <c r="D20" s="15">
        <f t="shared" si="1"/>
        <v>3129.9492324767298</v>
      </c>
      <c r="E20" s="15">
        <f t="shared" si="2"/>
        <v>136.08474923811869</v>
      </c>
      <c r="F20" s="15">
        <v>1651.1708962036053</v>
      </c>
      <c r="G20" s="15">
        <f t="shared" si="3"/>
        <v>1342.6935870350057</v>
      </c>
      <c r="H20" s="12">
        <f t="shared" si="4"/>
        <v>830.83649194187467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x14ac:dyDescent="0.25">
      <c r="A21" s="7"/>
      <c r="B21" s="11">
        <v>17</v>
      </c>
      <c r="C21" s="15">
        <f t="shared" si="0"/>
        <v>4950.7539272013601</v>
      </c>
      <c r="D21" s="15">
        <f t="shared" si="1"/>
        <v>3130.0869749144567</v>
      </c>
      <c r="E21" s="15">
        <f t="shared" si="2"/>
        <v>136.09073803975897</v>
      </c>
      <c r="F21" s="15">
        <v>1650.6144080890426</v>
      </c>
      <c r="G21" s="15">
        <f t="shared" si="3"/>
        <v>1343.3818287856552</v>
      </c>
      <c r="H21" s="12">
        <f t="shared" si="4"/>
        <v>806.69484884252233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x14ac:dyDescent="0.25">
      <c r="A22" s="7"/>
      <c r="B22" s="11">
        <v>18</v>
      </c>
      <c r="C22" s="15">
        <f t="shared" si="0"/>
        <v>4950.1363958152342</v>
      </c>
      <c r="D22" s="15">
        <f t="shared" si="1"/>
        <v>3129.8527105740923</v>
      </c>
      <c r="E22" s="15">
        <f t="shared" si="2"/>
        <v>136.0805526336562</v>
      </c>
      <c r="F22" s="15">
        <v>1649.4279338856184</v>
      </c>
      <c r="G22" s="15">
        <f t="shared" si="3"/>
        <v>1344.3442240548177</v>
      </c>
      <c r="H22" s="12">
        <f t="shared" si="4"/>
        <v>783.41424715701214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x14ac:dyDescent="0.25">
      <c r="A23" s="7"/>
      <c r="B23" s="11">
        <v>19</v>
      </c>
      <c r="C23" s="15">
        <f t="shared" si="0"/>
        <v>4949.1113787292725</v>
      </c>
      <c r="D23" s="15">
        <f t="shared" si="1"/>
        <v>3129.4638382130961</v>
      </c>
      <c r="E23" s="15">
        <f t="shared" si="2"/>
        <v>136.06364513969984</v>
      </c>
      <c r="F23" s="15">
        <v>1648.6787758237956</v>
      </c>
      <c r="G23" s="15">
        <f t="shared" si="3"/>
        <v>1344.7214172496006</v>
      </c>
      <c r="H23" s="12">
        <f t="shared" si="4"/>
        <v>760.4741694187436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x14ac:dyDescent="0.25">
      <c r="A24" s="7"/>
      <c r="B24" s="11">
        <v>20</v>
      </c>
      <c r="C24" s="15">
        <f t="shared" si="0"/>
        <v>4948.4008891445419</v>
      </c>
      <c r="D24" s="15">
        <f t="shared" si="1"/>
        <v>3129.194272814022</v>
      </c>
      <c r="E24" s="15">
        <f t="shared" si="2"/>
        <v>136.05192490495747</v>
      </c>
      <c r="F24" s="15">
        <v>1648.7564734634495</v>
      </c>
      <c r="G24" s="15">
        <f t="shared" si="3"/>
        <v>1344.3858744456149</v>
      </c>
      <c r="H24" s="12">
        <f t="shared" si="4"/>
        <v>737.81461129619629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x14ac:dyDescent="0.25">
      <c r="A25" s="7"/>
      <c r="B25" s="11">
        <v>21</v>
      </c>
      <c r="C25" s="15">
        <f t="shared" si="0"/>
        <v>4948.3745989634481</v>
      </c>
      <c r="D25" s="15">
        <f t="shared" si="1"/>
        <v>3129.1842978132058</v>
      </c>
      <c r="E25" s="15">
        <f t="shared" si="2"/>
        <v>136.05149120926981</v>
      </c>
      <c r="F25" s="15">
        <v>1649.4319094733883</v>
      </c>
      <c r="G25" s="15">
        <f t="shared" si="3"/>
        <v>1343.7008971305477</v>
      </c>
      <c r="H25" s="12">
        <f t="shared" si="4"/>
        <v>715.64408081734189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x14ac:dyDescent="0.25">
      <c r="A26" s="7"/>
      <c r="B26" s="11">
        <v>22</v>
      </c>
      <c r="C26" s="15">
        <f t="shared" si="0"/>
        <v>4948.9398483882151</v>
      </c>
      <c r="D26" s="15">
        <f t="shared" si="1"/>
        <v>3129.3987596550119</v>
      </c>
      <c r="E26" s="15">
        <f t="shared" si="2"/>
        <v>136.06081563717444</v>
      </c>
      <c r="F26" s="15">
        <v>1650.2118655541717</v>
      </c>
      <c r="G26" s="15">
        <f t="shared" si="3"/>
        <v>1343.1260784636656</v>
      </c>
      <c r="H26" s="12">
        <f t="shared" si="4"/>
        <v>694.19650604454841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x14ac:dyDescent="0.25">
      <c r="A27" s="7"/>
      <c r="B27" s="11">
        <v>23</v>
      </c>
      <c r="C27" s="15">
        <f t="shared" si="0"/>
        <v>4949.7411007682149</v>
      </c>
      <c r="D27" s="15">
        <f t="shared" si="1"/>
        <v>3129.7027468232923</v>
      </c>
      <c r="E27" s="15">
        <f t="shared" si="2"/>
        <v>136.07403247057792</v>
      </c>
      <c r="F27" s="15">
        <v>1650.7149526360711</v>
      </c>
      <c r="G27" s="15">
        <f t="shared" si="3"/>
        <v>1342.9137617166432</v>
      </c>
      <c r="H27" s="12">
        <f t="shared" si="4"/>
        <v>673.57340569654355</v>
      </c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x14ac:dyDescent="0.25">
      <c r="A28" s="7"/>
      <c r="B28" s="11">
        <v>24</v>
      </c>
      <c r="C28" s="15">
        <f t="shared" si="0"/>
        <v>4950.4282395120827</v>
      </c>
      <c r="D28" s="15">
        <f t="shared" si="1"/>
        <v>3129.9634247373842</v>
      </c>
      <c r="E28" s="15">
        <f t="shared" si="2"/>
        <v>136.08536629292976</v>
      </c>
      <c r="F28" s="15">
        <v>1650.8298852478943</v>
      </c>
      <c r="G28" s="15">
        <f t="shared" si="3"/>
        <v>1343.0481731965601</v>
      </c>
      <c r="H28" s="12">
        <f t="shared" si="4"/>
        <v>653.7317281663444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x14ac:dyDescent="0.25">
      <c r="A29" s="7"/>
      <c r="B29" s="11">
        <v>25</v>
      </c>
      <c r="C29" s="15">
        <f t="shared" si="0"/>
        <v>4950.826049618754</v>
      </c>
      <c r="D29" s="15">
        <f t="shared" si="1"/>
        <v>3130.1143342360715</v>
      </c>
      <c r="E29" s="15">
        <f t="shared" si="2"/>
        <v>136.09192757548138</v>
      </c>
      <c r="F29" s="15">
        <v>1650.6731599795887</v>
      </c>
      <c r="G29" s="15">
        <f t="shared" si="3"/>
        <v>1343.3492466810014</v>
      </c>
      <c r="H29" s="12">
        <f t="shared" si="4"/>
        <v>634.55325278194357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5">
      <c r="A30" s="7"/>
      <c r="B30" s="11">
        <v>26</v>
      </c>
      <c r="C30" s="15">
        <f t="shared" si="0"/>
        <v>4950.9467167923885</v>
      </c>
      <c r="D30" s="15">
        <f t="shared" si="1"/>
        <v>3130.1601084408112</v>
      </c>
      <c r="E30" s="15">
        <f t="shared" si="2"/>
        <v>136.09391775829613</v>
      </c>
      <c r="F30" s="15">
        <v>1650.4362394377631</v>
      </c>
      <c r="G30" s="15">
        <f t="shared" si="3"/>
        <v>1343.629951244752</v>
      </c>
      <c r="H30" s="12">
        <f t="shared" si="4"/>
        <v>615.9280466203387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x14ac:dyDescent="0.25">
      <c r="A31" s="7"/>
      <c r="B31" s="11">
        <v>27</v>
      </c>
      <c r="C31" s="15">
        <f t="shared" si="0"/>
        <v>4950.9086871467189</v>
      </c>
      <c r="D31" s="15">
        <f t="shared" si="1"/>
        <v>3130.1456822226141</v>
      </c>
      <c r="E31" s="15">
        <f t="shared" si="2"/>
        <v>136.09329053141801</v>
      </c>
      <c r="F31" s="15">
        <v>1650.2648660699026</v>
      </c>
      <c r="G31" s="15">
        <f t="shared" si="3"/>
        <v>1343.7875256212935</v>
      </c>
      <c r="H31" s="12">
        <f t="shared" si="4"/>
        <v>597.79472006239962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5">
      <c r="A32" s="7"/>
      <c r="B32" s="11">
        <v>28</v>
      </c>
      <c r="C32" s="15">
        <f t="shared" si="0"/>
        <v>4950.8462366291924</v>
      </c>
      <c r="D32" s="15">
        <f t="shared" si="1"/>
        <v>3130.1219920610752</v>
      </c>
      <c r="E32" s="15">
        <f t="shared" si="2"/>
        <v>136.09226052439456</v>
      </c>
      <c r="F32" s="15">
        <v>1650.2196283588708</v>
      </c>
      <c r="G32" s="15">
        <f t="shared" si="3"/>
        <v>1343.8101031778099</v>
      </c>
      <c r="H32" s="12">
        <f t="shared" si="4"/>
        <v>580.13696303217796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x14ac:dyDescent="0.25">
      <c r="A33" s="7"/>
      <c r="B33" s="11">
        <v>29</v>
      </c>
      <c r="C33" s="15">
        <f t="shared" si="0"/>
        <v>4950.8445703288799</v>
      </c>
      <c r="D33" s="15">
        <f t="shared" si="1"/>
        <v>3130.1213599602152</v>
      </c>
      <c r="E33" s="15">
        <f t="shared" si="2"/>
        <v>136.09223304174847</v>
      </c>
      <c r="F33" s="15">
        <v>1650.2798571426463</v>
      </c>
      <c r="G33" s="15">
        <f t="shared" si="3"/>
        <v>1343.7492697758205</v>
      </c>
      <c r="H33" s="12">
        <f t="shared" si="4"/>
        <v>562.96583837296362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x14ac:dyDescent="0.25">
      <c r="A34" s="7"/>
      <c r="B34" s="11">
        <v>30</v>
      </c>
      <c r="C34" s="15">
        <f t="shared" si="0"/>
        <v>4950.929820568319</v>
      </c>
      <c r="D34" s="15">
        <f t="shared" si="1"/>
        <v>3130.1536990093605</v>
      </c>
      <c r="E34" s="15">
        <f t="shared" si="2"/>
        <v>136.0936390873635</v>
      </c>
      <c r="F34" s="15">
        <v>1650.395190428879</v>
      </c>
      <c r="G34" s="15">
        <f t="shared" si="3"/>
        <v>1343.664869493118</v>
      </c>
      <c r="H34" s="12">
        <f t="shared" si="4"/>
        <v>546.29336879521361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x14ac:dyDescent="0.25">
      <c r="A35" s="7"/>
      <c r="B35" s="11">
        <v>31</v>
      </c>
      <c r="C35" s="15">
        <f t="shared" si="0"/>
        <v>4951.0843267774126</v>
      </c>
      <c r="D35" s="15">
        <f t="shared" si="1"/>
        <v>3130.2123092317938</v>
      </c>
      <c r="E35" s="15">
        <f t="shared" si="2"/>
        <v>136.09618735790409</v>
      </c>
      <c r="F35" s="15">
        <v>1650.5159484682308</v>
      </c>
      <c r="G35" s="15">
        <f t="shared" si="3"/>
        <v>1343.600173405659</v>
      </c>
      <c r="H35" s="12">
        <f t="shared" si="4"/>
        <v>530.12243367312942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x14ac:dyDescent="0.25">
      <c r="A36" s="7"/>
      <c r="B36" s="11">
        <v>32</v>
      </c>
      <c r="C36" s="15">
        <f t="shared" si="0"/>
        <v>4951.2714456390768</v>
      </c>
      <c r="D36" s="15">
        <f t="shared" si="1"/>
        <v>3130.2832897239259</v>
      </c>
      <c r="E36" s="15">
        <f t="shared" si="2"/>
        <v>136.09927346625764</v>
      </c>
      <c r="F36" s="15">
        <v>1650.6109340746893</v>
      </c>
      <c r="G36" s="15">
        <f t="shared" si="3"/>
        <v>1343.5730821829789</v>
      </c>
      <c r="H36" s="12">
        <f t="shared" si="4"/>
        <v>514.44457495551717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x14ac:dyDescent="0.25">
      <c r="A37" s="7"/>
      <c r="B37" s="11">
        <v>33</v>
      </c>
      <c r="C37" s="15">
        <f t="shared" si="0"/>
        <v>4951.4537101079495</v>
      </c>
      <c r="D37" s="15">
        <f t="shared" si="1"/>
        <v>3130.3524277496344</v>
      </c>
      <c r="E37" s="15">
        <f t="shared" si="2"/>
        <v>136.10227946737541</v>
      </c>
      <c r="F37" s="15">
        <v>1650.6668345048554</v>
      </c>
      <c r="G37" s="15">
        <f t="shared" si="3"/>
        <v>1343.5833137774036</v>
      </c>
      <c r="H37" s="12">
        <f t="shared" si="4"/>
        <v>499.24424184584262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x14ac:dyDescent="0.25">
      <c r="A38" s="7"/>
      <c r="B38" s="11">
        <v>34</v>
      </c>
      <c r="C38" s="15">
        <f t="shared" si="0"/>
        <v>4951.5957349190494</v>
      </c>
      <c r="D38" s="15">
        <f t="shared" si="1"/>
        <v>3130.4063010387094</v>
      </c>
      <c r="E38" s="15">
        <f t="shared" si="2"/>
        <v>136.10462178429171</v>
      </c>
      <c r="F38" s="15">
        <v>1650.6739364507835</v>
      </c>
      <c r="G38" s="15">
        <f t="shared" si="3"/>
        <v>1343.6277428036342</v>
      </c>
      <c r="H38" s="12">
        <f t="shared" si="4"/>
        <v>484.50536553116473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x14ac:dyDescent="0.25">
      <c r="A39" s="7"/>
      <c r="B39" s="11">
        <v>35</v>
      </c>
      <c r="C39" s="15">
        <f t="shared" si="0"/>
        <v>4951.6676607885875</v>
      </c>
      <c r="D39" s="15">
        <f t="shared" si="1"/>
        <v>3130.4335839454516</v>
      </c>
      <c r="E39" s="15">
        <f t="shared" si="2"/>
        <v>136.10580799762832</v>
      </c>
      <c r="F39" s="15">
        <v>1650.6278127990663</v>
      </c>
      <c r="G39" s="15">
        <f t="shared" si="3"/>
        <v>1343.699963148757</v>
      </c>
      <c r="H39" s="12">
        <f t="shared" si="4"/>
        <v>470.21134058501838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x14ac:dyDescent="0.25">
      <c r="A40" s="7"/>
      <c r="B40" s="11">
        <v>36</v>
      </c>
      <c r="C40" s="15">
        <f t="shared" si="0"/>
        <v>4951.6570334879752</v>
      </c>
      <c r="D40" s="15">
        <f t="shared" si="1"/>
        <v>3130.4295528098469</v>
      </c>
      <c r="E40" s="15">
        <f t="shared" si="2"/>
        <v>136.10563273086291</v>
      </c>
      <c r="F40" s="15">
        <v>1650.54171719538</v>
      </c>
      <c r="G40" s="15">
        <f t="shared" si="3"/>
        <v>1343.782202883604</v>
      </c>
      <c r="H40" s="12">
        <f t="shared" si="4"/>
        <v>456.3424235405717</v>
      </c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x14ac:dyDescent="0.25">
      <c r="A41" s="7"/>
      <c r="B41" s="11">
        <v>37</v>
      </c>
      <c r="C41" s="15">
        <f t="shared" si="0"/>
        <v>4951.5843747944655</v>
      </c>
      <c r="D41" s="15">
        <f t="shared" si="1"/>
        <v>3130.4019919039833</v>
      </c>
      <c r="E41" s="15">
        <f t="shared" si="2"/>
        <v>136.10443443060797</v>
      </c>
      <c r="F41" s="15">
        <v>1650.4554662379783</v>
      </c>
      <c r="G41" s="15">
        <f t="shared" si="3"/>
        <v>1343.8420912353972</v>
      </c>
      <c r="H41" s="12">
        <f t="shared" si="4"/>
        <v>442.87520343664704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x14ac:dyDescent="0.25">
      <c r="A42" s="7"/>
      <c r="B42" s="11">
        <v>38</v>
      </c>
      <c r="C42" s="15">
        <f t="shared" si="0"/>
        <v>4951.4978303101971</v>
      </c>
      <c r="D42" s="15">
        <f t="shared" si="1"/>
        <v>3130.3691636269141</v>
      </c>
      <c r="E42" s="15">
        <f t="shared" si="2"/>
        <v>136.10300711421365</v>
      </c>
      <c r="F42" s="15">
        <v>1650.4127322857964</v>
      </c>
      <c r="G42" s="15">
        <f t="shared" si="3"/>
        <v>1343.8534242269041</v>
      </c>
      <c r="H42" s="12">
        <f t="shared" si="4"/>
        <v>429.78988760073901</v>
      </c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x14ac:dyDescent="0.25">
      <c r="A43" s="7"/>
      <c r="B43" s="11">
        <v>39</v>
      </c>
      <c r="C43" s="15">
        <f t="shared" si="0"/>
        <v>4951.4254434866316</v>
      </c>
      <c r="D43" s="15">
        <f t="shared" si="1"/>
        <v>3130.3417054939605</v>
      </c>
      <c r="E43" s="15">
        <f t="shared" si="2"/>
        <v>136.10181328234611</v>
      </c>
      <c r="F43" s="15">
        <v>1650.4027610053122</v>
      </c>
      <c r="G43" s="15">
        <f t="shared" si="3"/>
        <v>1343.8371312063023</v>
      </c>
      <c r="H43" s="12">
        <f t="shared" si="4"/>
        <v>417.08261997148429</v>
      </c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x14ac:dyDescent="0.25">
      <c r="A44" s="7"/>
      <c r="B44" s="11">
        <v>40</v>
      </c>
      <c r="C44" s="15">
        <f t="shared" si="0"/>
        <v>4951.3163604468791</v>
      </c>
      <c r="D44" s="15">
        <f t="shared" si="1"/>
        <v>3130.3003272649462</v>
      </c>
      <c r="E44" s="15">
        <f t="shared" si="2"/>
        <v>136.10001422891071</v>
      </c>
      <c r="F44" s="15">
        <v>1650.3297037758737</v>
      </c>
      <c r="G44" s="15">
        <f t="shared" si="3"/>
        <v>1343.8706092601619</v>
      </c>
      <c r="H44" s="12">
        <f t="shared" si="4"/>
        <v>404.76604906808541</v>
      </c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x14ac:dyDescent="0.25">
      <c r="A45" s="7"/>
      <c r="B45" s="11">
        <v>41</v>
      </c>
      <c r="C45" s="15">
        <f t="shared" si="0"/>
        <v>4951.0721581021335</v>
      </c>
      <c r="D45" s="15">
        <f t="shared" si="1"/>
        <v>3130.2076932058858</v>
      </c>
      <c r="E45" s="15">
        <f t="shared" si="2"/>
        <v>136.09598666112547</v>
      </c>
      <c r="F45" s="15">
        <v>1650.1131836892982</v>
      </c>
      <c r="G45" s="15">
        <f t="shared" si="3"/>
        <v>1343.9985228554622</v>
      </c>
      <c r="H45" s="12">
        <f t="shared" si="4"/>
        <v>392.84079264469051</v>
      </c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x14ac:dyDescent="0.25">
      <c r="A46" s="7"/>
      <c r="B46" s="11">
        <v>42</v>
      </c>
      <c r="C46" s="15">
        <f t="shared" si="0"/>
        <v>4950.7188523987325</v>
      </c>
      <c r="D46" s="15">
        <f t="shared" si="1"/>
        <v>3130.0736693848303</v>
      </c>
      <c r="E46" s="15">
        <f t="shared" si="2"/>
        <v>136.09015953847089</v>
      </c>
      <c r="F46" s="15">
        <v>1649.8863117628428</v>
      </c>
      <c r="G46" s="15">
        <f t="shared" si="3"/>
        <v>1344.0971980835166</v>
      </c>
      <c r="H46" s="12">
        <f t="shared" si="4"/>
        <v>381.25858224344893</v>
      </c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x14ac:dyDescent="0.25">
      <c r="A47" s="7"/>
      <c r="B47" s="11">
        <v>43</v>
      </c>
      <c r="C47" s="15">
        <f t="shared" si="0"/>
        <v>4950.5211549791766</v>
      </c>
      <c r="D47" s="15">
        <f t="shared" si="1"/>
        <v>3129.9986727088099</v>
      </c>
      <c r="E47" s="15">
        <f t="shared" si="2"/>
        <v>136.08689881342653</v>
      </c>
      <c r="F47" s="15">
        <v>1649.9760209068363</v>
      </c>
      <c r="G47" s="15">
        <f t="shared" si="3"/>
        <v>1343.9357529885469</v>
      </c>
      <c r="H47" s="12">
        <f t="shared" si="4"/>
        <v>369.94624714747329</v>
      </c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x14ac:dyDescent="0.25">
      <c r="A48" s="7"/>
      <c r="B48" s="11">
        <v>44</v>
      </c>
      <c r="C48" s="15">
        <f t="shared" si="0"/>
        <v>4950.613383991813</v>
      </c>
      <c r="D48" s="15">
        <f t="shared" si="1"/>
        <v>3130.0336600084261</v>
      </c>
      <c r="E48" s="15">
        <f t="shared" si="2"/>
        <v>136.08842000036634</v>
      </c>
      <c r="F48" s="15">
        <v>1650.2966903432409</v>
      </c>
      <c r="G48" s="15">
        <f t="shared" si="3"/>
        <v>1343.6485496648188</v>
      </c>
      <c r="H48" s="12">
        <f t="shared" si="4"/>
        <v>358.93596105068832</v>
      </c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x14ac:dyDescent="0.25">
      <c r="A49" s="7"/>
      <c r="B49" s="11">
        <v>45</v>
      </c>
      <c r="C49" s="15">
        <f t="shared" si="0"/>
        <v>4950.1954777564297</v>
      </c>
      <c r="D49" s="15">
        <f t="shared" si="1"/>
        <v>3129.8751241785976</v>
      </c>
      <c r="E49" s="15">
        <f t="shared" si="2"/>
        <v>136.0815271381999</v>
      </c>
      <c r="F49" s="15">
        <v>1649.6472530167594</v>
      </c>
      <c r="G49" s="15">
        <f t="shared" si="3"/>
        <v>1344.1463440236384</v>
      </c>
      <c r="H49" s="12">
        <f t="shared" si="4"/>
        <v>348.45684857091027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x14ac:dyDescent="0.25">
      <c r="A50" s="7"/>
      <c r="B50" s="11">
        <v>46</v>
      </c>
      <c r="C50" s="15">
        <f t="shared" si="0"/>
        <v>4948.2785258472013</v>
      </c>
      <c r="D50" s="15">
        <f t="shared" si="1"/>
        <v>3129.1478456431264</v>
      </c>
      <c r="E50" s="15">
        <f t="shared" si="2"/>
        <v>136.04990633230983</v>
      </c>
      <c r="F50" s="15">
        <v>1647.5092233731716</v>
      </c>
      <c r="G50" s="15">
        <f t="shared" si="3"/>
        <v>1345.588715937645</v>
      </c>
      <c r="H50" s="12">
        <f t="shared" si="4"/>
        <v>338.52126216912848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x14ac:dyDescent="0.25">
      <c r="A51" s="7"/>
      <c r="B51" s="11">
        <v>47</v>
      </c>
      <c r="C51" s="15">
        <f t="shared" si="0"/>
        <v>4948.3358990115967</v>
      </c>
      <c r="D51" s="15">
        <f t="shared" si="1"/>
        <v>3129.1696142678938</v>
      </c>
      <c r="E51" s="15">
        <f t="shared" si="2"/>
        <v>136.05085279425626</v>
      </c>
      <c r="F51" s="15">
        <v>1649.5026728349264</v>
      </c>
      <c r="G51" s="15">
        <f t="shared" si="3"/>
        <v>1343.6160886387111</v>
      </c>
      <c r="H51" s="12">
        <f t="shared" si="4"/>
        <v>328.03484317803452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x14ac:dyDescent="0.25">
      <c r="A52" s="7"/>
      <c r="B52" s="11">
        <v>48</v>
      </c>
      <c r="C52" s="15">
        <f t="shared" si="0"/>
        <v>4957.7657392940046</v>
      </c>
      <c r="D52" s="15">
        <f t="shared" si="1"/>
        <v>3132.7461297670739</v>
      </c>
      <c r="E52" s="15">
        <f t="shared" si="2"/>
        <v>136.20635346813364</v>
      </c>
      <c r="F52" s="15">
        <v>1662.018420047076</v>
      </c>
      <c r="G52" s="15">
        <f t="shared" si="3"/>
        <v>1334.5213562518643</v>
      </c>
      <c r="H52" s="12">
        <f t="shared" si="4"/>
        <v>316.18515385017957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x14ac:dyDescent="0.25">
      <c r="A53" s="7"/>
      <c r="B53" s="11">
        <v>49</v>
      </c>
      <c r="C53" s="15">
        <f t="shared" si="0"/>
        <v>4940.2777582691024</v>
      </c>
      <c r="D53" s="15">
        <f t="shared" si="1"/>
        <v>3126.1111911965568</v>
      </c>
      <c r="E53" s="15">
        <f t="shared" si="2"/>
        <v>135.91787787811117</v>
      </c>
      <c r="F53" s="15">
        <v>1629.2712717314646</v>
      </c>
      <c r="G53" s="15">
        <f t="shared" si="3"/>
        <v>1360.9220415869811</v>
      </c>
      <c r="H53" s="12">
        <f t="shared" si="4"/>
        <v>312.91066071319341</v>
      </c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x14ac:dyDescent="0.25">
      <c r="A54" s="7"/>
      <c r="B54" s="11">
        <v>50</v>
      </c>
      <c r="C54" s="15">
        <f t="shared" si="0"/>
        <v>5155.9868205065186</v>
      </c>
      <c r="D54" s="15">
        <f t="shared" si="1"/>
        <v>3207.308092747237</v>
      </c>
      <c r="E54" s="15">
        <f t="shared" si="2"/>
        <v>139.44817794553205</v>
      </c>
      <c r="F54" s="15">
        <v>1934.3713357395893</v>
      </c>
      <c r="G54" s="15">
        <f t="shared" si="3"/>
        <v>1133.4885790621156</v>
      </c>
      <c r="H54" s="12">
        <f t="shared" si="4"/>
        <v>252.91548817254602</v>
      </c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x14ac:dyDescent="0.25">
      <c r="A55" s="7"/>
      <c r="B55" s="11">
        <v>51</v>
      </c>
      <c r="C55" s="15">
        <f t="shared" si="0"/>
        <v>6514.5062234816805</v>
      </c>
      <c r="D55" s="15">
        <f t="shared" si="1"/>
        <v>3690.4769991721946</v>
      </c>
      <c r="E55" s="15">
        <f t="shared" si="2"/>
        <v>160.45552170313888</v>
      </c>
      <c r="F55" s="15">
        <v>3530.0214774690548</v>
      </c>
      <c r="G55" s="15">
        <f t="shared" si="3"/>
        <v>8.8107299234252423E-13</v>
      </c>
      <c r="H55" s="12">
        <f t="shared" si="4"/>
        <v>1.9078372835099966E-13</v>
      </c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x14ac:dyDescent="0.25">
      <c r="A56" s="7"/>
      <c r="B56" s="11">
        <v>52</v>
      </c>
      <c r="C56" s="15">
        <f t="shared" si="0"/>
        <v>7845.9059557334276</v>
      </c>
      <c r="D56" s="15">
        <f t="shared" si="1"/>
        <v>4126.0972501096876</v>
      </c>
      <c r="E56" s="15">
        <f t="shared" si="2"/>
        <v>179.39553261346467</v>
      </c>
      <c r="F56" s="15">
        <v>3946.7017174962234</v>
      </c>
      <c r="G56" s="15">
        <f t="shared" si="3"/>
        <v>-4.8316906031686813E-13</v>
      </c>
      <c r="H56" s="12">
        <f t="shared" si="4"/>
        <v>-1.0153124806075198E-13</v>
      </c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x14ac:dyDescent="0.25">
      <c r="A57" s="7"/>
      <c r="B57" s="11">
        <v>53</v>
      </c>
      <c r="C57" s="15">
        <f t="shared" si="0"/>
        <v>5884.4316030820582</v>
      </c>
      <c r="D57" s="15">
        <f t="shared" si="1"/>
        <v>3471.9727865573113</v>
      </c>
      <c r="E57" s="15">
        <f t="shared" si="2"/>
        <v>150.95533854597005</v>
      </c>
      <c r="F57" s="15">
        <v>2.8483759820345914E-3</v>
      </c>
      <c r="G57" s="15">
        <f t="shared" si="3"/>
        <v>3321.0145996353594</v>
      </c>
      <c r="H57" s="12">
        <f t="shared" si="4"/>
        <v>677.23993380889476</v>
      </c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x14ac:dyDescent="0.25">
      <c r="A58" s="7"/>
      <c r="B58" s="11">
        <v>54</v>
      </c>
      <c r="C58" s="15">
        <f t="shared" si="0"/>
        <v>4413.3278947978779</v>
      </c>
      <c r="D58" s="15">
        <f t="shared" si="1"/>
        <v>2921.5499647595843</v>
      </c>
      <c r="E58" s="15">
        <f t="shared" si="2"/>
        <v>127.02391151128627</v>
      </c>
      <c r="F58" s="15">
        <v>5.5899817780383741E-3</v>
      </c>
      <c r="G58" s="15">
        <f t="shared" si="3"/>
        <v>2794.52046326652</v>
      </c>
      <c r="H58" s="12">
        <f t="shared" si="4"/>
        <v>553.0319642429846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x14ac:dyDescent="0.25">
      <c r="A59" s="7"/>
      <c r="B59" s="11">
        <v>55</v>
      </c>
      <c r="C59" s="15">
        <f t="shared" si="0"/>
        <v>3310.0009778724325</v>
      </c>
      <c r="D59" s="15">
        <f t="shared" si="1"/>
        <v>2458.3882651767908</v>
      </c>
      <c r="E59" s="15">
        <f t="shared" si="2"/>
        <v>106.88644631203438</v>
      </c>
      <c r="F59" s="15">
        <v>6.7423653649919838E-3</v>
      </c>
      <c r="G59" s="15">
        <f t="shared" si="3"/>
        <v>2351.4950764993914</v>
      </c>
      <c r="H59" s="12">
        <f t="shared" si="4"/>
        <v>451.60441456386138</v>
      </c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x14ac:dyDescent="0.25">
      <c r="A60" s="7"/>
      <c r="B60" s="11">
        <v>56</v>
      </c>
      <c r="C60" s="15">
        <f t="shared" si="0"/>
        <v>2482.5059013426303</v>
      </c>
      <c r="D60" s="15">
        <f t="shared" si="1"/>
        <v>2068.6536065584269</v>
      </c>
      <c r="E60" s="15">
        <f t="shared" si="2"/>
        <v>89.941461154714219</v>
      </c>
      <c r="F60" s="15">
        <v>6.8905844079213026E-3</v>
      </c>
      <c r="G60" s="15">
        <f t="shared" si="3"/>
        <v>1978.7052548193049</v>
      </c>
      <c r="H60" s="12">
        <f t="shared" si="4"/>
        <v>368.77916575074772</v>
      </c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x14ac:dyDescent="0.25">
      <c r="A61" s="7"/>
      <c r="B61" s="11">
        <v>57</v>
      </c>
      <c r="C61" s="15">
        <f t="shared" si="0"/>
        <v>1861.8837258255485</v>
      </c>
      <c r="D61" s="15">
        <f t="shared" si="1"/>
        <v>1740.7048305005972</v>
      </c>
      <c r="E61" s="15">
        <f t="shared" si="2"/>
        <v>75.682818717417263</v>
      </c>
      <c r="F61" s="15">
        <v>5.7330914339843312E-3</v>
      </c>
      <c r="G61" s="15">
        <f t="shared" si="3"/>
        <v>1665.0162786917458</v>
      </c>
      <c r="H61" s="12">
        <f t="shared" si="4"/>
        <v>301.14448896599367</v>
      </c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x14ac:dyDescent="0.25">
      <c r="A62" s="7"/>
      <c r="B62" s="11">
        <v>58</v>
      </c>
      <c r="C62" s="15">
        <f t="shared" si="0"/>
        <v>1396.4143117581805</v>
      </c>
      <c r="D62" s="15">
        <f t="shared" si="1"/>
        <v>1464.7455109465564</v>
      </c>
      <c r="E62" s="15">
        <f t="shared" si="2"/>
        <v>63.684587432458969</v>
      </c>
      <c r="F62" s="15">
        <v>2.0231853587272192E-3</v>
      </c>
      <c r="G62" s="15">
        <f t="shared" si="3"/>
        <v>1401.0589003287387</v>
      </c>
      <c r="H62" s="12">
        <f t="shared" si="4"/>
        <v>245.9144194737093</v>
      </c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x14ac:dyDescent="0.25">
      <c r="A63" s="7"/>
      <c r="B63" s="11">
        <v>59</v>
      </c>
      <c r="C63" s="15">
        <f t="shared" si="0"/>
        <v>1047.3107338186355</v>
      </c>
      <c r="D63" s="15">
        <f t="shared" si="1"/>
        <v>1232.5340720817835</v>
      </c>
      <c r="E63" s="15">
        <f t="shared" si="2"/>
        <v>53.588437916599283</v>
      </c>
      <c r="F63" s="15">
        <v>0</v>
      </c>
      <c r="G63" s="15">
        <f t="shared" si="3"/>
        <v>1178.9456341651842</v>
      </c>
      <c r="H63" s="12">
        <f t="shared" si="4"/>
        <v>200.81333353002356</v>
      </c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5.75" thickBot="1" x14ac:dyDescent="0.3">
      <c r="A64" s="7"/>
      <c r="B64" s="13">
        <v>60</v>
      </c>
      <c r="C64" s="16">
        <f t="shared" si="0"/>
        <v>785.48305036397664</v>
      </c>
      <c r="D64" s="16">
        <f t="shared" si="1"/>
        <v>1037.1359580824353</v>
      </c>
      <c r="E64" s="16">
        <f t="shared" si="2"/>
        <v>45.092867742714581</v>
      </c>
      <c r="F64" s="16">
        <v>0</v>
      </c>
      <c r="G64" s="16">
        <f t="shared" si="3"/>
        <v>992.04309033972072</v>
      </c>
      <c r="H64" s="14">
        <f t="shared" si="4"/>
        <v>163.98361990106278</v>
      </c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5.75" thickBot="1" x14ac:dyDescent="0.3">
      <c r="A65" s="7"/>
      <c r="B65" s="7"/>
      <c r="C65" s="7"/>
      <c r="D65" s="7"/>
      <c r="E65" s="7"/>
      <c r="F65" s="7"/>
      <c r="G65" s="7"/>
      <c r="H65" s="26">
        <f>SUM(H5:H64)</f>
        <v>34396.600384912614</v>
      </c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x14ac:dyDescent="0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</sheetData>
  <mergeCells count="1">
    <mergeCell ref="K3:L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70C97-66AB-42C8-AF46-7C3365A2C062}">
  <dimension ref="B1:L65"/>
  <sheetViews>
    <sheetView topLeftCell="A7" workbookViewId="0">
      <selection activeCell="I67" sqref="I67"/>
    </sheetView>
  </sheetViews>
  <sheetFormatPr defaultRowHeight="15" x14ac:dyDescent="0.25"/>
  <cols>
    <col min="1" max="1" width="2" customWidth="1"/>
  </cols>
  <sheetData>
    <row r="1" spans="2:12" ht="11.25" customHeight="1" x14ac:dyDescent="0.25"/>
    <row r="2" spans="2:12" ht="15.75" thickBot="1" x14ac:dyDescent="0.3">
      <c r="B2" t="s">
        <v>10</v>
      </c>
      <c r="C2">
        <v>1</v>
      </c>
      <c r="D2" t="s">
        <v>42</v>
      </c>
      <c r="E2">
        <f>1/(5+$L$12)</f>
        <v>0.16666666666666666</v>
      </c>
      <c r="F2" t="s">
        <v>43</v>
      </c>
      <c r="G2">
        <v>0.03</v>
      </c>
    </row>
    <row r="3" spans="2:12" ht="15.75" thickBot="1" x14ac:dyDescent="0.3">
      <c r="B3" t="s">
        <v>11</v>
      </c>
      <c r="C3" t="s">
        <v>38</v>
      </c>
      <c r="D3" t="s">
        <v>39</v>
      </c>
      <c r="E3" t="s">
        <v>40</v>
      </c>
      <c r="F3" t="s">
        <v>41</v>
      </c>
      <c r="G3" t="s">
        <v>36</v>
      </c>
      <c r="H3" t="s">
        <v>27</v>
      </c>
      <c r="K3" s="35" t="s">
        <v>0</v>
      </c>
      <c r="L3" s="36"/>
    </row>
    <row r="4" spans="2:12" x14ac:dyDescent="0.25">
      <c r="B4">
        <v>0</v>
      </c>
      <c r="C4">
        <f>100*$L$4+10*$L$5+$L$6</f>
        <v>2111</v>
      </c>
      <c r="K4" s="4" t="s">
        <v>1</v>
      </c>
      <c r="L4" s="3">
        <v>19</v>
      </c>
    </row>
    <row r="5" spans="2:12" x14ac:dyDescent="0.25">
      <c r="B5">
        <v>1</v>
      </c>
      <c r="C5">
        <v>24532.730157489834</v>
      </c>
      <c r="D5">
        <f>$L$4*(C5^0.6)</f>
        <v>8177.134290905029</v>
      </c>
      <c r="E5">
        <f>D5/(5+$L$13)</f>
        <v>355.52757786543606</v>
      </c>
      <c r="F5">
        <f t="shared" ref="F5:F36" si="0">C5-(1-$E$2)*C4</f>
        <v>22773.563490823166</v>
      </c>
      <c r="G5">
        <f>D5-F5-E5</f>
        <v>-14951.956777783573</v>
      </c>
      <c r="H5">
        <f>G5*EXP(-$G$2*B5)</f>
        <v>-14510.059672810412</v>
      </c>
      <c r="K5" s="5" t="s">
        <v>2</v>
      </c>
      <c r="L5" s="1">
        <v>21</v>
      </c>
    </row>
    <row r="6" spans="2:12" x14ac:dyDescent="0.25">
      <c r="B6">
        <v>2</v>
      </c>
      <c r="C6">
        <v>24532.254760245487</v>
      </c>
      <c r="D6">
        <f t="shared" ref="D6:D64" si="1">$L$4*(C6^0.6)</f>
        <v>8177.0392162317266</v>
      </c>
      <c r="E6">
        <f t="shared" ref="E6:E64" si="2">D6/(5+$L$13)</f>
        <v>355.52344418398809</v>
      </c>
      <c r="F6">
        <f t="shared" si="0"/>
        <v>4088.3129623372915</v>
      </c>
      <c r="G6">
        <f t="shared" ref="G6:G64" si="3">D6-F6-E6</f>
        <v>3733.2028097104471</v>
      </c>
      <c r="H6">
        <f t="shared" ref="H6:H64" si="4">G6*EXP(-$G$2*B6)</f>
        <v>3515.798002862366</v>
      </c>
      <c r="K6" s="5" t="s">
        <v>3</v>
      </c>
      <c r="L6" s="1">
        <v>1</v>
      </c>
    </row>
    <row r="7" spans="2:12" x14ac:dyDescent="0.25">
      <c r="B7">
        <v>3</v>
      </c>
      <c r="C7">
        <v>24532.58582976805</v>
      </c>
      <c r="D7">
        <f t="shared" si="1"/>
        <v>8177.1054268884018</v>
      </c>
      <c r="E7">
        <f t="shared" si="2"/>
        <v>355.52632290819139</v>
      </c>
      <c r="F7">
        <f t="shared" si="0"/>
        <v>4089.0401962301439</v>
      </c>
      <c r="G7">
        <f t="shared" si="3"/>
        <v>3732.5389077500663</v>
      </c>
      <c r="H7">
        <f t="shared" si="4"/>
        <v>3411.2837080309937</v>
      </c>
      <c r="K7" s="8"/>
      <c r="L7" s="9"/>
    </row>
    <row r="8" spans="2:12" x14ac:dyDescent="0.25">
      <c r="B8">
        <v>4</v>
      </c>
      <c r="C8">
        <v>24532.276685157023</v>
      </c>
      <c r="D8">
        <f t="shared" si="1"/>
        <v>8177.0436010099966</v>
      </c>
      <c r="E8">
        <f t="shared" si="2"/>
        <v>355.52363482652157</v>
      </c>
      <c r="F8">
        <f t="shared" si="0"/>
        <v>4088.4551603503132</v>
      </c>
      <c r="G8">
        <f t="shared" si="3"/>
        <v>3733.0648058331617</v>
      </c>
      <c r="H8">
        <f t="shared" si="4"/>
        <v>3310.9314678829983</v>
      </c>
      <c r="K8" s="5" t="s">
        <v>4</v>
      </c>
      <c r="L8" s="1">
        <v>15</v>
      </c>
    </row>
    <row r="9" spans="2:12" x14ac:dyDescent="0.25">
      <c r="B9">
        <v>5</v>
      </c>
      <c r="C9">
        <v>24532.605412167803</v>
      </c>
      <c r="D9">
        <f t="shared" si="1"/>
        <v>8177.1093431650579</v>
      </c>
      <c r="E9">
        <f t="shared" si="2"/>
        <v>355.52649318108945</v>
      </c>
      <c r="F9">
        <f t="shared" si="0"/>
        <v>4089.0415078702827</v>
      </c>
      <c r="G9">
        <f t="shared" si="3"/>
        <v>3732.5413421136859</v>
      </c>
      <c r="H9">
        <f t="shared" si="4"/>
        <v>3212.6281054935398</v>
      </c>
      <c r="K9" s="5" t="s">
        <v>5</v>
      </c>
      <c r="L9" s="1">
        <v>10</v>
      </c>
    </row>
    <row r="10" spans="2:12" x14ac:dyDescent="0.25">
      <c r="B10">
        <v>6</v>
      </c>
      <c r="C10">
        <v>24532.302850401145</v>
      </c>
      <c r="D10">
        <f t="shared" si="1"/>
        <v>8177.0488338132691</v>
      </c>
      <c r="E10">
        <f t="shared" si="2"/>
        <v>355.52386233970736</v>
      </c>
      <c r="F10">
        <f t="shared" si="0"/>
        <v>4088.4650069279742</v>
      </c>
      <c r="G10">
        <f t="shared" si="3"/>
        <v>3733.0599645455877</v>
      </c>
      <c r="H10">
        <f t="shared" si="4"/>
        <v>3118.1137857969488</v>
      </c>
      <c r="K10" s="5" t="s">
        <v>6</v>
      </c>
      <c r="L10" s="1">
        <v>12</v>
      </c>
    </row>
    <row r="11" spans="2:12" x14ac:dyDescent="0.25">
      <c r="B11">
        <v>7</v>
      </c>
      <c r="C11">
        <v>24531.915901771332</v>
      </c>
      <c r="D11">
        <f t="shared" si="1"/>
        <v>8176.9714474910097</v>
      </c>
      <c r="E11">
        <f t="shared" si="2"/>
        <v>355.52049771700041</v>
      </c>
      <c r="F11">
        <f t="shared" si="0"/>
        <v>4088.3301931037095</v>
      </c>
      <c r="G11">
        <f t="shared" si="3"/>
        <v>3733.1207566702997</v>
      </c>
      <c r="H11">
        <f t="shared" si="4"/>
        <v>3026.0088736612493</v>
      </c>
      <c r="K11" s="8"/>
      <c r="L11" s="9"/>
    </row>
    <row r="12" spans="2:12" x14ac:dyDescent="0.25">
      <c r="B12">
        <v>8</v>
      </c>
      <c r="C12">
        <v>24532.069497108176</v>
      </c>
      <c r="D12">
        <f t="shared" si="1"/>
        <v>8177.0021652657606</v>
      </c>
      <c r="E12">
        <f t="shared" si="2"/>
        <v>355.52183327242437</v>
      </c>
      <c r="F12">
        <f t="shared" si="0"/>
        <v>4088.8062456320658</v>
      </c>
      <c r="G12">
        <f t="shared" si="3"/>
        <v>3732.6740863612704</v>
      </c>
      <c r="H12">
        <f t="shared" si="4"/>
        <v>2936.2254326129178</v>
      </c>
      <c r="K12" s="5" t="s">
        <v>7</v>
      </c>
      <c r="L12" s="1">
        <v>1</v>
      </c>
    </row>
    <row r="13" spans="2:12" x14ac:dyDescent="0.25">
      <c r="B13">
        <v>9</v>
      </c>
      <c r="C13">
        <v>24532.281900160171</v>
      </c>
      <c r="D13">
        <f t="shared" si="1"/>
        <v>8177.0446439618627</v>
      </c>
      <c r="E13">
        <f t="shared" si="2"/>
        <v>355.5236801722549</v>
      </c>
      <c r="F13">
        <f t="shared" si="0"/>
        <v>4088.8906525700222</v>
      </c>
      <c r="G13">
        <f t="shared" si="3"/>
        <v>3732.6303112195856</v>
      </c>
      <c r="H13">
        <f t="shared" si="4"/>
        <v>2849.4134395252181</v>
      </c>
      <c r="K13" s="5" t="s">
        <v>8</v>
      </c>
      <c r="L13" s="1">
        <v>18</v>
      </c>
    </row>
    <row r="14" spans="2:12" ht="15.75" thickBot="1" x14ac:dyDescent="0.3">
      <c r="B14">
        <v>10</v>
      </c>
      <c r="C14">
        <v>24532.158744422835</v>
      </c>
      <c r="D14">
        <f t="shared" si="1"/>
        <v>8177.020013942265</v>
      </c>
      <c r="E14">
        <f t="shared" si="2"/>
        <v>355.52260930183763</v>
      </c>
      <c r="F14">
        <f t="shared" si="0"/>
        <v>4088.5904942893576</v>
      </c>
      <c r="G14">
        <f t="shared" si="3"/>
        <v>3732.9069103510697</v>
      </c>
      <c r="H14">
        <f t="shared" si="4"/>
        <v>2765.4054552967682</v>
      </c>
      <c r="K14" s="6" t="s">
        <v>9</v>
      </c>
      <c r="L14" s="2">
        <v>20</v>
      </c>
    </row>
    <row r="15" spans="2:12" x14ac:dyDescent="0.25">
      <c r="B15">
        <v>11</v>
      </c>
      <c r="C15">
        <v>24531.894408492197</v>
      </c>
      <c r="D15">
        <f t="shared" si="1"/>
        <v>8176.967149009929</v>
      </c>
      <c r="E15">
        <f t="shared" si="2"/>
        <v>355.52031082651865</v>
      </c>
      <c r="F15">
        <f t="shared" si="0"/>
        <v>4088.4287881398341</v>
      </c>
      <c r="G15">
        <f t="shared" si="3"/>
        <v>3733.0180500435763</v>
      </c>
      <c r="H15">
        <f t="shared" si="4"/>
        <v>2683.7552735060967</v>
      </c>
    </row>
    <row r="16" spans="2:12" x14ac:dyDescent="0.25">
      <c r="B16">
        <v>12</v>
      </c>
      <c r="C16">
        <v>24531.827028869862</v>
      </c>
      <c r="D16">
        <f t="shared" si="1"/>
        <v>8176.9536736235186</v>
      </c>
      <c r="E16">
        <f t="shared" si="2"/>
        <v>355.51972494015297</v>
      </c>
      <c r="F16">
        <f t="shared" si="0"/>
        <v>4088.581688459697</v>
      </c>
      <c r="G16">
        <f t="shared" si="3"/>
        <v>3732.8522602236685</v>
      </c>
      <c r="H16">
        <f t="shared" si="4"/>
        <v>2604.3226506787933</v>
      </c>
    </row>
    <row r="17" spans="2:8" x14ac:dyDescent="0.25">
      <c r="B17">
        <v>13</v>
      </c>
      <c r="C17">
        <v>24532.009430860649</v>
      </c>
      <c r="D17">
        <f t="shared" si="1"/>
        <v>8176.9901525309142</v>
      </c>
      <c r="E17">
        <f t="shared" si="2"/>
        <v>355.52131097960495</v>
      </c>
      <c r="F17">
        <f t="shared" si="0"/>
        <v>4088.820240135763</v>
      </c>
      <c r="G17">
        <f t="shared" si="3"/>
        <v>3732.6486014155462</v>
      </c>
      <c r="H17">
        <f t="shared" si="4"/>
        <v>2527.2153956743555</v>
      </c>
    </row>
    <row r="18" spans="2:8" x14ac:dyDescent="0.25">
      <c r="B18">
        <v>14</v>
      </c>
      <c r="C18">
        <v>24532.225396102323</v>
      </c>
      <c r="D18">
        <f t="shared" si="1"/>
        <v>8177.0333436739074</v>
      </c>
      <c r="E18">
        <f t="shared" si="2"/>
        <v>355.52318885538727</v>
      </c>
      <c r="F18">
        <f t="shared" si="0"/>
        <v>4088.8842037184477</v>
      </c>
      <c r="G18">
        <f t="shared" si="3"/>
        <v>3732.6259511000726</v>
      </c>
      <c r="H18">
        <f t="shared" si="4"/>
        <v>2452.5100107294543</v>
      </c>
    </row>
    <row r="19" spans="2:8" x14ac:dyDescent="0.25">
      <c r="B19">
        <v>15</v>
      </c>
      <c r="C19">
        <v>24532.267742707383</v>
      </c>
      <c r="D19">
        <f t="shared" si="1"/>
        <v>8177.0418126034783</v>
      </c>
      <c r="E19">
        <f t="shared" si="2"/>
        <v>355.52355706971645</v>
      </c>
      <c r="F19">
        <f t="shared" si="0"/>
        <v>4088.7465792887779</v>
      </c>
      <c r="G19">
        <f t="shared" si="3"/>
        <v>3732.7716762449841</v>
      </c>
      <c r="H19">
        <f t="shared" si="4"/>
        <v>2380.1203043501978</v>
      </c>
    </row>
    <row r="20" spans="2:8" x14ac:dyDescent="0.25">
      <c r="B20">
        <v>16</v>
      </c>
      <c r="C20">
        <v>24532.125869183736</v>
      </c>
      <c r="D20">
        <f t="shared" si="1"/>
        <v>8177.0134391871516</v>
      </c>
      <c r="E20">
        <f t="shared" si="2"/>
        <v>355.52232344291963</v>
      </c>
      <c r="F20">
        <f t="shared" si="0"/>
        <v>4088.5694169275812</v>
      </c>
      <c r="G20">
        <f t="shared" si="3"/>
        <v>3732.9216988166509</v>
      </c>
      <c r="H20">
        <f t="shared" si="4"/>
        <v>2309.8699501405085</v>
      </c>
    </row>
    <row r="21" spans="2:8" x14ac:dyDescent="0.25">
      <c r="B21">
        <v>17</v>
      </c>
      <c r="C21">
        <v>24531.950929243507</v>
      </c>
      <c r="D21">
        <f t="shared" si="1"/>
        <v>8176.9784526974381</v>
      </c>
      <c r="E21">
        <f t="shared" si="2"/>
        <v>355.52080229119298</v>
      </c>
      <c r="F21">
        <f t="shared" si="0"/>
        <v>4088.5127049237271</v>
      </c>
      <c r="G21">
        <f t="shared" si="3"/>
        <v>3732.9449454825181</v>
      </c>
      <c r="H21">
        <f t="shared" si="4"/>
        <v>2241.616935711847</v>
      </c>
    </row>
    <row r="22" spans="2:8" x14ac:dyDescent="0.25">
      <c r="B22">
        <v>18</v>
      </c>
      <c r="C22">
        <v>24531.906363555623</v>
      </c>
      <c r="D22">
        <f t="shared" si="1"/>
        <v>8176.9695399256043</v>
      </c>
      <c r="E22">
        <f t="shared" si="2"/>
        <v>355.52041477937411</v>
      </c>
      <c r="F22">
        <f t="shared" si="0"/>
        <v>4088.6139225193656</v>
      </c>
      <c r="G22">
        <f t="shared" si="3"/>
        <v>3732.8352026268644</v>
      </c>
      <c r="H22">
        <f t="shared" si="4"/>
        <v>2175.3031907309128</v>
      </c>
    </row>
    <row r="23" spans="2:8" x14ac:dyDescent="0.25">
      <c r="B23">
        <v>19</v>
      </c>
      <c r="C23">
        <v>24532.049788640008</v>
      </c>
      <c r="D23">
        <f t="shared" si="1"/>
        <v>8176.9982237422864</v>
      </c>
      <c r="E23">
        <f t="shared" si="2"/>
        <v>355.52166190183851</v>
      </c>
      <c r="F23">
        <f t="shared" si="0"/>
        <v>4088.7944856769864</v>
      </c>
      <c r="G23">
        <f t="shared" si="3"/>
        <v>3732.6820761634617</v>
      </c>
      <c r="H23">
        <f t="shared" si="4"/>
        <v>2110.9266686482406</v>
      </c>
    </row>
    <row r="24" spans="2:8" x14ac:dyDescent="0.25">
      <c r="B24">
        <v>20</v>
      </c>
      <c r="C24">
        <v>24532.315788983185</v>
      </c>
      <c r="D24">
        <f t="shared" si="1"/>
        <v>8177.0514214074356</v>
      </c>
      <c r="E24">
        <f t="shared" si="2"/>
        <v>355.52397484380157</v>
      </c>
      <c r="F24">
        <f t="shared" si="0"/>
        <v>4088.9409651165115</v>
      </c>
      <c r="G24">
        <f t="shared" si="3"/>
        <v>3732.5864814471224</v>
      </c>
      <c r="H24">
        <f t="shared" si="4"/>
        <v>2048.4868937454407</v>
      </c>
    </row>
    <row r="25" spans="2:8" x14ac:dyDescent="0.25">
      <c r="B25">
        <v>21</v>
      </c>
      <c r="C25">
        <v>24532.571428188472</v>
      </c>
      <c r="D25">
        <f t="shared" si="1"/>
        <v>8177.1025467212094</v>
      </c>
      <c r="E25">
        <f t="shared" si="2"/>
        <v>355.52619768353082</v>
      </c>
      <c r="F25">
        <f t="shared" si="0"/>
        <v>4088.9749373691484</v>
      </c>
      <c r="G25">
        <f t="shared" si="3"/>
        <v>3732.6014116685301</v>
      </c>
      <c r="H25">
        <f t="shared" si="4"/>
        <v>1987.9529082814292</v>
      </c>
    </row>
    <row r="26" spans="2:8" x14ac:dyDescent="0.25">
      <c r="B26">
        <v>22</v>
      </c>
      <c r="C26">
        <v>24532.694853634457</v>
      </c>
      <c r="D26">
        <f t="shared" si="1"/>
        <v>8177.1272305139237</v>
      </c>
      <c r="E26">
        <f t="shared" si="2"/>
        <v>355.52727089190972</v>
      </c>
      <c r="F26">
        <f t="shared" si="0"/>
        <v>4088.8853301440613</v>
      </c>
      <c r="G26">
        <f t="shared" si="3"/>
        <v>3732.7146294779527</v>
      </c>
      <c r="H26">
        <f t="shared" si="4"/>
        <v>1929.2585375223687</v>
      </c>
    </row>
    <row r="27" spans="2:8" x14ac:dyDescent="0.25">
      <c r="B27">
        <v>23</v>
      </c>
      <c r="C27">
        <v>24532.631893616337</v>
      </c>
      <c r="D27">
        <f t="shared" si="1"/>
        <v>8177.114639177852</v>
      </c>
      <c r="E27">
        <f t="shared" si="2"/>
        <v>355.52672344251533</v>
      </c>
      <c r="F27">
        <f t="shared" si="0"/>
        <v>4088.7195155876216</v>
      </c>
      <c r="G27">
        <f t="shared" si="3"/>
        <v>3732.868400147715</v>
      </c>
      <c r="H27">
        <f t="shared" si="4"/>
        <v>1872.3174584869867</v>
      </c>
    </row>
    <row r="28" spans="2:8" x14ac:dyDescent="0.25">
      <c r="B28">
        <v>24</v>
      </c>
      <c r="C28">
        <v>24532.412560784906</v>
      </c>
      <c r="D28">
        <f t="shared" si="1"/>
        <v>8177.0707748361447</v>
      </c>
      <c r="E28">
        <f t="shared" si="2"/>
        <v>355.52481629722371</v>
      </c>
      <c r="F28">
        <f t="shared" si="0"/>
        <v>4088.5526494379556</v>
      </c>
      <c r="G28">
        <f t="shared" si="3"/>
        <v>3732.9933091009652</v>
      </c>
      <c r="H28">
        <f t="shared" si="4"/>
        <v>1817.0429146883748</v>
      </c>
    </row>
    <row r="29" spans="2:8" x14ac:dyDescent="0.25">
      <c r="B29">
        <v>25</v>
      </c>
      <c r="C29">
        <v>24532.127549240933</v>
      </c>
      <c r="D29">
        <f t="shared" si="1"/>
        <v>8177.0137751837183</v>
      </c>
      <c r="E29">
        <f t="shared" si="2"/>
        <v>355.52233805146602</v>
      </c>
      <c r="F29">
        <f t="shared" si="0"/>
        <v>4088.4504152535119</v>
      </c>
      <c r="G29">
        <f t="shared" si="3"/>
        <v>3733.0410218787401</v>
      </c>
      <c r="H29">
        <f t="shared" si="4"/>
        <v>1763.3637187456552</v>
      </c>
    </row>
    <row r="30" spans="2:8" x14ac:dyDescent="0.25">
      <c r="B30">
        <v>26</v>
      </c>
      <c r="C30">
        <v>24531.884905562863</v>
      </c>
      <c r="D30">
        <f t="shared" si="1"/>
        <v>8176.9652485008492</v>
      </c>
      <c r="E30">
        <f t="shared" si="2"/>
        <v>355.52022819568907</v>
      </c>
      <c r="F30">
        <f t="shared" si="0"/>
        <v>4088.4452811954179</v>
      </c>
      <c r="G30">
        <f t="shared" si="3"/>
        <v>3732.9997391097422</v>
      </c>
      <c r="H30">
        <f t="shared" si="4"/>
        <v>1711.2295206087369</v>
      </c>
    </row>
    <row r="31" spans="2:8" x14ac:dyDescent="0.25">
      <c r="B31">
        <v>27</v>
      </c>
      <c r="C31">
        <v>24531.768771425122</v>
      </c>
      <c r="D31">
        <f t="shared" si="1"/>
        <v>8176.9420225878466</v>
      </c>
      <c r="E31">
        <f t="shared" si="2"/>
        <v>355.51921837338466</v>
      </c>
      <c r="F31">
        <f t="shared" si="0"/>
        <v>4088.5313501227356</v>
      </c>
      <c r="G31">
        <f t="shared" si="3"/>
        <v>3732.8914540917262</v>
      </c>
      <c r="H31">
        <f t="shared" si="4"/>
        <v>1660.6068736873883</v>
      </c>
    </row>
    <row r="32" spans="2:8" x14ac:dyDescent="0.25">
      <c r="B32">
        <v>28</v>
      </c>
      <c r="C32">
        <v>24531.811480648717</v>
      </c>
      <c r="D32">
        <f t="shared" si="1"/>
        <v>8176.9505641013429</v>
      </c>
      <c r="E32">
        <f t="shared" si="2"/>
        <v>355.51958974353664</v>
      </c>
      <c r="F32">
        <f t="shared" si="0"/>
        <v>4088.6708377944487</v>
      </c>
      <c r="G32">
        <f t="shared" si="3"/>
        <v>3732.7601365633577</v>
      </c>
      <c r="H32">
        <f t="shared" si="4"/>
        <v>1611.4718323909703</v>
      </c>
    </row>
    <row r="33" spans="2:8" x14ac:dyDescent="0.25">
      <c r="B33">
        <v>29</v>
      </c>
      <c r="C33">
        <v>24531.99065329849</v>
      </c>
      <c r="D33">
        <f t="shared" si="1"/>
        <v>8176.986397176961</v>
      </c>
      <c r="E33">
        <f t="shared" si="2"/>
        <v>355.52114770334612</v>
      </c>
      <c r="F33">
        <f t="shared" si="0"/>
        <v>4088.8144194245579</v>
      </c>
      <c r="G33">
        <f t="shared" si="3"/>
        <v>3732.6508300490568</v>
      </c>
      <c r="H33">
        <f t="shared" si="4"/>
        <v>1563.799848049538</v>
      </c>
    </row>
    <row r="34" spans="2:8" x14ac:dyDescent="0.25">
      <c r="B34">
        <v>30</v>
      </c>
      <c r="C34">
        <v>24532.24468133779</v>
      </c>
      <c r="D34">
        <f t="shared" si="1"/>
        <v>8177.0372005434547</v>
      </c>
      <c r="E34">
        <f t="shared" si="2"/>
        <v>355.52335654536762</v>
      </c>
      <c r="F34">
        <f t="shared" si="0"/>
        <v>4088.9191369223809</v>
      </c>
      <c r="G34">
        <f t="shared" si="3"/>
        <v>3732.5947070757061</v>
      </c>
      <c r="H34">
        <f t="shared" si="4"/>
        <v>1517.5597600053313</v>
      </c>
    </row>
    <row r="35" spans="2:8" x14ac:dyDescent="0.25">
      <c r="B35">
        <v>31</v>
      </c>
      <c r="C35">
        <v>24532.496368096545</v>
      </c>
      <c r="D35">
        <f t="shared" si="1"/>
        <v>8177.0875354669715</v>
      </c>
      <c r="E35">
        <f t="shared" si="2"/>
        <v>355.52554502030313</v>
      </c>
      <c r="F35">
        <f t="shared" si="0"/>
        <v>4088.9591336483863</v>
      </c>
      <c r="G35">
        <f t="shared" si="3"/>
        <v>3732.6028567982821</v>
      </c>
      <c r="H35">
        <f t="shared" si="4"/>
        <v>1472.7123064934003</v>
      </c>
    </row>
    <row r="36" spans="2:8" x14ac:dyDescent="0.25">
      <c r="B36">
        <v>32</v>
      </c>
      <c r="C36">
        <v>24532.679208967515</v>
      </c>
      <c r="D36">
        <f t="shared" si="1"/>
        <v>8177.1241017476204</v>
      </c>
      <c r="E36">
        <f t="shared" si="2"/>
        <v>355.52713485859221</v>
      </c>
      <c r="F36">
        <f t="shared" si="0"/>
        <v>4088.9322355537261</v>
      </c>
      <c r="G36">
        <f t="shared" si="3"/>
        <v>3732.6647313353023</v>
      </c>
      <c r="H36">
        <f t="shared" si="4"/>
        <v>1429.2107713584903</v>
      </c>
    </row>
    <row r="37" spans="2:8" x14ac:dyDescent="0.25">
      <c r="B37">
        <v>33</v>
      </c>
      <c r="C37">
        <v>24532.75366519775</v>
      </c>
      <c r="D37">
        <f t="shared" si="1"/>
        <v>8177.1389921913369</v>
      </c>
      <c r="E37">
        <f t="shared" si="2"/>
        <v>355.52778226918855</v>
      </c>
      <c r="F37">
        <f t="shared" ref="F37:F64" si="5">C37-(1-$E$2)*C36</f>
        <v>4088.8543243914864</v>
      </c>
      <c r="G37">
        <f t="shared" si="3"/>
        <v>3732.7568855306617</v>
      </c>
      <c r="H37">
        <f t="shared" si="4"/>
        <v>1387.0054519152404</v>
      </c>
    </row>
    <row r="38" spans="2:8" x14ac:dyDescent="0.25">
      <c r="B38">
        <v>34</v>
      </c>
      <c r="C38">
        <v>24532.715512424162</v>
      </c>
      <c r="D38">
        <f t="shared" si="1"/>
        <v>8177.1313620500068</v>
      </c>
      <c r="E38">
        <f t="shared" si="2"/>
        <v>355.52745052391333</v>
      </c>
      <c r="F38">
        <f t="shared" si="5"/>
        <v>4088.754124759369</v>
      </c>
      <c r="G38">
        <f t="shared" si="3"/>
        <v>3732.8497867667247</v>
      </c>
      <c r="H38">
        <f t="shared" si="4"/>
        <v>1346.0467455342352</v>
      </c>
    </row>
    <row r="39" spans="2:8" x14ac:dyDescent="0.25">
      <c r="B39">
        <v>35</v>
      </c>
      <c r="C39">
        <v>24532.589894955345</v>
      </c>
      <c r="D39">
        <f t="shared" si="1"/>
        <v>8177.1062398837621</v>
      </c>
      <c r="E39">
        <f t="shared" si="2"/>
        <v>355.52635825581575</v>
      </c>
      <c r="F39">
        <f t="shared" si="5"/>
        <v>4088.6603012685409</v>
      </c>
      <c r="G39">
        <f t="shared" si="3"/>
        <v>3732.9195803594052</v>
      </c>
      <c r="H39">
        <f t="shared" si="4"/>
        <v>1306.2894755639288</v>
      </c>
    </row>
    <row r="40" spans="2:8" x14ac:dyDescent="0.25">
      <c r="B40">
        <v>36</v>
      </c>
      <c r="C40">
        <v>24532.422956090653</v>
      </c>
      <c r="D40">
        <f t="shared" si="1"/>
        <v>8177.0728537953983</v>
      </c>
      <c r="E40">
        <f t="shared" si="2"/>
        <v>355.52490668675642</v>
      </c>
      <c r="F40">
        <f t="shared" si="5"/>
        <v>4088.598043627866</v>
      </c>
      <c r="G40">
        <f t="shared" si="3"/>
        <v>3732.9499034807759</v>
      </c>
      <c r="H40">
        <f t="shared" si="4"/>
        <v>1267.6930846787789</v>
      </c>
    </row>
    <row r="41" spans="2:8" x14ac:dyDescent="0.25">
      <c r="B41">
        <v>37</v>
      </c>
      <c r="C41">
        <v>24532.265608177786</v>
      </c>
      <c r="D41">
        <f t="shared" si="1"/>
        <v>8177.0413857174244</v>
      </c>
      <c r="E41">
        <f t="shared" si="2"/>
        <v>355.52353850945326</v>
      </c>
      <c r="F41">
        <f t="shared" si="5"/>
        <v>4088.5798114355748</v>
      </c>
      <c r="G41">
        <f t="shared" si="3"/>
        <v>3732.9380357723962</v>
      </c>
      <c r="H41">
        <f t="shared" si="4"/>
        <v>1230.2231808272081</v>
      </c>
    </row>
    <row r="42" spans="2:8" x14ac:dyDescent="0.25">
      <c r="B42">
        <v>38</v>
      </c>
      <c r="C42">
        <v>24532.163466444839</v>
      </c>
      <c r="D42">
        <f t="shared" si="1"/>
        <v>8177.0209583043261</v>
      </c>
      <c r="E42">
        <f t="shared" si="2"/>
        <v>355.52265036105763</v>
      </c>
      <c r="F42">
        <f t="shared" si="5"/>
        <v>4088.6087929633504</v>
      </c>
      <c r="G42">
        <f t="shared" si="3"/>
        <v>3732.8895149799182</v>
      </c>
      <c r="H42">
        <f t="shared" si="4"/>
        <v>1193.8490732292148</v>
      </c>
    </row>
    <row r="43" spans="2:8" x14ac:dyDescent="0.25">
      <c r="B43">
        <v>39</v>
      </c>
      <c r="C43">
        <v>24532.143307260008</v>
      </c>
      <c r="D43">
        <f t="shared" si="1"/>
        <v>8177.0169266475787</v>
      </c>
      <c r="E43">
        <f t="shared" si="2"/>
        <v>355.52247507163383</v>
      </c>
      <c r="F43">
        <f t="shared" si="5"/>
        <v>4088.6737518893096</v>
      </c>
      <c r="G43">
        <f t="shared" si="3"/>
        <v>3732.8206996866352</v>
      </c>
      <c r="H43">
        <f t="shared" si="4"/>
        <v>1158.5441428542285</v>
      </c>
    </row>
    <row r="44" spans="2:8" x14ac:dyDescent="0.25">
      <c r="B44">
        <v>40</v>
      </c>
      <c r="C44">
        <v>24532.210462078165</v>
      </c>
      <c r="D44">
        <f t="shared" si="1"/>
        <v>8177.0303570057167</v>
      </c>
      <c r="E44">
        <f t="shared" si="2"/>
        <v>355.52305900024857</v>
      </c>
      <c r="F44">
        <f t="shared" si="5"/>
        <v>4088.7577060281583</v>
      </c>
      <c r="G44">
        <f t="shared" si="3"/>
        <v>3732.74959197731</v>
      </c>
      <c r="H44">
        <f t="shared" si="4"/>
        <v>1124.2825716212001</v>
      </c>
    </row>
    <row r="45" spans="2:8" x14ac:dyDescent="0.25">
      <c r="B45">
        <v>41</v>
      </c>
      <c r="C45">
        <v>24532.348695609904</v>
      </c>
      <c r="D45">
        <f t="shared" si="1"/>
        <v>8177.0580024194132</v>
      </c>
      <c r="E45">
        <f t="shared" si="2"/>
        <v>355.52426097475711</v>
      </c>
      <c r="F45">
        <f t="shared" si="5"/>
        <v>4088.8399772114317</v>
      </c>
      <c r="G45">
        <f t="shared" si="3"/>
        <v>3732.6937642332246</v>
      </c>
      <c r="H45">
        <f t="shared" si="4"/>
        <v>1091.0386820409994</v>
      </c>
    </row>
    <row r="46" spans="2:8" x14ac:dyDescent="0.25">
      <c r="B46">
        <v>42</v>
      </c>
      <c r="C46">
        <v>24532.52453903688</v>
      </c>
      <c r="D46">
        <f t="shared" si="1"/>
        <v>8177.0931693703942</v>
      </c>
      <c r="E46">
        <f t="shared" si="2"/>
        <v>355.52578997262583</v>
      </c>
      <c r="F46">
        <f t="shared" si="5"/>
        <v>4088.900626028626</v>
      </c>
      <c r="G46">
        <f t="shared" si="3"/>
        <v>3732.6667533691425</v>
      </c>
      <c r="H46">
        <f t="shared" si="4"/>
        <v>1058.7859541749826</v>
      </c>
    </row>
    <row r="47" spans="2:8" x14ac:dyDescent="0.25">
      <c r="B47">
        <v>43</v>
      </c>
      <c r="C47">
        <v>24532.695031107622</v>
      </c>
      <c r="D47">
        <f t="shared" si="1"/>
        <v>8177.1272660066534</v>
      </c>
      <c r="E47">
        <f t="shared" si="2"/>
        <v>355.52727243507189</v>
      </c>
      <c r="F47">
        <f t="shared" si="5"/>
        <v>4088.9245819102216</v>
      </c>
      <c r="G47">
        <f t="shared" si="3"/>
        <v>3732.6754116613597</v>
      </c>
      <c r="H47">
        <f t="shared" si="4"/>
        <v>1027.4964835878861</v>
      </c>
    </row>
    <row r="48" spans="2:8" x14ac:dyDescent="0.25">
      <c r="B48">
        <v>44</v>
      </c>
      <c r="C48">
        <v>24532.816728746544</v>
      </c>
      <c r="D48">
        <f t="shared" si="1"/>
        <v>8177.151604207399</v>
      </c>
      <c r="E48">
        <f t="shared" si="2"/>
        <v>355.52833061771298</v>
      </c>
      <c r="F48">
        <f t="shared" si="5"/>
        <v>4088.9042028235235</v>
      </c>
      <c r="G48">
        <f t="shared" si="3"/>
        <v>3732.7190707661625</v>
      </c>
      <c r="H48">
        <f t="shared" si="4"/>
        <v>997.14103612280735</v>
      </c>
    </row>
    <row r="49" spans="2:8" x14ac:dyDescent="0.25">
      <c r="B49">
        <v>45</v>
      </c>
      <c r="C49">
        <v>24532.855064527779</v>
      </c>
      <c r="D49">
        <f t="shared" si="1"/>
        <v>8177.1592709356155</v>
      </c>
      <c r="E49">
        <f t="shared" si="2"/>
        <v>355.5286639537224</v>
      </c>
      <c r="F49">
        <f t="shared" si="5"/>
        <v>4088.8411239056586</v>
      </c>
      <c r="G49">
        <f t="shared" si="3"/>
        <v>3732.7894830762343</v>
      </c>
      <c r="H49">
        <f t="shared" si="4"/>
        <v>967.68931852892581</v>
      </c>
    </row>
    <row r="50" spans="2:8" x14ac:dyDescent="0.25">
      <c r="B50">
        <v>46</v>
      </c>
      <c r="C50">
        <v>24532.792213561279</v>
      </c>
      <c r="D50">
        <f t="shared" si="1"/>
        <v>8177.1467014415484</v>
      </c>
      <c r="E50">
        <f t="shared" si="2"/>
        <v>355.52811745398037</v>
      </c>
      <c r="F50">
        <f t="shared" si="5"/>
        <v>4088.7463264547951</v>
      </c>
      <c r="G50">
        <f t="shared" si="3"/>
        <v>3732.8722575327729</v>
      </c>
      <c r="H50">
        <f t="shared" si="4"/>
        <v>939.11060130700184</v>
      </c>
    </row>
    <row r="51" spans="2:8" x14ac:dyDescent="0.25">
      <c r="B51">
        <v>47</v>
      </c>
      <c r="C51">
        <v>24532.629686219676</v>
      </c>
      <c r="D51">
        <f t="shared" si="1"/>
        <v>8177.1141977216848</v>
      </c>
      <c r="E51">
        <f t="shared" si="2"/>
        <v>355.52670424876891</v>
      </c>
      <c r="F51">
        <f t="shared" si="5"/>
        <v>4088.6361749186108</v>
      </c>
      <c r="G51">
        <f t="shared" si="3"/>
        <v>3732.9513185543051</v>
      </c>
      <c r="H51">
        <f t="shared" si="4"/>
        <v>911.37499076380016</v>
      </c>
    </row>
    <row r="52" spans="2:8" x14ac:dyDescent="0.25">
      <c r="B52">
        <v>48</v>
      </c>
      <c r="C52">
        <v>24532.390716825576</v>
      </c>
      <c r="D52">
        <f t="shared" si="1"/>
        <v>8177.0664062572459</v>
      </c>
      <c r="E52">
        <f t="shared" si="2"/>
        <v>355.52462635901071</v>
      </c>
      <c r="F52">
        <f t="shared" si="5"/>
        <v>4088.5326449758431</v>
      </c>
      <c r="G52">
        <f t="shared" si="3"/>
        <v>3733.0091349223921</v>
      </c>
      <c r="H52">
        <f t="shared" si="4"/>
        <v>884.45348747704861</v>
      </c>
    </row>
    <row r="53" spans="2:8" x14ac:dyDescent="0.25">
      <c r="B53">
        <v>49</v>
      </c>
      <c r="C53">
        <v>24532.115562841707</v>
      </c>
      <c r="D53">
        <f t="shared" si="1"/>
        <v>8177.011378009779</v>
      </c>
      <c r="E53">
        <f t="shared" si="2"/>
        <v>355.52223382651215</v>
      </c>
      <c r="F53">
        <f t="shared" si="5"/>
        <v>4088.4566321537277</v>
      </c>
      <c r="G53">
        <f t="shared" si="3"/>
        <v>3733.0325120295392</v>
      </c>
      <c r="H53">
        <f t="shared" si="4"/>
        <v>858.31931154620634</v>
      </c>
    </row>
    <row r="54" spans="2:8" x14ac:dyDescent="0.25">
      <c r="B54">
        <v>50</v>
      </c>
      <c r="C54">
        <v>24531.858730778466</v>
      </c>
      <c r="D54">
        <f t="shared" si="1"/>
        <v>8176.9600137539301</v>
      </c>
      <c r="E54">
        <f t="shared" si="2"/>
        <v>355.52000059799695</v>
      </c>
      <c r="F54">
        <f t="shared" si="5"/>
        <v>4088.429095077041</v>
      </c>
      <c r="G54">
        <f t="shared" si="3"/>
        <v>3733.0109180788922</v>
      </c>
      <c r="H54">
        <f t="shared" si="4"/>
        <v>832.94732398678025</v>
      </c>
    </row>
    <row r="55" spans="2:8" x14ac:dyDescent="0.25">
      <c r="B55">
        <v>51</v>
      </c>
      <c r="C55">
        <v>24531.677438291521</v>
      </c>
      <c r="D55">
        <f t="shared" si="1"/>
        <v>8176.9237566494758</v>
      </c>
      <c r="E55">
        <f t="shared" si="2"/>
        <v>355.5184242021511</v>
      </c>
      <c r="F55">
        <f t="shared" si="5"/>
        <v>4088.4618293094645</v>
      </c>
      <c r="G55">
        <f t="shared" si="3"/>
        <v>3732.9435031378603</v>
      </c>
      <c r="H55">
        <f t="shared" si="4"/>
        <v>808.31541250490966</v>
      </c>
    </row>
    <row r="56" spans="2:8" x14ac:dyDescent="0.25">
      <c r="B56">
        <v>52</v>
      </c>
      <c r="C56">
        <v>24531.620911902122</v>
      </c>
      <c r="D56">
        <f t="shared" si="1"/>
        <v>8176.9124517839809</v>
      </c>
      <c r="E56">
        <f t="shared" si="2"/>
        <v>355.51793268626005</v>
      </c>
      <c r="F56">
        <f t="shared" si="5"/>
        <v>4088.5563799925221</v>
      </c>
      <c r="G56">
        <f t="shared" si="3"/>
        <v>3732.8381391051989</v>
      </c>
      <c r="H56">
        <f t="shared" si="4"/>
        <v>784.4039409799401</v>
      </c>
    </row>
    <row r="57" spans="2:8" x14ac:dyDescent="0.25">
      <c r="B57">
        <v>53</v>
      </c>
      <c r="C57">
        <v>24531.72300696716</v>
      </c>
      <c r="D57">
        <f t="shared" si="1"/>
        <v>8176.9328700445667</v>
      </c>
      <c r="E57">
        <f t="shared" si="2"/>
        <v>355.51882043672032</v>
      </c>
      <c r="F57">
        <f t="shared" si="5"/>
        <v>4088.7055803820585</v>
      </c>
      <c r="G57">
        <f t="shared" si="3"/>
        <v>3732.7084692257877</v>
      </c>
      <c r="H57">
        <f t="shared" si="4"/>
        <v>761.19485801234828</v>
      </c>
    </row>
    <row r="58" spans="2:8" x14ac:dyDescent="0.25">
      <c r="B58">
        <v>54</v>
      </c>
      <c r="C58">
        <v>24531.989791172196</v>
      </c>
      <c r="D58">
        <f t="shared" si="1"/>
        <v>8176.9862247589554</v>
      </c>
      <c r="E58">
        <f t="shared" si="2"/>
        <v>355.52114020691113</v>
      </c>
      <c r="F58">
        <f t="shared" si="5"/>
        <v>4088.8872853662288</v>
      </c>
      <c r="G58">
        <f t="shared" si="3"/>
        <v>3732.5777991858154</v>
      </c>
      <c r="H58">
        <f t="shared" si="4"/>
        <v>738.67229068725453</v>
      </c>
    </row>
    <row r="59" spans="2:8" x14ac:dyDescent="0.25">
      <c r="B59">
        <v>55</v>
      </c>
      <c r="C59">
        <v>24532.392247442018</v>
      </c>
      <c r="D59">
        <f t="shared" si="1"/>
        <v>8177.0667123656604</v>
      </c>
      <c r="E59">
        <f t="shared" si="2"/>
        <v>355.52463966807221</v>
      </c>
      <c r="F59">
        <f t="shared" si="5"/>
        <v>4089.0674214651881</v>
      </c>
      <c r="G59">
        <f t="shared" si="3"/>
        <v>3732.4746512324</v>
      </c>
      <c r="H59">
        <f t="shared" si="4"/>
        <v>716.82141569846362</v>
      </c>
    </row>
    <row r="60" spans="2:8" x14ac:dyDescent="0.25">
      <c r="B60">
        <v>56</v>
      </c>
      <c r="C60">
        <v>24532.860052701093</v>
      </c>
      <c r="D60">
        <f t="shared" si="1"/>
        <v>8177.1602685142352</v>
      </c>
      <c r="E60">
        <f t="shared" si="2"/>
        <v>355.5287073267059</v>
      </c>
      <c r="F60">
        <f t="shared" si="5"/>
        <v>4089.1998464994103</v>
      </c>
      <c r="G60">
        <f t="shared" si="3"/>
        <v>3732.431714688119</v>
      </c>
      <c r="H60">
        <f t="shared" si="4"/>
        <v>695.62813896201737</v>
      </c>
    </row>
    <row r="61" spans="2:8" x14ac:dyDescent="0.25">
      <c r="B61">
        <v>57</v>
      </c>
      <c r="C61">
        <v>24533.281717585643</v>
      </c>
      <c r="D61">
        <f t="shared" si="1"/>
        <v>8177.2445964600302</v>
      </c>
      <c r="E61">
        <f t="shared" si="2"/>
        <v>355.53237375913176</v>
      </c>
      <c r="F61">
        <f t="shared" si="5"/>
        <v>4089.2316736680659</v>
      </c>
      <c r="G61">
        <f t="shared" si="3"/>
        <v>3732.4805490328326</v>
      </c>
      <c r="H61">
        <f t="shared" si="4"/>
        <v>675.07805292881437</v>
      </c>
    </row>
    <row r="62" spans="2:8" x14ac:dyDescent="0.25">
      <c r="B62">
        <v>58</v>
      </c>
      <c r="C62">
        <v>24533.504006484822</v>
      </c>
      <c r="D62">
        <f t="shared" si="1"/>
        <v>8177.2890513542452</v>
      </c>
      <c r="E62">
        <f t="shared" si="2"/>
        <v>355.53430658061933</v>
      </c>
      <c r="F62">
        <f t="shared" si="5"/>
        <v>4089.1025751634515</v>
      </c>
      <c r="G62">
        <f t="shared" si="3"/>
        <v>3732.6521696101745</v>
      </c>
      <c r="H62">
        <f t="shared" si="4"/>
        <v>655.1566041738804</v>
      </c>
    </row>
    <row r="63" spans="2:8" x14ac:dyDescent="0.25">
      <c r="B63">
        <v>59</v>
      </c>
      <c r="C63">
        <v>24533.335672583649</v>
      </c>
      <c r="D63">
        <f t="shared" si="1"/>
        <v>8177.2553867740207</v>
      </c>
      <c r="E63">
        <f t="shared" si="2"/>
        <v>355.5328429032183</v>
      </c>
      <c r="F63">
        <f t="shared" si="5"/>
        <v>4088.7490005129621</v>
      </c>
      <c r="G63">
        <f t="shared" si="3"/>
        <v>3732.9735433578403</v>
      </c>
      <c r="H63">
        <f t="shared" si="4"/>
        <v>635.84854084632002</v>
      </c>
    </row>
    <row r="64" spans="2:8" x14ac:dyDescent="0.25">
      <c r="B64">
        <v>60</v>
      </c>
      <c r="C64">
        <v>392.64620782804502</v>
      </c>
      <c r="D64">
        <f t="shared" si="1"/>
        <v>684.15490569392591</v>
      </c>
      <c r="E64">
        <f t="shared" si="2"/>
        <v>29.745865464953301</v>
      </c>
      <c r="F64">
        <f t="shared" si="5"/>
        <v>-20051.800185991662</v>
      </c>
      <c r="G64">
        <f t="shared" si="3"/>
        <v>20706.209226220635</v>
      </c>
      <c r="H64">
        <f t="shared" si="4"/>
        <v>3422.7133643778293</v>
      </c>
    </row>
    <row r="65" spans="8:8" x14ac:dyDescent="0.25">
      <c r="H65">
        <f>SUM(H5:H64)</f>
        <v>86982.525857519329</v>
      </c>
    </row>
  </sheetData>
  <mergeCells count="1">
    <mergeCell ref="K3:L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4B9BD-C94E-4F68-BFE1-4AD0F193B1D5}">
  <dimension ref="B1:L65"/>
  <sheetViews>
    <sheetView topLeftCell="A22" workbookViewId="0">
      <selection activeCell="K23" sqref="K23"/>
    </sheetView>
  </sheetViews>
  <sheetFormatPr defaultRowHeight="15" x14ac:dyDescent="0.25"/>
  <cols>
    <col min="1" max="1" width="2" customWidth="1"/>
  </cols>
  <sheetData>
    <row r="1" spans="2:12" ht="11.25" customHeight="1" x14ac:dyDescent="0.25"/>
    <row r="2" spans="2:12" ht="15.75" thickBot="1" x14ac:dyDescent="0.3">
      <c r="B2" t="s">
        <v>10</v>
      </c>
      <c r="C2">
        <v>1</v>
      </c>
      <c r="D2" t="s">
        <v>42</v>
      </c>
      <c r="E2">
        <f>1/(5+$L$12)</f>
        <v>0.16666666666666666</v>
      </c>
      <c r="F2" t="s">
        <v>43</v>
      </c>
      <c r="G2">
        <v>0.03</v>
      </c>
    </row>
    <row r="3" spans="2:12" ht="15.75" thickBot="1" x14ac:dyDescent="0.3">
      <c r="B3" t="s">
        <v>11</v>
      </c>
      <c r="C3" t="s">
        <v>38</v>
      </c>
      <c r="D3" t="s">
        <v>39</v>
      </c>
      <c r="E3" t="s">
        <v>40</v>
      </c>
      <c r="F3" t="s">
        <v>41</v>
      </c>
      <c r="G3" t="s">
        <v>36</v>
      </c>
      <c r="H3" t="s">
        <v>27</v>
      </c>
      <c r="K3" s="35" t="s">
        <v>0</v>
      </c>
      <c r="L3" s="36"/>
    </row>
    <row r="4" spans="2:12" x14ac:dyDescent="0.25">
      <c r="B4">
        <v>0</v>
      </c>
      <c r="C4">
        <f>100*$L$4+10*$L$5+$L$6</f>
        <v>2111</v>
      </c>
      <c r="K4" s="4" t="s">
        <v>1</v>
      </c>
      <c r="L4" s="3">
        <v>19</v>
      </c>
    </row>
    <row r="5" spans="2:12" x14ac:dyDescent="0.25">
      <c r="B5">
        <v>1</v>
      </c>
      <c r="C5">
        <v>37413.302333511514</v>
      </c>
      <c r="D5">
        <f>$L$4*(C5^0.6)</f>
        <v>10533.415775719363</v>
      </c>
      <c r="E5">
        <f>D5/(5+$L$13)</f>
        <v>457.97459894432012</v>
      </c>
      <c r="F5">
        <f t="shared" ref="F5:F36" si="0">C5-(1-$E$2)*C4</f>
        <v>35654.13566684485</v>
      </c>
      <c r="G5">
        <f>D5-F5-E5</f>
        <v>-25578.694490069811</v>
      </c>
      <c r="H5">
        <f>G5*EXP(-$G$2*B5)</f>
        <v>-24822.729821890083</v>
      </c>
      <c r="K5" s="5" t="s">
        <v>2</v>
      </c>
      <c r="L5" s="1">
        <v>21</v>
      </c>
    </row>
    <row r="6" spans="2:12" x14ac:dyDescent="0.25">
      <c r="B6">
        <v>2</v>
      </c>
      <c r="C6">
        <v>31177.751944592932</v>
      </c>
      <c r="D6">
        <f t="shared" ref="D6:D64" si="1">$L$4*(C6^0.6)</f>
        <v>9441.9235437377829</v>
      </c>
      <c r="E6">
        <f t="shared" ref="E6:E64" si="2">D6/(5+$L$13)</f>
        <v>410.51841494512098</v>
      </c>
      <c r="F6">
        <f t="shared" si="0"/>
        <v>0</v>
      </c>
      <c r="G6">
        <f t="shared" ref="G6:G64" si="3">D6-F6-E6</f>
        <v>9031.4051287926613</v>
      </c>
      <c r="H6">
        <f t="shared" ref="H6:H64" si="4">G6*EXP(-$G$2*B6)</f>
        <v>8505.4570387278127</v>
      </c>
      <c r="K6" s="5" t="s">
        <v>3</v>
      </c>
      <c r="L6" s="1">
        <v>1</v>
      </c>
    </row>
    <row r="7" spans="2:12" x14ac:dyDescent="0.25">
      <c r="B7">
        <v>3</v>
      </c>
      <c r="C7">
        <v>25981.459953827441</v>
      </c>
      <c r="D7">
        <f t="shared" si="1"/>
        <v>8463.5337770763563</v>
      </c>
      <c r="E7">
        <f t="shared" si="2"/>
        <v>367.97972943810242</v>
      </c>
      <c r="F7">
        <f t="shared" si="0"/>
        <v>0</v>
      </c>
      <c r="G7">
        <f t="shared" si="3"/>
        <v>8095.5540476382539</v>
      </c>
      <c r="H7">
        <f t="shared" si="4"/>
        <v>7398.7793061853181</v>
      </c>
      <c r="K7" s="8"/>
      <c r="L7" s="9"/>
    </row>
    <row r="8" spans="2:12" x14ac:dyDescent="0.25">
      <c r="B8">
        <v>4</v>
      </c>
      <c r="C8">
        <v>21651.216628189548</v>
      </c>
      <c r="D8">
        <f t="shared" si="1"/>
        <v>7586.5265868649158</v>
      </c>
      <c r="E8">
        <f t="shared" si="2"/>
        <v>329.84898203760503</v>
      </c>
      <c r="F8">
        <f t="shared" si="0"/>
        <v>0</v>
      </c>
      <c r="G8">
        <f t="shared" si="3"/>
        <v>7256.6776048273105</v>
      </c>
      <c r="H8">
        <f t="shared" si="4"/>
        <v>6436.0956703890542</v>
      </c>
      <c r="K8" s="5" t="s">
        <v>4</v>
      </c>
      <c r="L8" s="1">
        <v>15</v>
      </c>
    </row>
    <row r="9" spans="2:12" x14ac:dyDescent="0.25">
      <c r="B9">
        <v>5</v>
      </c>
      <c r="C9">
        <v>18042.68052349129</v>
      </c>
      <c r="D9">
        <f t="shared" si="1"/>
        <v>6800.3965210250581</v>
      </c>
      <c r="E9">
        <f t="shared" si="2"/>
        <v>295.6694139576112</v>
      </c>
      <c r="F9">
        <f t="shared" si="0"/>
        <v>0</v>
      </c>
      <c r="G9">
        <f t="shared" si="3"/>
        <v>6504.7271070674469</v>
      </c>
      <c r="H9">
        <f t="shared" si="4"/>
        <v>5598.6705055212424</v>
      </c>
      <c r="K9" s="5" t="s">
        <v>5</v>
      </c>
      <c r="L9" s="1">
        <v>10</v>
      </c>
    </row>
    <row r="10" spans="2:12" x14ac:dyDescent="0.25">
      <c r="B10">
        <v>6</v>
      </c>
      <c r="C10">
        <v>15035.567102909403</v>
      </c>
      <c r="D10">
        <f t="shared" si="1"/>
        <v>6095.7267220598224</v>
      </c>
      <c r="E10">
        <f t="shared" si="2"/>
        <v>265.03159661129661</v>
      </c>
      <c r="F10">
        <f t="shared" si="0"/>
        <v>0</v>
      </c>
      <c r="G10">
        <f t="shared" si="3"/>
        <v>5830.6951254485257</v>
      </c>
      <c r="H10">
        <f t="shared" si="4"/>
        <v>4870.205950108063</v>
      </c>
      <c r="K10" s="5" t="s">
        <v>6</v>
      </c>
      <c r="L10" s="1">
        <v>12</v>
      </c>
    </row>
    <row r="11" spans="2:12" x14ac:dyDescent="0.25">
      <c r="B11">
        <v>7</v>
      </c>
      <c r="C11">
        <v>12529.639252424508</v>
      </c>
      <c r="D11">
        <f t="shared" si="1"/>
        <v>5464.076124848254</v>
      </c>
      <c r="E11">
        <f t="shared" si="2"/>
        <v>237.56852716731538</v>
      </c>
      <c r="F11">
        <f t="shared" si="0"/>
        <v>0</v>
      </c>
      <c r="G11">
        <f t="shared" si="3"/>
        <v>5226.5075976809385</v>
      </c>
      <c r="H11">
        <f t="shared" si="4"/>
        <v>4236.5247201236571</v>
      </c>
      <c r="K11" s="8"/>
      <c r="L11" s="9"/>
    </row>
    <row r="12" spans="2:12" x14ac:dyDescent="0.25">
      <c r="B12">
        <v>8</v>
      </c>
      <c r="C12">
        <v>24535.829838445814</v>
      </c>
      <c r="D12">
        <f t="shared" si="1"/>
        <v>8177.7541778921859</v>
      </c>
      <c r="E12">
        <f t="shared" si="2"/>
        <v>355.55452947357333</v>
      </c>
      <c r="F12">
        <f t="shared" si="0"/>
        <v>14094.463794758723</v>
      </c>
      <c r="G12">
        <f t="shared" si="3"/>
        <v>-6272.2641463401105</v>
      </c>
      <c r="H12">
        <f t="shared" si="4"/>
        <v>-4933.9377294799533</v>
      </c>
      <c r="K12" s="5" t="s">
        <v>7</v>
      </c>
      <c r="L12" s="1">
        <v>1</v>
      </c>
    </row>
    <row r="13" spans="2:12" x14ac:dyDescent="0.25">
      <c r="B13">
        <v>9</v>
      </c>
      <c r="C13">
        <v>33161.503879417884</v>
      </c>
      <c r="D13">
        <f t="shared" si="1"/>
        <v>9797.9254691398455</v>
      </c>
      <c r="E13">
        <f t="shared" si="2"/>
        <v>425.99675952781939</v>
      </c>
      <c r="F13">
        <f t="shared" si="0"/>
        <v>12714.97901404637</v>
      </c>
      <c r="G13">
        <f t="shared" si="3"/>
        <v>-3343.0503044343441</v>
      </c>
      <c r="H13">
        <f t="shared" si="4"/>
        <v>-2552.0160509417524</v>
      </c>
      <c r="K13" s="5" t="s">
        <v>8</v>
      </c>
      <c r="L13" s="1">
        <v>18</v>
      </c>
    </row>
    <row r="14" spans="2:12" ht="15.75" thickBot="1" x14ac:dyDescent="0.3">
      <c r="B14">
        <v>10</v>
      </c>
      <c r="C14">
        <v>27634.586566181562</v>
      </c>
      <c r="D14">
        <f t="shared" si="1"/>
        <v>8782.6461175213281</v>
      </c>
      <c r="E14">
        <f t="shared" si="2"/>
        <v>381.85417902266641</v>
      </c>
      <c r="F14">
        <f t="shared" si="0"/>
        <v>0</v>
      </c>
      <c r="G14">
        <f t="shared" si="3"/>
        <v>8400.7919384986617</v>
      </c>
      <c r="H14">
        <f t="shared" si="4"/>
        <v>6223.4597361958977</v>
      </c>
      <c r="K14" s="6" t="s">
        <v>9</v>
      </c>
      <c r="L14" s="2">
        <v>20</v>
      </c>
    </row>
    <row r="15" spans="2:12" x14ac:dyDescent="0.25">
      <c r="B15">
        <v>11</v>
      </c>
      <c r="C15">
        <v>23028.822138484637</v>
      </c>
      <c r="D15">
        <f t="shared" si="1"/>
        <v>7872.5719101008854</v>
      </c>
      <c r="E15">
        <f t="shared" si="2"/>
        <v>342.2857352217776</v>
      </c>
      <c r="F15">
        <f t="shared" si="0"/>
        <v>0</v>
      </c>
      <c r="G15">
        <f t="shared" si="3"/>
        <v>7530.2861748791074</v>
      </c>
      <c r="H15">
        <f t="shared" si="4"/>
        <v>5413.7014506549067</v>
      </c>
    </row>
    <row r="16" spans="2:12" x14ac:dyDescent="0.25">
      <c r="B16">
        <v>12</v>
      </c>
      <c r="C16">
        <v>19190.685115403874</v>
      </c>
      <c r="D16">
        <f t="shared" si="1"/>
        <v>7056.8012931848607</v>
      </c>
      <c r="E16">
        <f t="shared" si="2"/>
        <v>306.81744752977653</v>
      </c>
      <c r="F16">
        <f t="shared" si="0"/>
        <v>0</v>
      </c>
      <c r="G16">
        <f t="shared" si="3"/>
        <v>6749.9838456550842</v>
      </c>
      <c r="H16">
        <f t="shared" si="4"/>
        <v>4709.3039304754484</v>
      </c>
    </row>
    <row r="17" spans="2:8" x14ac:dyDescent="0.25">
      <c r="B17">
        <v>13</v>
      </c>
      <c r="C17">
        <v>15992.237596169891</v>
      </c>
      <c r="D17">
        <f t="shared" si="1"/>
        <v>6325.5623524507646</v>
      </c>
      <c r="E17">
        <f t="shared" si="2"/>
        <v>275.02445010655498</v>
      </c>
      <c r="F17">
        <f t="shared" si="0"/>
        <v>0</v>
      </c>
      <c r="G17">
        <f t="shared" si="3"/>
        <v>6050.5379023442092</v>
      </c>
      <c r="H17">
        <f t="shared" si="4"/>
        <v>4096.5582811938521</v>
      </c>
    </row>
    <row r="18" spans="2:8" x14ac:dyDescent="0.25">
      <c r="B18">
        <v>14</v>
      </c>
      <c r="C18">
        <v>24534.030779931763</v>
      </c>
      <c r="D18">
        <f t="shared" si="1"/>
        <v>8177.3943985620754</v>
      </c>
      <c r="E18">
        <f t="shared" si="2"/>
        <v>355.53888689400327</v>
      </c>
      <c r="F18">
        <f t="shared" si="0"/>
        <v>11207.166116456854</v>
      </c>
      <c r="G18">
        <f t="shared" si="3"/>
        <v>-3385.3106047887818</v>
      </c>
      <c r="H18">
        <f t="shared" si="4"/>
        <v>-2224.3075669626555</v>
      </c>
    </row>
    <row r="19" spans="2:8" x14ac:dyDescent="0.25">
      <c r="B19">
        <v>15</v>
      </c>
      <c r="C19">
        <v>24533.304595193298</v>
      </c>
      <c r="D19">
        <f t="shared" si="1"/>
        <v>8177.2491716920149</v>
      </c>
      <c r="E19">
        <f t="shared" si="2"/>
        <v>355.5325726822615</v>
      </c>
      <c r="F19">
        <f t="shared" si="0"/>
        <v>4088.2789452501602</v>
      </c>
      <c r="G19">
        <f t="shared" si="3"/>
        <v>3733.4376537595931</v>
      </c>
      <c r="H19">
        <f t="shared" si="4"/>
        <v>2380.5449503618597</v>
      </c>
    </row>
    <row r="20" spans="2:8" x14ac:dyDescent="0.25">
      <c r="B20">
        <v>16</v>
      </c>
      <c r="C20">
        <v>24532.035374707339</v>
      </c>
      <c r="D20">
        <f t="shared" si="1"/>
        <v>8176.9953410794005</v>
      </c>
      <c r="E20">
        <f t="shared" si="2"/>
        <v>355.5215365686696</v>
      </c>
      <c r="F20">
        <f t="shared" si="0"/>
        <v>4087.6148787129241</v>
      </c>
      <c r="G20">
        <f t="shared" si="3"/>
        <v>3733.8589257978069</v>
      </c>
      <c r="H20">
        <f t="shared" si="4"/>
        <v>2310.4498906308004</v>
      </c>
    </row>
    <row r="21" spans="2:8" x14ac:dyDescent="0.25">
      <c r="B21">
        <v>17</v>
      </c>
      <c r="C21">
        <v>24530.33980969185</v>
      </c>
      <c r="D21">
        <f t="shared" si="1"/>
        <v>8176.6562378941735</v>
      </c>
      <c r="E21">
        <f t="shared" si="2"/>
        <v>355.5067929519206</v>
      </c>
      <c r="F21">
        <f t="shared" si="0"/>
        <v>4086.9769974357332</v>
      </c>
      <c r="G21">
        <f t="shared" si="3"/>
        <v>3734.1724475065198</v>
      </c>
      <c r="H21">
        <f t="shared" si="4"/>
        <v>2242.3540452502434</v>
      </c>
    </row>
    <row r="22" spans="2:8" x14ac:dyDescent="0.25">
      <c r="B22">
        <v>18</v>
      </c>
      <c r="C22">
        <v>24528.361867138552</v>
      </c>
      <c r="D22">
        <f t="shared" si="1"/>
        <v>8176.2606489883901</v>
      </c>
      <c r="E22">
        <f t="shared" si="2"/>
        <v>355.48959343427782</v>
      </c>
      <c r="F22">
        <f t="shared" si="0"/>
        <v>4086.4120257286777</v>
      </c>
      <c r="G22">
        <f t="shared" si="3"/>
        <v>3734.3590298254348</v>
      </c>
      <c r="H22">
        <f t="shared" si="4"/>
        <v>2176.1911983677996</v>
      </c>
    </row>
    <row r="23" spans="2:8" x14ac:dyDescent="0.25">
      <c r="B23">
        <v>19</v>
      </c>
      <c r="C23">
        <v>24526.261188002631</v>
      </c>
      <c r="D23">
        <f t="shared" si="1"/>
        <v>8175.8404987690947</v>
      </c>
      <c r="E23">
        <f t="shared" si="2"/>
        <v>355.47132603343891</v>
      </c>
      <c r="F23">
        <f t="shared" si="0"/>
        <v>4085.9596320538367</v>
      </c>
      <c r="G23">
        <f t="shared" si="3"/>
        <v>3734.4095406818192</v>
      </c>
      <c r="H23">
        <f t="shared" si="4"/>
        <v>2111.9035937778226</v>
      </c>
    </row>
    <row r="24" spans="2:8" x14ac:dyDescent="0.25">
      <c r="B24">
        <v>20</v>
      </c>
      <c r="C24">
        <v>24524.203537849717</v>
      </c>
      <c r="D24">
        <f t="shared" si="1"/>
        <v>8175.4289406858516</v>
      </c>
      <c r="E24">
        <f t="shared" si="2"/>
        <v>355.45343220373269</v>
      </c>
      <c r="F24">
        <f t="shared" si="0"/>
        <v>4085.6525478475232</v>
      </c>
      <c r="G24">
        <f t="shared" si="3"/>
        <v>3734.3229606345958</v>
      </c>
      <c r="H24">
        <f t="shared" si="4"/>
        <v>2049.4398937293608</v>
      </c>
    </row>
    <row r="25" spans="2:8" x14ac:dyDescent="0.25">
      <c r="B25">
        <v>21</v>
      </c>
      <c r="C25">
        <v>24522.3538241114</v>
      </c>
      <c r="D25">
        <f t="shared" si="1"/>
        <v>8175.0589609310728</v>
      </c>
      <c r="E25">
        <f t="shared" si="2"/>
        <v>355.43734612743793</v>
      </c>
      <c r="F25">
        <f t="shared" si="0"/>
        <v>4085.5175425699672</v>
      </c>
      <c r="G25">
        <f t="shared" si="3"/>
        <v>3734.1040722336675</v>
      </c>
      <c r="H25">
        <f t="shared" si="4"/>
        <v>1988.7532129781177</v>
      </c>
    </row>
    <row r="26" spans="2:8" x14ac:dyDescent="0.25">
      <c r="B26">
        <v>22</v>
      </c>
      <c r="C26">
        <v>24520.865586238688</v>
      </c>
      <c r="D26">
        <f t="shared" si="1"/>
        <v>8174.7612754774827</v>
      </c>
      <c r="E26">
        <f t="shared" si="2"/>
        <v>355.42440328162968</v>
      </c>
      <c r="F26">
        <f t="shared" si="0"/>
        <v>4085.5707328125209</v>
      </c>
      <c r="G26">
        <f t="shared" si="3"/>
        <v>3733.7661393833323</v>
      </c>
      <c r="H26">
        <f t="shared" si="4"/>
        <v>1929.8020118201955</v>
      </c>
    </row>
    <row r="27" spans="2:8" x14ac:dyDescent="0.25">
      <c r="B27">
        <v>23</v>
      </c>
      <c r="C27">
        <v>24519.873396637806</v>
      </c>
      <c r="D27">
        <f t="shared" si="1"/>
        <v>8174.5628082886778</v>
      </c>
      <c r="E27">
        <f t="shared" si="2"/>
        <v>355.41577427342077</v>
      </c>
      <c r="F27">
        <f t="shared" si="0"/>
        <v>4085.8187414388995</v>
      </c>
      <c r="G27">
        <f t="shared" si="3"/>
        <v>3733.3282925763579</v>
      </c>
      <c r="H27">
        <f t="shared" si="4"/>
        <v>1872.5481295235386</v>
      </c>
    </row>
    <row r="28" spans="2:8" x14ac:dyDescent="0.25">
      <c r="B28">
        <v>24</v>
      </c>
      <c r="C28">
        <v>24519.484483917167</v>
      </c>
      <c r="D28">
        <f t="shared" si="1"/>
        <v>8174.4850133956361</v>
      </c>
      <c r="E28">
        <f t="shared" si="2"/>
        <v>355.41239188676678</v>
      </c>
      <c r="F28">
        <f t="shared" si="0"/>
        <v>4086.2566533856625</v>
      </c>
      <c r="G28">
        <f t="shared" si="3"/>
        <v>3732.8159681232069</v>
      </c>
      <c r="H28">
        <f t="shared" si="4"/>
        <v>1816.9565935673768</v>
      </c>
    </row>
    <row r="29" spans="2:8" x14ac:dyDescent="0.25">
      <c r="B29">
        <v>25</v>
      </c>
      <c r="C29">
        <v>24519.773322364446</v>
      </c>
      <c r="D29">
        <f t="shared" si="1"/>
        <v>8174.542790303567</v>
      </c>
      <c r="E29">
        <f t="shared" si="2"/>
        <v>355.41490392624206</v>
      </c>
      <c r="F29">
        <f t="shared" si="0"/>
        <v>4086.8695857668063</v>
      </c>
      <c r="G29">
        <f t="shared" si="3"/>
        <v>3732.2583006105187</v>
      </c>
      <c r="H29">
        <f t="shared" si="4"/>
        <v>1762.9939873984285</v>
      </c>
    </row>
    <row r="30" spans="2:8" x14ac:dyDescent="0.25">
      <c r="B30">
        <v>26</v>
      </c>
      <c r="C30">
        <v>24520.773234111399</v>
      </c>
      <c r="D30">
        <f t="shared" si="1"/>
        <v>8174.7428024633191</v>
      </c>
      <c r="E30">
        <f t="shared" si="2"/>
        <v>355.42360010710081</v>
      </c>
      <c r="F30">
        <f t="shared" si="0"/>
        <v>4087.6287988076911</v>
      </c>
      <c r="G30">
        <f t="shared" si="3"/>
        <v>3731.6904035485272</v>
      </c>
      <c r="H30">
        <f t="shared" si="4"/>
        <v>1710.6293133166603</v>
      </c>
    </row>
    <row r="31" spans="2:8" x14ac:dyDescent="0.25">
      <c r="B31">
        <v>27</v>
      </c>
      <c r="C31">
        <v>24522.473842520423</v>
      </c>
      <c r="D31">
        <f t="shared" si="1"/>
        <v>8175.0829673527242</v>
      </c>
      <c r="E31">
        <f t="shared" si="2"/>
        <v>355.43838988490103</v>
      </c>
      <c r="F31">
        <f t="shared" si="0"/>
        <v>4088.4961474275915</v>
      </c>
      <c r="G31">
        <f t="shared" si="3"/>
        <v>3731.1484300402317</v>
      </c>
      <c r="H31">
        <f t="shared" si="4"/>
        <v>1659.8314753784603</v>
      </c>
    </row>
    <row r="32" spans="2:8" x14ac:dyDescent="0.25">
      <c r="B32">
        <v>28</v>
      </c>
      <c r="C32">
        <v>24524.819025532041</v>
      </c>
      <c r="D32">
        <f t="shared" si="1"/>
        <v>8175.5520480612922</v>
      </c>
      <c r="E32">
        <f t="shared" si="2"/>
        <v>355.45878469831706</v>
      </c>
      <c r="F32">
        <f t="shared" si="0"/>
        <v>4089.4241567650206</v>
      </c>
      <c r="G32">
        <f t="shared" si="3"/>
        <v>3730.6691065979544</v>
      </c>
      <c r="H32">
        <f t="shared" si="4"/>
        <v>1610.5691127501002</v>
      </c>
    </row>
    <row r="33" spans="2:8" x14ac:dyDescent="0.25">
      <c r="B33">
        <v>29</v>
      </c>
      <c r="C33">
        <v>24527.705469053584</v>
      </c>
      <c r="D33">
        <f t="shared" si="1"/>
        <v>8176.1293664204131</v>
      </c>
      <c r="E33">
        <f t="shared" si="2"/>
        <v>355.4838854965397</v>
      </c>
      <c r="F33">
        <f t="shared" si="0"/>
        <v>4090.3562811102165</v>
      </c>
      <c r="G33">
        <f t="shared" si="3"/>
        <v>3730.289199813657</v>
      </c>
      <c r="H33">
        <f t="shared" si="4"/>
        <v>1562.8104394036673</v>
      </c>
    </row>
    <row r="34" spans="2:8" x14ac:dyDescent="0.25">
      <c r="B34">
        <v>30</v>
      </c>
      <c r="C34">
        <v>24530.985978857851</v>
      </c>
      <c r="D34">
        <f t="shared" si="1"/>
        <v>8176.7854690914901</v>
      </c>
      <c r="E34">
        <f t="shared" si="2"/>
        <v>355.51241169962998</v>
      </c>
      <c r="F34">
        <f t="shared" si="0"/>
        <v>4091.2314213131976</v>
      </c>
      <c r="G34">
        <f t="shared" si="3"/>
        <v>3730.0416360786626</v>
      </c>
      <c r="H34">
        <f t="shared" si="4"/>
        <v>1516.5217587987697</v>
      </c>
    </row>
    <row r="35" spans="2:8" x14ac:dyDescent="0.25">
      <c r="B35">
        <v>31</v>
      </c>
      <c r="C35">
        <v>24534.473089770639</v>
      </c>
      <c r="D35">
        <f t="shared" si="1"/>
        <v>8177.4828535490951</v>
      </c>
      <c r="E35">
        <f t="shared" si="2"/>
        <v>355.54273276300415</v>
      </c>
      <c r="F35">
        <f t="shared" si="0"/>
        <v>4091.9847740557634</v>
      </c>
      <c r="G35">
        <f t="shared" si="3"/>
        <v>3729.9553467303276</v>
      </c>
      <c r="H35">
        <f t="shared" si="4"/>
        <v>1471.6677215728428</v>
      </c>
    </row>
    <row r="36" spans="2:8" x14ac:dyDescent="0.25">
      <c r="B36">
        <v>32</v>
      </c>
      <c r="C36">
        <v>24537.948001146859</v>
      </c>
      <c r="D36">
        <f t="shared" si="1"/>
        <v>8178.1777587923079</v>
      </c>
      <c r="E36">
        <f t="shared" si="2"/>
        <v>355.57294603444819</v>
      </c>
      <c r="F36">
        <f t="shared" si="0"/>
        <v>4092.5537596713257</v>
      </c>
      <c r="G36">
        <f t="shared" si="3"/>
        <v>3730.051053086534</v>
      </c>
      <c r="H36">
        <f t="shared" si="4"/>
        <v>1428.2100125508089</v>
      </c>
    </row>
    <row r="37" spans="2:8" x14ac:dyDescent="0.25">
      <c r="B37">
        <v>33</v>
      </c>
      <c r="C37">
        <v>24541.17014605139</v>
      </c>
      <c r="D37">
        <f t="shared" si="1"/>
        <v>8178.8220811728888</v>
      </c>
      <c r="E37">
        <f t="shared" si="2"/>
        <v>355.60096005099518</v>
      </c>
      <c r="F37">
        <f t="shared" ref="F37:F64" si="5">C37-(1-$E$2)*C36</f>
        <v>4092.8801450956744</v>
      </c>
      <c r="G37">
        <f t="shared" si="3"/>
        <v>3730.3409760262193</v>
      </c>
      <c r="H37">
        <f t="shared" si="4"/>
        <v>1386.1077562557709</v>
      </c>
    </row>
    <row r="38" spans="2:8" x14ac:dyDescent="0.25">
      <c r="B38">
        <v>34</v>
      </c>
      <c r="C38">
        <v>24543.891201023067</v>
      </c>
      <c r="D38">
        <f t="shared" si="1"/>
        <v>8179.3661757909913</v>
      </c>
      <c r="E38">
        <f t="shared" si="2"/>
        <v>355.62461633873875</v>
      </c>
      <c r="F38">
        <f t="shared" si="5"/>
        <v>4092.9160793135743</v>
      </c>
      <c r="G38">
        <f t="shared" si="3"/>
        <v>3730.8254801386784</v>
      </c>
      <c r="H38">
        <f t="shared" si="4"/>
        <v>1345.3167908068028</v>
      </c>
    </row>
    <row r="39" spans="2:8" x14ac:dyDescent="0.25">
      <c r="B39">
        <v>35</v>
      </c>
      <c r="C39">
        <v>24545.869140475788</v>
      </c>
      <c r="D39">
        <f t="shared" si="1"/>
        <v>8179.7616639435419</v>
      </c>
      <c r="E39">
        <f t="shared" si="2"/>
        <v>355.64181147580615</v>
      </c>
      <c r="F39">
        <f t="shared" si="5"/>
        <v>4092.6264729565664</v>
      </c>
      <c r="G39">
        <f t="shared" si="3"/>
        <v>3731.4933795111692</v>
      </c>
      <c r="H39">
        <f t="shared" si="4"/>
        <v>1305.7903940493165</v>
      </c>
    </row>
    <row r="40" spans="2:8" x14ac:dyDescent="0.25">
      <c r="B40">
        <v>36</v>
      </c>
      <c r="C40">
        <v>24546.889923116843</v>
      </c>
      <c r="D40">
        <f t="shared" si="1"/>
        <v>8179.9657640115438</v>
      </c>
      <c r="E40">
        <f t="shared" si="2"/>
        <v>355.65068539180623</v>
      </c>
      <c r="F40">
        <f t="shared" si="5"/>
        <v>4091.9989727203538</v>
      </c>
      <c r="G40">
        <f t="shared" si="3"/>
        <v>3732.3161058993837</v>
      </c>
      <c r="H40">
        <f t="shared" si="4"/>
        <v>1267.4778498559735</v>
      </c>
    </row>
    <row r="41" spans="2:8" x14ac:dyDescent="0.25">
      <c r="B41">
        <v>37</v>
      </c>
      <c r="C41">
        <v>24546.785200467937</v>
      </c>
      <c r="D41">
        <f t="shared" si="1"/>
        <v>8179.9448254303325</v>
      </c>
      <c r="E41">
        <f t="shared" si="2"/>
        <v>355.6497750187101</v>
      </c>
      <c r="F41">
        <f t="shared" si="5"/>
        <v>4091.0435978705682</v>
      </c>
      <c r="G41">
        <f t="shared" si="3"/>
        <v>3733.2514525410543</v>
      </c>
      <c r="H41">
        <f t="shared" si="4"/>
        <v>1230.3264701318706</v>
      </c>
    </row>
    <row r="42" spans="2:8" x14ac:dyDescent="0.25">
      <c r="B42">
        <v>38</v>
      </c>
      <c r="C42">
        <v>24545.454953540331</v>
      </c>
      <c r="D42">
        <f t="shared" si="1"/>
        <v>8179.6788484971457</v>
      </c>
      <c r="E42">
        <f t="shared" si="2"/>
        <v>355.63821080422372</v>
      </c>
      <c r="F42">
        <f t="shared" si="5"/>
        <v>4089.8006198170478</v>
      </c>
      <c r="G42">
        <f t="shared" si="3"/>
        <v>3734.2400178758744</v>
      </c>
      <c r="H42">
        <f t="shared" si="4"/>
        <v>1194.2809897443594</v>
      </c>
    </row>
    <row r="43" spans="2:8" x14ac:dyDescent="0.25">
      <c r="B43">
        <v>39</v>
      </c>
      <c r="C43">
        <v>24542.891883987741</v>
      </c>
      <c r="D43">
        <f t="shared" si="1"/>
        <v>8179.1663579271035</v>
      </c>
      <c r="E43">
        <f t="shared" si="2"/>
        <v>355.61592860552622</v>
      </c>
      <c r="F43">
        <f t="shared" si="5"/>
        <v>4088.3460893707961</v>
      </c>
      <c r="G43">
        <f t="shared" si="3"/>
        <v>3735.2043399507811</v>
      </c>
      <c r="H43">
        <f t="shared" si="4"/>
        <v>1159.2839459920888</v>
      </c>
    </row>
    <row r="44" spans="2:8" x14ac:dyDescent="0.25">
      <c r="B44">
        <v>40</v>
      </c>
      <c r="C44">
        <v>24539.199711283203</v>
      </c>
      <c r="D44">
        <f t="shared" si="1"/>
        <v>8178.4280634281049</v>
      </c>
      <c r="E44">
        <f t="shared" si="2"/>
        <v>355.58382884470024</v>
      </c>
      <c r="F44">
        <f t="shared" si="5"/>
        <v>4086.7898079600855</v>
      </c>
      <c r="G44">
        <f t="shared" si="3"/>
        <v>3736.0544266233192</v>
      </c>
      <c r="H44">
        <f t="shared" si="4"/>
        <v>1125.2779686879048</v>
      </c>
    </row>
    <row r="45" spans="2:8" x14ac:dyDescent="0.25">
      <c r="B45">
        <v>41</v>
      </c>
      <c r="C45">
        <v>24534.609979967496</v>
      </c>
      <c r="D45">
        <f t="shared" si="1"/>
        <v>8177.5102292987467</v>
      </c>
      <c r="E45">
        <f t="shared" si="2"/>
        <v>355.54392301298901</v>
      </c>
      <c r="F45">
        <f t="shared" si="5"/>
        <v>4085.2768872314919</v>
      </c>
      <c r="G45">
        <f t="shared" si="3"/>
        <v>3736.6894190542657</v>
      </c>
      <c r="H45">
        <f t="shared" si="4"/>
        <v>1092.2065822881643</v>
      </c>
    </row>
    <row r="46" spans="2:8" x14ac:dyDescent="0.25">
      <c r="B46">
        <v>42</v>
      </c>
      <c r="C46">
        <v>24529.497210575861</v>
      </c>
      <c r="D46">
        <f t="shared" si="1"/>
        <v>8176.4877194626361</v>
      </c>
      <c r="E46">
        <f t="shared" si="2"/>
        <v>355.49946606359288</v>
      </c>
      <c r="F46">
        <f t="shared" si="5"/>
        <v>4083.9888939362791</v>
      </c>
      <c r="G46">
        <f t="shared" si="3"/>
        <v>3736.999359462764</v>
      </c>
      <c r="H46">
        <f t="shared" si="4"/>
        <v>1060.0149153386758</v>
      </c>
    </row>
    <row r="47" spans="2:8" x14ac:dyDescent="0.25">
      <c r="B47">
        <v>43</v>
      </c>
      <c r="C47">
        <v>24524.376687253029</v>
      </c>
      <c r="D47">
        <f t="shared" si="1"/>
        <v>8175.4635734593512</v>
      </c>
      <c r="E47">
        <f t="shared" si="2"/>
        <v>355.45493797649351</v>
      </c>
      <c r="F47">
        <f t="shared" si="5"/>
        <v>4083.1290117731442</v>
      </c>
      <c r="G47">
        <f t="shared" si="3"/>
        <v>3736.8796237097135</v>
      </c>
      <c r="H47">
        <f t="shared" si="4"/>
        <v>1028.6537803307119</v>
      </c>
    </row>
    <row r="48" spans="2:8" x14ac:dyDescent="0.25">
      <c r="B48">
        <v>44</v>
      </c>
      <c r="C48">
        <v>24519.897288494984</v>
      </c>
      <c r="D48">
        <f t="shared" si="1"/>
        <v>8174.5675874026438</v>
      </c>
      <c r="E48">
        <f t="shared" si="2"/>
        <v>355.4159820609845</v>
      </c>
      <c r="F48">
        <f t="shared" si="5"/>
        <v>4082.9167157841257</v>
      </c>
      <c r="G48">
        <f t="shared" si="3"/>
        <v>3736.2348895575337</v>
      </c>
      <c r="H48">
        <f t="shared" si="4"/>
        <v>998.08023543729746</v>
      </c>
    </row>
    <row r="49" spans="2:8" x14ac:dyDescent="0.25">
      <c r="B49">
        <v>45</v>
      </c>
      <c r="C49">
        <v>24516.814130634011</v>
      </c>
      <c r="D49">
        <f t="shared" si="1"/>
        <v>8173.9508446190912</v>
      </c>
      <c r="E49">
        <f t="shared" si="2"/>
        <v>355.38916715735178</v>
      </c>
      <c r="F49">
        <f t="shared" si="5"/>
        <v>4083.5663902215238</v>
      </c>
      <c r="G49">
        <f t="shared" si="3"/>
        <v>3734.9952872402155</v>
      </c>
      <c r="H49">
        <f t="shared" si="4"/>
        <v>968.26115177533006</v>
      </c>
    </row>
    <row r="50" spans="2:8" x14ac:dyDescent="0.25">
      <c r="B50">
        <v>46</v>
      </c>
      <c r="C50">
        <v>24515.945361857404</v>
      </c>
      <c r="D50">
        <f t="shared" si="1"/>
        <v>8173.7770539242838</v>
      </c>
      <c r="E50">
        <f t="shared" si="2"/>
        <v>355.38161104018627</v>
      </c>
      <c r="F50">
        <f t="shared" si="5"/>
        <v>4085.2669196623938</v>
      </c>
      <c r="G50">
        <f t="shared" si="3"/>
        <v>3733.1285232217037</v>
      </c>
      <c r="H50">
        <f t="shared" si="4"/>
        <v>939.17507225822192</v>
      </c>
    </row>
    <row r="51" spans="2:8" x14ac:dyDescent="0.25">
      <c r="B51">
        <v>47</v>
      </c>
      <c r="C51">
        <v>24518.108122906156</v>
      </c>
      <c r="D51">
        <f t="shared" si="1"/>
        <v>8174.2096935263344</v>
      </c>
      <c r="E51">
        <f t="shared" si="2"/>
        <v>355.40042145766671</v>
      </c>
      <c r="F51">
        <f t="shared" si="5"/>
        <v>4088.1536546916504</v>
      </c>
      <c r="G51">
        <f t="shared" si="3"/>
        <v>3730.6556173770173</v>
      </c>
      <c r="H51">
        <f t="shared" si="4"/>
        <v>910.81451074123788</v>
      </c>
    </row>
    <row r="52" spans="2:8" x14ac:dyDescent="0.25">
      <c r="B52">
        <v>48</v>
      </c>
      <c r="C52">
        <v>24524.039040116379</v>
      </c>
      <c r="D52">
        <f t="shared" si="1"/>
        <v>8175.3960383002914</v>
      </c>
      <c r="E52">
        <f t="shared" si="2"/>
        <v>355.45200166523006</v>
      </c>
      <c r="F52">
        <f t="shared" si="5"/>
        <v>4092.2822710279142</v>
      </c>
      <c r="G52">
        <f t="shared" si="3"/>
        <v>3727.6617656071471</v>
      </c>
      <c r="H52">
        <f t="shared" si="4"/>
        <v>883.18654725034207</v>
      </c>
    </row>
    <row r="53" spans="2:8" x14ac:dyDescent="0.25">
      <c r="B53">
        <v>49</v>
      </c>
      <c r="C53">
        <v>24534.296650892946</v>
      </c>
      <c r="D53">
        <f t="shared" si="1"/>
        <v>8177.4475686346777</v>
      </c>
      <c r="E53">
        <f t="shared" si="2"/>
        <v>355.54119863629035</v>
      </c>
      <c r="F53">
        <f t="shared" si="5"/>
        <v>4097.5974507959618</v>
      </c>
      <c r="G53">
        <f t="shared" si="3"/>
        <v>3724.3089192024254</v>
      </c>
      <c r="H53">
        <f t="shared" si="4"/>
        <v>856.31353523286077</v>
      </c>
    </row>
    <row r="54" spans="2:8" x14ac:dyDescent="0.25">
      <c r="B54">
        <v>50</v>
      </c>
      <c r="C54">
        <v>24549.160952910126</v>
      </c>
      <c r="D54">
        <f t="shared" si="1"/>
        <v>8180.4198321796257</v>
      </c>
      <c r="E54">
        <f t="shared" si="2"/>
        <v>355.67042748607071</v>
      </c>
      <c r="F54">
        <f t="shared" si="5"/>
        <v>4103.9137438326688</v>
      </c>
      <c r="G54">
        <f t="shared" si="3"/>
        <v>3720.835660860886</v>
      </c>
      <c r="H54">
        <f t="shared" si="4"/>
        <v>830.23065689387818</v>
      </c>
    </row>
    <row r="55" spans="2:8" x14ac:dyDescent="0.25">
      <c r="B55">
        <v>51</v>
      </c>
      <c r="C55">
        <v>24568.531966199258</v>
      </c>
      <c r="D55">
        <f t="shared" si="1"/>
        <v>8184.2921768946926</v>
      </c>
      <c r="E55">
        <f t="shared" si="2"/>
        <v>355.83879029976924</v>
      </c>
      <c r="F55">
        <f t="shared" si="5"/>
        <v>4110.8978387741518</v>
      </c>
      <c r="G55">
        <f t="shared" si="3"/>
        <v>3717.5555478207716</v>
      </c>
      <c r="H55">
        <f t="shared" si="4"/>
        <v>804.98337133169503</v>
      </c>
    </row>
    <row r="56" spans="2:8" x14ac:dyDescent="0.25">
      <c r="B56">
        <v>52</v>
      </c>
      <c r="C56">
        <v>27773.592204975932</v>
      </c>
      <c r="D56">
        <f t="shared" si="1"/>
        <v>8809.1262389568401</v>
      </c>
      <c r="E56">
        <f t="shared" si="2"/>
        <v>383.00548865029742</v>
      </c>
      <c r="F56">
        <f t="shared" si="5"/>
        <v>7299.8155664765509</v>
      </c>
      <c r="G56">
        <f t="shared" si="3"/>
        <v>1126.3051838299918</v>
      </c>
      <c r="H56">
        <f t="shared" si="4"/>
        <v>236.67734630308956</v>
      </c>
    </row>
    <row r="57" spans="2:8" x14ac:dyDescent="0.25">
      <c r="B57">
        <v>53</v>
      </c>
      <c r="C57">
        <v>23144.660170813273</v>
      </c>
      <c r="D57">
        <f t="shared" si="1"/>
        <v>7896.3081118560021</v>
      </c>
      <c r="E57">
        <f t="shared" si="2"/>
        <v>343.31774399373921</v>
      </c>
      <c r="F57">
        <f t="shared" si="5"/>
        <v>0</v>
      </c>
      <c r="G57">
        <f t="shared" si="3"/>
        <v>7552.9903678622632</v>
      </c>
      <c r="H57">
        <f t="shared" si="4"/>
        <v>1540.248181188934</v>
      </c>
    </row>
    <row r="58" spans="2:8" x14ac:dyDescent="0.25">
      <c r="B58">
        <v>54</v>
      </c>
      <c r="C58">
        <v>19287.216809011072</v>
      </c>
      <c r="D58">
        <f t="shared" si="1"/>
        <v>7078.0779053458664</v>
      </c>
      <c r="E58">
        <f t="shared" si="2"/>
        <v>307.74251762373331</v>
      </c>
      <c r="F58">
        <f t="shared" si="5"/>
        <v>0</v>
      </c>
      <c r="G58">
        <f t="shared" si="3"/>
        <v>6770.3353877221334</v>
      </c>
      <c r="H58">
        <f t="shared" si="4"/>
        <v>1339.8405655899703</v>
      </c>
    </row>
    <row r="59" spans="2:8" x14ac:dyDescent="0.25">
      <c r="B59">
        <v>55</v>
      </c>
      <c r="C59">
        <v>16072.680674175892</v>
      </c>
      <c r="D59">
        <f t="shared" si="1"/>
        <v>6344.634242288912</v>
      </c>
      <c r="E59">
        <f t="shared" si="2"/>
        <v>275.85366270821356</v>
      </c>
      <c r="F59">
        <f t="shared" si="5"/>
        <v>0</v>
      </c>
      <c r="G59">
        <f t="shared" si="3"/>
        <v>6068.780579580698</v>
      </c>
      <c r="H59">
        <f t="shared" si="4"/>
        <v>1165.5087557478803</v>
      </c>
    </row>
    <row r="60" spans="2:8" x14ac:dyDescent="0.25">
      <c r="B60">
        <v>56</v>
      </c>
      <c r="C60">
        <v>13393.900561813241</v>
      </c>
      <c r="D60">
        <f t="shared" si="1"/>
        <v>5687.1913825675792</v>
      </c>
      <c r="E60">
        <f t="shared" si="2"/>
        <v>247.2691905464165</v>
      </c>
      <c r="F60">
        <f t="shared" si="5"/>
        <v>0</v>
      </c>
      <c r="G60">
        <f t="shared" si="3"/>
        <v>5439.922192021163</v>
      </c>
      <c r="H60">
        <f t="shared" si="4"/>
        <v>1013.8599282720068</v>
      </c>
    </row>
    <row r="61" spans="2:8" x14ac:dyDescent="0.25">
      <c r="B61">
        <v>57</v>
      </c>
      <c r="C61">
        <v>11161.583801511037</v>
      </c>
      <c r="D61">
        <f t="shared" si="1"/>
        <v>5097.8739808778009</v>
      </c>
      <c r="E61">
        <f t="shared" si="2"/>
        <v>221.64669482077394</v>
      </c>
      <c r="F61">
        <f t="shared" si="5"/>
        <v>0</v>
      </c>
      <c r="G61">
        <f t="shared" si="3"/>
        <v>4876.2272860570274</v>
      </c>
      <c r="H61">
        <f t="shared" si="4"/>
        <v>881.9427130739424</v>
      </c>
    </row>
    <row r="62" spans="2:8" x14ac:dyDescent="0.25">
      <c r="B62">
        <v>58</v>
      </c>
      <c r="C62">
        <v>9301.3198345925375</v>
      </c>
      <c r="D62">
        <f t="shared" si="1"/>
        <v>4569.622749916668</v>
      </c>
      <c r="E62">
        <f t="shared" si="2"/>
        <v>198.67924999637688</v>
      </c>
      <c r="F62">
        <f t="shared" si="5"/>
        <v>0</v>
      </c>
      <c r="G62">
        <f t="shared" si="3"/>
        <v>4370.9434999202913</v>
      </c>
      <c r="H62">
        <f t="shared" si="4"/>
        <v>767.18975418026787</v>
      </c>
    </row>
    <row r="63" spans="2:8" x14ac:dyDescent="0.25">
      <c r="B63">
        <v>59</v>
      </c>
      <c r="C63">
        <v>7751.0998621604422</v>
      </c>
      <c r="D63">
        <f t="shared" si="1"/>
        <v>4096.1098989270067</v>
      </c>
      <c r="E63">
        <f t="shared" si="2"/>
        <v>178.09173473595681</v>
      </c>
      <c r="F63">
        <f t="shared" si="5"/>
        <v>0</v>
      </c>
      <c r="G63">
        <f t="shared" si="3"/>
        <v>3918.0181641910499</v>
      </c>
      <c r="H63">
        <f t="shared" si="4"/>
        <v>667.36774417890524</v>
      </c>
    </row>
    <row r="64" spans="2:8" x14ac:dyDescent="0.25">
      <c r="B64">
        <v>60</v>
      </c>
      <c r="C64">
        <v>6459.2498851337023</v>
      </c>
      <c r="D64">
        <f t="shared" si="1"/>
        <v>3671.6633346579351</v>
      </c>
      <c r="E64">
        <f t="shared" si="2"/>
        <v>159.63753628947543</v>
      </c>
      <c r="F64">
        <f t="shared" si="5"/>
        <v>0</v>
      </c>
      <c r="G64">
        <f t="shared" si="3"/>
        <v>3512.0257983684596</v>
      </c>
      <c r="H64">
        <f t="shared" si="4"/>
        <v>580.53395987583633</v>
      </c>
    </row>
    <row r="65" spans="8:8" x14ac:dyDescent="0.25">
      <c r="H65">
        <f>SUM(H5:H64)</f>
        <v>85136.894234290972</v>
      </c>
    </row>
  </sheetData>
  <mergeCells count="1">
    <mergeCell ref="K3:L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E1E9C-320C-4DEB-9C1C-0089F7EBBE35}">
  <dimension ref="A1:R50"/>
  <sheetViews>
    <sheetView zoomScale="55" zoomScaleNormal="55" workbookViewId="0">
      <selection activeCell="O15" sqref="O15"/>
    </sheetView>
  </sheetViews>
  <sheetFormatPr defaultRowHeight="15" x14ac:dyDescent="0.25"/>
  <cols>
    <col min="1" max="1" width="2.140625" customWidth="1"/>
    <col min="5" max="5" width="10.28515625" customWidth="1"/>
  </cols>
  <sheetData>
    <row r="1" spans="1:18" ht="11.25" customHeight="1" thickBot="1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ht="15.75" thickBot="1" x14ac:dyDescent="0.3">
      <c r="A2" s="7"/>
      <c r="B2" s="21" t="s">
        <v>10</v>
      </c>
      <c r="C2" s="17">
        <v>0.05</v>
      </c>
      <c r="D2" s="7"/>
      <c r="E2" s="7"/>
      <c r="F2" s="7"/>
      <c r="G2" s="37" t="s">
        <v>0</v>
      </c>
      <c r="H2" s="38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x14ac:dyDescent="0.25">
      <c r="A3" s="7"/>
      <c r="B3" s="20" t="s">
        <v>11</v>
      </c>
      <c r="C3" s="18" t="s">
        <v>12</v>
      </c>
      <c r="D3" s="18" t="s">
        <v>13</v>
      </c>
      <c r="E3" s="19" t="s">
        <v>14</v>
      </c>
      <c r="F3" s="7"/>
      <c r="G3" s="4" t="s">
        <v>1</v>
      </c>
      <c r="H3" s="10">
        <v>19</v>
      </c>
      <c r="I3" s="7"/>
      <c r="J3" s="7"/>
      <c r="K3" s="7"/>
      <c r="L3" s="7"/>
      <c r="M3" s="7"/>
      <c r="N3" s="7"/>
      <c r="O3" s="7"/>
      <c r="P3" s="7"/>
      <c r="Q3" s="7"/>
      <c r="R3" s="7"/>
    </row>
    <row r="4" spans="1:18" x14ac:dyDescent="0.25">
      <c r="A4" s="7"/>
      <c r="B4" s="11">
        <v>0</v>
      </c>
      <c r="C4" s="15">
        <f>-H8</f>
        <v>-10</v>
      </c>
      <c r="D4" s="15"/>
      <c r="E4" s="12"/>
      <c r="F4" s="7"/>
      <c r="G4" s="5" t="s">
        <v>2</v>
      </c>
      <c r="H4" s="12">
        <v>21</v>
      </c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 x14ac:dyDescent="0.25">
      <c r="A5" s="7"/>
      <c r="B5" s="11">
        <f>B4+$C$2</f>
        <v>0.05</v>
      </c>
      <c r="C5" s="15">
        <v>-8.5332946508174743</v>
      </c>
      <c r="D5" s="15">
        <f>(C5-C4)/$C$2</f>
        <v>29.334106983650514</v>
      </c>
      <c r="E5" s="12">
        <f>(D5^2 + $H$3*D5*C5 + $H$7*C5^2 + $H$11*C5*EXP(2*B5))*$C$2</f>
        <v>-140.63495692909527</v>
      </c>
      <c r="F5" s="7"/>
      <c r="G5" s="5" t="s">
        <v>3</v>
      </c>
      <c r="H5" s="12">
        <v>1</v>
      </c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 x14ac:dyDescent="0.25">
      <c r="A6" s="7"/>
      <c r="B6" s="11">
        <f t="shared" ref="B6:B44" si="0">B5+$C$2</f>
        <v>0.1</v>
      </c>
      <c r="C6" s="15">
        <v>-7.2825836064931062</v>
      </c>
      <c r="D6" s="15">
        <f t="shared" ref="D6:D44" si="1">(C6-C5)/$C$2</f>
        <v>25.014220886487362</v>
      </c>
      <c r="E6" s="12">
        <f t="shared" ref="E6:E44" si="2">(D6^2 + $H$3*D6*C6 + $H$7*C6^2 + $H$11*C6*EXP(2*B6))*$C$2</f>
        <v>-102.44191527737831</v>
      </c>
      <c r="F6" s="7"/>
      <c r="G6" s="8"/>
      <c r="H6" s="9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 x14ac:dyDescent="0.25">
      <c r="A7" s="7"/>
      <c r="B7" s="11">
        <f t="shared" si="0"/>
        <v>0.15000000000000002</v>
      </c>
      <c r="C7" s="15">
        <v>-6.2159731629434596</v>
      </c>
      <c r="D7" s="15">
        <f t="shared" si="1"/>
        <v>21.332208870992933</v>
      </c>
      <c r="E7" s="12">
        <f t="shared" si="2"/>
        <v>-74.658051724450942</v>
      </c>
      <c r="F7" s="7"/>
      <c r="G7" s="5" t="s">
        <v>4</v>
      </c>
      <c r="H7" s="12">
        <v>15</v>
      </c>
      <c r="I7" s="7"/>
      <c r="J7" s="7"/>
      <c r="K7" s="7"/>
      <c r="L7" s="7"/>
      <c r="M7" s="7"/>
      <c r="N7" s="7"/>
      <c r="O7" s="7"/>
      <c r="P7" s="7"/>
      <c r="Q7" s="7"/>
      <c r="R7" s="7"/>
    </row>
    <row r="8" spans="1:18" x14ac:dyDescent="0.25">
      <c r="A8" s="7"/>
      <c r="B8" s="11">
        <f t="shared" si="0"/>
        <v>0.2</v>
      </c>
      <c r="C8" s="15">
        <v>-5.3062394118760068</v>
      </c>
      <c r="D8" s="15">
        <f t="shared" si="1"/>
        <v>18.194675021349056</v>
      </c>
      <c r="E8" s="12">
        <f t="shared" si="2"/>
        <v>-54.44439307190725</v>
      </c>
      <c r="F8" s="7"/>
      <c r="G8" s="5" t="s">
        <v>5</v>
      </c>
      <c r="H8" s="12">
        <v>10</v>
      </c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 x14ac:dyDescent="0.25">
      <c r="A9" s="7"/>
      <c r="B9" s="11">
        <f t="shared" si="0"/>
        <v>0.25</v>
      </c>
      <c r="C9" s="15">
        <v>-4.5301350617898137</v>
      </c>
      <c r="D9" s="15">
        <f t="shared" si="1"/>
        <v>15.522087001723861</v>
      </c>
      <c r="E9" s="12">
        <f t="shared" si="2"/>
        <v>-39.736387529506693</v>
      </c>
      <c r="F9" s="7"/>
      <c r="G9" s="5" t="s">
        <v>6</v>
      </c>
      <c r="H9" s="12">
        <v>12</v>
      </c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 x14ac:dyDescent="0.25">
      <c r="A10" s="7"/>
      <c r="B10" s="11">
        <f t="shared" si="0"/>
        <v>0.3</v>
      </c>
      <c r="C10" s="15">
        <v>-3.8677972583108602</v>
      </c>
      <c r="D10" s="15">
        <f t="shared" si="1"/>
        <v>13.246756069579071</v>
      </c>
      <c r="E10" s="12">
        <f t="shared" si="2"/>
        <v>-29.032638730188246</v>
      </c>
      <c r="F10" s="7"/>
      <c r="G10" s="8"/>
      <c r="H10" s="9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 x14ac:dyDescent="0.25">
      <c r="A11" s="7"/>
      <c r="B11" s="11">
        <f t="shared" si="0"/>
        <v>0.35</v>
      </c>
      <c r="C11" s="15">
        <v>-3.302241290138483</v>
      </c>
      <c r="D11" s="15">
        <f t="shared" si="1"/>
        <v>11.311119363447544</v>
      </c>
      <c r="E11" s="12">
        <f t="shared" si="2"/>
        <v>-21.241268780185678</v>
      </c>
      <c r="F11" s="7"/>
      <c r="G11" s="5" t="s">
        <v>7</v>
      </c>
      <c r="H11" s="12">
        <v>1</v>
      </c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18" x14ac:dyDescent="0.25">
      <c r="A12" s="7"/>
      <c r="B12" s="11">
        <f t="shared" si="0"/>
        <v>0.39999999999999997</v>
      </c>
      <c r="C12" s="15">
        <v>-2.8189273406408217</v>
      </c>
      <c r="D12" s="15">
        <f t="shared" si="1"/>
        <v>9.6662789899532253</v>
      </c>
      <c r="E12" s="12">
        <f t="shared" si="2"/>
        <v>-15.568182139801358</v>
      </c>
      <c r="F12" s="7"/>
      <c r="G12" s="5" t="s">
        <v>8</v>
      </c>
      <c r="H12" s="12">
        <v>18</v>
      </c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 ht="15.75" thickBot="1" x14ac:dyDescent="0.3">
      <c r="A13" s="7"/>
      <c r="B13" s="11">
        <f t="shared" si="0"/>
        <v>0.44999999999999996</v>
      </c>
      <c r="C13" s="15">
        <v>-2.4053892871082128</v>
      </c>
      <c r="D13" s="15">
        <f t="shared" si="1"/>
        <v>8.2707610706521795</v>
      </c>
      <c r="E13" s="12">
        <f t="shared" si="2"/>
        <v>-11.435797569213236</v>
      </c>
      <c r="F13" s="7"/>
      <c r="G13" s="6" t="s">
        <v>9</v>
      </c>
      <c r="H13" s="14">
        <v>20</v>
      </c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 x14ac:dyDescent="0.25">
      <c r="A14" s="7"/>
      <c r="B14" s="11">
        <f t="shared" si="0"/>
        <v>0.49999999999999994</v>
      </c>
      <c r="C14" s="15">
        <v>-2.0509159639736856</v>
      </c>
      <c r="D14" s="15">
        <f t="shared" si="1"/>
        <v>7.0894664626905435</v>
      </c>
      <c r="E14" s="12">
        <f t="shared" si="2"/>
        <v>-8.4239343722547169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 x14ac:dyDescent="0.25">
      <c r="A15" s="7"/>
      <c r="B15" s="11">
        <f t="shared" si="0"/>
        <v>0.54999999999999993</v>
      </c>
      <c r="C15" s="15">
        <v>-1.7462766724959076</v>
      </c>
      <c r="D15" s="15">
        <f t="shared" si="1"/>
        <v>6.0927858295555604</v>
      </c>
      <c r="E15" s="12">
        <f t="shared" si="2"/>
        <v>-6.2267969079101126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18" x14ac:dyDescent="0.25">
      <c r="A16" s="7"/>
      <c r="B16" s="11">
        <f t="shared" si="0"/>
        <v>0.6</v>
      </c>
      <c r="C16" s="15">
        <v>-1.4834842602016707</v>
      </c>
      <c r="D16" s="15">
        <f t="shared" si="1"/>
        <v>5.2558482458847378</v>
      </c>
      <c r="E16" s="12">
        <f t="shared" si="2"/>
        <v>-4.621645597397027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x14ac:dyDescent="0.25">
      <c r="A17" s="7"/>
      <c r="B17" s="11">
        <f t="shared" si="0"/>
        <v>0.65</v>
      </c>
      <c r="C17" s="15">
        <v>-1.2555896598442768</v>
      </c>
      <c r="D17" s="15">
        <f t="shared" si="1"/>
        <v>4.5578920071478768</v>
      </c>
      <c r="E17" s="12">
        <f t="shared" si="2"/>
        <v>-3.4459584959848275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 x14ac:dyDescent="0.25">
      <c r="A18" s="7"/>
      <c r="B18" s="11">
        <f t="shared" si="0"/>
        <v>0.70000000000000007</v>
      </c>
      <c r="C18" s="15">
        <v>-1.0565030701435392</v>
      </c>
      <c r="D18" s="15">
        <f t="shared" si="1"/>
        <v>3.9817317940147534</v>
      </c>
      <c r="E18" s="12">
        <f t="shared" si="2"/>
        <v>-2.5807343754819216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 x14ac:dyDescent="0.25">
      <c r="A19" s="7"/>
      <c r="B19" s="11">
        <f t="shared" si="0"/>
        <v>0.75000000000000011</v>
      </c>
      <c r="C19" s="15">
        <v>-0.880836224742373</v>
      </c>
      <c r="D19" s="15">
        <f t="shared" si="1"/>
        <v>3.5133369080233234</v>
      </c>
      <c r="E19" s="12">
        <f t="shared" si="2"/>
        <v>-1.9382412488772862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18" x14ac:dyDescent="0.25">
      <c r="A20" s="7"/>
      <c r="B20" s="11">
        <f t="shared" si="0"/>
        <v>0.80000000000000016</v>
      </c>
      <c r="C20" s="15">
        <v>-0.72376199840578936</v>
      </c>
      <c r="D20" s="15">
        <f t="shared" si="1"/>
        <v>3.1414845267316727</v>
      </c>
      <c r="E20" s="12">
        <f t="shared" si="2"/>
        <v>-1.4529237710222336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1:18" x14ac:dyDescent="0.25">
      <c r="A21" s="7"/>
      <c r="B21" s="11">
        <f t="shared" si="0"/>
        <v>0.8500000000000002</v>
      </c>
      <c r="C21" s="15">
        <v>-0.58088938171165927</v>
      </c>
      <c r="D21" s="15">
        <f t="shared" si="1"/>
        <v>2.8574523338826019</v>
      </c>
      <c r="E21" s="12">
        <f t="shared" si="2"/>
        <v>-1.0745323819601786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 x14ac:dyDescent="0.25">
      <c r="A22" s="7"/>
      <c r="B22" s="11">
        <f t="shared" si="0"/>
        <v>0.90000000000000024</v>
      </c>
      <c r="C22" s="15">
        <v>-0.44814547150954348</v>
      </c>
      <c r="D22" s="15">
        <f t="shared" si="1"/>
        <v>2.6548782040423156</v>
      </c>
      <c r="E22" s="12">
        <f t="shared" si="2"/>
        <v>-0.76279448145286766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 x14ac:dyDescent="0.25">
      <c r="A23" s="7"/>
      <c r="B23" s="11">
        <f t="shared" si="0"/>
        <v>0.95000000000000029</v>
      </c>
      <c r="C23" s="15">
        <v>-0.32165857267838066</v>
      </c>
      <c r="D23" s="15">
        <f t="shared" si="1"/>
        <v>2.5297379766232564</v>
      </c>
      <c r="E23" s="12">
        <f t="shared" si="2"/>
        <v>-0.48297818508786206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 x14ac:dyDescent="0.25">
      <c r="A24" s="7"/>
      <c r="B24" s="11">
        <f t="shared" si="0"/>
        <v>1.0000000000000002</v>
      </c>
      <c r="C24" s="15">
        <v>-0.19767182076590908</v>
      </c>
      <c r="D24" s="15">
        <f t="shared" si="1"/>
        <v>2.4797350382494314</v>
      </c>
      <c r="E24" s="12">
        <f t="shared" si="2"/>
        <v>-0.20193555712747271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18" x14ac:dyDescent="0.25">
      <c r="A25" s="7"/>
      <c r="B25" s="11">
        <f t="shared" si="0"/>
        <v>1.0500000000000003</v>
      </c>
      <c r="C25" s="15">
        <v>-7.2412115760644005E-2</v>
      </c>
      <c r="D25" s="15">
        <f t="shared" si="1"/>
        <v>2.5051941001053013</v>
      </c>
      <c r="E25" s="12">
        <f t="shared" si="2"/>
        <v>0.11582994286960124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1:18" x14ac:dyDescent="0.25">
      <c r="A26" s="7"/>
      <c r="B26" s="11">
        <f t="shared" si="0"/>
        <v>1.1000000000000003</v>
      </c>
      <c r="C26" s="15">
        <v>5.8186986948491615E-2</v>
      </c>
      <c r="D26" s="15">
        <f t="shared" si="1"/>
        <v>2.6119820541827119</v>
      </c>
      <c r="E26" s="12">
        <f t="shared" si="2"/>
        <v>0.51430292120291421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 x14ac:dyDescent="0.25">
      <c r="A27" s="7"/>
      <c r="B27" s="11">
        <f t="shared" si="0"/>
        <v>1.1500000000000004</v>
      </c>
      <c r="C27" s="15">
        <v>0.19763343241436562</v>
      </c>
      <c r="D27" s="15">
        <f t="shared" si="1"/>
        <v>2.7889289093174798</v>
      </c>
      <c r="E27" s="12">
        <f t="shared" si="2"/>
        <v>1.0403883624235244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x14ac:dyDescent="0.25">
      <c r="A28" s="7"/>
      <c r="B28" s="11">
        <f t="shared" si="0"/>
        <v>1.2000000000000004</v>
      </c>
      <c r="C28" s="15">
        <v>0.35052099056903813</v>
      </c>
      <c r="D28" s="15">
        <f t="shared" si="1"/>
        <v>3.05775116309345</v>
      </c>
      <c r="E28" s="12">
        <f t="shared" si="2"/>
        <v>1.7710492358711656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x14ac:dyDescent="0.25">
      <c r="A29" s="7"/>
      <c r="B29" s="11">
        <f t="shared" si="0"/>
        <v>1.2500000000000004</v>
      </c>
      <c r="C29" s="15">
        <v>0.52165620803981261</v>
      </c>
      <c r="D29" s="15">
        <f t="shared" si="1"/>
        <v>3.4227043494154894</v>
      </c>
      <c r="E29" s="12">
        <f t="shared" si="2"/>
        <v>2.8037940564652528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 x14ac:dyDescent="0.25">
      <c r="A30" s="7"/>
      <c r="B30" s="11">
        <f t="shared" si="0"/>
        <v>1.3000000000000005</v>
      </c>
      <c r="C30" s="15">
        <v>0.71637871139221243</v>
      </c>
      <c r="D30" s="15">
        <f t="shared" si="1"/>
        <v>3.8944500670479965</v>
      </c>
      <c r="E30" s="12">
        <f t="shared" si="2"/>
        <v>4.2758987396228259</v>
      </c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x14ac:dyDescent="0.25">
      <c r="A31" s="7"/>
      <c r="B31" s="11">
        <f t="shared" si="0"/>
        <v>1.3500000000000005</v>
      </c>
      <c r="C31" s="15">
        <v>0.94072394344023702</v>
      </c>
      <c r="D31" s="15">
        <f t="shared" si="1"/>
        <v>4.4869046409604918</v>
      </c>
      <c r="E31" s="12">
        <f t="shared" si="2"/>
        <v>6.3801145077531345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x14ac:dyDescent="0.25">
      <c r="A32" s="7"/>
      <c r="B32" s="11">
        <f t="shared" si="0"/>
        <v>1.4000000000000006</v>
      </c>
      <c r="C32" s="15">
        <v>1.2015948496461275</v>
      </c>
      <c r="D32" s="15">
        <f t="shared" si="1"/>
        <v>5.2174181241178097</v>
      </c>
      <c r="E32" s="12">
        <f t="shared" si="2"/>
        <v>9.3876969834065331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x14ac:dyDescent="0.25">
      <c r="A33" s="7"/>
      <c r="B33" s="11">
        <f t="shared" si="0"/>
        <v>1.4500000000000006</v>
      </c>
      <c r="C33" s="15">
        <v>1.5069506980287688</v>
      </c>
      <c r="D33" s="15">
        <f t="shared" si="1"/>
        <v>6.1071169676528259</v>
      </c>
      <c r="E33" s="12">
        <f t="shared" si="2"/>
        <v>13.680364208555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x14ac:dyDescent="0.25">
      <c r="A34" s="7"/>
      <c r="B34" s="11">
        <f t="shared" si="0"/>
        <v>1.5000000000000007</v>
      </c>
      <c r="C34" s="15">
        <v>1.8660220279507784</v>
      </c>
      <c r="D34" s="15">
        <f t="shared" si="1"/>
        <v>7.1814265984401926</v>
      </c>
      <c r="E34" s="12">
        <f t="shared" si="2"/>
        <v>19.794840986692691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x14ac:dyDescent="0.25">
      <c r="A35" s="7"/>
      <c r="B35" s="11">
        <f t="shared" si="0"/>
        <v>1.5500000000000007</v>
      </c>
      <c r="C35" s="15">
        <v>2.2895591144730059</v>
      </c>
      <c r="D35" s="15">
        <f t="shared" si="1"/>
        <v>8.4707417304445478</v>
      </c>
      <c r="E35" s="12">
        <f t="shared" si="2"/>
        <v>28.484960799669025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 x14ac:dyDescent="0.25">
      <c r="A36" s="7"/>
      <c r="B36" s="11">
        <f t="shared" si="0"/>
        <v>1.6000000000000008</v>
      </c>
      <c r="C36" s="15">
        <v>2.790121262301426</v>
      </c>
      <c r="D36" s="15">
        <f t="shared" si="1"/>
        <v>10.011242956568402</v>
      </c>
      <c r="E36" s="12">
        <f t="shared" si="2"/>
        <v>40.808221220009784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x14ac:dyDescent="0.25">
      <c r="A37" s="7"/>
      <c r="B37" s="11">
        <f t="shared" si="0"/>
        <v>1.6500000000000008</v>
      </c>
      <c r="C37" s="15">
        <v>3.3824142677652755</v>
      </c>
      <c r="D37" s="15">
        <f t="shared" si="1"/>
        <v>11.845860109276991</v>
      </c>
      <c r="E37" s="12">
        <f t="shared" si="2"/>
        <v>58.246299566806172</v>
      </c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x14ac:dyDescent="0.25">
      <c r="A38" s="7"/>
      <c r="B38" s="11">
        <f t="shared" si="0"/>
        <v>1.7000000000000008</v>
      </c>
      <c r="C38" s="15">
        <v>4.0836843072364539</v>
      </c>
      <c r="D38" s="15">
        <f t="shared" si="1"/>
        <v>14.025400789423568</v>
      </c>
      <c r="E38" s="12">
        <f t="shared" si="2"/>
        <v>82.872691414423301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 x14ac:dyDescent="0.25">
      <c r="A39" s="7"/>
      <c r="B39" s="11">
        <f t="shared" si="0"/>
        <v>1.7500000000000009</v>
      </c>
      <c r="C39" s="15">
        <v>4.9141782927703286</v>
      </c>
      <c r="D39" s="15">
        <f t="shared" si="1"/>
        <v>16.609879710677493</v>
      </c>
      <c r="E39" s="12">
        <f t="shared" si="2"/>
        <v>117.5857429822951</v>
      </c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 x14ac:dyDescent="0.25">
      <c r="A40" s="7"/>
      <c r="B40" s="11">
        <f t="shared" si="0"/>
        <v>1.8000000000000009</v>
      </c>
      <c r="C40" s="15">
        <v>5.8976828422093908</v>
      </c>
      <c r="D40" s="15">
        <f t="shared" si="1"/>
        <v>19.670090988781244</v>
      </c>
      <c r="E40" s="12">
        <f t="shared" si="2"/>
        <v>166.43242034526781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 x14ac:dyDescent="0.25">
      <c r="A41" s="7"/>
      <c r="B41" s="11">
        <f t="shared" si="0"/>
        <v>1.850000000000001</v>
      </c>
      <c r="C41" s="15">
        <v>7.0621558402124318</v>
      </c>
      <c r="D41" s="15">
        <f t="shared" si="1"/>
        <v>23.289459960060821</v>
      </c>
      <c r="E41" s="12">
        <f t="shared" si="2"/>
        <v>235.05784531923402</v>
      </c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 x14ac:dyDescent="0.25">
      <c r="A42" s="7"/>
      <c r="B42" s="11">
        <f t="shared" si="0"/>
        <v>1.900000000000001</v>
      </c>
      <c r="C42" s="15">
        <v>8.4404668362098434</v>
      </c>
      <c r="D42" s="15">
        <f t="shared" si="1"/>
        <v>27.566219919948232</v>
      </c>
      <c r="E42" s="12">
        <f t="shared" si="2"/>
        <v>331.32905438865714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 x14ac:dyDescent="0.25">
      <c r="A43" s="7"/>
      <c r="B43" s="11">
        <f t="shared" si="0"/>
        <v>1.9500000000000011</v>
      </c>
      <c r="C43" s="15">
        <v>10.071265420140927</v>
      </c>
      <c r="D43" s="15">
        <f t="shared" si="1"/>
        <v>32.615971678621669</v>
      </c>
      <c r="E43" s="12">
        <f t="shared" si="2"/>
        <v>466.20003199220565</v>
      </c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 ht="15.75" thickBot="1" x14ac:dyDescent="0.3">
      <c r="A44" s="7"/>
      <c r="B44" s="13">
        <f t="shared" si="0"/>
        <v>2.0000000000000009</v>
      </c>
      <c r="C44" s="16">
        <f>H9</f>
        <v>12</v>
      </c>
      <c r="D44" s="16">
        <f t="shared" si="1"/>
        <v>38.574691597181463</v>
      </c>
      <c r="E44" s="12">
        <f t="shared" si="2"/>
        <v>654.91071581863844</v>
      </c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 ht="15.75" thickBot="1" x14ac:dyDescent="0.3">
      <c r="A45" s="7"/>
      <c r="B45" s="7"/>
      <c r="C45" s="7"/>
      <c r="D45" s="7"/>
      <c r="E45" s="22">
        <f>SUM(E5:E44)</f>
        <v>1721.2861966657856</v>
      </c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</sheetData>
  <mergeCells count="1">
    <mergeCell ref="G2:H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5CF3C-E282-4E3B-A468-5DE756A1AB6A}">
  <dimension ref="A1:T38"/>
  <sheetViews>
    <sheetView zoomScale="85" zoomScaleNormal="85" workbookViewId="0">
      <selection activeCell="D5" sqref="D5"/>
    </sheetView>
  </sheetViews>
  <sheetFormatPr defaultRowHeight="15" x14ac:dyDescent="0.25"/>
  <cols>
    <col min="1" max="1" width="2.28515625" customWidth="1"/>
    <col min="5" max="5" width="11" customWidth="1"/>
  </cols>
  <sheetData>
    <row r="1" spans="1:20" ht="11.25" customHeight="1" thickBot="1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0" ht="15.75" thickBot="1" x14ac:dyDescent="0.3">
      <c r="A2" s="7"/>
      <c r="B2" s="25" t="s">
        <v>10</v>
      </c>
      <c r="C2" s="17">
        <v>0.1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ht="15.75" thickBot="1" x14ac:dyDescent="0.3">
      <c r="A3" s="7"/>
      <c r="B3" s="20" t="s">
        <v>11</v>
      </c>
      <c r="C3" s="18" t="s">
        <v>12</v>
      </c>
      <c r="D3" s="18" t="s">
        <v>13</v>
      </c>
      <c r="E3" s="18" t="s">
        <v>14</v>
      </c>
      <c r="F3" s="19" t="s">
        <v>15</v>
      </c>
      <c r="G3" s="7"/>
      <c r="H3" s="23" t="s">
        <v>0</v>
      </c>
      <c r="I3" s="24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x14ac:dyDescent="0.25">
      <c r="A4" s="7"/>
      <c r="B4" s="11">
        <v>0</v>
      </c>
      <c r="C4" s="15">
        <f>I4</f>
        <v>19</v>
      </c>
      <c r="D4" s="15"/>
      <c r="E4" s="15"/>
      <c r="F4" s="12"/>
      <c r="G4" s="7"/>
      <c r="H4" s="4" t="s">
        <v>1</v>
      </c>
      <c r="I4" s="3">
        <v>19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x14ac:dyDescent="0.25">
      <c r="A5" s="7"/>
      <c r="B5" s="11">
        <f>B4+$C$2</f>
        <v>0.1</v>
      </c>
      <c r="C5" s="15">
        <f>C4+D5*$C$2</f>
        <v>22.7</v>
      </c>
      <c r="D5" s="15">
        <f>$I$6*C4+F5</f>
        <v>37</v>
      </c>
      <c r="E5" s="15">
        <f t="shared" ref="E5:E24" si="0">($I$8*C5-$I$9*F5)*$C$2</f>
        <v>16.05</v>
      </c>
      <c r="F5" s="12">
        <v>18</v>
      </c>
      <c r="G5" s="7"/>
      <c r="H5" s="5" t="s">
        <v>2</v>
      </c>
      <c r="I5" s="1">
        <v>21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x14ac:dyDescent="0.25">
      <c r="A6" s="7"/>
      <c r="B6" s="11">
        <f t="shared" ref="B6:B24" si="1">B5+$C$2</f>
        <v>0.2</v>
      </c>
      <c r="C6" s="15">
        <f>C5+D6*$C$2</f>
        <v>26.77</v>
      </c>
      <c r="D6" s="15">
        <f t="shared" ref="D6:D24" si="2">$I$6*C5+F6</f>
        <v>40.700000000000003</v>
      </c>
      <c r="E6" s="15">
        <f t="shared" si="0"/>
        <v>22.155000000000001</v>
      </c>
      <c r="F6" s="12">
        <v>18</v>
      </c>
      <c r="G6" s="7"/>
      <c r="H6" s="5" t="s">
        <v>3</v>
      </c>
      <c r="I6" s="1">
        <v>1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x14ac:dyDescent="0.25">
      <c r="A7" s="7"/>
      <c r="B7" s="11">
        <f t="shared" si="1"/>
        <v>0.30000000000000004</v>
      </c>
      <c r="C7" s="15">
        <f t="shared" ref="C7:C24" si="3">C6+D7*$C$2</f>
        <v>31.247</v>
      </c>
      <c r="D7" s="15">
        <f t="shared" si="2"/>
        <v>44.769999999999996</v>
      </c>
      <c r="E7" s="15">
        <f t="shared" si="0"/>
        <v>28.8705</v>
      </c>
      <c r="F7" s="12">
        <v>18</v>
      </c>
      <c r="G7" s="7"/>
      <c r="H7" s="8"/>
      <c r="I7" s="9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spans="1:20" x14ac:dyDescent="0.25">
      <c r="A8" s="7"/>
      <c r="B8" s="11">
        <f t="shared" si="1"/>
        <v>0.4</v>
      </c>
      <c r="C8" s="15">
        <f t="shared" si="3"/>
        <v>36.171700000000001</v>
      </c>
      <c r="D8" s="15">
        <f t="shared" si="2"/>
        <v>49.247</v>
      </c>
      <c r="E8" s="15">
        <f t="shared" si="0"/>
        <v>36.257550000000002</v>
      </c>
      <c r="F8" s="12">
        <v>18</v>
      </c>
      <c r="G8" s="7"/>
      <c r="H8" s="5" t="s">
        <v>4</v>
      </c>
      <c r="I8" s="1">
        <v>15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0" x14ac:dyDescent="0.25">
      <c r="A9" s="7"/>
      <c r="B9" s="11">
        <f t="shared" si="1"/>
        <v>0.5</v>
      </c>
      <c r="C9" s="15">
        <f t="shared" si="3"/>
        <v>41.58887</v>
      </c>
      <c r="D9" s="15">
        <f t="shared" si="2"/>
        <v>54.171700000000001</v>
      </c>
      <c r="E9" s="15">
        <f t="shared" si="0"/>
        <v>44.383305</v>
      </c>
      <c r="F9" s="12">
        <v>18</v>
      </c>
      <c r="G9" s="7"/>
      <c r="H9" s="5" t="s">
        <v>5</v>
      </c>
      <c r="I9" s="1">
        <v>10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r="10" spans="1:20" x14ac:dyDescent="0.25">
      <c r="A10" s="7"/>
      <c r="B10" s="11">
        <f t="shared" si="1"/>
        <v>0.6</v>
      </c>
      <c r="C10" s="15">
        <f t="shared" si="3"/>
        <v>47.547757000000004</v>
      </c>
      <c r="D10" s="15">
        <f t="shared" si="2"/>
        <v>59.58887</v>
      </c>
      <c r="E10" s="15">
        <f t="shared" si="0"/>
        <v>53.321635500000006</v>
      </c>
      <c r="F10" s="12">
        <v>18</v>
      </c>
      <c r="G10" s="7"/>
      <c r="H10" s="5" t="s">
        <v>6</v>
      </c>
      <c r="I10" s="1">
        <v>12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</row>
    <row r="11" spans="1:20" x14ac:dyDescent="0.25">
      <c r="A11" s="7"/>
      <c r="B11" s="11">
        <f t="shared" si="1"/>
        <v>0.7</v>
      </c>
      <c r="C11" s="15">
        <f t="shared" si="3"/>
        <v>54.102532700000005</v>
      </c>
      <c r="D11" s="15">
        <f t="shared" si="2"/>
        <v>65.547757000000004</v>
      </c>
      <c r="E11" s="15">
        <f t="shared" si="0"/>
        <v>63.153799050000011</v>
      </c>
      <c r="F11" s="12">
        <v>18</v>
      </c>
      <c r="G11" s="7"/>
      <c r="H11" s="8"/>
      <c r="I11" s="9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2" spans="1:20" x14ac:dyDescent="0.25">
      <c r="A12" s="7"/>
      <c r="B12" s="11">
        <f t="shared" si="1"/>
        <v>0.79999999999999993</v>
      </c>
      <c r="C12" s="15">
        <f t="shared" si="3"/>
        <v>61.312785970000007</v>
      </c>
      <c r="D12" s="15">
        <f t="shared" si="2"/>
        <v>72.102532700000012</v>
      </c>
      <c r="E12" s="15">
        <f t="shared" si="0"/>
        <v>73.969178955000004</v>
      </c>
      <c r="F12" s="12">
        <v>18</v>
      </c>
      <c r="G12" s="7"/>
      <c r="H12" s="5" t="s">
        <v>7</v>
      </c>
      <c r="I12" s="1">
        <v>1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</row>
    <row r="13" spans="1:20" x14ac:dyDescent="0.25">
      <c r="A13" s="7"/>
      <c r="B13" s="11">
        <f t="shared" si="1"/>
        <v>0.89999999999999991</v>
      </c>
      <c r="C13" s="15">
        <f t="shared" si="3"/>
        <v>69.244064567000009</v>
      </c>
      <c r="D13" s="15">
        <f t="shared" si="2"/>
        <v>79.312785970000007</v>
      </c>
      <c r="E13" s="15">
        <f t="shared" si="0"/>
        <v>85.866096850500028</v>
      </c>
      <c r="F13" s="12">
        <v>18</v>
      </c>
      <c r="G13" s="7"/>
      <c r="H13" s="5" t="s">
        <v>8</v>
      </c>
      <c r="I13" s="1">
        <v>18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</row>
    <row r="14" spans="1:20" ht="15.75" thickBot="1" x14ac:dyDescent="0.3">
      <c r="A14" s="7"/>
      <c r="B14" s="11">
        <f t="shared" si="1"/>
        <v>0.99999999999999989</v>
      </c>
      <c r="C14" s="15">
        <f t="shared" si="3"/>
        <v>77.968471023700005</v>
      </c>
      <c r="D14" s="15">
        <f t="shared" si="2"/>
        <v>87.244064567000009</v>
      </c>
      <c r="E14" s="15">
        <f t="shared" si="0"/>
        <v>98.952706535550021</v>
      </c>
      <c r="F14" s="12">
        <v>18</v>
      </c>
      <c r="G14" s="7"/>
      <c r="H14" s="6" t="s">
        <v>9</v>
      </c>
      <c r="I14" s="2">
        <v>20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</row>
    <row r="15" spans="1:20" x14ac:dyDescent="0.25">
      <c r="A15" s="7"/>
      <c r="B15" s="11">
        <f t="shared" si="1"/>
        <v>1.0999999999999999</v>
      </c>
      <c r="C15" s="15">
        <f t="shared" si="3"/>
        <v>87.565318126070011</v>
      </c>
      <c r="D15" s="15">
        <f t="shared" si="2"/>
        <v>95.968471023700005</v>
      </c>
      <c r="E15" s="15">
        <f t="shared" si="0"/>
        <v>113.34797718910502</v>
      </c>
      <c r="F15" s="12">
        <v>18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</row>
    <row r="16" spans="1:20" x14ac:dyDescent="0.25">
      <c r="A16" s="7"/>
      <c r="B16" s="11">
        <f t="shared" si="1"/>
        <v>1.2</v>
      </c>
      <c r="C16" s="15">
        <f t="shared" si="3"/>
        <v>98.121849938677016</v>
      </c>
      <c r="D16" s="15">
        <f t="shared" si="2"/>
        <v>105.56531812607001</v>
      </c>
      <c r="E16" s="15">
        <f t="shared" si="0"/>
        <v>129.18277490801552</v>
      </c>
      <c r="F16" s="12">
        <v>18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  <row r="17" spans="1:20" x14ac:dyDescent="0.25">
      <c r="A17" s="7"/>
      <c r="B17" s="11">
        <f t="shared" si="1"/>
        <v>1.3</v>
      </c>
      <c r="C17" s="15">
        <f t="shared" si="3"/>
        <v>109.73403493254472</v>
      </c>
      <c r="D17" s="15">
        <f t="shared" si="2"/>
        <v>116.12184993867702</v>
      </c>
      <c r="E17" s="15">
        <f t="shared" si="0"/>
        <v>146.60105239881707</v>
      </c>
      <c r="F17" s="12">
        <v>18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</row>
    <row r="18" spans="1:20" x14ac:dyDescent="0.25">
      <c r="A18" s="7"/>
      <c r="B18" s="11">
        <f t="shared" si="1"/>
        <v>1.4000000000000001</v>
      </c>
      <c r="C18" s="15">
        <f t="shared" si="3"/>
        <v>122.50743842579919</v>
      </c>
      <c r="D18" s="15">
        <f t="shared" si="2"/>
        <v>127.73403493254472</v>
      </c>
      <c r="E18" s="15">
        <f t="shared" si="0"/>
        <v>165.76115763869882</v>
      </c>
      <c r="F18" s="12">
        <v>18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1:20" x14ac:dyDescent="0.25">
      <c r="A19" s="7"/>
      <c r="B19" s="11">
        <f t="shared" si="1"/>
        <v>1.5000000000000002</v>
      </c>
      <c r="C19" s="15">
        <f t="shared" si="3"/>
        <v>136.55818226837911</v>
      </c>
      <c r="D19" s="15">
        <f t="shared" si="2"/>
        <v>140.50743842579919</v>
      </c>
      <c r="E19" s="15">
        <f t="shared" si="0"/>
        <v>186.83727340256871</v>
      </c>
      <c r="F19" s="12">
        <v>18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</row>
    <row r="20" spans="1:20" x14ac:dyDescent="0.25">
      <c r="A20" s="7"/>
      <c r="B20" s="11">
        <f t="shared" si="1"/>
        <v>1.6000000000000003</v>
      </c>
      <c r="C20" s="15">
        <f t="shared" si="3"/>
        <v>150.11400049521703</v>
      </c>
      <c r="D20" s="15">
        <f t="shared" si="2"/>
        <v>135.55818226837911</v>
      </c>
      <c r="E20" s="15">
        <f t="shared" si="0"/>
        <v>226.17100074282553</v>
      </c>
      <c r="F20" s="12">
        <v>-1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</row>
    <row r="21" spans="1:20" x14ac:dyDescent="0.25">
      <c r="A21" s="7"/>
      <c r="B21" s="11">
        <f t="shared" si="1"/>
        <v>1.7000000000000004</v>
      </c>
      <c r="C21" s="15">
        <f t="shared" si="3"/>
        <v>165.02540054473872</v>
      </c>
      <c r="D21" s="15">
        <f t="shared" si="2"/>
        <v>149.11400049521703</v>
      </c>
      <c r="E21" s="15">
        <f t="shared" si="0"/>
        <v>248.5381008171081</v>
      </c>
      <c r="F21" s="12">
        <v>-1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</row>
    <row r="22" spans="1:20" x14ac:dyDescent="0.25">
      <c r="A22" s="7"/>
      <c r="B22" s="11">
        <f t="shared" si="1"/>
        <v>1.8000000000000005</v>
      </c>
      <c r="C22" s="15">
        <f t="shared" si="3"/>
        <v>181.42794059921258</v>
      </c>
      <c r="D22" s="15">
        <f t="shared" si="2"/>
        <v>164.02540054473872</v>
      </c>
      <c r="E22" s="15">
        <f t="shared" si="0"/>
        <v>273.14191089881888</v>
      </c>
      <c r="F22" s="12">
        <v>-1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</row>
    <row r="23" spans="1:20" x14ac:dyDescent="0.25">
      <c r="A23" s="7"/>
      <c r="B23" s="11">
        <f t="shared" si="1"/>
        <v>1.9000000000000006</v>
      </c>
      <c r="C23" s="15">
        <f t="shared" si="3"/>
        <v>199.47073465913383</v>
      </c>
      <c r="D23" s="15">
        <f t="shared" si="2"/>
        <v>180.42794059921258</v>
      </c>
      <c r="E23" s="15">
        <f t="shared" si="0"/>
        <v>300.20610198870071</v>
      </c>
      <c r="F23" s="12">
        <v>-1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</row>
    <row r="24" spans="1:20" ht="15.75" thickBot="1" x14ac:dyDescent="0.3">
      <c r="A24" s="7"/>
      <c r="B24" s="13">
        <f t="shared" si="1"/>
        <v>2.0000000000000004</v>
      </c>
      <c r="C24" s="16">
        <f t="shared" si="3"/>
        <v>219.31780812504721</v>
      </c>
      <c r="D24" s="16">
        <f t="shared" si="2"/>
        <v>198.47073465913383</v>
      </c>
      <c r="E24" s="16">
        <f t="shared" si="0"/>
        <v>329.97671218757085</v>
      </c>
      <c r="F24" s="14">
        <v>-1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</row>
    <row r="25" spans="1:20" ht="15.75" thickBot="1" x14ac:dyDescent="0.3">
      <c r="A25" s="7"/>
      <c r="B25" s="7"/>
      <c r="C25" s="7"/>
      <c r="D25" s="7"/>
      <c r="E25" s="26">
        <f>SUM(E5:E24)</f>
        <v>2642.7438340632789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</row>
    <row r="26" spans="1:20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</row>
    <row r="27" spans="1:20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</row>
    <row r="28" spans="1:20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</row>
    <row r="29" spans="1:20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</row>
    <row r="30" spans="1:20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</row>
    <row r="31" spans="1:20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</row>
    <row r="32" spans="1:20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</row>
    <row r="33" spans="1:20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</row>
    <row r="34" spans="1:20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</row>
    <row r="35" spans="1:20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</row>
    <row r="36" spans="1:20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</row>
    <row r="37" spans="1:20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</row>
    <row r="38" spans="1:20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2C947-CDF0-4A84-BAD3-9677EC1227BF}">
  <dimension ref="A1:V41"/>
  <sheetViews>
    <sheetView zoomScale="60" zoomScaleNormal="60" workbookViewId="0">
      <selection activeCell="I24" sqref="I24"/>
    </sheetView>
  </sheetViews>
  <sheetFormatPr defaultRowHeight="15" x14ac:dyDescent="0.25"/>
  <cols>
    <col min="1" max="1" width="2.28515625" customWidth="1"/>
    <col min="5" max="5" width="11" customWidth="1"/>
  </cols>
  <sheetData>
    <row r="1" spans="1:22" ht="11.25" customHeight="1" thickBot="1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.75" thickBot="1" x14ac:dyDescent="0.3">
      <c r="A2" s="7"/>
      <c r="B2" s="25" t="s">
        <v>10</v>
      </c>
      <c r="C2" s="27">
        <v>0.1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5.75" thickBot="1" x14ac:dyDescent="0.3">
      <c r="A3" s="7"/>
      <c r="B3" s="20" t="s">
        <v>11</v>
      </c>
      <c r="C3" s="18" t="s">
        <v>12</v>
      </c>
      <c r="D3" s="18" t="s">
        <v>13</v>
      </c>
      <c r="E3" s="18" t="s">
        <v>14</v>
      </c>
      <c r="F3" s="19" t="s">
        <v>15</v>
      </c>
      <c r="G3" s="7"/>
      <c r="H3" s="35" t="s">
        <v>0</v>
      </c>
      <c r="I3" s="3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x14ac:dyDescent="0.25">
      <c r="A4" s="7"/>
      <c r="B4" s="11">
        <v>0</v>
      </c>
      <c r="C4" s="15">
        <f>I4</f>
        <v>19</v>
      </c>
      <c r="D4" s="15"/>
      <c r="E4" s="15"/>
      <c r="F4" s="12"/>
      <c r="G4" s="7"/>
      <c r="H4" s="4" t="s">
        <v>1</v>
      </c>
      <c r="I4" s="3">
        <v>19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x14ac:dyDescent="0.25">
      <c r="A5" s="7"/>
      <c r="B5" s="11">
        <f>B4+$C$2</f>
        <v>0.1</v>
      </c>
      <c r="C5" s="15">
        <f>C4+D5*$C$2</f>
        <v>20.8</v>
      </c>
      <c r="D5" s="15">
        <f t="shared" ref="D5:D24" si="0">$I$6*C4+F5</f>
        <v>18</v>
      </c>
      <c r="E5" s="15">
        <f t="shared" ref="E5:E24" si="1">($I$8*C5-$I$9*F5)*$C$2</f>
        <v>32.200000000000003</v>
      </c>
      <c r="F5" s="12">
        <v>-1</v>
      </c>
      <c r="G5" s="7"/>
      <c r="H5" s="5" t="s">
        <v>2</v>
      </c>
      <c r="I5" s="1">
        <v>21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x14ac:dyDescent="0.25">
      <c r="A6" s="7"/>
      <c r="B6" s="11">
        <f t="shared" ref="B6:B24" si="2">B5+$C$2</f>
        <v>0.2</v>
      </c>
      <c r="C6" s="15">
        <f t="shared" ref="C6:C24" si="3">C5+D6*$C$2</f>
        <v>22.78</v>
      </c>
      <c r="D6" s="15">
        <f t="shared" si="0"/>
        <v>19.8</v>
      </c>
      <c r="E6" s="15">
        <f t="shared" si="1"/>
        <v>35.170000000000009</v>
      </c>
      <c r="F6" s="12">
        <v>-1</v>
      </c>
      <c r="G6" s="7"/>
      <c r="H6" s="5" t="s">
        <v>3</v>
      </c>
      <c r="I6" s="1">
        <v>1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x14ac:dyDescent="0.25">
      <c r="A7" s="7"/>
      <c r="B7" s="11">
        <f t="shared" si="2"/>
        <v>0.30000000000000004</v>
      </c>
      <c r="C7" s="15">
        <f t="shared" si="3"/>
        <v>24.958000000000002</v>
      </c>
      <c r="D7" s="15">
        <f t="shared" si="0"/>
        <v>21.78</v>
      </c>
      <c r="E7" s="15">
        <f t="shared" si="1"/>
        <v>38.437000000000005</v>
      </c>
      <c r="F7" s="12">
        <v>-1</v>
      </c>
      <c r="G7" s="7"/>
      <c r="H7" s="8"/>
      <c r="I7" s="9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x14ac:dyDescent="0.25">
      <c r="A8" s="7"/>
      <c r="B8" s="11">
        <f t="shared" si="2"/>
        <v>0.4</v>
      </c>
      <c r="C8" s="15">
        <f t="shared" si="3"/>
        <v>27.353800000000003</v>
      </c>
      <c r="D8" s="15">
        <f t="shared" si="0"/>
        <v>23.958000000000002</v>
      </c>
      <c r="E8" s="15">
        <f t="shared" si="1"/>
        <v>42.03070000000001</v>
      </c>
      <c r="F8" s="12">
        <v>-1</v>
      </c>
      <c r="G8" s="7"/>
      <c r="H8" s="5" t="s">
        <v>4</v>
      </c>
      <c r="I8" s="1">
        <v>15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x14ac:dyDescent="0.25">
      <c r="A9" s="7"/>
      <c r="B9" s="11">
        <f t="shared" si="2"/>
        <v>0.5</v>
      </c>
      <c r="C9" s="15">
        <f t="shared" si="3"/>
        <v>29.989180000000005</v>
      </c>
      <c r="D9" s="15">
        <f t="shared" si="0"/>
        <v>26.353800000000003</v>
      </c>
      <c r="E9" s="15">
        <f t="shared" si="1"/>
        <v>45.983770000000007</v>
      </c>
      <c r="F9" s="12">
        <v>-1</v>
      </c>
      <c r="G9" s="7"/>
      <c r="H9" s="5" t="s">
        <v>5</v>
      </c>
      <c r="I9" s="1">
        <v>10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x14ac:dyDescent="0.25">
      <c r="A10" s="7"/>
      <c r="B10" s="11">
        <f t="shared" si="2"/>
        <v>0.6</v>
      </c>
      <c r="C10" s="15">
        <f t="shared" si="3"/>
        <v>32.888098000000006</v>
      </c>
      <c r="D10" s="15">
        <f t="shared" si="0"/>
        <v>28.989180000000005</v>
      </c>
      <c r="E10" s="15">
        <f t="shared" si="1"/>
        <v>50.332147000000013</v>
      </c>
      <c r="F10" s="12">
        <v>-1</v>
      </c>
      <c r="G10" s="7"/>
      <c r="H10" s="5" t="s">
        <v>6</v>
      </c>
      <c r="I10" s="1">
        <v>12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x14ac:dyDescent="0.25">
      <c r="A11" s="7"/>
      <c r="B11" s="11">
        <f t="shared" si="2"/>
        <v>0.7</v>
      </c>
      <c r="C11" s="15">
        <f t="shared" si="3"/>
        <v>36.076907800000008</v>
      </c>
      <c r="D11" s="15">
        <f t="shared" si="0"/>
        <v>31.888098000000006</v>
      </c>
      <c r="E11" s="15">
        <f t="shared" si="1"/>
        <v>55.115361700000022</v>
      </c>
      <c r="F11" s="12">
        <v>-1</v>
      </c>
      <c r="G11" s="7"/>
      <c r="H11" s="8"/>
      <c r="I11" s="9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x14ac:dyDescent="0.25">
      <c r="A12" s="7"/>
      <c r="B12" s="11">
        <f t="shared" si="2"/>
        <v>0.79999999999999993</v>
      </c>
      <c r="C12" s="15">
        <f t="shared" si="3"/>
        <v>39.584598580000005</v>
      </c>
      <c r="D12" s="15">
        <f t="shared" si="0"/>
        <v>35.076907800000008</v>
      </c>
      <c r="E12" s="15">
        <f t="shared" si="1"/>
        <v>60.376897870000008</v>
      </c>
      <c r="F12" s="12">
        <v>-1</v>
      </c>
      <c r="G12" s="7"/>
      <c r="H12" s="5" t="s">
        <v>7</v>
      </c>
      <c r="I12" s="1">
        <v>1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x14ac:dyDescent="0.25">
      <c r="A13" s="7"/>
      <c r="B13" s="11">
        <f t="shared" si="2"/>
        <v>0.89999999999999991</v>
      </c>
      <c r="C13" s="15">
        <f t="shared" si="3"/>
        <v>43.443058438000008</v>
      </c>
      <c r="D13" s="15">
        <f t="shared" si="0"/>
        <v>38.584598580000005</v>
      </c>
      <c r="E13" s="15">
        <f t="shared" si="1"/>
        <v>66.164587657000013</v>
      </c>
      <c r="F13" s="12">
        <v>-1</v>
      </c>
      <c r="G13" s="7"/>
      <c r="H13" s="5" t="s">
        <v>8</v>
      </c>
      <c r="I13" s="1">
        <v>18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15.75" thickBot="1" x14ac:dyDescent="0.3">
      <c r="A14" s="7"/>
      <c r="B14" s="11">
        <f t="shared" si="2"/>
        <v>0.99999999999999989</v>
      </c>
      <c r="C14" s="15">
        <f t="shared" si="3"/>
        <v>47.687364281800008</v>
      </c>
      <c r="D14" s="15">
        <f t="shared" si="0"/>
        <v>42.443058438000008</v>
      </c>
      <c r="E14" s="15">
        <f t="shared" si="1"/>
        <v>72.531046422700015</v>
      </c>
      <c r="F14" s="12">
        <v>-1</v>
      </c>
      <c r="G14" s="7"/>
      <c r="H14" s="6" t="s">
        <v>9</v>
      </c>
      <c r="I14" s="2">
        <v>20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x14ac:dyDescent="0.25">
      <c r="A15" s="7"/>
      <c r="B15" s="11">
        <f t="shared" si="2"/>
        <v>1.0999999999999999</v>
      </c>
      <c r="C15" s="15">
        <f t="shared" si="3"/>
        <v>52.356100709980012</v>
      </c>
      <c r="D15" s="15">
        <f t="shared" si="0"/>
        <v>46.687364281800008</v>
      </c>
      <c r="E15" s="15">
        <f t="shared" si="1"/>
        <v>79.534151064970033</v>
      </c>
      <c r="F15" s="12">
        <v>-1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x14ac:dyDescent="0.25">
      <c r="A16" s="7"/>
      <c r="B16" s="11">
        <f t="shared" si="2"/>
        <v>1.2</v>
      </c>
      <c r="C16" s="15">
        <f t="shared" si="3"/>
        <v>57.491710780978011</v>
      </c>
      <c r="D16" s="15">
        <f t="shared" si="0"/>
        <v>51.356100709980012</v>
      </c>
      <c r="E16" s="15">
        <f t="shared" si="1"/>
        <v>87.237566171467023</v>
      </c>
      <c r="F16" s="12">
        <v>-1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x14ac:dyDescent="0.25">
      <c r="A17" s="7"/>
      <c r="B17" s="11">
        <f t="shared" si="2"/>
        <v>1.3</v>
      </c>
      <c r="C17" s="15">
        <f t="shared" si="3"/>
        <v>63.140881859075812</v>
      </c>
      <c r="D17" s="15">
        <f t="shared" si="0"/>
        <v>56.491710780978011</v>
      </c>
      <c r="E17" s="15">
        <f t="shared" si="1"/>
        <v>95.711322788613728</v>
      </c>
      <c r="F17" s="12">
        <v>-1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x14ac:dyDescent="0.25">
      <c r="A18" s="7"/>
      <c r="B18" s="11">
        <f t="shared" si="2"/>
        <v>1.4000000000000001</v>
      </c>
      <c r="C18" s="15">
        <f t="shared" si="3"/>
        <v>69.354970044983389</v>
      </c>
      <c r="D18" s="15">
        <f t="shared" si="0"/>
        <v>62.140881859075812</v>
      </c>
      <c r="E18" s="15">
        <f t="shared" si="1"/>
        <v>105.03245506747508</v>
      </c>
      <c r="F18" s="12">
        <v>-0.99999999999999989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x14ac:dyDescent="0.25">
      <c r="A19" s="7"/>
      <c r="B19" s="11">
        <f t="shared" si="2"/>
        <v>1.5000000000000002</v>
      </c>
      <c r="C19" s="15">
        <f t="shared" si="3"/>
        <v>76.190467049481725</v>
      </c>
      <c r="D19" s="15">
        <f t="shared" si="0"/>
        <v>68.354970044983389</v>
      </c>
      <c r="E19" s="15">
        <f t="shared" si="1"/>
        <v>115.2857005742226</v>
      </c>
      <c r="F19" s="12">
        <v>-1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x14ac:dyDescent="0.25">
      <c r="A20" s="7"/>
      <c r="B20" s="11">
        <f t="shared" si="2"/>
        <v>1.6000000000000003</v>
      </c>
      <c r="C20" s="15">
        <f t="shared" si="3"/>
        <v>85.609513754429898</v>
      </c>
      <c r="D20" s="15">
        <f t="shared" si="0"/>
        <v>94.190467049481725</v>
      </c>
      <c r="E20" s="15">
        <f t="shared" si="1"/>
        <v>110.41427063164485</v>
      </c>
      <c r="F20" s="12">
        <v>18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x14ac:dyDescent="0.25">
      <c r="A21" s="7"/>
      <c r="B21" s="11">
        <f t="shared" si="2"/>
        <v>1.7000000000000004</v>
      </c>
      <c r="C21" s="15">
        <f t="shared" si="3"/>
        <v>95.970465129872892</v>
      </c>
      <c r="D21" s="15">
        <f t="shared" si="0"/>
        <v>103.6095137544299</v>
      </c>
      <c r="E21" s="15">
        <f t="shared" si="1"/>
        <v>125.95569769480933</v>
      </c>
      <c r="F21" s="12">
        <v>18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x14ac:dyDescent="0.25">
      <c r="A22" s="7"/>
      <c r="B22" s="11">
        <f t="shared" si="2"/>
        <v>1.8000000000000005</v>
      </c>
      <c r="C22" s="15">
        <f t="shared" si="3"/>
        <v>107.36751164286018</v>
      </c>
      <c r="D22" s="15">
        <f t="shared" si="0"/>
        <v>113.97046512987289</v>
      </c>
      <c r="E22" s="15">
        <f t="shared" si="1"/>
        <v>143.05126746429028</v>
      </c>
      <c r="F22" s="12">
        <v>18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x14ac:dyDescent="0.25">
      <c r="A23" s="7"/>
      <c r="B23" s="11">
        <f t="shared" si="2"/>
        <v>1.9000000000000006</v>
      </c>
      <c r="C23" s="15">
        <f t="shared" si="3"/>
        <v>119.9042628071462</v>
      </c>
      <c r="D23" s="15">
        <f t="shared" si="0"/>
        <v>125.36751164286018</v>
      </c>
      <c r="E23" s="15">
        <f t="shared" si="1"/>
        <v>161.85639421071932</v>
      </c>
      <c r="F23" s="12">
        <v>18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ht="15.75" thickBot="1" x14ac:dyDescent="0.3">
      <c r="A24" s="7"/>
      <c r="B24" s="13">
        <f t="shared" si="2"/>
        <v>2.0000000000000004</v>
      </c>
      <c r="C24" s="16">
        <f t="shared" si="3"/>
        <v>133.69468908786081</v>
      </c>
      <c r="D24" s="16">
        <f t="shared" si="0"/>
        <v>137.90426280714621</v>
      </c>
      <c r="E24" s="16">
        <f t="shared" si="1"/>
        <v>182.54203363179124</v>
      </c>
      <c r="F24" s="14">
        <v>18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ht="15.75" thickBot="1" x14ac:dyDescent="0.3">
      <c r="A25" s="7"/>
      <c r="B25" s="7"/>
      <c r="C25" s="7"/>
      <c r="D25" s="7"/>
      <c r="E25" s="26">
        <f>SUM(E5:E24)</f>
        <v>1704.9623699497038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</sheetData>
  <mergeCells count="1">
    <mergeCell ref="H3:I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509DA-A01A-4567-B8F3-5C9E07DB6B3A}">
  <dimension ref="A1:AJ57"/>
  <sheetViews>
    <sheetView tabSelected="1" topLeftCell="B13" zoomScale="70" zoomScaleNormal="70" workbookViewId="0">
      <selection activeCell="W41" sqref="W41"/>
    </sheetView>
  </sheetViews>
  <sheetFormatPr defaultRowHeight="15" x14ac:dyDescent="0.25"/>
  <cols>
    <col min="1" max="1" width="2.140625" customWidth="1"/>
    <col min="3" max="3" width="11.85546875" bestFit="1" customWidth="1"/>
    <col min="19" max="19" width="11.5703125" bestFit="1" customWidth="1"/>
    <col min="20" max="20" width="12.140625" bestFit="1" customWidth="1"/>
    <col min="22" max="22" width="12.5703125" bestFit="1" customWidth="1"/>
  </cols>
  <sheetData>
    <row r="1" spans="1:36" ht="11.25" customHeight="1" thickBot="1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</row>
    <row r="2" spans="1:36" ht="15.75" thickBot="1" x14ac:dyDescent="0.3">
      <c r="A2" s="7"/>
      <c r="B2" s="25" t="s">
        <v>10</v>
      </c>
      <c r="C2" s="17">
        <v>1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</row>
    <row r="3" spans="1:36" x14ac:dyDescent="0.25">
      <c r="A3" s="7"/>
      <c r="B3" s="20" t="s">
        <v>11</v>
      </c>
      <c r="C3" s="18" t="s">
        <v>16</v>
      </c>
      <c r="D3" s="18" t="s">
        <v>17</v>
      </c>
      <c r="E3" s="18" t="s">
        <v>18</v>
      </c>
      <c r="F3" s="18" t="s">
        <v>19</v>
      </c>
      <c r="G3" s="18" t="s">
        <v>20</v>
      </c>
      <c r="H3" s="18" t="s">
        <v>21</v>
      </c>
      <c r="I3" s="18" t="s">
        <v>45</v>
      </c>
      <c r="J3" s="18" t="s">
        <v>46</v>
      </c>
      <c r="K3" s="18" t="s">
        <v>24</v>
      </c>
      <c r="L3" s="19" t="s">
        <v>25</v>
      </c>
      <c r="M3" s="7"/>
      <c r="N3" s="20" t="s">
        <v>33</v>
      </c>
      <c r="O3" s="18" t="s">
        <v>34</v>
      </c>
      <c r="P3" s="18" t="s">
        <v>35</v>
      </c>
      <c r="Q3" s="18" t="s">
        <v>44</v>
      </c>
      <c r="R3" s="18" t="s">
        <v>30</v>
      </c>
      <c r="S3" s="18" t="s">
        <v>31</v>
      </c>
      <c r="T3" s="18" t="s">
        <v>32</v>
      </c>
      <c r="U3" s="18" t="s">
        <v>29</v>
      </c>
      <c r="V3" s="18" t="s">
        <v>37</v>
      </c>
      <c r="W3" s="19" t="s">
        <v>36</v>
      </c>
      <c r="X3" s="7"/>
      <c r="Y3" s="20" t="s">
        <v>22</v>
      </c>
      <c r="Z3" s="28">
        <v>1.0000000000000001E-5</v>
      </c>
      <c r="AA3" s="7"/>
      <c r="AB3" s="7"/>
      <c r="AC3" s="7"/>
      <c r="AD3" s="7"/>
      <c r="AE3" s="7"/>
      <c r="AF3" s="7"/>
      <c r="AG3" s="7"/>
      <c r="AH3" s="7"/>
      <c r="AI3" s="7"/>
      <c r="AJ3" s="7"/>
    </row>
    <row r="4" spans="1:36" x14ac:dyDescent="0.25">
      <c r="A4" s="7"/>
      <c r="B4" s="11">
        <v>0</v>
      </c>
      <c r="C4" s="15">
        <f>($Z$5+$Z$6)*$Z$7</f>
        <v>2405</v>
      </c>
      <c r="D4" s="15">
        <f>C4/50</f>
        <v>48.1</v>
      </c>
      <c r="E4" s="15">
        <f>C4/50</f>
        <v>48.1</v>
      </c>
      <c r="F4" s="15">
        <f>0.1*C4</f>
        <v>240.5</v>
      </c>
      <c r="G4" s="15">
        <v>7.0000000000000007E-2</v>
      </c>
      <c r="H4" s="15">
        <v>7.0000000000000007E-2</v>
      </c>
      <c r="I4" s="15">
        <v>7.0000000000000007E-2</v>
      </c>
      <c r="J4" s="15">
        <v>0.05</v>
      </c>
      <c r="K4" s="15">
        <v>80</v>
      </c>
      <c r="L4" s="12">
        <v>100</v>
      </c>
      <c r="M4" s="7"/>
      <c r="N4" s="11">
        <f>((1+G4)^(1/12)-1)*C4</f>
        <v>13.598219656709684</v>
      </c>
      <c r="O4" s="15">
        <f>((1+H4)^(1/12)-1)*D4*K4</f>
        <v>21.757151450735496</v>
      </c>
      <c r="P4" s="15">
        <f>((1+I4)^(1/12)-1)*E4*L4</f>
        <v>27.196439313419368</v>
      </c>
      <c r="Q4" s="15">
        <f>((1+J4)^(1/12)-1)*F4</f>
        <v>0.97982676996742901</v>
      </c>
      <c r="R4" s="15"/>
      <c r="S4" s="15"/>
      <c r="T4" s="15"/>
      <c r="U4" s="15"/>
      <c r="V4" s="15"/>
      <c r="W4" s="39">
        <f>N4+O4+P4-Q4-V4-R4-S4-T4+U4</f>
        <v>61.571983650897117</v>
      </c>
      <c r="X4" s="7"/>
      <c r="Y4" s="5" t="s">
        <v>23</v>
      </c>
      <c r="Z4" s="1">
        <v>2</v>
      </c>
      <c r="AA4" s="7"/>
      <c r="AB4" s="7"/>
      <c r="AC4" s="7"/>
      <c r="AD4" s="7"/>
      <c r="AE4" s="7"/>
      <c r="AF4" s="7"/>
      <c r="AG4" s="7"/>
      <c r="AH4" s="7"/>
      <c r="AI4" s="7"/>
      <c r="AJ4" s="7"/>
    </row>
    <row r="5" spans="1:36" x14ac:dyDescent="0.25">
      <c r="A5" s="7"/>
      <c r="B5" s="11">
        <v>1</v>
      </c>
      <c r="C5" s="15">
        <v>0</v>
      </c>
      <c r="D5" s="15">
        <v>0.4674394431042308</v>
      </c>
      <c r="E5" s="15">
        <v>5.068881508139686E-2</v>
      </c>
      <c r="F5" s="15">
        <v>5.172418821653728E-5</v>
      </c>
      <c r="G5" s="15">
        <v>7.0000000000000007E-2</v>
      </c>
      <c r="H5" s="15">
        <v>7.0000000000000007E-2</v>
      </c>
      <c r="I5" s="15">
        <v>7.0000000000000007E-2</v>
      </c>
      <c r="J5" s="15">
        <v>0.05</v>
      </c>
      <c r="K5" s="15">
        <v>80</v>
      </c>
      <c r="L5" s="12">
        <v>100</v>
      </c>
      <c r="M5" s="7"/>
      <c r="N5" s="11">
        <f>((1+G5)^(1/12)-1)*C5</f>
        <v>0</v>
      </c>
      <c r="O5" s="15">
        <f>((1+H5)^(1/12)-1)*D5*K5</f>
        <v>0.21143764568952614</v>
      </c>
      <c r="P5" s="15">
        <f>((1+I5)^(1/12)-1)*E5*L5</f>
        <v>2.8660192998551891E-2</v>
      </c>
      <c r="Q5" s="15">
        <f>((1+J5)^(1/12)-1)*F5</f>
        <v>2.1073074540289846E-7</v>
      </c>
      <c r="R5" s="15">
        <f>C5-C4</f>
        <v>-2405</v>
      </c>
      <c r="S5" s="15">
        <f>(D5-D4)*K5</f>
        <v>-3810.6048445516617</v>
      </c>
      <c r="T5" s="15">
        <f>(E5-E4*L5)</f>
        <v>-4809.9493111849188</v>
      </c>
      <c r="U5" s="15">
        <f>F5-F4</f>
        <v>-240.49994827581179</v>
      </c>
      <c r="V5" s="15">
        <f>$Z$3*(R5^$Z$4)+$Z$3*((S5*K5)^$Z$4)+$Z$3*((T5*L5)^$Z$4)</f>
        <v>3242944.4718713458</v>
      </c>
      <c r="W5" s="39">
        <f>N5+O5+P5-Q5-V5-R5-S5-T5+U5</f>
        <v>-3232159.1775662573</v>
      </c>
      <c r="X5" s="7"/>
      <c r="Y5" s="5" t="s">
        <v>26</v>
      </c>
      <c r="Z5" s="1">
        <v>7</v>
      </c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x14ac:dyDescent="0.25">
      <c r="A6" s="7"/>
      <c r="B6" s="11">
        <v>2</v>
      </c>
      <c r="C6" s="15">
        <v>4.5658198686605202E-5</v>
      </c>
      <c r="D6" s="15">
        <v>0.24365651333492069</v>
      </c>
      <c r="E6" s="15">
        <v>0</v>
      </c>
      <c r="F6" s="15">
        <v>0</v>
      </c>
      <c r="G6" s="15">
        <v>7.0000000000000007E-2</v>
      </c>
      <c r="H6" s="15">
        <v>7.0000000000000007E-2</v>
      </c>
      <c r="I6" s="15">
        <v>7.0000000000000007E-2</v>
      </c>
      <c r="J6" s="15">
        <v>0.05</v>
      </c>
      <c r="K6" s="15">
        <v>80</v>
      </c>
      <c r="L6" s="12">
        <v>100</v>
      </c>
      <c r="M6" s="7"/>
      <c r="N6" s="11">
        <f t="shared" ref="N6:N40" si="0">((1+G6)^(1/12)-1)*C6</f>
        <v>2.5815809350110236E-7</v>
      </c>
      <c r="O6" s="15">
        <f t="shared" ref="O5:P40" si="1">((1+H6)^(1/12)-1)*D6*K6</f>
        <v>0.11021354807871148</v>
      </c>
      <c r="P6" s="15">
        <f t="shared" si="1"/>
        <v>0</v>
      </c>
      <c r="Q6" s="15">
        <f t="shared" ref="Q6:Q40" si="2">((1+J6)^(1/12)-1)*F6</f>
        <v>0</v>
      </c>
      <c r="R6" s="15">
        <f t="shared" ref="R6:R40" si="3">C6-C5</f>
        <v>4.5658198686605202E-5</v>
      </c>
      <c r="S6" s="15">
        <f t="shared" ref="S6:S40" si="4">(D6-D5)*K6</f>
        <v>-17.902634381544807</v>
      </c>
      <c r="T6" s="15">
        <f t="shared" ref="T6:T40" si="5">(E6-E5*L6)</f>
        <v>-5.0688815081396861</v>
      </c>
      <c r="U6" s="15">
        <f t="shared" ref="U6:U40" si="6">F6-F5</f>
        <v>-5.172418821653728E-5</v>
      </c>
      <c r="V6" s="15">
        <f t="shared" ref="V5:V8" si="7">$Z$3*(R6^$Z$4)+$Z$3*((S6*K6)^$Z$4)+$Z$3*((T6*L6)^$Z$4)</f>
        <v>23.08163231350936</v>
      </c>
      <c r="W6" s="39">
        <f t="shared" ref="W5:W40" si="8">N6+O6+P6-Q6-V6-R6-S6-T6+U6</f>
        <v>2.5033744256155663E-11</v>
      </c>
      <c r="X6" s="7"/>
      <c r="Y6" s="5" t="s">
        <v>27</v>
      </c>
      <c r="Z6" s="1">
        <v>6</v>
      </c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ht="15.75" thickBot="1" x14ac:dyDescent="0.3">
      <c r="A7" s="7"/>
      <c r="B7" s="11">
        <v>3</v>
      </c>
      <c r="C7" s="15">
        <v>0.34557963456784885</v>
      </c>
      <c r="D7" s="15">
        <v>2.3110778705319597E-5</v>
      </c>
      <c r="E7" s="15">
        <v>0</v>
      </c>
      <c r="F7" s="15">
        <v>5.1867534209766148</v>
      </c>
      <c r="G7" s="15">
        <v>7.0000000000000007E-2</v>
      </c>
      <c r="H7" s="15">
        <v>7.0000000000000007E-2</v>
      </c>
      <c r="I7" s="15">
        <v>7.0000000000000007E-2</v>
      </c>
      <c r="J7" s="15">
        <v>0.05</v>
      </c>
      <c r="K7" s="15">
        <v>80</v>
      </c>
      <c r="L7" s="12">
        <v>100</v>
      </c>
      <c r="M7" s="7"/>
      <c r="N7" s="11">
        <f t="shared" si="0"/>
        <v>1.9539574967730026E-3</v>
      </c>
      <c r="O7" s="15">
        <f t="shared" si="1"/>
        <v>1.0453736225282146E-5</v>
      </c>
      <c r="P7" s="15">
        <f t="shared" si="1"/>
        <v>0</v>
      </c>
      <c r="Q7" s="15">
        <f t="shared" si="2"/>
        <v>2.1131475472320287E-2</v>
      </c>
      <c r="R7" s="15">
        <f t="shared" si="3"/>
        <v>0.34553397636916222</v>
      </c>
      <c r="S7" s="15">
        <f t="shared" si="4"/>
        <v>-19.49067220449723</v>
      </c>
      <c r="T7" s="15">
        <f t="shared" si="5"/>
        <v>0</v>
      </c>
      <c r="U7" s="15">
        <f>F7-F6</f>
        <v>5.1867534209766148</v>
      </c>
      <c r="V7" s="15">
        <f t="shared" si="7"/>
        <v>24.312724584859588</v>
      </c>
      <c r="W7" s="39">
        <f t="shared" si="8"/>
        <v>5.773159728050814E-12</v>
      </c>
      <c r="X7" s="7"/>
      <c r="Y7" s="6" t="s">
        <v>28</v>
      </c>
      <c r="Z7" s="2">
        <v>185</v>
      </c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x14ac:dyDescent="0.25">
      <c r="A8" s="7"/>
      <c r="B8" s="11">
        <v>4</v>
      </c>
      <c r="C8" s="15">
        <v>1.2653593907885455E-9</v>
      </c>
      <c r="D8" s="15">
        <v>0</v>
      </c>
      <c r="E8" s="15">
        <v>3.8584777181289893E-2</v>
      </c>
      <c r="F8" s="15">
        <v>4.8761094736642407</v>
      </c>
      <c r="G8" s="15">
        <v>7.0000000000000007E-2</v>
      </c>
      <c r="H8" s="15">
        <v>7.0000000000000007E-2</v>
      </c>
      <c r="I8" s="15">
        <v>7.0000000000000007E-2</v>
      </c>
      <c r="J8" s="15">
        <v>0.05</v>
      </c>
      <c r="K8" s="15">
        <v>80</v>
      </c>
      <c r="L8" s="12">
        <v>100</v>
      </c>
      <c r="M8" s="7"/>
      <c r="N8" s="11">
        <f t="shared" si="0"/>
        <v>7.1545259628370017E-12</v>
      </c>
      <c r="O8" s="15">
        <f t="shared" si="1"/>
        <v>0</v>
      </c>
      <c r="P8" s="15">
        <f t="shared" si="1"/>
        <v>2.1816393992365051E-2</v>
      </c>
      <c r="Q8" s="15">
        <f t="shared" si="2"/>
        <v>1.9865873578328537E-2</v>
      </c>
      <c r="R8" s="15">
        <f t="shared" si="3"/>
        <v>-0.34557963330248948</v>
      </c>
      <c r="S8" s="15">
        <f t="shared" si="4"/>
        <v>-1.8488622964255678E-3</v>
      </c>
      <c r="T8" s="15">
        <f t="shared" si="5"/>
        <v>3.8584777181289893E-2</v>
      </c>
      <c r="U8" s="15">
        <f t="shared" si="6"/>
        <v>-0.3106439473123741</v>
      </c>
      <c r="V8" s="15">
        <f t="shared" si="7"/>
        <v>1.5029152651714698E-4</v>
      </c>
      <c r="W8" s="39">
        <f t="shared" si="8"/>
        <v>-7.5051076464660582E-14</v>
      </c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x14ac:dyDescent="0.25">
      <c r="A9" s="7"/>
      <c r="B9" s="11">
        <v>5</v>
      </c>
      <c r="C9" s="15">
        <v>5.4998640235605493E-12</v>
      </c>
      <c r="D9" s="15">
        <v>4.3999133791707192E-10</v>
      </c>
      <c r="E9" s="15">
        <v>4.9987977042829347E-2</v>
      </c>
      <c r="F9" s="15">
        <v>2.5000005598011641</v>
      </c>
      <c r="G9" s="15">
        <v>7.0000000000000007E-2</v>
      </c>
      <c r="H9" s="15">
        <v>7.0000000000000007E-2</v>
      </c>
      <c r="I9" s="15">
        <v>7.0000000000000007E-2</v>
      </c>
      <c r="J9" s="15">
        <v>0.05</v>
      </c>
      <c r="K9" s="15">
        <v>80</v>
      </c>
      <c r="L9" s="12">
        <v>100</v>
      </c>
      <c r="M9" s="7"/>
      <c r="N9" s="11">
        <f t="shared" si="0"/>
        <v>3.1097030800171088E-14</v>
      </c>
      <c r="O9" s="15">
        <f t="shared" si="1"/>
        <v>1.99021999502567E-10</v>
      </c>
      <c r="P9" s="15">
        <f t="shared" si="1"/>
        <v>2.826392898224343E-2</v>
      </c>
      <c r="Q9" s="15">
        <f t="shared" si="2"/>
        <v>1.0185311739820121E-2</v>
      </c>
      <c r="R9" s="15">
        <f t="shared" si="3"/>
        <v>-1.2598595267649849E-9</v>
      </c>
      <c r="S9" s="15">
        <f t="shared" si="4"/>
        <v>3.5199307033365751E-8</v>
      </c>
      <c r="T9" s="15">
        <f t="shared" si="5"/>
        <v>-3.8084897410861598</v>
      </c>
      <c r="U9" s="15">
        <f t="shared" si="6"/>
        <v>-2.3761089138630767</v>
      </c>
      <c r="V9" s="15">
        <f>$Z$3*(R9^$Z$4)+$Z$3*((S9*K9)^$Z$4)+$Z$3*((T9*L9)^$Z$4)</f>
        <v>1.4504594107958526</v>
      </c>
      <c r="W9" s="39">
        <f t="shared" si="8"/>
        <v>-7.0740302504646024E-11</v>
      </c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x14ac:dyDescent="0.25">
      <c r="A10" s="7"/>
      <c r="B10" s="11">
        <v>6</v>
      </c>
      <c r="C10" s="15">
        <v>2.3351390785916569E-14</v>
      </c>
      <c r="D10" s="15">
        <v>4.425621064682751E-10</v>
      </c>
      <c r="E10" s="15">
        <v>0</v>
      </c>
      <c r="F10" s="15">
        <v>0</v>
      </c>
      <c r="G10" s="15">
        <v>7.0000000000000007E-2</v>
      </c>
      <c r="H10" s="15">
        <v>7.0000000000000007E-2</v>
      </c>
      <c r="I10" s="15">
        <v>7.0000000000000007E-2</v>
      </c>
      <c r="J10" s="15">
        <v>0.05</v>
      </c>
      <c r="K10" s="15">
        <v>80</v>
      </c>
      <c r="L10" s="12">
        <v>100</v>
      </c>
      <c r="M10" s="7"/>
      <c r="N10" s="11">
        <f t="shared" si="0"/>
        <v>1.3203215850168819E-16</v>
      </c>
      <c r="O10" s="15">
        <f t="shared" si="1"/>
        <v>2.0018483943423677E-10</v>
      </c>
      <c r="P10" s="15">
        <f t="shared" si="1"/>
        <v>0</v>
      </c>
      <c r="Q10" s="15">
        <f t="shared" si="2"/>
        <v>0</v>
      </c>
      <c r="R10" s="15">
        <f t="shared" si="3"/>
        <v>-5.4765126327746326E-12</v>
      </c>
      <c r="S10" s="15">
        <f t="shared" si="4"/>
        <v>2.0566148409625409E-10</v>
      </c>
      <c r="T10" s="15">
        <f t="shared" si="5"/>
        <v>-4.9987977042829348</v>
      </c>
      <c r="U10" s="15">
        <f t="shared" si="6"/>
        <v>-2.5000005598011641</v>
      </c>
      <c r="V10" s="15">
        <f t="shared" ref="V10:V40" si="9">$Z$3*(R10^$Z$4)+$Z$3*((S10*K10)^$Z$4)+$Z$3*((T10*L10)^$Z$4)</f>
        <v>2.4987978488344336</v>
      </c>
      <c r="W10" s="39">
        <f t="shared" si="8"/>
        <v>-7.0435266286139608E-7</v>
      </c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x14ac:dyDescent="0.25">
      <c r="A11" s="7"/>
      <c r="B11" s="11">
        <v>7</v>
      </c>
      <c r="C11" s="15">
        <v>0</v>
      </c>
      <c r="D11" s="15">
        <v>4.4507893939282664E-10</v>
      </c>
      <c r="E11" s="15">
        <v>0</v>
      </c>
      <c r="F11" s="15">
        <v>0</v>
      </c>
      <c r="G11" s="15">
        <v>7.0000000000000007E-2</v>
      </c>
      <c r="H11" s="15">
        <v>7.0000000000000007E-2</v>
      </c>
      <c r="I11" s="15">
        <v>7.0000000000000007E-2</v>
      </c>
      <c r="J11" s="15">
        <v>0.05</v>
      </c>
      <c r="K11" s="15">
        <v>80</v>
      </c>
      <c r="L11" s="12">
        <v>100</v>
      </c>
      <c r="M11" s="7"/>
      <c r="N11" s="11">
        <f t="shared" si="0"/>
        <v>0</v>
      </c>
      <c r="O11" s="15">
        <f t="shared" si="1"/>
        <v>2.0132328257593459E-10</v>
      </c>
      <c r="P11" s="15">
        <f t="shared" si="1"/>
        <v>0</v>
      </c>
      <c r="Q11" s="15">
        <f t="shared" si="2"/>
        <v>0</v>
      </c>
      <c r="R11" s="15">
        <f t="shared" si="3"/>
        <v>-2.3351390785916569E-14</v>
      </c>
      <c r="S11" s="15">
        <f t="shared" si="4"/>
        <v>2.0134663396412372E-10</v>
      </c>
      <c r="T11" s="15">
        <f t="shared" si="5"/>
        <v>0</v>
      </c>
      <c r="U11" s="15">
        <f t="shared" si="6"/>
        <v>0</v>
      </c>
      <c r="V11" s="15">
        <f t="shared" si="9"/>
        <v>2.5945898885611537E-21</v>
      </c>
      <c r="W11" s="39">
        <f t="shared" si="8"/>
        <v>2.1971985020939798E-24</v>
      </c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x14ac:dyDescent="0.25">
      <c r="A12" s="7"/>
      <c r="B12" s="11">
        <v>8</v>
      </c>
      <c r="C12" s="15">
        <v>0</v>
      </c>
      <c r="D12" s="15">
        <v>4.4760979022354376E-10</v>
      </c>
      <c r="E12" s="15">
        <v>0</v>
      </c>
      <c r="F12" s="15">
        <v>0</v>
      </c>
      <c r="G12" s="15">
        <v>7.0000000000000007E-2</v>
      </c>
      <c r="H12" s="15">
        <v>7.0000000000000007E-2</v>
      </c>
      <c r="I12" s="15">
        <v>7.0000000000000007E-2</v>
      </c>
      <c r="J12" s="15">
        <v>0.05</v>
      </c>
      <c r="K12" s="15">
        <v>80</v>
      </c>
      <c r="L12" s="12">
        <v>100</v>
      </c>
      <c r="M12" s="7"/>
      <c r="N12" s="11">
        <f t="shared" si="0"/>
        <v>0</v>
      </c>
      <c r="O12" s="15">
        <f t="shared" si="1"/>
        <v>2.024680664599914E-10</v>
      </c>
      <c r="P12" s="15">
        <f t="shared" si="1"/>
        <v>0</v>
      </c>
      <c r="Q12" s="15">
        <f t="shared" si="2"/>
        <v>0</v>
      </c>
      <c r="R12" s="15">
        <f t="shared" si="3"/>
        <v>0</v>
      </c>
      <c r="S12" s="15">
        <f t="shared" si="4"/>
        <v>2.024680664573698E-10</v>
      </c>
      <c r="T12" s="15">
        <f t="shared" si="5"/>
        <v>0</v>
      </c>
      <c r="U12" s="15">
        <f t="shared" si="6"/>
        <v>0</v>
      </c>
      <c r="V12" s="15">
        <f t="shared" si="9"/>
        <v>2.6235723478390985E-21</v>
      </c>
      <c r="W12" s="39">
        <f t="shared" si="8"/>
        <v>-1.9904033489557228E-24</v>
      </c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x14ac:dyDescent="0.25">
      <c r="A13" s="7"/>
      <c r="B13" s="11">
        <v>9</v>
      </c>
      <c r="C13" s="15">
        <v>0</v>
      </c>
      <c r="D13" s="15">
        <v>4.5015503222256907E-10</v>
      </c>
      <c r="E13" s="15">
        <v>0</v>
      </c>
      <c r="F13" s="15">
        <v>0</v>
      </c>
      <c r="G13" s="15">
        <v>7.0000000000000007E-2</v>
      </c>
      <c r="H13" s="15">
        <v>7.0000000000000007E-2</v>
      </c>
      <c r="I13" s="15">
        <v>7.0000000000000007E-2</v>
      </c>
      <c r="J13" s="15">
        <v>0.05</v>
      </c>
      <c r="K13" s="15">
        <v>80</v>
      </c>
      <c r="L13" s="12">
        <v>100</v>
      </c>
      <c r="M13" s="7"/>
      <c r="N13" s="11">
        <f t="shared" si="0"/>
        <v>0</v>
      </c>
      <c r="O13" s="15">
        <f t="shared" si="1"/>
        <v>2.0361935992468092E-10</v>
      </c>
      <c r="P13" s="15">
        <f t="shared" si="1"/>
        <v>0</v>
      </c>
      <c r="Q13" s="15">
        <f t="shared" si="2"/>
        <v>0</v>
      </c>
      <c r="R13" s="15">
        <f t="shared" si="3"/>
        <v>0</v>
      </c>
      <c r="S13" s="15">
        <f t="shared" si="4"/>
        <v>2.0361935992202479E-10</v>
      </c>
      <c r="T13" s="15">
        <f t="shared" si="5"/>
        <v>0</v>
      </c>
      <c r="U13" s="15">
        <f t="shared" si="6"/>
        <v>0</v>
      </c>
      <c r="V13" s="15">
        <f t="shared" si="9"/>
        <v>2.6534939990435252E-21</v>
      </c>
      <c r="W13" s="39">
        <f t="shared" si="8"/>
        <v>2.6366382025127757E-24</v>
      </c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x14ac:dyDescent="0.25">
      <c r="A14" s="7"/>
      <c r="B14" s="11">
        <v>10</v>
      </c>
      <c r="C14" s="15">
        <v>0</v>
      </c>
      <c r="D14" s="15">
        <v>4.5271474722235314E-10</v>
      </c>
      <c r="E14" s="15">
        <v>0</v>
      </c>
      <c r="F14" s="15">
        <v>0</v>
      </c>
      <c r="G14" s="15">
        <v>7.0000000000000007E-2</v>
      </c>
      <c r="H14" s="15">
        <v>7.0000000000000007E-2</v>
      </c>
      <c r="I14" s="15">
        <v>7.0000000000000007E-2</v>
      </c>
      <c r="J14" s="15">
        <v>0.05</v>
      </c>
      <c r="K14" s="15">
        <v>80</v>
      </c>
      <c r="L14" s="12">
        <v>100</v>
      </c>
      <c r="M14" s="7"/>
      <c r="N14" s="11">
        <f t="shared" si="0"/>
        <v>0</v>
      </c>
      <c r="O14" s="15">
        <f t="shared" si="1"/>
        <v>2.04777199985409E-10</v>
      </c>
      <c r="P14" s="15">
        <f t="shared" si="1"/>
        <v>0</v>
      </c>
      <c r="Q14" s="15">
        <f t="shared" si="2"/>
        <v>0</v>
      </c>
      <c r="R14" s="15">
        <f t="shared" si="3"/>
        <v>0</v>
      </c>
      <c r="S14" s="15">
        <f t="shared" si="4"/>
        <v>2.0477719998272529E-10</v>
      </c>
      <c r="T14" s="15">
        <f t="shared" si="5"/>
        <v>0</v>
      </c>
      <c r="U14" s="15">
        <f t="shared" si="6"/>
        <v>0</v>
      </c>
      <c r="V14" s="15">
        <f t="shared" si="9"/>
        <v>2.6837569044969645E-21</v>
      </c>
      <c r="W14" s="39">
        <f t="shared" si="8"/>
        <v>-5.169878828456423E-26</v>
      </c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x14ac:dyDescent="0.25">
      <c r="A15" s="7"/>
      <c r="B15" s="11">
        <v>11</v>
      </c>
      <c r="C15" s="15">
        <v>0</v>
      </c>
      <c r="D15" s="15">
        <v>4.5528901752067001E-10</v>
      </c>
      <c r="E15" s="15">
        <v>0</v>
      </c>
      <c r="F15" s="15">
        <v>0</v>
      </c>
      <c r="G15" s="15">
        <v>7.0000000000000007E-2</v>
      </c>
      <c r="H15" s="15">
        <v>7.0000000000000007E-2</v>
      </c>
      <c r="I15" s="15">
        <v>7.0000000000000007E-2</v>
      </c>
      <c r="J15" s="15">
        <v>0.05</v>
      </c>
      <c r="K15" s="15">
        <v>80</v>
      </c>
      <c r="L15" s="12">
        <v>100</v>
      </c>
      <c r="M15" s="7"/>
      <c r="N15" s="11">
        <f t="shared" si="0"/>
        <v>0</v>
      </c>
      <c r="O15" s="15">
        <f t="shared" si="1"/>
        <v>2.0594162386806203E-10</v>
      </c>
      <c r="P15" s="15">
        <f t="shared" si="1"/>
        <v>0</v>
      </c>
      <c r="Q15" s="15">
        <f t="shared" si="2"/>
        <v>0</v>
      </c>
      <c r="R15" s="15">
        <f t="shared" si="3"/>
        <v>0</v>
      </c>
      <c r="S15" s="15">
        <f t="shared" si="4"/>
        <v>2.0594162386534924E-10</v>
      </c>
      <c r="T15" s="15">
        <f t="shared" si="5"/>
        <v>0</v>
      </c>
      <c r="U15" s="15">
        <f t="shared" si="6"/>
        <v>0</v>
      </c>
      <c r="V15" s="15">
        <f t="shared" si="9"/>
        <v>2.714364956179007E-21</v>
      </c>
      <c r="W15" s="39">
        <f t="shared" si="8"/>
        <v>-1.576813042679209E-24</v>
      </c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x14ac:dyDescent="0.25">
      <c r="A16" s="7"/>
      <c r="B16" s="11">
        <v>12</v>
      </c>
      <c r="C16" s="15">
        <v>0</v>
      </c>
      <c r="D16" s="15">
        <v>4.5787792588326324E-10</v>
      </c>
      <c r="E16" s="15">
        <v>0</v>
      </c>
      <c r="F16" s="15">
        <v>0</v>
      </c>
      <c r="G16" s="15">
        <v>7.0000000000000007E-2</v>
      </c>
      <c r="H16" s="15">
        <v>7.0000000000000007E-2</v>
      </c>
      <c r="I16" s="15">
        <v>7.0000000000000007E-2</v>
      </c>
      <c r="J16" s="15">
        <v>0.05</v>
      </c>
      <c r="K16" s="15">
        <v>80</v>
      </c>
      <c r="L16" s="12">
        <v>100</v>
      </c>
      <c r="M16" s="7"/>
      <c r="N16" s="11">
        <f t="shared" si="0"/>
        <v>0</v>
      </c>
      <c r="O16" s="15">
        <f t="shared" si="1"/>
        <v>2.0711266901020372E-10</v>
      </c>
      <c r="P16" s="15">
        <f t="shared" si="1"/>
        <v>0</v>
      </c>
      <c r="Q16" s="15">
        <f t="shared" si="2"/>
        <v>0</v>
      </c>
      <c r="R16" s="15">
        <f t="shared" si="3"/>
        <v>0</v>
      </c>
      <c r="S16" s="15">
        <f t="shared" si="4"/>
        <v>2.0711266900745836E-10</v>
      </c>
      <c r="T16" s="15">
        <f t="shared" si="5"/>
        <v>0</v>
      </c>
      <c r="U16" s="15">
        <f t="shared" si="6"/>
        <v>0</v>
      </c>
      <c r="V16" s="15">
        <f t="shared" si="9"/>
        <v>2.7453220904571522E-21</v>
      </c>
      <c r="W16" s="39">
        <f t="shared" si="8"/>
        <v>2.5849394142282115E-26</v>
      </c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x14ac:dyDescent="0.25">
      <c r="A17" s="7"/>
      <c r="B17" s="11">
        <v>13</v>
      </c>
      <c r="C17" s="15">
        <v>0</v>
      </c>
      <c r="D17" s="15">
        <v>4.6048155554650701E-10</v>
      </c>
      <c r="E17" s="15">
        <v>0</v>
      </c>
      <c r="F17" s="15">
        <v>0</v>
      </c>
      <c r="G17" s="15">
        <v>7.0000000000000007E-2</v>
      </c>
      <c r="H17" s="15">
        <v>7.0000000000000007E-2</v>
      </c>
      <c r="I17" s="15">
        <v>7.0000000000000007E-2</v>
      </c>
      <c r="J17" s="15">
        <v>0.05</v>
      </c>
      <c r="K17" s="15">
        <v>80</v>
      </c>
      <c r="L17" s="12">
        <v>100</v>
      </c>
      <c r="M17" s="7"/>
      <c r="N17" s="11">
        <f t="shared" si="0"/>
        <v>0</v>
      </c>
      <c r="O17" s="15">
        <f t="shared" si="1"/>
        <v>2.0829037306227904E-10</v>
      </c>
      <c r="P17" s="15">
        <f t="shared" si="1"/>
        <v>0</v>
      </c>
      <c r="Q17" s="15">
        <f t="shared" si="2"/>
        <v>0</v>
      </c>
      <c r="R17" s="15">
        <f t="shared" si="3"/>
        <v>0</v>
      </c>
      <c r="S17" s="15">
        <f t="shared" si="4"/>
        <v>2.0829037305950173E-10</v>
      </c>
      <c r="T17" s="15">
        <f t="shared" si="5"/>
        <v>0</v>
      </c>
      <c r="U17" s="15">
        <f t="shared" si="6"/>
        <v>0</v>
      </c>
      <c r="V17" s="15">
        <f t="shared" si="9"/>
        <v>2.77663228859305E-21</v>
      </c>
      <c r="W17" s="39">
        <f t="shared" si="8"/>
        <v>6.7208424769933499E-25</v>
      </c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x14ac:dyDescent="0.25">
      <c r="A18" s="7"/>
      <c r="B18" s="11">
        <v>14</v>
      </c>
      <c r="C18" s="15">
        <v>0</v>
      </c>
      <c r="D18" s="15">
        <v>4.630999902200822E-10</v>
      </c>
      <c r="E18" s="15">
        <v>0</v>
      </c>
      <c r="F18" s="15">
        <v>0</v>
      </c>
      <c r="G18" s="15">
        <v>7.0000000000000007E-2</v>
      </c>
      <c r="H18" s="15">
        <v>7.0000000000000007E-2</v>
      </c>
      <c r="I18" s="15">
        <v>7.0000000000000007E-2</v>
      </c>
      <c r="J18" s="15">
        <v>0.05</v>
      </c>
      <c r="K18" s="15">
        <v>80</v>
      </c>
      <c r="L18" s="12">
        <v>100</v>
      </c>
      <c r="M18" s="7"/>
      <c r="N18" s="11">
        <f t="shared" si="0"/>
        <v>0</v>
      </c>
      <c r="O18" s="15">
        <f t="shared" si="1"/>
        <v>2.0947477388882442E-10</v>
      </c>
      <c r="P18" s="15">
        <f t="shared" si="1"/>
        <v>0</v>
      </c>
      <c r="Q18" s="15">
        <f t="shared" si="2"/>
        <v>0</v>
      </c>
      <c r="R18" s="15">
        <f t="shared" si="3"/>
        <v>0</v>
      </c>
      <c r="S18" s="15">
        <f t="shared" si="4"/>
        <v>2.0947477388601516E-10</v>
      </c>
      <c r="T18" s="15">
        <f t="shared" si="5"/>
        <v>0</v>
      </c>
      <c r="U18" s="15">
        <f t="shared" si="6"/>
        <v>0</v>
      </c>
      <c r="V18" s="15">
        <f t="shared" si="9"/>
        <v>2.8082995772542197E-21</v>
      </c>
      <c r="W18" s="39">
        <f t="shared" si="8"/>
        <v>9.5642758326443825E-25</v>
      </c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x14ac:dyDescent="0.25">
      <c r="A19" s="7"/>
      <c r="B19" s="11">
        <v>15</v>
      </c>
      <c r="C19" s="15">
        <v>0</v>
      </c>
      <c r="D19" s="15">
        <v>4.6573331408966777E-10</v>
      </c>
      <c r="E19" s="15">
        <v>0</v>
      </c>
      <c r="F19" s="15">
        <v>0</v>
      </c>
      <c r="G19" s="15">
        <v>7.0000000000000007E-2</v>
      </c>
      <c r="H19" s="15">
        <v>7.0000000000000007E-2</v>
      </c>
      <c r="I19" s="15">
        <v>7.0000000000000007E-2</v>
      </c>
      <c r="J19" s="15">
        <v>0.05</v>
      </c>
      <c r="K19" s="15">
        <v>80</v>
      </c>
      <c r="L19" s="12">
        <v>100</v>
      </c>
      <c r="M19" s="7"/>
      <c r="N19" s="11">
        <f t="shared" si="0"/>
        <v>0</v>
      </c>
      <c r="O19" s="15">
        <f t="shared" si="1"/>
        <v>2.1066590956968533E-10</v>
      </c>
      <c r="P19" s="15">
        <f t="shared" si="1"/>
        <v>0</v>
      </c>
      <c r="Q19" s="15">
        <f t="shared" si="2"/>
        <v>0</v>
      </c>
      <c r="R19" s="15">
        <f t="shared" si="3"/>
        <v>0</v>
      </c>
      <c r="S19" s="15">
        <f t="shared" si="4"/>
        <v>2.1066590956684546E-10</v>
      </c>
      <c r="T19" s="15">
        <f t="shared" si="5"/>
        <v>0</v>
      </c>
      <c r="U19" s="15">
        <f t="shared" si="6"/>
        <v>0</v>
      </c>
      <c r="V19" s="15">
        <f t="shared" si="9"/>
        <v>2.8403280290320841E-21</v>
      </c>
      <c r="W19" s="39">
        <f t="shared" si="8"/>
        <v>-4.6528909456107807E-25</v>
      </c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x14ac:dyDescent="0.25">
      <c r="A20" s="7"/>
      <c r="B20" s="11">
        <v>16</v>
      </c>
      <c r="C20" s="15">
        <v>0</v>
      </c>
      <c r="D20" s="15">
        <v>4.6838161181964734E-10</v>
      </c>
      <c r="E20" s="15">
        <v>0</v>
      </c>
      <c r="F20" s="15">
        <v>0</v>
      </c>
      <c r="G20" s="15">
        <v>7.0000000000000007E-2</v>
      </c>
      <c r="H20" s="15">
        <v>7.0000000000000007E-2</v>
      </c>
      <c r="I20" s="15">
        <v>7.0000000000000007E-2</v>
      </c>
      <c r="J20" s="15">
        <v>0.05</v>
      </c>
      <c r="K20" s="15">
        <v>80</v>
      </c>
      <c r="L20" s="12">
        <v>100</v>
      </c>
      <c r="M20" s="7"/>
      <c r="N20" s="11">
        <f t="shared" si="0"/>
        <v>0</v>
      </c>
      <c r="O20" s="15">
        <f t="shared" si="1"/>
        <v>2.1186381840124053E-10</v>
      </c>
      <c r="P20" s="15">
        <f t="shared" si="1"/>
        <v>0</v>
      </c>
      <c r="Q20" s="15">
        <f t="shared" si="2"/>
        <v>0</v>
      </c>
      <c r="R20" s="15">
        <f t="shared" si="3"/>
        <v>0</v>
      </c>
      <c r="S20" s="15">
        <f t="shared" si="4"/>
        <v>2.1186381839836636E-10</v>
      </c>
      <c r="T20" s="15">
        <f t="shared" si="5"/>
        <v>0</v>
      </c>
      <c r="U20" s="15">
        <f t="shared" si="6"/>
        <v>0</v>
      </c>
      <c r="V20" s="15">
        <f t="shared" si="9"/>
        <v>2.8727217629655013E-21</v>
      </c>
      <c r="W20" s="39">
        <f t="shared" si="8"/>
        <v>1.4475660719677984E-24</v>
      </c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x14ac:dyDescent="0.25">
      <c r="A21" s="7"/>
      <c r="B21" s="11">
        <v>17</v>
      </c>
      <c r="C21" s="15">
        <v>0</v>
      </c>
      <c r="D21" s="15">
        <v>4.7104496855583144E-10</v>
      </c>
      <c r="E21" s="15">
        <v>0</v>
      </c>
      <c r="F21" s="15">
        <v>0</v>
      </c>
      <c r="G21" s="15">
        <v>7.0000000000000007E-2</v>
      </c>
      <c r="H21" s="15">
        <v>7.0000000000000007E-2</v>
      </c>
      <c r="I21" s="15">
        <v>7.0000000000000007E-2</v>
      </c>
      <c r="J21" s="15">
        <v>0.05</v>
      </c>
      <c r="K21" s="15">
        <v>80</v>
      </c>
      <c r="L21" s="12">
        <v>100</v>
      </c>
      <c r="M21" s="7"/>
      <c r="N21" s="11">
        <f t="shared" si="0"/>
        <v>0</v>
      </c>
      <c r="O21" s="15">
        <f t="shared" si="1"/>
        <v>2.1306853889763331E-10</v>
      </c>
      <c r="P21" s="15">
        <f t="shared" si="1"/>
        <v>0</v>
      </c>
      <c r="Q21" s="15">
        <f t="shared" si="2"/>
        <v>0</v>
      </c>
      <c r="R21" s="15">
        <f t="shared" si="3"/>
        <v>0</v>
      </c>
      <c r="S21" s="15">
        <f t="shared" si="4"/>
        <v>2.1306853889472755E-10</v>
      </c>
      <c r="T21" s="15">
        <f t="shared" si="5"/>
        <v>0</v>
      </c>
      <c r="U21" s="15">
        <f t="shared" si="6"/>
        <v>0</v>
      </c>
      <c r="V21" s="15">
        <f t="shared" si="9"/>
        <v>2.9054849450709784E-21</v>
      </c>
      <c r="W21" s="39">
        <f t="shared" si="8"/>
        <v>2.5849394142282115E-25</v>
      </c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x14ac:dyDescent="0.25">
      <c r="A22" s="7"/>
      <c r="B22" s="11">
        <v>18</v>
      </c>
      <c r="C22" s="15">
        <v>0</v>
      </c>
      <c r="D22" s="15">
        <v>4.7372346992819487E-10</v>
      </c>
      <c r="E22" s="15">
        <v>0</v>
      </c>
      <c r="F22" s="15">
        <v>0</v>
      </c>
      <c r="G22" s="15">
        <v>7.0000000000000007E-2</v>
      </c>
      <c r="H22" s="15">
        <v>7.0000000000000007E-2</v>
      </c>
      <c r="I22" s="15">
        <v>7.0000000000000007E-2</v>
      </c>
      <c r="J22" s="15">
        <v>0.05</v>
      </c>
      <c r="K22" s="15">
        <v>80</v>
      </c>
      <c r="L22" s="12">
        <v>100</v>
      </c>
      <c r="M22" s="7"/>
      <c r="N22" s="11">
        <f t="shared" si="0"/>
        <v>0</v>
      </c>
      <c r="O22" s="15">
        <f t="shared" si="1"/>
        <v>2.1428010979200991E-10</v>
      </c>
      <c r="P22" s="15">
        <f t="shared" si="1"/>
        <v>0</v>
      </c>
      <c r="Q22" s="15">
        <f t="shared" si="2"/>
        <v>0</v>
      </c>
      <c r="R22" s="15">
        <f t="shared" si="3"/>
        <v>0</v>
      </c>
      <c r="S22" s="15">
        <f t="shared" si="4"/>
        <v>2.1428010978907482E-10</v>
      </c>
      <c r="T22" s="15">
        <f t="shared" si="5"/>
        <v>0</v>
      </c>
      <c r="U22" s="15">
        <f t="shared" si="6"/>
        <v>0</v>
      </c>
      <c r="V22" s="15">
        <f t="shared" si="9"/>
        <v>2.9386217888779495E-21</v>
      </c>
      <c r="W22" s="39">
        <f t="shared" si="8"/>
        <v>-3.5155176033503676E-24</v>
      </c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x14ac:dyDescent="0.25">
      <c r="A23" s="7"/>
      <c r="B23" s="11">
        <v>19</v>
      </c>
      <c r="C23" s="15">
        <v>0</v>
      </c>
      <c r="D23" s="15">
        <v>4.7641720205362976E-10</v>
      </c>
      <c r="E23" s="15">
        <v>0</v>
      </c>
      <c r="F23" s="15">
        <v>0</v>
      </c>
      <c r="G23" s="15">
        <v>7.0000000000000007E-2</v>
      </c>
      <c r="H23" s="15">
        <v>7.0000000000000007E-2</v>
      </c>
      <c r="I23" s="15">
        <v>7.0000000000000007E-2</v>
      </c>
      <c r="J23" s="15">
        <v>0.05</v>
      </c>
      <c r="K23" s="15">
        <v>80</v>
      </c>
      <c r="L23" s="12">
        <v>100</v>
      </c>
      <c r="M23" s="7"/>
      <c r="N23" s="11">
        <f t="shared" si="0"/>
        <v>0</v>
      </c>
      <c r="O23" s="15">
        <f t="shared" si="1"/>
        <v>2.1549857003776454E-10</v>
      </c>
      <c r="P23" s="15">
        <f t="shared" si="1"/>
        <v>0</v>
      </c>
      <c r="Q23" s="15">
        <f t="shared" si="2"/>
        <v>0</v>
      </c>
      <c r="R23" s="15">
        <f t="shared" si="3"/>
        <v>0</v>
      </c>
      <c r="S23" s="15">
        <f t="shared" si="4"/>
        <v>2.1549857003479077E-10</v>
      </c>
      <c r="T23" s="15">
        <f t="shared" si="5"/>
        <v>0</v>
      </c>
      <c r="U23" s="15">
        <f t="shared" si="6"/>
        <v>0</v>
      </c>
      <c r="V23" s="15">
        <f t="shared" si="9"/>
        <v>2.9721365559705364E-21</v>
      </c>
      <c r="W23" s="39">
        <f t="shared" si="8"/>
        <v>1.6285118309637732E-24</v>
      </c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x14ac:dyDescent="0.25">
      <c r="A24" s="7"/>
      <c r="B24" s="11">
        <v>20</v>
      </c>
      <c r="C24" s="15">
        <v>0</v>
      </c>
      <c r="D24" s="15">
        <v>4.7912625153871457E-10</v>
      </c>
      <c r="E24" s="15">
        <v>0</v>
      </c>
      <c r="F24" s="15">
        <v>0</v>
      </c>
      <c r="G24" s="15">
        <v>7.0000000000000007E-2</v>
      </c>
      <c r="H24" s="15">
        <v>7.0000000000000007E-2</v>
      </c>
      <c r="I24" s="15">
        <v>7.0000000000000007E-2</v>
      </c>
      <c r="J24" s="15">
        <v>0.05</v>
      </c>
      <c r="K24" s="15">
        <v>80</v>
      </c>
      <c r="L24" s="12">
        <v>100</v>
      </c>
      <c r="M24" s="7"/>
      <c r="N24" s="11">
        <f t="shared" si="0"/>
        <v>0</v>
      </c>
      <c r="O24" s="15">
        <f t="shared" si="1"/>
        <v>2.1672395880979216E-10</v>
      </c>
      <c r="P24" s="15">
        <f t="shared" si="1"/>
        <v>0</v>
      </c>
      <c r="Q24" s="15">
        <f t="shared" si="2"/>
        <v>0</v>
      </c>
      <c r="R24" s="15">
        <f t="shared" si="3"/>
        <v>0</v>
      </c>
      <c r="S24" s="15">
        <f t="shared" si="4"/>
        <v>2.1672395880678526E-10</v>
      </c>
      <c r="T24" s="15">
        <f t="shared" si="5"/>
        <v>0</v>
      </c>
      <c r="U24" s="15">
        <f t="shared" si="6"/>
        <v>0</v>
      </c>
      <c r="V24" s="15">
        <f t="shared" si="9"/>
        <v>3.0060335565366501E-21</v>
      </c>
      <c r="W24" s="39">
        <f t="shared" si="8"/>
        <v>8.788794008375919E-25</v>
      </c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x14ac:dyDescent="0.25">
      <c r="A25" s="7"/>
      <c r="B25" s="11">
        <v>21</v>
      </c>
      <c r="C25" s="15">
        <v>0</v>
      </c>
      <c r="D25" s="15">
        <v>4.8185070548249847E-10</v>
      </c>
      <c r="E25" s="15">
        <v>0</v>
      </c>
      <c r="F25" s="15">
        <v>0</v>
      </c>
      <c r="G25" s="15">
        <v>7.0000000000000007E-2</v>
      </c>
      <c r="H25" s="15">
        <v>7.0000000000000007E-2</v>
      </c>
      <c r="I25" s="15">
        <v>7.0000000000000007E-2</v>
      </c>
      <c r="J25" s="15">
        <v>0.05</v>
      </c>
      <c r="K25" s="15">
        <v>80</v>
      </c>
      <c r="L25" s="12">
        <v>100</v>
      </c>
      <c r="M25" s="7"/>
      <c r="N25" s="11">
        <f t="shared" si="0"/>
        <v>0</v>
      </c>
      <c r="O25" s="15">
        <f t="shared" si="1"/>
        <v>2.1795631550574765E-10</v>
      </c>
      <c r="P25" s="15">
        <f t="shared" si="1"/>
        <v>0</v>
      </c>
      <c r="Q25" s="15">
        <f t="shared" si="2"/>
        <v>0</v>
      </c>
      <c r="R25" s="15">
        <f t="shared" si="3"/>
        <v>0</v>
      </c>
      <c r="S25" s="15">
        <f t="shared" si="4"/>
        <v>2.1795631550271133E-10</v>
      </c>
      <c r="T25" s="15">
        <f t="shared" si="5"/>
        <v>0</v>
      </c>
      <c r="U25" s="15">
        <f t="shared" si="6"/>
        <v>0</v>
      </c>
      <c r="V25" s="15">
        <f t="shared" si="9"/>
        <v>3.0403171499211167E-21</v>
      </c>
      <c r="W25" s="39">
        <f t="shared" si="8"/>
        <v>-4.0066560920537278E-24</v>
      </c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x14ac:dyDescent="0.25">
      <c r="A26" s="7"/>
      <c r="B26" s="11">
        <v>22</v>
      </c>
      <c r="C26" s="15">
        <v>0</v>
      </c>
      <c r="D26" s="15">
        <v>4.8459065147930145E-10</v>
      </c>
      <c r="E26" s="15">
        <v>0</v>
      </c>
      <c r="F26" s="15">
        <v>0</v>
      </c>
      <c r="G26" s="15">
        <v>7.0000000000000007E-2</v>
      </c>
      <c r="H26" s="15">
        <v>7.0000000000000007E-2</v>
      </c>
      <c r="I26" s="15">
        <v>7.0000000000000007E-2</v>
      </c>
      <c r="J26" s="15">
        <v>0.05</v>
      </c>
      <c r="K26" s="15">
        <v>80</v>
      </c>
      <c r="L26" s="12">
        <v>100</v>
      </c>
      <c r="M26" s="7"/>
      <c r="N26" s="11">
        <f t="shared" si="0"/>
        <v>0</v>
      </c>
      <c r="O26" s="15">
        <f t="shared" si="1"/>
        <v>2.191956797473127E-10</v>
      </c>
      <c r="P26" s="15">
        <f t="shared" si="1"/>
        <v>0</v>
      </c>
      <c r="Q26" s="15">
        <f t="shared" si="2"/>
        <v>0</v>
      </c>
      <c r="R26" s="15">
        <f t="shared" si="3"/>
        <v>0</v>
      </c>
      <c r="S26" s="15">
        <f t="shared" si="4"/>
        <v>2.1919567974423908E-10</v>
      </c>
      <c r="T26" s="15">
        <f t="shared" si="5"/>
        <v>0</v>
      </c>
      <c r="U26" s="15">
        <f t="shared" si="6"/>
        <v>0</v>
      </c>
      <c r="V26" s="15">
        <f t="shared" si="9"/>
        <v>3.074991745186498E-21</v>
      </c>
      <c r="W26" s="39">
        <f t="shared" si="8"/>
        <v>-1.3700178895409521E-24</v>
      </c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x14ac:dyDescent="0.25">
      <c r="A27" s="7"/>
      <c r="B27" s="11">
        <v>23</v>
      </c>
      <c r="C27" s="15">
        <v>0</v>
      </c>
      <c r="D27" s="15">
        <v>4.8734617762153088E-10</v>
      </c>
      <c r="E27" s="15">
        <v>0</v>
      </c>
      <c r="F27" s="15">
        <v>0</v>
      </c>
      <c r="G27" s="15">
        <v>7.0000000000000007E-2</v>
      </c>
      <c r="H27" s="15">
        <v>7.0000000000000007E-2</v>
      </c>
      <c r="I27" s="15">
        <v>7.0000000000000007E-2</v>
      </c>
      <c r="J27" s="15">
        <v>0.05</v>
      </c>
      <c r="K27" s="15">
        <v>80</v>
      </c>
      <c r="L27" s="12">
        <v>100</v>
      </c>
      <c r="M27" s="7"/>
      <c r="N27" s="11">
        <f t="shared" si="0"/>
        <v>0</v>
      </c>
      <c r="O27" s="15">
        <f t="shared" si="1"/>
        <v>2.2044209138146961E-10</v>
      </c>
      <c r="P27" s="15">
        <f t="shared" si="1"/>
        <v>0</v>
      </c>
      <c r="Q27" s="15">
        <f t="shared" si="2"/>
        <v>0</v>
      </c>
      <c r="R27" s="15">
        <f t="shared" si="3"/>
        <v>0</v>
      </c>
      <c r="S27" s="15">
        <f t="shared" si="4"/>
        <v>2.2044209137835434E-10</v>
      </c>
      <c r="T27" s="15">
        <f t="shared" si="5"/>
        <v>0</v>
      </c>
      <c r="U27" s="15">
        <f t="shared" si="6"/>
        <v>0</v>
      </c>
      <c r="V27" s="15">
        <f t="shared" si="9"/>
        <v>3.1100618016808148E-21</v>
      </c>
      <c r="W27" s="39">
        <f t="shared" si="8"/>
        <v>5.1957282225987051E-24</v>
      </c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x14ac:dyDescent="0.25">
      <c r="A28" s="7"/>
      <c r="B28" s="11">
        <v>24</v>
      </c>
      <c r="C28" s="15">
        <v>0</v>
      </c>
      <c r="D28" s="15">
        <v>4.9011737250251389E-10</v>
      </c>
      <c r="E28" s="15">
        <v>0</v>
      </c>
      <c r="F28" s="15">
        <v>0</v>
      </c>
      <c r="G28" s="15">
        <v>7.0000000000000007E-2</v>
      </c>
      <c r="H28" s="15">
        <v>7.0000000000000007E-2</v>
      </c>
      <c r="I28" s="15">
        <v>7.0000000000000007E-2</v>
      </c>
      <c r="J28" s="15">
        <v>0.05</v>
      </c>
      <c r="K28" s="15">
        <v>80</v>
      </c>
      <c r="L28" s="12">
        <v>100</v>
      </c>
      <c r="M28" s="7"/>
      <c r="N28" s="11">
        <f t="shared" si="0"/>
        <v>0</v>
      </c>
      <c r="O28" s="15">
        <f t="shared" si="1"/>
        <v>2.216955904817825E-10</v>
      </c>
      <c r="P28" s="15">
        <f t="shared" si="1"/>
        <v>0</v>
      </c>
      <c r="Q28" s="15">
        <f t="shared" si="2"/>
        <v>0</v>
      </c>
      <c r="R28" s="15">
        <f t="shared" si="3"/>
        <v>0</v>
      </c>
      <c r="S28" s="15">
        <f t="shared" si="4"/>
        <v>2.2169559047864079E-10</v>
      </c>
      <c r="T28" s="15">
        <f t="shared" si="5"/>
        <v>0</v>
      </c>
      <c r="U28" s="15">
        <f t="shared" si="6"/>
        <v>0</v>
      </c>
      <c r="V28" s="15">
        <f t="shared" si="9"/>
        <v>3.1455318296110854E-21</v>
      </c>
      <c r="W28" s="39">
        <f t="shared" si="8"/>
        <v>-3.825710333057753E-24</v>
      </c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x14ac:dyDescent="0.25">
      <c r="A29" s="7"/>
      <c r="B29" s="11">
        <v>25</v>
      </c>
      <c r="C29" s="15">
        <v>0</v>
      </c>
      <c r="D29" s="15">
        <v>4.929043252193452E-10</v>
      </c>
      <c r="E29" s="15">
        <v>0</v>
      </c>
      <c r="F29" s="15">
        <v>0</v>
      </c>
      <c r="G29" s="15">
        <v>7.0000000000000007E-2</v>
      </c>
      <c r="H29" s="15">
        <v>7.0000000000000007E-2</v>
      </c>
      <c r="I29" s="15">
        <v>7.0000000000000007E-2</v>
      </c>
      <c r="J29" s="15">
        <v>0.05</v>
      </c>
      <c r="K29" s="15">
        <v>80</v>
      </c>
      <c r="L29" s="12">
        <v>100</v>
      </c>
      <c r="M29" s="7"/>
      <c r="N29" s="11">
        <f t="shared" si="0"/>
        <v>0</v>
      </c>
      <c r="O29" s="15">
        <f t="shared" si="1"/>
        <v>2.2295621734968554E-10</v>
      </c>
      <c r="P29" s="15">
        <f t="shared" si="1"/>
        <v>0</v>
      </c>
      <c r="Q29" s="15">
        <f t="shared" si="2"/>
        <v>0</v>
      </c>
      <c r="R29" s="15">
        <f t="shared" si="3"/>
        <v>0</v>
      </c>
      <c r="S29" s="15">
        <f t="shared" si="4"/>
        <v>2.2295621734650421E-10</v>
      </c>
      <c r="T29" s="15">
        <f t="shared" si="5"/>
        <v>0</v>
      </c>
      <c r="U29" s="15">
        <f t="shared" si="6"/>
        <v>0</v>
      </c>
      <c r="V29" s="15">
        <f t="shared" si="9"/>
        <v>3.1814063906215443E-21</v>
      </c>
      <c r="W29" s="39">
        <f t="shared" si="8"/>
        <v>-7.7548182426846345E-26</v>
      </c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x14ac:dyDescent="0.25">
      <c r="A30" s="7"/>
      <c r="B30" s="11">
        <v>26</v>
      </c>
      <c r="C30" s="15">
        <v>0</v>
      </c>
      <c r="D30" s="15">
        <v>4.9570712537575222E-10</v>
      </c>
      <c r="E30" s="15">
        <v>0</v>
      </c>
      <c r="F30" s="15">
        <v>0</v>
      </c>
      <c r="G30" s="15">
        <v>7.0000000000000007E-2</v>
      </c>
      <c r="H30" s="15">
        <v>7.0000000000000007E-2</v>
      </c>
      <c r="I30" s="15">
        <v>7.0000000000000007E-2</v>
      </c>
      <c r="J30" s="15">
        <v>0.05</v>
      </c>
      <c r="K30" s="15">
        <v>80</v>
      </c>
      <c r="L30" s="12">
        <v>100</v>
      </c>
      <c r="M30" s="7"/>
      <c r="N30" s="11">
        <f t="shared" si="0"/>
        <v>0</v>
      </c>
      <c r="O30" s="15">
        <f t="shared" si="1"/>
        <v>2.24224012515779E-10</v>
      </c>
      <c r="P30" s="15">
        <f t="shared" si="1"/>
        <v>0</v>
      </c>
      <c r="Q30" s="15">
        <f t="shared" si="2"/>
        <v>0</v>
      </c>
      <c r="R30" s="15">
        <f t="shared" si="3"/>
        <v>0</v>
      </c>
      <c r="S30" s="15">
        <f t="shared" si="4"/>
        <v>2.242240125125621E-10</v>
      </c>
      <c r="T30" s="15">
        <f t="shared" si="5"/>
        <v>0</v>
      </c>
      <c r="U30" s="15">
        <f t="shared" si="6"/>
        <v>0</v>
      </c>
      <c r="V30" s="15">
        <f t="shared" si="9"/>
        <v>3.2176900983829512E-21</v>
      </c>
      <c r="W30" s="39">
        <f t="shared" si="8"/>
        <v>-7.7548182426846345E-25</v>
      </c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x14ac:dyDescent="0.25">
      <c r="A31" s="7"/>
      <c r="B31" s="11">
        <v>27</v>
      </c>
      <c r="C31" s="15">
        <v>0</v>
      </c>
      <c r="D31" s="15">
        <v>4.9852586308497568E-10</v>
      </c>
      <c r="E31" s="15">
        <v>0</v>
      </c>
      <c r="F31" s="15">
        <v>0</v>
      </c>
      <c r="G31" s="15">
        <v>7.0000000000000007E-2</v>
      </c>
      <c r="H31" s="15">
        <v>7.0000000000000007E-2</v>
      </c>
      <c r="I31" s="15">
        <v>7.0000000000000007E-2</v>
      </c>
      <c r="J31" s="15">
        <v>0.05</v>
      </c>
      <c r="K31" s="15">
        <v>80</v>
      </c>
      <c r="L31" s="12">
        <v>100</v>
      </c>
      <c r="M31" s="7"/>
      <c r="N31" s="11">
        <f t="shared" si="0"/>
        <v>0</v>
      </c>
      <c r="O31" s="15">
        <f t="shared" si="1"/>
        <v>2.2549901674113185E-10</v>
      </c>
      <c r="P31" s="15">
        <f t="shared" si="1"/>
        <v>0</v>
      </c>
      <c r="Q31" s="15">
        <f t="shared" si="2"/>
        <v>0</v>
      </c>
      <c r="R31" s="15">
        <f t="shared" si="3"/>
        <v>0</v>
      </c>
      <c r="S31" s="15">
        <f t="shared" si="4"/>
        <v>2.2549901673787623E-10</v>
      </c>
      <c r="T31" s="15">
        <f t="shared" si="5"/>
        <v>0</v>
      </c>
      <c r="U31" s="15">
        <f t="shared" si="6"/>
        <v>0</v>
      </c>
      <c r="V31" s="15">
        <f t="shared" si="9"/>
        <v>3.2543876191839354E-21</v>
      </c>
      <c r="W31" s="39">
        <f t="shared" si="8"/>
        <v>1.2407709188295415E-24</v>
      </c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1:36" x14ac:dyDescent="0.25">
      <c r="A32" s="7"/>
      <c r="B32" s="11">
        <v>28</v>
      </c>
      <c r="C32" s="15">
        <v>0</v>
      </c>
      <c r="D32" s="15">
        <v>5.0136062897266694E-10</v>
      </c>
      <c r="E32" s="15">
        <v>0</v>
      </c>
      <c r="F32" s="15">
        <v>0</v>
      </c>
      <c r="G32" s="15">
        <v>7.0000000000000007E-2</v>
      </c>
      <c r="H32" s="15">
        <v>7.0000000000000007E-2</v>
      </c>
      <c r="I32" s="15">
        <v>7.0000000000000007E-2</v>
      </c>
      <c r="J32" s="15">
        <v>0.05</v>
      </c>
      <c r="K32" s="15">
        <v>80</v>
      </c>
      <c r="L32" s="12">
        <v>100</v>
      </c>
      <c r="M32" s="7"/>
      <c r="N32" s="11">
        <f t="shared" si="0"/>
        <v>0</v>
      </c>
      <c r="O32" s="15">
        <f t="shared" si="1"/>
        <v>2.2678127101859293E-10</v>
      </c>
      <c r="P32" s="15">
        <f t="shared" si="1"/>
        <v>0</v>
      </c>
      <c r="Q32" s="15">
        <f t="shared" si="2"/>
        <v>0</v>
      </c>
      <c r="R32" s="15">
        <f t="shared" si="3"/>
        <v>0</v>
      </c>
      <c r="S32" s="15">
        <f t="shared" si="4"/>
        <v>2.2678127101530091E-10</v>
      </c>
      <c r="T32" s="15">
        <f t="shared" si="5"/>
        <v>0</v>
      </c>
      <c r="U32" s="15">
        <f t="shared" si="6"/>
        <v>0</v>
      </c>
      <c r="V32" s="15">
        <f t="shared" si="9"/>
        <v>3.2915036725321833E-21</v>
      </c>
      <c r="W32" s="39">
        <f>N32+O32+P32-Q32-V32-R32-S32-T32+U32</f>
        <v>5.169878828456423E-25</v>
      </c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1:36" x14ac:dyDescent="0.25">
      <c r="A33" s="7"/>
      <c r="B33" s="11">
        <v>29</v>
      </c>
      <c r="C33" s="15">
        <v>0</v>
      </c>
      <c r="D33" s="15">
        <v>5.042115141798016E-10</v>
      </c>
      <c r="E33" s="15">
        <v>0</v>
      </c>
      <c r="F33" s="15">
        <v>0</v>
      </c>
      <c r="G33" s="15">
        <v>7.0000000000000007E-2</v>
      </c>
      <c r="H33" s="15">
        <v>7.0000000000000007E-2</v>
      </c>
      <c r="I33" s="15">
        <v>7.0000000000000007E-2</v>
      </c>
      <c r="J33" s="15">
        <v>0.05</v>
      </c>
      <c r="K33" s="15">
        <v>80</v>
      </c>
      <c r="L33" s="12">
        <v>100</v>
      </c>
      <c r="M33" s="7"/>
      <c r="N33" s="11">
        <f t="shared" si="0"/>
        <v>0</v>
      </c>
      <c r="O33" s="15">
        <f t="shared" si="1"/>
        <v>2.280708165741083E-10</v>
      </c>
      <c r="P33" s="15">
        <f t="shared" si="1"/>
        <v>0</v>
      </c>
      <c r="Q33" s="15">
        <f t="shared" si="2"/>
        <v>0</v>
      </c>
      <c r="R33" s="15">
        <f t="shared" si="3"/>
        <v>0</v>
      </c>
      <c r="S33" s="15">
        <f t="shared" si="4"/>
        <v>2.2807081657077342E-10</v>
      </c>
      <c r="T33" s="15">
        <f t="shared" si="5"/>
        <v>0</v>
      </c>
      <c r="U33" s="15">
        <f t="shared" si="6"/>
        <v>0</v>
      </c>
      <c r="V33" s="15">
        <f t="shared" si="9"/>
        <v>3.3290430317606001E-21</v>
      </c>
      <c r="W33" s="39">
        <f t="shared" si="8"/>
        <v>5.841963076155758E-24</v>
      </c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x14ac:dyDescent="0.25">
      <c r="A34" s="7"/>
      <c r="B34" s="11">
        <v>30</v>
      </c>
      <c r="C34" s="15">
        <v>0</v>
      </c>
      <c r="D34" s="15">
        <v>5.0707861036561019E-10</v>
      </c>
      <c r="E34" s="15">
        <v>0</v>
      </c>
      <c r="F34" s="15">
        <v>0</v>
      </c>
      <c r="G34" s="15">
        <v>7.0000000000000007E-2</v>
      </c>
      <c r="H34" s="15">
        <v>7.0000000000000007E-2</v>
      </c>
      <c r="I34" s="15">
        <v>7.0000000000000007E-2</v>
      </c>
      <c r="J34" s="15">
        <v>0.05</v>
      </c>
      <c r="K34" s="15">
        <v>80</v>
      </c>
      <c r="L34" s="12">
        <v>100</v>
      </c>
      <c r="M34" s="7"/>
      <c r="N34" s="11">
        <f t="shared" si="0"/>
        <v>0</v>
      </c>
      <c r="O34" s="15">
        <f t="shared" si="1"/>
        <v>2.2936769486804727E-10</v>
      </c>
      <c r="P34" s="15">
        <f t="shared" si="1"/>
        <v>0</v>
      </c>
      <c r="Q34" s="15">
        <f t="shared" si="2"/>
        <v>0</v>
      </c>
      <c r="R34" s="15">
        <f t="shared" si="3"/>
        <v>0</v>
      </c>
      <c r="S34" s="15">
        <f t="shared" si="4"/>
        <v>2.2936769486468708E-10</v>
      </c>
      <c r="T34" s="15">
        <f t="shared" si="5"/>
        <v>0</v>
      </c>
      <c r="U34" s="15">
        <f t="shared" si="6"/>
        <v>0</v>
      </c>
      <c r="V34" s="15">
        <f t="shared" si="9"/>
        <v>3.3670105246425731E-21</v>
      </c>
      <c r="W34" s="39">
        <f t="shared" si="8"/>
        <v>-6.8242400535624783E-24</v>
      </c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x14ac:dyDescent="0.25">
      <c r="A35" s="7"/>
      <c r="B35" s="11">
        <v>31</v>
      </c>
      <c r="C35" s="15">
        <v>0</v>
      </c>
      <c r="D35" s="15">
        <v>5.0996200971052424E-10</v>
      </c>
      <c r="E35" s="15">
        <v>0</v>
      </c>
      <c r="F35" s="15">
        <v>0</v>
      </c>
      <c r="G35" s="15">
        <v>7.0000000000000007E-2</v>
      </c>
      <c r="H35" s="15">
        <v>7.0000000000000007E-2</v>
      </c>
      <c r="I35" s="15">
        <v>7.0000000000000007E-2</v>
      </c>
      <c r="J35" s="15">
        <v>0.05</v>
      </c>
      <c r="K35" s="15">
        <v>80</v>
      </c>
      <c r="L35" s="12">
        <v>100</v>
      </c>
      <c r="M35" s="7"/>
      <c r="N35" s="11">
        <f t="shared" si="0"/>
        <v>0</v>
      </c>
      <c r="O35" s="15">
        <f t="shared" si="1"/>
        <v>2.3067194759653475E-10</v>
      </c>
      <c r="P35" s="15">
        <f t="shared" si="1"/>
        <v>0</v>
      </c>
      <c r="Q35" s="15">
        <f t="shared" si="2"/>
        <v>0</v>
      </c>
      <c r="R35" s="15">
        <f t="shared" si="3"/>
        <v>0</v>
      </c>
      <c r="S35" s="15">
        <f t="shared" si="4"/>
        <v>2.3067194759312382E-10</v>
      </c>
      <c r="T35" s="15">
        <f t="shared" si="5"/>
        <v>0</v>
      </c>
      <c r="U35" s="15">
        <f t="shared" si="6"/>
        <v>0</v>
      </c>
      <c r="V35" s="15">
        <f t="shared" si="9"/>
        <v>3.4054110340099118E-21</v>
      </c>
      <c r="W35" s="39">
        <f t="shared" si="8"/>
        <v>5.5317703464483726E-24</v>
      </c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x14ac:dyDescent="0.25">
      <c r="A36" s="7"/>
      <c r="B36" s="11">
        <v>32</v>
      </c>
      <c r="C36" s="15">
        <v>0</v>
      </c>
      <c r="D36" s="15">
        <v>5.1286180491914113E-10</v>
      </c>
      <c r="E36" s="15">
        <v>0</v>
      </c>
      <c r="F36" s="15">
        <v>0</v>
      </c>
      <c r="G36" s="15">
        <v>7.0000000000000007E-2</v>
      </c>
      <c r="H36" s="15">
        <v>7.0000000000000007E-2</v>
      </c>
      <c r="I36" s="15">
        <v>7.0000000000000007E-2</v>
      </c>
      <c r="J36" s="15">
        <v>0.05</v>
      </c>
      <c r="K36" s="15">
        <v>80</v>
      </c>
      <c r="L36" s="12">
        <v>100</v>
      </c>
      <c r="M36" s="7"/>
      <c r="N36" s="11">
        <f t="shared" si="0"/>
        <v>0</v>
      </c>
      <c r="O36" s="15">
        <f t="shared" si="1"/>
        <v>2.3198361669279241E-10</v>
      </c>
      <c r="P36" s="15">
        <f t="shared" si="1"/>
        <v>0</v>
      </c>
      <c r="Q36" s="15">
        <f t="shared" si="2"/>
        <v>0</v>
      </c>
      <c r="R36" s="15">
        <f t="shared" si="3"/>
        <v>0</v>
      </c>
      <c r="S36" s="15">
        <f t="shared" si="4"/>
        <v>2.3198361668935131E-10</v>
      </c>
      <c r="T36" s="15">
        <f t="shared" si="5"/>
        <v>0</v>
      </c>
      <c r="U36" s="15">
        <f t="shared" si="6"/>
        <v>0</v>
      </c>
      <c r="V36" s="15">
        <f t="shared" si="9"/>
        <v>3.4442494983854007E-21</v>
      </c>
      <c r="W36" s="39">
        <f t="shared" si="8"/>
        <v>-3.153626085358418E-24</v>
      </c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x14ac:dyDescent="0.25">
      <c r="A37" s="7"/>
      <c r="B37" s="11">
        <v>33</v>
      </c>
      <c r="C37" s="15">
        <v>0</v>
      </c>
      <c r="D37" s="15">
        <v>5.1577808922320371E-10</v>
      </c>
      <c r="E37" s="15">
        <v>0</v>
      </c>
      <c r="F37" s="15">
        <v>0</v>
      </c>
      <c r="G37" s="15">
        <v>7.0000000000000007E-2</v>
      </c>
      <c r="H37" s="15">
        <v>7.0000000000000007E-2</v>
      </c>
      <c r="I37" s="15">
        <v>7.0000000000000007E-2</v>
      </c>
      <c r="J37" s="15">
        <v>0.05</v>
      </c>
      <c r="K37" s="15">
        <v>80</v>
      </c>
      <c r="L37" s="12">
        <v>100</v>
      </c>
      <c r="M37" s="7"/>
      <c r="N37" s="11">
        <f t="shared" si="0"/>
        <v>0</v>
      </c>
      <c r="O37" s="15">
        <f t="shared" si="1"/>
        <v>2.3330274432848665E-10</v>
      </c>
      <c r="P37" s="15">
        <f t="shared" si="1"/>
        <v>0</v>
      </c>
      <c r="Q37" s="15">
        <f t="shared" si="2"/>
        <v>0</v>
      </c>
      <c r="R37" s="15">
        <f t="shared" si="3"/>
        <v>0</v>
      </c>
      <c r="S37" s="15">
        <f t="shared" si="4"/>
        <v>2.3330274432500587E-10</v>
      </c>
      <c r="T37" s="15">
        <f t="shared" si="5"/>
        <v>0</v>
      </c>
      <c r="U37" s="15">
        <f t="shared" si="6"/>
        <v>0</v>
      </c>
      <c r="V37" s="15">
        <f t="shared" si="9"/>
        <v>3.4835309126130603E-21</v>
      </c>
      <c r="W37" s="39">
        <f t="shared" si="8"/>
        <v>-2.7400357790819042E-24</v>
      </c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x14ac:dyDescent="0.25">
      <c r="A38" s="7"/>
      <c r="B38" s="11">
        <v>34</v>
      </c>
      <c r="C38" s="15">
        <v>0</v>
      </c>
      <c r="D38" s="15">
        <v>5.1871095638459816E-10</v>
      </c>
      <c r="E38" s="15">
        <v>0</v>
      </c>
      <c r="F38" s="15">
        <v>0</v>
      </c>
      <c r="G38" s="15">
        <v>7.0000000000000007E-2</v>
      </c>
      <c r="H38" s="15">
        <v>7.0000000000000007E-2</v>
      </c>
      <c r="I38" s="15">
        <v>7.0000000000000007E-2</v>
      </c>
      <c r="J38" s="15">
        <v>0.05</v>
      </c>
      <c r="K38" s="15">
        <v>80</v>
      </c>
      <c r="L38" s="12">
        <v>100</v>
      </c>
      <c r="M38" s="7"/>
      <c r="N38" s="11">
        <f t="shared" si="0"/>
        <v>0</v>
      </c>
      <c r="O38" s="15">
        <f t="shared" si="1"/>
        <v>2.3462937291508429E-10</v>
      </c>
      <c r="P38" s="15">
        <f t="shared" si="1"/>
        <v>0</v>
      </c>
      <c r="Q38" s="15">
        <f t="shared" si="2"/>
        <v>0</v>
      </c>
      <c r="R38" s="15">
        <f t="shared" si="3"/>
        <v>0</v>
      </c>
      <c r="S38" s="15">
        <f t="shared" si="4"/>
        <v>2.3462937291155657E-10</v>
      </c>
      <c r="T38" s="15">
        <f t="shared" si="5"/>
        <v>0</v>
      </c>
      <c r="U38" s="15">
        <f t="shared" si="6"/>
        <v>0</v>
      </c>
      <c r="V38" s="15">
        <f t="shared" si="9"/>
        <v>3.5232603285036982E-21</v>
      </c>
      <c r="W38" s="39">
        <f t="shared" si="8"/>
        <v>4.4460957924725238E-24</v>
      </c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x14ac:dyDescent="0.25">
      <c r="A39" s="7"/>
      <c r="B39" s="11">
        <v>35</v>
      </c>
      <c r="C39" s="15">
        <v>0</v>
      </c>
      <c r="D39" s="15">
        <v>0</v>
      </c>
      <c r="E39" s="15">
        <v>-4.1849245973113194E-10</v>
      </c>
      <c r="F39" s="15">
        <v>-4.1849246148249373E-8</v>
      </c>
      <c r="G39" s="15">
        <v>7.0000000000000007E-2</v>
      </c>
      <c r="H39" s="15">
        <v>7.0000000000000007E-2</v>
      </c>
      <c r="I39" s="15">
        <v>7.0000000000000007E-2</v>
      </c>
      <c r="J39" s="15">
        <v>0.05</v>
      </c>
      <c r="K39" s="15">
        <v>80</v>
      </c>
      <c r="L39" s="12">
        <v>100</v>
      </c>
      <c r="M39" s="7"/>
      <c r="N39" s="11">
        <f t="shared" si="0"/>
        <v>0</v>
      </c>
      <c r="O39" s="15">
        <f t="shared" si="1"/>
        <v>0</v>
      </c>
      <c r="P39" s="15">
        <f t="shared" si="1"/>
        <v>-2.3662172108526672E-10</v>
      </c>
      <c r="Q39" s="15">
        <f t="shared" si="2"/>
        <v>-1.7049900906033701E-10</v>
      </c>
      <c r="R39" s="15">
        <f t="shared" si="3"/>
        <v>0</v>
      </c>
      <c r="S39" s="15">
        <f t="shared" si="4"/>
        <v>-4.1496876510767853E-8</v>
      </c>
      <c r="T39" s="15">
        <f t="shared" si="5"/>
        <v>-4.1849245973113194E-10</v>
      </c>
      <c r="U39" s="15">
        <f t="shared" si="6"/>
        <v>-4.1849246148249373E-8</v>
      </c>
      <c r="V39" s="15">
        <f t="shared" si="9"/>
        <v>1.1022492224347986E-16</v>
      </c>
      <c r="W39" s="39">
        <f t="shared" si="8"/>
        <v>-2.3822801641527197E-22</v>
      </c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ht="15.75" thickBot="1" x14ac:dyDescent="0.3">
      <c r="A40" s="7"/>
      <c r="B40" s="13">
        <v>36</v>
      </c>
      <c r="C40" s="16">
        <v>0</v>
      </c>
      <c r="D40" s="16">
        <v>0</v>
      </c>
      <c r="E40" s="16">
        <v>0</v>
      </c>
      <c r="F40" s="16">
        <v>0</v>
      </c>
      <c r="G40" s="16">
        <v>7.0000000000000007E-2</v>
      </c>
      <c r="H40" s="16">
        <v>7.0000000000000007E-2</v>
      </c>
      <c r="I40" s="16">
        <v>7.0000000000000007E-2</v>
      </c>
      <c r="J40" s="16">
        <v>0.05</v>
      </c>
      <c r="K40" s="16">
        <v>80</v>
      </c>
      <c r="L40" s="14">
        <v>100</v>
      </c>
      <c r="M40" s="7"/>
      <c r="N40" s="13">
        <f t="shared" si="0"/>
        <v>0</v>
      </c>
      <c r="O40" s="16">
        <f t="shared" si="1"/>
        <v>0</v>
      </c>
      <c r="P40" s="16">
        <f t="shared" si="1"/>
        <v>0</v>
      </c>
      <c r="Q40" s="16">
        <f t="shared" si="2"/>
        <v>0</v>
      </c>
      <c r="R40" s="16">
        <f t="shared" si="3"/>
        <v>0</v>
      </c>
      <c r="S40" s="15">
        <f t="shared" si="4"/>
        <v>0</v>
      </c>
      <c r="T40" s="15">
        <f t="shared" si="5"/>
        <v>4.1849245973113194E-8</v>
      </c>
      <c r="U40" s="16">
        <f t="shared" si="6"/>
        <v>4.1849246148249373E-8</v>
      </c>
      <c r="V40" s="15">
        <f t="shared" si="9"/>
        <v>1.7513593885181306E-16</v>
      </c>
      <c r="W40" s="39">
        <f t="shared" si="8"/>
        <v>2.3822801641527197E-22</v>
      </c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ht="15.75" thickBot="1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26">
        <f>SUM(W4:W40)</f>
        <v>-3232097.6055833111</v>
      </c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 spans="1:36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1:36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</row>
    <row r="50" spans="1:36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</row>
    <row r="51" spans="1:36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</row>
    <row r="52" spans="1:36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</row>
    <row r="53" spans="1:36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</row>
    <row r="54" spans="1:36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</row>
    <row r="55" spans="1:36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</row>
    <row r="56" spans="1:36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</row>
    <row r="57" spans="1:36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E6F3E-3853-4359-B5B1-21DDA49FE69A}">
  <dimension ref="B1:L65"/>
  <sheetViews>
    <sheetView zoomScale="80" zoomScaleNormal="80" workbookViewId="0">
      <selection activeCell="F7" sqref="F7"/>
    </sheetView>
  </sheetViews>
  <sheetFormatPr defaultRowHeight="15" x14ac:dyDescent="0.25"/>
  <cols>
    <col min="1" max="1" width="2" customWidth="1"/>
    <col min="6" max="6" width="10.5703125" bestFit="1" customWidth="1"/>
  </cols>
  <sheetData>
    <row r="1" spans="2:12" ht="11.25" customHeight="1" x14ac:dyDescent="0.25"/>
    <row r="2" spans="2:12" ht="15.75" thickBot="1" x14ac:dyDescent="0.3">
      <c r="B2" t="s">
        <v>10</v>
      </c>
      <c r="C2">
        <v>1</v>
      </c>
      <c r="D2" t="s">
        <v>42</v>
      </c>
      <c r="E2">
        <f>1/(5+$L$12)</f>
        <v>0.16666666666666666</v>
      </c>
      <c r="F2" t="s">
        <v>43</v>
      </c>
      <c r="G2">
        <v>0.03</v>
      </c>
    </row>
    <row r="3" spans="2:12" ht="15.75" thickBot="1" x14ac:dyDescent="0.3">
      <c r="B3" t="s">
        <v>11</v>
      </c>
      <c r="C3" t="s">
        <v>38</v>
      </c>
      <c r="D3" t="s">
        <v>39</v>
      </c>
      <c r="E3" t="s">
        <v>40</v>
      </c>
      <c r="F3" t="s">
        <v>41</v>
      </c>
      <c r="G3" t="s">
        <v>36</v>
      </c>
      <c r="H3" t="s">
        <v>27</v>
      </c>
      <c r="K3" s="35" t="s">
        <v>0</v>
      </c>
      <c r="L3" s="36"/>
    </row>
    <row r="4" spans="2:12" x14ac:dyDescent="0.25">
      <c r="B4">
        <v>0</v>
      </c>
      <c r="C4">
        <f>100*$L$4+10*$L$5+$L$6</f>
        <v>2111</v>
      </c>
      <c r="K4" s="4" t="s">
        <v>1</v>
      </c>
      <c r="L4" s="3">
        <v>19</v>
      </c>
    </row>
    <row r="5" spans="2:12" x14ac:dyDescent="0.25">
      <c r="B5">
        <v>1</v>
      </c>
      <c r="C5">
        <v>0</v>
      </c>
      <c r="D5">
        <f>$L$4*(C5^0.6)</f>
        <v>0</v>
      </c>
      <c r="E5">
        <f>D5/(5+$L$13)</f>
        <v>0</v>
      </c>
      <c r="F5">
        <f>C5*(1-$E$2)-C4</f>
        <v>-2111</v>
      </c>
      <c r="G5">
        <f>D5-F5-E5</f>
        <v>2111</v>
      </c>
      <c r="H5">
        <f>G5*EXP(-$G$2*B5)</f>
        <v>2048.6105213209007</v>
      </c>
      <c r="K5" s="5" t="s">
        <v>2</v>
      </c>
      <c r="L5" s="1">
        <v>21</v>
      </c>
    </row>
    <row r="6" spans="2:12" x14ac:dyDescent="0.25">
      <c r="B6">
        <v>2</v>
      </c>
      <c r="C6">
        <v>0</v>
      </c>
      <c r="D6">
        <f t="shared" ref="D6:D64" si="0">$L$4*(C6^0.6)</f>
        <v>0</v>
      </c>
      <c r="E6">
        <f t="shared" ref="E6:E64" si="1">D6/(5+$L$13)</f>
        <v>0</v>
      </c>
      <c r="F6">
        <f t="shared" ref="F6:F64" si="2">C6*(1-$E$2)-C5</f>
        <v>0</v>
      </c>
      <c r="G6">
        <f t="shared" ref="G6:G64" si="3">D6-F6-E6</f>
        <v>0</v>
      </c>
      <c r="H6">
        <f t="shared" ref="H6:H64" si="4">G6*EXP(-$G$2*B6)</f>
        <v>0</v>
      </c>
      <c r="K6" s="5" t="s">
        <v>3</v>
      </c>
      <c r="L6" s="1">
        <v>1</v>
      </c>
    </row>
    <row r="7" spans="2:12" x14ac:dyDescent="0.25">
      <c r="B7">
        <v>3</v>
      </c>
      <c r="C7">
        <v>0</v>
      </c>
      <c r="D7">
        <f t="shared" si="0"/>
        <v>0</v>
      </c>
      <c r="E7">
        <f t="shared" si="1"/>
        <v>0</v>
      </c>
      <c r="F7">
        <f t="shared" si="2"/>
        <v>0</v>
      </c>
      <c r="G7">
        <f t="shared" si="3"/>
        <v>0</v>
      </c>
      <c r="H7">
        <f t="shared" si="4"/>
        <v>0</v>
      </c>
      <c r="K7" s="8"/>
      <c r="L7" s="9"/>
    </row>
    <row r="8" spans="2:12" x14ac:dyDescent="0.25">
      <c r="B8">
        <v>4</v>
      </c>
      <c r="C8">
        <v>0</v>
      </c>
      <c r="D8">
        <f t="shared" si="0"/>
        <v>0</v>
      </c>
      <c r="E8">
        <f t="shared" si="1"/>
        <v>0</v>
      </c>
      <c r="F8">
        <f t="shared" si="2"/>
        <v>0</v>
      </c>
      <c r="G8">
        <f t="shared" si="3"/>
        <v>0</v>
      </c>
      <c r="H8">
        <f t="shared" si="4"/>
        <v>0</v>
      </c>
      <c r="K8" s="5" t="s">
        <v>4</v>
      </c>
      <c r="L8" s="1">
        <v>15</v>
      </c>
    </row>
    <row r="9" spans="2:12" x14ac:dyDescent="0.25">
      <c r="B9">
        <v>5</v>
      </c>
      <c r="C9">
        <v>0</v>
      </c>
      <c r="D9">
        <f t="shared" si="0"/>
        <v>0</v>
      </c>
      <c r="E9">
        <f t="shared" si="1"/>
        <v>0</v>
      </c>
      <c r="F9">
        <f t="shared" si="2"/>
        <v>0</v>
      </c>
      <c r="G9">
        <f t="shared" si="3"/>
        <v>0</v>
      </c>
      <c r="H9">
        <f t="shared" si="4"/>
        <v>0</v>
      </c>
      <c r="K9" s="5" t="s">
        <v>5</v>
      </c>
      <c r="L9" s="1">
        <v>10</v>
      </c>
    </row>
    <row r="10" spans="2:12" x14ac:dyDescent="0.25">
      <c r="B10">
        <v>6</v>
      </c>
      <c r="C10">
        <v>0</v>
      </c>
      <c r="D10">
        <f t="shared" si="0"/>
        <v>0</v>
      </c>
      <c r="E10">
        <f t="shared" si="1"/>
        <v>0</v>
      </c>
      <c r="F10">
        <f t="shared" si="2"/>
        <v>0</v>
      </c>
      <c r="G10">
        <f t="shared" si="3"/>
        <v>0</v>
      </c>
      <c r="H10">
        <f t="shared" si="4"/>
        <v>0</v>
      </c>
      <c r="K10" s="5" t="s">
        <v>6</v>
      </c>
      <c r="L10" s="1">
        <v>12</v>
      </c>
    </row>
    <row r="11" spans="2:12" x14ac:dyDescent="0.25">
      <c r="B11">
        <v>7</v>
      </c>
      <c r="C11">
        <v>0</v>
      </c>
      <c r="D11">
        <f t="shared" si="0"/>
        <v>0</v>
      </c>
      <c r="E11">
        <f t="shared" si="1"/>
        <v>0</v>
      </c>
      <c r="F11">
        <f t="shared" si="2"/>
        <v>0</v>
      </c>
      <c r="G11">
        <f t="shared" si="3"/>
        <v>0</v>
      </c>
      <c r="H11">
        <f t="shared" si="4"/>
        <v>0</v>
      </c>
      <c r="K11" s="8"/>
      <c r="L11" s="9"/>
    </row>
    <row r="12" spans="2:12" x14ac:dyDescent="0.25">
      <c r="B12">
        <v>8</v>
      </c>
      <c r="C12">
        <v>0</v>
      </c>
      <c r="D12">
        <f t="shared" si="0"/>
        <v>0</v>
      </c>
      <c r="E12">
        <f t="shared" si="1"/>
        <v>0</v>
      </c>
      <c r="F12">
        <f t="shared" si="2"/>
        <v>0</v>
      </c>
      <c r="G12">
        <f t="shared" si="3"/>
        <v>0</v>
      </c>
      <c r="H12">
        <f t="shared" si="4"/>
        <v>0</v>
      </c>
      <c r="K12" s="5" t="s">
        <v>7</v>
      </c>
      <c r="L12" s="1">
        <v>1</v>
      </c>
    </row>
    <row r="13" spans="2:12" x14ac:dyDescent="0.25">
      <c r="B13">
        <v>9</v>
      </c>
      <c r="C13">
        <v>0</v>
      </c>
      <c r="D13">
        <f t="shared" si="0"/>
        <v>0</v>
      </c>
      <c r="E13">
        <f t="shared" si="1"/>
        <v>0</v>
      </c>
      <c r="F13">
        <f t="shared" si="2"/>
        <v>0</v>
      </c>
      <c r="G13">
        <f t="shared" si="3"/>
        <v>0</v>
      </c>
      <c r="H13">
        <f t="shared" si="4"/>
        <v>0</v>
      </c>
      <c r="K13" s="5" t="s">
        <v>8</v>
      </c>
      <c r="L13" s="1">
        <v>18</v>
      </c>
    </row>
    <row r="14" spans="2:12" ht="15.75" thickBot="1" x14ac:dyDescent="0.3">
      <c r="B14">
        <v>10</v>
      </c>
      <c r="C14">
        <v>0</v>
      </c>
      <c r="D14">
        <f t="shared" si="0"/>
        <v>0</v>
      </c>
      <c r="E14">
        <f t="shared" si="1"/>
        <v>0</v>
      </c>
      <c r="F14">
        <f t="shared" si="2"/>
        <v>0</v>
      </c>
      <c r="G14">
        <f t="shared" si="3"/>
        <v>0</v>
      </c>
      <c r="H14">
        <f t="shared" si="4"/>
        <v>0</v>
      </c>
      <c r="K14" s="6" t="s">
        <v>9</v>
      </c>
      <c r="L14" s="2">
        <v>20</v>
      </c>
    </row>
    <row r="15" spans="2:12" x14ac:dyDescent="0.25">
      <c r="B15">
        <v>11</v>
      </c>
      <c r="C15">
        <v>0</v>
      </c>
      <c r="D15">
        <f t="shared" si="0"/>
        <v>0</v>
      </c>
      <c r="E15">
        <f t="shared" si="1"/>
        <v>0</v>
      </c>
      <c r="F15">
        <f t="shared" si="2"/>
        <v>0</v>
      </c>
      <c r="G15">
        <f t="shared" si="3"/>
        <v>0</v>
      </c>
      <c r="H15">
        <f t="shared" si="4"/>
        <v>0</v>
      </c>
    </row>
    <row r="16" spans="2:12" x14ac:dyDescent="0.25">
      <c r="B16">
        <v>12</v>
      </c>
      <c r="C16">
        <v>0</v>
      </c>
      <c r="D16">
        <f t="shared" si="0"/>
        <v>0</v>
      </c>
      <c r="E16">
        <f t="shared" si="1"/>
        <v>0</v>
      </c>
      <c r="F16">
        <f t="shared" si="2"/>
        <v>0</v>
      </c>
      <c r="G16">
        <f t="shared" si="3"/>
        <v>0</v>
      </c>
      <c r="H16">
        <f t="shared" si="4"/>
        <v>0</v>
      </c>
    </row>
    <row r="17" spans="2:8" x14ac:dyDescent="0.25">
      <c r="B17">
        <v>13</v>
      </c>
      <c r="C17">
        <v>0</v>
      </c>
      <c r="D17">
        <f t="shared" si="0"/>
        <v>0</v>
      </c>
      <c r="E17">
        <f t="shared" si="1"/>
        <v>0</v>
      </c>
      <c r="F17">
        <f t="shared" si="2"/>
        <v>0</v>
      </c>
      <c r="G17">
        <f t="shared" si="3"/>
        <v>0</v>
      </c>
      <c r="H17">
        <f t="shared" si="4"/>
        <v>0</v>
      </c>
    </row>
    <row r="18" spans="2:8" x14ac:dyDescent="0.25">
      <c r="B18">
        <v>14</v>
      </c>
      <c r="C18">
        <v>0</v>
      </c>
      <c r="D18">
        <f t="shared" si="0"/>
        <v>0</v>
      </c>
      <c r="E18">
        <f t="shared" si="1"/>
        <v>0</v>
      </c>
      <c r="F18">
        <f t="shared" si="2"/>
        <v>0</v>
      </c>
      <c r="G18">
        <f t="shared" si="3"/>
        <v>0</v>
      </c>
      <c r="H18">
        <f t="shared" si="4"/>
        <v>0</v>
      </c>
    </row>
    <row r="19" spans="2:8" x14ac:dyDescent="0.25">
      <c r="B19">
        <v>15</v>
      </c>
      <c r="C19">
        <v>0</v>
      </c>
      <c r="D19">
        <f t="shared" si="0"/>
        <v>0</v>
      </c>
      <c r="E19">
        <f t="shared" si="1"/>
        <v>0</v>
      </c>
      <c r="F19">
        <f t="shared" si="2"/>
        <v>0</v>
      </c>
      <c r="G19">
        <f t="shared" si="3"/>
        <v>0</v>
      </c>
      <c r="H19">
        <f t="shared" si="4"/>
        <v>0</v>
      </c>
    </row>
    <row r="20" spans="2:8" x14ac:dyDescent="0.25">
      <c r="B20">
        <v>16</v>
      </c>
      <c r="C20">
        <v>0</v>
      </c>
      <c r="D20">
        <f t="shared" si="0"/>
        <v>0</v>
      </c>
      <c r="E20">
        <f t="shared" si="1"/>
        <v>0</v>
      </c>
      <c r="F20">
        <f t="shared" si="2"/>
        <v>0</v>
      </c>
      <c r="G20">
        <f t="shared" si="3"/>
        <v>0</v>
      </c>
      <c r="H20">
        <f t="shared" si="4"/>
        <v>0</v>
      </c>
    </row>
    <row r="21" spans="2:8" x14ac:dyDescent="0.25">
      <c r="B21">
        <v>17</v>
      </c>
      <c r="C21">
        <v>0</v>
      </c>
      <c r="D21">
        <f t="shared" si="0"/>
        <v>0</v>
      </c>
      <c r="E21">
        <f t="shared" si="1"/>
        <v>0</v>
      </c>
      <c r="F21">
        <f t="shared" si="2"/>
        <v>0</v>
      </c>
      <c r="G21">
        <f t="shared" si="3"/>
        <v>0</v>
      </c>
      <c r="H21">
        <f t="shared" si="4"/>
        <v>0</v>
      </c>
    </row>
    <row r="22" spans="2:8" x14ac:dyDescent="0.25">
      <c r="B22">
        <v>18</v>
      </c>
      <c r="C22">
        <v>0</v>
      </c>
      <c r="D22">
        <f t="shared" si="0"/>
        <v>0</v>
      </c>
      <c r="E22">
        <f t="shared" si="1"/>
        <v>0</v>
      </c>
      <c r="F22">
        <f t="shared" si="2"/>
        <v>0</v>
      </c>
      <c r="G22">
        <f t="shared" si="3"/>
        <v>0</v>
      </c>
      <c r="H22">
        <f t="shared" si="4"/>
        <v>0</v>
      </c>
    </row>
    <row r="23" spans="2:8" x14ac:dyDescent="0.25">
      <c r="B23">
        <v>19</v>
      </c>
      <c r="C23">
        <v>0</v>
      </c>
      <c r="D23">
        <f t="shared" si="0"/>
        <v>0</v>
      </c>
      <c r="E23">
        <f t="shared" si="1"/>
        <v>0</v>
      </c>
      <c r="F23">
        <f t="shared" si="2"/>
        <v>0</v>
      </c>
      <c r="G23">
        <f t="shared" si="3"/>
        <v>0</v>
      </c>
      <c r="H23">
        <f t="shared" si="4"/>
        <v>0</v>
      </c>
    </row>
    <row r="24" spans="2:8" x14ac:dyDescent="0.25">
      <c r="B24">
        <v>20</v>
      </c>
      <c r="C24">
        <v>0</v>
      </c>
      <c r="D24">
        <f t="shared" si="0"/>
        <v>0</v>
      </c>
      <c r="E24">
        <f t="shared" si="1"/>
        <v>0</v>
      </c>
      <c r="F24">
        <f t="shared" si="2"/>
        <v>0</v>
      </c>
      <c r="G24">
        <f t="shared" si="3"/>
        <v>0</v>
      </c>
      <c r="H24">
        <f t="shared" si="4"/>
        <v>0</v>
      </c>
    </row>
    <row r="25" spans="2:8" x14ac:dyDescent="0.25">
      <c r="B25">
        <v>21</v>
      </c>
      <c r="C25">
        <v>0</v>
      </c>
      <c r="D25">
        <f t="shared" si="0"/>
        <v>0</v>
      </c>
      <c r="E25">
        <f t="shared" si="1"/>
        <v>0</v>
      </c>
      <c r="F25">
        <f t="shared" si="2"/>
        <v>0</v>
      </c>
      <c r="G25">
        <f t="shared" si="3"/>
        <v>0</v>
      </c>
      <c r="H25">
        <f t="shared" si="4"/>
        <v>0</v>
      </c>
    </row>
    <row r="26" spans="2:8" x14ac:dyDescent="0.25">
      <c r="B26">
        <v>22</v>
      </c>
      <c r="C26">
        <v>0</v>
      </c>
      <c r="D26">
        <f t="shared" si="0"/>
        <v>0</v>
      </c>
      <c r="E26">
        <f t="shared" si="1"/>
        <v>0</v>
      </c>
      <c r="F26">
        <f t="shared" si="2"/>
        <v>0</v>
      </c>
      <c r="G26">
        <f t="shared" si="3"/>
        <v>0</v>
      </c>
      <c r="H26">
        <f t="shared" si="4"/>
        <v>0</v>
      </c>
    </row>
    <row r="27" spans="2:8" x14ac:dyDescent="0.25">
      <c r="B27">
        <v>23</v>
      </c>
      <c r="C27">
        <v>0</v>
      </c>
      <c r="D27">
        <f t="shared" si="0"/>
        <v>0</v>
      </c>
      <c r="E27">
        <f t="shared" si="1"/>
        <v>0</v>
      </c>
      <c r="F27">
        <f t="shared" si="2"/>
        <v>0</v>
      </c>
      <c r="G27">
        <f t="shared" si="3"/>
        <v>0</v>
      </c>
      <c r="H27">
        <f t="shared" si="4"/>
        <v>0</v>
      </c>
    </row>
    <row r="28" spans="2:8" x14ac:dyDescent="0.25">
      <c r="B28">
        <v>24</v>
      </c>
      <c r="C28">
        <v>0</v>
      </c>
      <c r="D28">
        <f t="shared" si="0"/>
        <v>0</v>
      </c>
      <c r="E28">
        <f t="shared" si="1"/>
        <v>0</v>
      </c>
      <c r="F28">
        <f t="shared" si="2"/>
        <v>0</v>
      </c>
      <c r="G28">
        <f t="shared" si="3"/>
        <v>0</v>
      </c>
      <c r="H28">
        <f t="shared" si="4"/>
        <v>0</v>
      </c>
    </row>
    <row r="29" spans="2:8" x14ac:dyDescent="0.25">
      <c r="B29">
        <v>25</v>
      </c>
      <c r="C29">
        <v>0</v>
      </c>
      <c r="D29">
        <f t="shared" si="0"/>
        <v>0</v>
      </c>
      <c r="E29">
        <f t="shared" si="1"/>
        <v>0</v>
      </c>
      <c r="F29">
        <f t="shared" si="2"/>
        <v>0</v>
      </c>
      <c r="G29">
        <f t="shared" si="3"/>
        <v>0</v>
      </c>
      <c r="H29">
        <f t="shared" si="4"/>
        <v>0</v>
      </c>
    </row>
    <row r="30" spans="2:8" x14ac:dyDescent="0.25">
      <c r="B30">
        <v>26</v>
      </c>
      <c r="C30">
        <v>0</v>
      </c>
      <c r="D30">
        <f t="shared" si="0"/>
        <v>0</v>
      </c>
      <c r="E30">
        <f t="shared" si="1"/>
        <v>0</v>
      </c>
      <c r="F30">
        <f t="shared" si="2"/>
        <v>0</v>
      </c>
      <c r="G30">
        <f t="shared" si="3"/>
        <v>0</v>
      </c>
      <c r="H30">
        <f t="shared" si="4"/>
        <v>0</v>
      </c>
    </row>
    <row r="31" spans="2:8" x14ac:dyDescent="0.25">
      <c r="B31">
        <v>27</v>
      </c>
      <c r="C31">
        <v>0</v>
      </c>
      <c r="D31">
        <f t="shared" si="0"/>
        <v>0</v>
      </c>
      <c r="E31">
        <f t="shared" si="1"/>
        <v>0</v>
      </c>
      <c r="F31">
        <f t="shared" si="2"/>
        <v>0</v>
      </c>
      <c r="G31">
        <f t="shared" si="3"/>
        <v>0</v>
      </c>
      <c r="H31">
        <f t="shared" si="4"/>
        <v>0</v>
      </c>
    </row>
    <row r="32" spans="2:8" x14ac:dyDescent="0.25">
      <c r="B32">
        <v>28</v>
      </c>
      <c r="C32">
        <v>0</v>
      </c>
      <c r="D32">
        <f t="shared" si="0"/>
        <v>0</v>
      </c>
      <c r="E32">
        <f t="shared" si="1"/>
        <v>0</v>
      </c>
      <c r="F32">
        <f t="shared" si="2"/>
        <v>0</v>
      </c>
      <c r="G32">
        <f t="shared" si="3"/>
        <v>0</v>
      </c>
      <c r="H32">
        <f t="shared" si="4"/>
        <v>0</v>
      </c>
    </row>
    <row r="33" spans="2:8" x14ac:dyDescent="0.25">
      <c r="B33">
        <v>29</v>
      </c>
      <c r="C33">
        <v>0</v>
      </c>
      <c r="D33">
        <f t="shared" si="0"/>
        <v>0</v>
      </c>
      <c r="E33">
        <f t="shared" si="1"/>
        <v>0</v>
      </c>
      <c r="F33">
        <f t="shared" si="2"/>
        <v>0</v>
      </c>
      <c r="G33">
        <f t="shared" si="3"/>
        <v>0</v>
      </c>
      <c r="H33">
        <f t="shared" si="4"/>
        <v>0</v>
      </c>
    </row>
    <row r="34" spans="2:8" x14ac:dyDescent="0.25">
      <c r="B34">
        <v>30</v>
      </c>
      <c r="C34">
        <v>0</v>
      </c>
      <c r="D34">
        <f t="shared" si="0"/>
        <v>0</v>
      </c>
      <c r="E34">
        <f t="shared" si="1"/>
        <v>0</v>
      </c>
      <c r="F34">
        <f t="shared" si="2"/>
        <v>0</v>
      </c>
      <c r="G34">
        <f t="shared" si="3"/>
        <v>0</v>
      </c>
      <c r="H34">
        <f t="shared" si="4"/>
        <v>0</v>
      </c>
    </row>
    <row r="35" spans="2:8" x14ac:dyDescent="0.25">
      <c r="B35">
        <v>31</v>
      </c>
      <c r="C35">
        <v>0</v>
      </c>
      <c r="D35">
        <f t="shared" si="0"/>
        <v>0</v>
      </c>
      <c r="E35">
        <f t="shared" si="1"/>
        <v>0</v>
      </c>
      <c r="F35">
        <f t="shared" si="2"/>
        <v>0</v>
      </c>
      <c r="G35">
        <f t="shared" si="3"/>
        <v>0</v>
      </c>
      <c r="H35">
        <f t="shared" si="4"/>
        <v>0</v>
      </c>
    </row>
    <row r="36" spans="2:8" x14ac:dyDescent="0.25">
      <c r="B36">
        <v>32</v>
      </c>
      <c r="C36">
        <v>0</v>
      </c>
      <c r="D36">
        <f t="shared" si="0"/>
        <v>0</v>
      </c>
      <c r="E36">
        <f t="shared" si="1"/>
        <v>0</v>
      </c>
      <c r="F36">
        <f t="shared" si="2"/>
        <v>0</v>
      </c>
      <c r="G36">
        <f t="shared" si="3"/>
        <v>0</v>
      </c>
      <c r="H36">
        <f t="shared" si="4"/>
        <v>0</v>
      </c>
    </row>
    <row r="37" spans="2:8" x14ac:dyDescent="0.25">
      <c r="B37">
        <v>33</v>
      </c>
      <c r="C37">
        <v>0</v>
      </c>
      <c r="D37">
        <f t="shared" si="0"/>
        <v>0</v>
      </c>
      <c r="E37">
        <f t="shared" si="1"/>
        <v>0</v>
      </c>
      <c r="F37">
        <f t="shared" si="2"/>
        <v>0</v>
      </c>
      <c r="G37">
        <f t="shared" si="3"/>
        <v>0</v>
      </c>
      <c r="H37">
        <f t="shared" si="4"/>
        <v>0</v>
      </c>
    </row>
    <row r="38" spans="2:8" x14ac:dyDescent="0.25">
      <c r="B38">
        <v>34</v>
      </c>
      <c r="C38">
        <v>0</v>
      </c>
      <c r="D38">
        <f t="shared" si="0"/>
        <v>0</v>
      </c>
      <c r="E38">
        <f t="shared" si="1"/>
        <v>0</v>
      </c>
      <c r="F38">
        <f t="shared" si="2"/>
        <v>0</v>
      </c>
      <c r="G38">
        <f t="shared" si="3"/>
        <v>0</v>
      </c>
      <c r="H38">
        <f t="shared" si="4"/>
        <v>0</v>
      </c>
    </row>
    <row r="39" spans="2:8" x14ac:dyDescent="0.25">
      <c r="B39">
        <v>35</v>
      </c>
      <c r="C39">
        <v>0</v>
      </c>
      <c r="D39">
        <f t="shared" si="0"/>
        <v>0</v>
      </c>
      <c r="E39">
        <f t="shared" si="1"/>
        <v>0</v>
      </c>
      <c r="F39">
        <f t="shared" si="2"/>
        <v>0</v>
      </c>
      <c r="G39">
        <f t="shared" si="3"/>
        <v>0</v>
      </c>
      <c r="H39">
        <f t="shared" si="4"/>
        <v>0</v>
      </c>
    </row>
    <row r="40" spans="2:8" x14ac:dyDescent="0.25">
      <c r="B40">
        <v>36</v>
      </c>
      <c r="C40">
        <v>0</v>
      </c>
      <c r="D40">
        <f t="shared" si="0"/>
        <v>0</v>
      </c>
      <c r="E40">
        <f t="shared" si="1"/>
        <v>0</v>
      </c>
      <c r="F40">
        <f t="shared" si="2"/>
        <v>0</v>
      </c>
      <c r="G40">
        <f t="shared" si="3"/>
        <v>0</v>
      </c>
      <c r="H40">
        <f t="shared" si="4"/>
        <v>0</v>
      </c>
    </row>
    <row r="41" spans="2:8" x14ac:dyDescent="0.25">
      <c r="B41">
        <v>37</v>
      </c>
      <c r="C41">
        <v>0</v>
      </c>
      <c r="D41">
        <f t="shared" si="0"/>
        <v>0</v>
      </c>
      <c r="E41">
        <f t="shared" si="1"/>
        <v>0</v>
      </c>
      <c r="F41">
        <f t="shared" si="2"/>
        <v>0</v>
      </c>
      <c r="G41">
        <f t="shared" si="3"/>
        <v>0</v>
      </c>
      <c r="H41">
        <f t="shared" si="4"/>
        <v>0</v>
      </c>
    </row>
    <row r="42" spans="2:8" x14ac:dyDescent="0.25">
      <c r="B42">
        <v>38</v>
      </c>
      <c r="C42">
        <v>0</v>
      </c>
      <c r="D42">
        <f t="shared" si="0"/>
        <v>0</v>
      </c>
      <c r="E42">
        <f t="shared" si="1"/>
        <v>0</v>
      </c>
      <c r="F42">
        <f t="shared" si="2"/>
        <v>0</v>
      </c>
      <c r="G42">
        <f t="shared" si="3"/>
        <v>0</v>
      </c>
      <c r="H42">
        <f t="shared" si="4"/>
        <v>0</v>
      </c>
    </row>
    <row r="43" spans="2:8" x14ac:dyDescent="0.25">
      <c r="B43">
        <v>39</v>
      </c>
      <c r="C43">
        <v>0</v>
      </c>
      <c r="D43">
        <f t="shared" si="0"/>
        <v>0</v>
      </c>
      <c r="E43">
        <f t="shared" si="1"/>
        <v>0</v>
      </c>
      <c r="F43">
        <f t="shared" si="2"/>
        <v>0</v>
      </c>
      <c r="G43">
        <f t="shared" si="3"/>
        <v>0</v>
      </c>
      <c r="H43">
        <f t="shared" si="4"/>
        <v>0</v>
      </c>
    </row>
    <row r="44" spans="2:8" x14ac:dyDescent="0.25">
      <c r="B44">
        <v>40</v>
      </c>
      <c r="C44">
        <v>0</v>
      </c>
      <c r="D44">
        <f t="shared" si="0"/>
        <v>0</v>
      </c>
      <c r="E44">
        <f t="shared" si="1"/>
        <v>0</v>
      </c>
      <c r="F44">
        <f t="shared" si="2"/>
        <v>0</v>
      </c>
      <c r="G44">
        <f t="shared" si="3"/>
        <v>0</v>
      </c>
      <c r="H44">
        <f t="shared" si="4"/>
        <v>0</v>
      </c>
    </row>
    <row r="45" spans="2:8" x14ac:dyDescent="0.25">
      <c r="B45">
        <v>41</v>
      </c>
      <c r="C45">
        <v>0</v>
      </c>
      <c r="D45">
        <f t="shared" si="0"/>
        <v>0</v>
      </c>
      <c r="E45">
        <f t="shared" si="1"/>
        <v>0</v>
      </c>
      <c r="F45">
        <f t="shared" si="2"/>
        <v>0</v>
      </c>
      <c r="G45">
        <f t="shared" si="3"/>
        <v>0</v>
      </c>
      <c r="H45">
        <f t="shared" si="4"/>
        <v>0</v>
      </c>
    </row>
    <row r="46" spans="2:8" x14ac:dyDescent="0.25">
      <c r="B46">
        <v>42</v>
      </c>
      <c r="C46">
        <v>0</v>
      </c>
      <c r="D46">
        <f t="shared" si="0"/>
        <v>0</v>
      </c>
      <c r="E46">
        <f t="shared" si="1"/>
        <v>0</v>
      </c>
      <c r="F46">
        <f t="shared" si="2"/>
        <v>0</v>
      </c>
      <c r="G46">
        <f t="shared" si="3"/>
        <v>0</v>
      </c>
      <c r="H46">
        <f t="shared" si="4"/>
        <v>0</v>
      </c>
    </row>
    <row r="47" spans="2:8" x14ac:dyDescent="0.25">
      <c r="B47">
        <v>43</v>
      </c>
      <c r="C47">
        <v>0</v>
      </c>
      <c r="D47">
        <f t="shared" si="0"/>
        <v>0</v>
      </c>
      <c r="E47">
        <f t="shared" si="1"/>
        <v>0</v>
      </c>
      <c r="F47">
        <f t="shared" si="2"/>
        <v>0</v>
      </c>
      <c r="G47">
        <f t="shared" si="3"/>
        <v>0</v>
      </c>
      <c r="H47">
        <f t="shared" si="4"/>
        <v>0</v>
      </c>
    </row>
    <row r="48" spans="2:8" x14ac:dyDescent="0.25">
      <c r="B48">
        <v>44</v>
      </c>
      <c r="C48">
        <v>0</v>
      </c>
      <c r="D48">
        <f t="shared" si="0"/>
        <v>0</v>
      </c>
      <c r="E48">
        <f t="shared" si="1"/>
        <v>0</v>
      </c>
      <c r="F48">
        <f t="shared" si="2"/>
        <v>0</v>
      </c>
      <c r="G48">
        <f t="shared" si="3"/>
        <v>0</v>
      </c>
      <c r="H48">
        <f t="shared" si="4"/>
        <v>0</v>
      </c>
    </row>
    <row r="49" spans="2:8" x14ac:dyDescent="0.25">
      <c r="B49">
        <v>45</v>
      </c>
      <c r="C49">
        <v>0</v>
      </c>
      <c r="D49">
        <f t="shared" si="0"/>
        <v>0</v>
      </c>
      <c r="E49">
        <f t="shared" si="1"/>
        <v>0</v>
      </c>
      <c r="F49">
        <f t="shared" si="2"/>
        <v>0</v>
      </c>
      <c r="G49">
        <f t="shared" si="3"/>
        <v>0</v>
      </c>
      <c r="H49">
        <f t="shared" si="4"/>
        <v>0</v>
      </c>
    </row>
    <row r="50" spans="2:8" x14ac:dyDescent="0.25">
      <c r="B50">
        <v>46</v>
      </c>
      <c r="C50">
        <v>0</v>
      </c>
      <c r="D50">
        <f t="shared" si="0"/>
        <v>0</v>
      </c>
      <c r="E50">
        <f t="shared" si="1"/>
        <v>0</v>
      </c>
      <c r="F50">
        <f t="shared" si="2"/>
        <v>0</v>
      </c>
      <c r="G50">
        <f t="shared" si="3"/>
        <v>0</v>
      </c>
      <c r="H50">
        <f t="shared" si="4"/>
        <v>0</v>
      </c>
    </row>
    <row r="51" spans="2:8" x14ac:dyDescent="0.25">
      <c r="B51">
        <v>47</v>
      </c>
      <c r="C51">
        <v>0</v>
      </c>
      <c r="D51">
        <f t="shared" si="0"/>
        <v>0</v>
      </c>
      <c r="E51">
        <f t="shared" si="1"/>
        <v>0</v>
      </c>
      <c r="F51">
        <f t="shared" si="2"/>
        <v>0</v>
      </c>
      <c r="G51">
        <f t="shared" si="3"/>
        <v>0</v>
      </c>
      <c r="H51">
        <f t="shared" si="4"/>
        <v>0</v>
      </c>
    </row>
    <row r="52" spans="2:8" x14ac:dyDescent="0.25">
      <c r="B52">
        <v>48</v>
      </c>
      <c r="C52">
        <v>0</v>
      </c>
      <c r="D52">
        <f t="shared" si="0"/>
        <v>0</v>
      </c>
      <c r="E52">
        <f t="shared" si="1"/>
        <v>0</v>
      </c>
      <c r="F52">
        <f t="shared" si="2"/>
        <v>0</v>
      </c>
      <c r="G52">
        <f t="shared" si="3"/>
        <v>0</v>
      </c>
      <c r="H52">
        <f t="shared" si="4"/>
        <v>0</v>
      </c>
    </row>
    <row r="53" spans="2:8" x14ac:dyDescent="0.25">
      <c r="B53">
        <v>49</v>
      </c>
      <c r="C53">
        <v>0</v>
      </c>
      <c r="D53">
        <f t="shared" si="0"/>
        <v>0</v>
      </c>
      <c r="E53">
        <f t="shared" si="1"/>
        <v>0</v>
      </c>
      <c r="F53">
        <f t="shared" si="2"/>
        <v>0</v>
      </c>
      <c r="G53">
        <f t="shared" si="3"/>
        <v>0</v>
      </c>
      <c r="H53">
        <f t="shared" si="4"/>
        <v>0</v>
      </c>
    </row>
    <row r="54" spans="2:8" x14ac:dyDescent="0.25">
      <c r="B54">
        <v>50</v>
      </c>
      <c r="C54">
        <v>0</v>
      </c>
      <c r="D54">
        <f t="shared" si="0"/>
        <v>0</v>
      </c>
      <c r="E54">
        <f t="shared" si="1"/>
        <v>0</v>
      </c>
      <c r="F54">
        <f t="shared" si="2"/>
        <v>0</v>
      </c>
      <c r="G54">
        <f t="shared" si="3"/>
        <v>0</v>
      </c>
      <c r="H54">
        <f t="shared" si="4"/>
        <v>0</v>
      </c>
    </row>
    <row r="55" spans="2:8" x14ac:dyDescent="0.25">
      <c r="B55">
        <v>51</v>
      </c>
      <c r="C55">
        <v>0</v>
      </c>
      <c r="D55">
        <f t="shared" si="0"/>
        <v>0</v>
      </c>
      <c r="E55">
        <f t="shared" si="1"/>
        <v>0</v>
      </c>
      <c r="F55">
        <f t="shared" si="2"/>
        <v>0</v>
      </c>
      <c r="G55">
        <f t="shared" si="3"/>
        <v>0</v>
      </c>
      <c r="H55">
        <f t="shared" si="4"/>
        <v>0</v>
      </c>
    </row>
    <row r="56" spans="2:8" x14ac:dyDescent="0.25">
      <c r="B56">
        <v>52</v>
      </c>
      <c r="C56">
        <v>0</v>
      </c>
      <c r="D56">
        <f t="shared" si="0"/>
        <v>0</v>
      </c>
      <c r="E56">
        <f t="shared" si="1"/>
        <v>0</v>
      </c>
      <c r="F56">
        <f t="shared" si="2"/>
        <v>0</v>
      </c>
      <c r="G56">
        <f t="shared" si="3"/>
        <v>0</v>
      </c>
      <c r="H56">
        <f t="shared" si="4"/>
        <v>0</v>
      </c>
    </row>
    <row r="57" spans="2:8" x14ac:dyDescent="0.25">
      <c r="B57">
        <v>53</v>
      </c>
      <c r="C57">
        <v>0</v>
      </c>
      <c r="D57">
        <f t="shared" si="0"/>
        <v>0</v>
      </c>
      <c r="E57">
        <f t="shared" si="1"/>
        <v>0</v>
      </c>
      <c r="F57">
        <f t="shared" si="2"/>
        <v>0</v>
      </c>
      <c r="G57">
        <f t="shared" si="3"/>
        <v>0</v>
      </c>
      <c r="H57">
        <f t="shared" si="4"/>
        <v>0</v>
      </c>
    </row>
    <row r="58" spans="2:8" x14ac:dyDescent="0.25">
      <c r="B58">
        <v>54</v>
      </c>
      <c r="C58">
        <v>0</v>
      </c>
      <c r="D58">
        <f t="shared" si="0"/>
        <v>0</v>
      </c>
      <c r="E58">
        <f t="shared" si="1"/>
        <v>0</v>
      </c>
      <c r="F58">
        <f t="shared" si="2"/>
        <v>0</v>
      </c>
      <c r="G58">
        <f t="shared" si="3"/>
        <v>0</v>
      </c>
      <c r="H58">
        <f t="shared" si="4"/>
        <v>0</v>
      </c>
    </row>
    <row r="59" spans="2:8" x14ac:dyDescent="0.25">
      <c r="B59">
        <v>55</v>
      </c>
      <c r="C59">
        <v>0</v>
      </c>
      <c r="D59">
        <f t="shared" si="0"/>
        <v>0</v>
      </c>
      <c r="E59">
        <f t="shared" si="1"/>
        <v>0</v>
      </c>
      <c r="F59">
        <f t="shared" si="2"/>
        <v>0</v>
      </c>
      <c r="G59">
        <f t="shared" si="3"/>
        <v>0</v>
      </c>
      <c r="H59">
        <f t="shared" si="4"/>
        <v>0</v>
      </c>
    </row>
    <row r="60" spans="2:8" x14ac:dyDescent="0.25">
      <c r="B60">
        <v>56</v>
      </c>
      <c r="C60">
        <v>0</v>
      </c>
      <c r="D60">
        <f t="shared" si="0"/>
        <v>0</v>
      </c>
      <c r="E60">
        <f t="shared" si="1"/>
        <v>0</v>
      </c>
      <c r="F60">
        <f t="shared" si="2"/>
        <v>0</v>
      </c>
      <c r="G60">
        <f t="shared" si="3"/>
        <v>0</v>
      </c>
      <c r="H60">
        <f t="shared" si="4"/>
        <v>0</v>
      </c>
    </row>
    <row r="61" spans="2:8" x14ac:dyDescent="0.25">
      <c r="B61">
        <v>57</v>
      </c>
      <c r="C61">
        <v>0</v>
      </c>
      <c r="D61">
        <f t="shared" si="0"/>
        <v>0</v>
      </c>
      <c r="E61">
        <f t="shared" si="1"/>
        <v>0</v>
      </c>
      <c r="F61">
        <f t="shared" si="2"/>
        <v>0</v>
      </c>
      <c r="G61">
        <f t="shared" si="3"/>
        <v>0</v>
      </c>
      <c r="H61">
        <f t="shared" si="4"/>
        <v>0</v>
      </c>
    </row>
    <row r="62" spans="2:8" x14ac:dyDescent="0.25">
      <c r="B62">
        <v>58</v>
      </c>
      <c r="C62">
        <v>0</v>
      </c>
      <c r="D62">
        <f t="shared" si="0"/>
        <v>0</v>
      </c>
      <c r="E62">
        <f t="shared" si="1"/>
        <v>0</v>
      </c>
      <c r="F62">
        <f t="shared" si="2"/>
        <v>0</v>
      </c>
      <c r="G62">
        <f t="shared" si="3"/>
        <v>0</v>
      </c>
      <c r="H62">
        <f t="shared" si="4"/>
        <v>0</v>
      </c>
    </row>
    <row r="63" spans="2:8" x14ac:dyDescent="0.25">
      <c r="B63">
        <v>59</v>
      </c>
      <c r="C63">
        <v>0</v>
      </c>
      <c r="D63">
        <f t="shared" si="0"/>
        <v>0</v>
      </c>
      <c r="E63">
        <f t="shared" si="1"/>
        <v>0</v>
      </c>
      <c r="F63">
        <f t="shared" si="2"/>
        <v>0</v>
      </c>
      <c r="G63">
        <f t="shared" si="3"/>
        <v>0</v>
      </c>
      <c r="H63">
        <f t="shared" si="4"/>
        <v>0</v>
      </c>
    </row>
    <row r="64" spans="2:8" x14ac:dyDescent="0.25">
      <c r="B64">
        <v>60</v>
      </c>
      <c r="C64">
        <v>0</v>
      </c>
      <c r="D64">
        <f t="shared" si="0"/>
        <v>0</v>
      </c>
      <c r="E64">
        <f t="shared" si="1"/>
        <v>0</v>
      </c>
      <c r="F64">
        <f t="shared" si="2"/>
        <v>0</v>
      </c>
      <c r="G64">
        <f t="shared" si="3"/>
        <v>0</v>
      </c>
      <c r="H64">
        <f t="shared" si="4"/>
        <v>0</v>
      </c>
    </row>
    <row r="65" spans="8:8" x14ac:dyDescent="0.25">
      <c r="H65">
        <f>SUM(H5:H64)</f>
        <v>2048.6105213209007</v>
      </c>
    </row>
  </sheetData>
  <mergeCells count="1">
    <mergeCell ref="K3:L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CB35C-F58D-4FF5-B1AC-A361FA2A5917}">
  <dimension ref="B1:L65"/>
  <sheetViews>
    <sheetView zoomScale="70" zoomScaleNormal="70" workbookViewId="0">
      <selection activeCell="I12" sqref="I12"/>
    </sheetView>
  </sheetViews>
  <sheetFormatPr defaultRowHeight="15" x14ac:dyDescent="0.25"/>
  <cols>
    <col min="1" max="1" width="2" customWidth="1"/>
  </cols>
  <sheetData>
    <row r="1" spans="2:12" ht="11.25" customHeight="1" x14ac:dyDescent="0.25"/>
    <row r="2" spans="2:12" ht="15.75" thickBot="1" x14ac:dyDescent="0.3">
      <c r="B2" t="s">
        <v>10</v>
      </c>
      <c r="C2">
        <v>1</v>
      </c>
      <c r="D2" t="s">
        <v>42</v>
      </c>
      <c r="E2">
        <f>1/(5+$L$12)</f>
        <v>0.16666666666666666</v>
      </c>
    </row>
    <row r="3" spans="2:12" ht="15.75" thickBot="1" x14ac:dyDescent="0.3">
      <c r="B3" t="s">
        <v>11</v>
      </c>
      <c r="C3" t="s">
        <v>38</v>
      </c>
      <c r="D3" t="s">
        <v>39</v>
      </c>
      <c r="E3" t="s">
        <v>40</v>
      </c>
      <c r="F3" t="s">
        <v>41</v>
      </c>
      <c r="G3" t="s">
        <v>36</v>
      </c>
      <c r="H3" t="s">
        <v>27</v>
      </c>
      <c r="I3" t="s">
        <v>43</v>
      </c>
      <c r="K3" s="35" t="s">
        <v>0</v>
      </c>
      <c r="L3" s="36"/>
    </row>
    <row r="4" spans="2:12" x14ac:dyDescent="0.25">
      <c r="B4">
        <v>0</v>
      </c>
      <c r="C4">
        <f>100*$L$4+10*$L$5+$L$6</f>
        <v>2111</v>
      </c>
      <c r="K4" s="4" t="s">
        <v>1</v>
      </c>
      <c r="L4" s="3">
        <v>19</v>
      </c>
    </row>
    <row r="5" spans="2:12" x14ac:dyDescent="0.25">
      <c r="B5">
        <v>1</v>
      </c>
      <c r="D5">
        <f>$L$4*(C5^0.6)</f>
        <v>0</v>
      </c>
      <c r="E5">
        <f>D5/(5+$L$13)</f>
        <v>0</v>
      </c>
      <c r="F5">
        <f t="shared" ref="F5:F36" si="0">C5-(1-$E$2)*C4</f>
        <v>-1759.1666666666667</v>
      </c>
      <c r="G5">
        <f>D5-F5-E5</f>
        <v>1759.1666666666667</v>
      </c>
      <c r="H5">
        <f>G5*EXP(-B5*I5)</f>
        <v>1707.1754344340841</v>
      </c>
      <c r="I5">
        <v>0.03</v>
      </c>
      <c r="K5" s="5" t="s">
        <v>2</v>
      </c>
      <c r="L5" s="1">
        <v>21</v>
      </c>
    </row>
    <row r="6" spans="2:12" x14ac:dyDescent="0.25">
      <c r="B6">
        <v>2</v>
      </c>
      <c r="D6">
        <f t="shared" ref="D6:D64" si="1">$L$4*(C6^0.6)</f>
        <v>0</v>
      </c>
      <c r="E6">
        <f t="shared" ref="E6:E64" si="2">D6/(5+$L$13)</f>
        <v>0</v>
      </c>
      <c r="F6">
        <f t="shared" si="0"/>
        <v>0</v>
      </c>
      <c r="G6">
        <f t="shared" ref="G6:G64" si="3">D6-F6-E6</f>
        <v>0</v>
      </c>
      <c r="H6">
        <f t="shared" ref="H6:H64" si="4">G6*EXP(-B6*I6)</f>
        <v>0</v>
      </c>
      <c r="I6">
        <v>0.03</v>
      </c>
      <c r="K6" s="5" t="s">
        <v>3</v>
      </c>
      <c r="L6" s="1">
        <v>1</v>
      </c>
    </row>
    <row r="7" spans="2:12" x14ac:dyDescent="0.25">
      <c r="B7">
        <v>3</v>
      </c>
      <c r="D7">
        <f t="shared" si="1"/>
        <v>0</v>
      </c>
      <c r="E7">
        <f t="shared" si="2"/>
        <v>0</v>
      </c>
      <c r="F7">
        <f t="shared" si="0"/>
        <v>0</v>
      </c>
      <c r="G7">
        <f t="shared" si="3"/>
        <v>0</v>
      </c>
      <c r="H7">
        <f t="shared" si="4"/>
        <v>0</v>
      </c>
      <c r="I7">
        <v>0.03</v>
      </c>
      <c r="K7" s="8"/>
      <c r="L7" s="9"/>
    </row>
    <row r="8" spans="2:12" x14ac:dyDescent="0.25">
      <c r="B8">
        <v>4</v>
      </c>
      <c r="D8">
        <f t="shared" si="1"/>
        <v>0</v>
      </c>
      <c r="E8">
        <f t="shared" si="2"/>
        <v>0</v>
      </c>
      <c r="F8">
        <f t="shared" si="0"/>
        <v>0</v>
      </c>
      <c r="G8">
        <f t="shared" si="3"/>
        <v>0</v>
      </c>
      <c r="H8">
        <f t="shared" si="4"/>
        <v>0</v>
      </c>
      <c r="I8">
        <v>0.05</v>
      </c>
      <c r="K8" s="5" t="s">
        <v>4</v>
      </c>
      <c r="L8" s="1">
        <v>15</v>
      </c>
    </row>
    <row r="9" spans="2:12" x14ac:dyDescent="0.25">
      <c r="B9">
        <v>5</v>
      </c>
      <c r="D9">
        <f t="shared" si="1"/>
        <v>0</v>
      </c>
      <c r="E9">
        <f t="shared" si="2"/>
        <v>0</v>
      </c>
      <c r="F9">
        <f t="shared" si="0"/>
        <v>0</v>
      </c>
      <c r="G9">
        <f t="shared" si="3"/>
        <v>0</v>
      </c>
      <c r="H9">
        <f t="shared" si="4"/>
        <v>0</v>
      </c>
      <c r="I9">
        <v>0.05</v>
      </c>
      <c r="K9" s="5" t="s">
        <v>5</v>
      </c>
      <c r="L9" s="1">
        <v>10</v>
      </c>
    </row>
    <row r="10" spans="2:12" x14ac:dyDescent="0.25">
      <c r="B10">
        <v>6</v>
      </c>
      <c r="D10">
        <f t="shared" si="1"/>
        <v>0</v>
      </c>
      <c r="E10">
        <f t="shared" si="2"/>
        <v>0</v>
      </c>
      <c r="F10">
        <f t="shared" si="0"/>
        <v>0</v>
      </c>
      <c r="G10">
        <f t="shared" si="3"/>
        <v>0</v>
      </c>
      <c r="H10">
        <f t="shared" si="4"/>
        <v>0</v>
      </c>
      <c r="I10">
        <v>0.05</v>
      </c>
      <c r="K10" s="5" t="s">
        <v>6</v>
      </c>
      <c r="L10" s="1">
        <v>12</v>
      </c>
    </row>
    <row r="11" spans="2:12" x14ac:dyDescent="0.25">
      <c r="B11">
        <v>7</v>
      </c>
      <c r="D11">
        <f t="shared" si="1"/>
        <v>0</v>
      </c>
      <c r="E11">
        <f t="shared" si="2"/>
        <v>0</v>
      </c>
      <c r="F11">
        <f t="shared" si="0"/>
        <v>0</v>
      </c>
      <c r="G11">
        <f t="shared" si="3"/>
        <v>0</v>
      </c>
      <c r="H11">
        <f t="shared" si="4"/>
        <v>0</v>
      </c>
      <c r="I11">
        <v>0.05</v>
      </c>
      <c r="K11" s="8"/>
      <c r="L11" s="9"/>
    </row>
    <row r="12" spans="2:12" x14ac:dyDescent="0.25">
      <c r="B12">
        <v>8</v>
      </c>
      <c r="D12">
        <f t="shared" si="1"/>
        <v>0</v>
      </c>
      <c r="E12">
        <f t="shared" si="2"/>
        <v>0</v>
      </c>
      <c r="F12">
        <f t="shared" si="0"/>
        <v>0</v>
      </c>
      <c r="G12">
        <f t="shared" si="3"/>
        <v>0</v>
      </c>
      <c r="H12">
        <f t="shared" si="4"/>
        <v>0</v>
      </c>
      <c r="I12">
        <v>0.05</v>
      </c>
      <c r="K12" s="5" t="s">
        <v>7</v>
      </c>
      <c r="L12" s="1">
        <v>1</v>
      </c>
    </row>
    <row r="13" spans="2:12" x14ac:dyDescent="0.25">
      <c r="B13">
        <v>9</v>
      </c>
      <c r="D13">
        <f t="shared" si="1"/>
        <v>0</v>
      </c>
      <c r="E13">
        <f t="shared" si="2"/>
        <v>0</v>
      </c>
      <c r="F13">
        <f t="shared" si="0"/>
        <v>0</v>
      </c>
      <c r="G13">
        <f t="shared" si="3"/>
        <v>0</v>
      </c>
      <c r="H13">
        <f t="shared" si="4"/>
        <v>0</v>
      </c>
      <c r="I13">
        <v>0.05</v>
      </c>
      <c r="K13" s="5" t="s">
        <v>8</v>
      </c>
      <c r="L13" s="1">
        <v>18</v>
      </c>
    </row>
    <row r="14" spans="2:12" ht="15.75" thickBot="1" x14ac:dyDescent="0.3">
      <c r="B14">
        <v>10</v>
      </c>
      <c r="D14">
        <f t="shared" si="1"/>
        <v>0</v>
      </c>
      <c r="E14">
        <f t="shared" si="2"/>
        <v>0</v>
      </c>
      <c r="F14">
        <f t="shared" si="0"/>
        <v>0</v>
      </c>
      <c r="G14">
        <f t="shared" si="3"/>
        <v>0</v>
      </c>
      <c r="H14">
        <f t="shared" si="4"/>
        <v>0</v>
      </c>
      <c r="I14">
        <v>0.05</v>
      </c>
      <c r="K14" s="6" t="s">
        <v>9</v>
      </c>
      <c r="L14" s="2">
        <v>20</v>
      </c>
    </row>
    <row r="15" spans="2:12" x14ac:dyDescent="0.25">
      <c r="B15">
        <v>11</v>
      </c>
      <c r="D15">
        <f t="shared" si="1"/>
        <v>0</v>
      </c>
      <c r="E15">
        <f t="shared" si="2"/>
        <v>0</v>
      </c>
      <c r="F15">
        <f t="shared" si="0"/>
        <v>0</v>
      </c>
      <c r="G15">
        <f t="shared" si="3"/>
        <v>0</v>
      </c>
      <c r="H15">
        <f t="shared" si="4"/>
        <v>0</v>
      </c>
      <c r="I15">
        <v>0.05</v>
      </c>
    </row>
    <row r="16" spans="2:12" x14ac:dyDescent="0.25">
      <c r="B16">
        <v>12</v>
      </c>
      <c r="D16">
        <f t="shared" si="1"/>
        <v>0</v>
      </c>
      <c r="E16">
        <f t="shared" si="2"/>
        <v>0</v>
      </c>
      <c r="F16">
        <f t="shared" si="0"/>
        <v>0</v>
      </c>
      <c r="G16">
        <f t="shared" si="3"/>
        <v>0</v>
      </c>
      <c r="H16">
        <f t="shared" si="4"/>
        <v>0</v>
      </c>
      <c r="I16">
        <v>0.05</v>
      </c>
    </row>
    <row r="17" spans="2:9" x14ac:dyDescent="0.25">
      <c r="B17">
        <v>13</v>
      </c>
      <c r="D17">
        <f t="shared" si="1"/>
        <v>0</v>
      </c>
      <c r="E17">
        <f t="shared" si="2"/>
        <v>0</v>
      </c>
      <c r="F17">
        <f t="shared" si="0"/>
        <v>0</v>
      </c>
      <c r="G17">
        <f t="shared" si="3"/>
        <v>0</v>
      </c>
      <c r="H17">
        <f t="shared" si="4"/>
        <v>0</v>
      </c>
      <c r="I17">
        <v>0.05</v>
      </c>
    </row>
    <row r="18" spans="2:9" x14ac:dyDescent="0.25">
      <c r="B18">
        <v>14</v>
      </c>
      <c r="D18">
        <f t="shared" si="1"/>
        <v>0</v>
      </c>
      <c r="E18">
        <f t="shared" si="2"/>
        <v>0</v>
      </c>
      <c r="F18">
        <f t="shared" si="0"/>
        <v>0</v>
      </c>
      <c r="G18">
        <f t="shared" si="3"/>
        <v>0</v>
      </c>
      <c r="H18">
        <f t="shared" si="4"/>
        <v>0</v>
      </c>
      <c r="I18">
        <v>0.05</v>
      </c>
    </row>
    <row r="19" spans="2:9" x14ac:dyDescent="0.25">
      <c r="B19">
        <v>15</v>
      </c>
      <c r="D19">
        <f t="shared" si="1"/>
        <v>0</v>
      </c>
      <c r="E19">
        <f t="shared" si="2"/>
        <v>0</v>
      </c>
      <c r="F19">
        <f t="shared" si="0"/>
        <v>0</v>
      </c>
      <c r="G19">
        <f t="shared" si="3"/>
        <v>0</v>
      </c>
      <c r="H19">
        <f t="shared" si="4"/>
        <v>0</v>
      </c>
      <c r="I19">
        <v>0.05</v>
      </c>
    </row>
    <row r="20" spans="2:9" x14ac:dyDescent="0.25">
      <c r="B20">
        <v>16</v>
      </c>
      <c r="D20">
        <f t="shared" si="1"/>
        <v>0</v>
      </c>
      <c r="E20">
        <f t="shared" si="2"/>
        <v>0</v>
      </c>
      <c r="F20">
        <f t="shared" si="0"/>
        <v>0</v>
      </c>
      <c r="G20">
        <f t="shared" si="3"/>
        <v>0</v>
      </c>
      <c r="H20">
        <f t="shared" si="4"/>
        <v>0</v>
      </c>
      <c r="I20">
        <v>0.05</v>
      </c>
    </row>
    <row r="21" spans="2:9" x14ac:dyDescent="0.25">
      <c r="B21">
        <v>17</v>
      </c>
      <c r="D21">
        <f t="shared" si="1"/>
        <v>0</v>
      </c>
      <c r="E21">
        <f t="shared" si="2"/>
        <v>0</v>
      </c>
      <c r="F21">
        <f t="shared" si="0"/>
        <v>0</v>
      </c>
      <c r="G21">
        <f t="shared" si="3"/>
        <v>0</v>
      </c>
      <c r="H21">
        <f t="shared" si="4"/>
        <v>0</v>
      </c>
      <c r="I21">
        <v>0.05</v>
      </c>
    </row>
    <row r="22" spans="2:9" x14ac:dyDescent="0.25">
      <c r="B22">
        <v>18</v>
      </c>
      <c r="D22">
        <f t="shared" si="1"/>
        <v>0</v>
      </c>
      <c r="E22">
        <f t="shared" si="2"/>
        <v>0</v>
      </c>
      <c r="F22">
        <f t="shared" si="0"/>
        <v>0</v>
      </c>
      <c r="G22">
        <f t="shared" si="3"/>
        <v>0</v>
      </c>
      <c r="H22">
        <f t="shared" si="4"/>
        <v>0</v>
      </c>
      <c r="I22">
        <v>0.05</v>
      </c>
    </row>
    <row r="23" spans="2:9" x14ac:dyDescent="0.25">
      <c r="B23">
        <v>19</v>
      </c>
      <c r="D23">
        <f t="shared" si="1"/>
        <v>0</v>
      </c>
      <c r="E23">
        <f t="shared" si="2"/>
        <v>0</v>
      </c>
      <c r="F23">
        <f t="shared" si="0"/>
        <v>0</v>
      </c>
      <c r="G23">
        <f t="shared" si="3"/>
        <v>0</v>
      </c>
      <c r="H23">
        <f t="shared" si="4"/>
        <v>0</v>
      </c>
      <c r="I23">
        <v>0.05</v>
      </c>
    </row>
    <row r="24" spans="2:9" x14ac:dyDescent="0.25">
      <c r="B24">
        <v>20</v>
      </c>
      <c r="D24">
        <f t="shared" si="1"/>
        <v>0</v>
      </c>
      <c r="E24">
        <f t="shared" si="2"/>
        <v>0</v>
      </c>
      <c r="F24">
        <f t="shared" si="0"/>
        <v>0</v>
      </c>
      <c r="G24">
        <f t="shared" si="3"/>
        <v>0</v>
      </c>
      <c r="H24">
        <f t="shared" si="4"/>
        <v>0</v>
      </c>
      <c r="I24">
        <v>0.05</v>
      </c>
    </row>
    <row r="25" spans="2:9" x14ac:dyDescent="0.25">
      <c r="B25">
        <v>21</v>
      </c>
      <c r="D25">
        <f t="shared" si="1"/>
        <v>0</v>
      </c>
      <c r="E25">
        <f t="shared" si="2"/>
        <v>0</v>
      </c>
      <c r="F25">
        <f t="shared" si="0"/>
        <v>0</v>
      </c>
      <c r="G25">
        <f t="shared" si="3"/>
        <v>0</v>
      </c>
      <c r="H25">
        <f t="shared" si="4"/>
        <v>0</v>
      </c>
      <c r="I25">
        <v>0.05</v>
      </c>
    </row>
    <row r="26" spans="2:9" x14ac:dyDescent="0.25">
      <c r="B26">
        <v>22</v>
      </c>
      <c r="D26">
        <f t="shared" si="1"/>
        <v>0</v>
      </c>
      <c r="E26">
        <f t="shared" si="2"/>
        <v>0</v>
      </c>
      <c r="F26">
        <f t="shared" si="0"/>
        <v>0</v>
      </c>
      <c r="G26">
        <f t="shared" si="3"/>
        <v>0</v>
      </c>
      <c r="H26">
        <f>G26*EXP(-B26*I26)</f>
        <v>0</v>
      </c>
      <c r="I26">
        <v>0.05</v>
      </c>
    </row>
    <row r="27" spans="2:9" x14ac:dyDescent="0.25">
      <c r="B27">
        <v>23</v>
      </c>
      <c r="D27">
        <f t="shared" si="1"/>
        <v>0</v>
      </c>
      <c r="E27">
        <f t="shared" si="2"/>
        <v>0</v>
      </c>
      <c r="F27">
        <f t="shared" si="0"/>
        <v>0</v>
      </c>
      <c r="G27">
        <f t="shared" si="3"/>
        <v>0</v>
      </c>
      <c r="H27">
        <f t="shared" si="4"/>
        <v>0</v>
      </c>
      <c r="I27">
        <v>0.05</v>
      </c>
    </row>
    <row r="28" spans="2:9" x14ac:dyDescent="0.25">
      <c r="B28">
        <v>24</v>
      </c>
      <c r="D28">
        <f t="shared" si="1"/>
        <v>0</v>
      </c>
      <c r="E28">
        <f t="shared" si="2"/>
        <v>0</v>
      </c>
      <c r="F28">
        <f t="shared" si="0"/>
        <v>0</v>
      </c>
      <c r="G28">
        <f t="shared" si="3"/>
        <v>0</v>
      </c>
      <c r="H28">
        <f t="shared" si="4"/>
        <v>0</v>
      </c>
      <c r="I28">
        <v>0.05</v>
      </c>
    </row>
    <row r="29" spans="2:9" x14ac:dyDescent="0.25">
      <c r="B29">
        <v>25</v>
      </c>
      <c r="D29">
        <f t="shared" si="1"/>
        <v>0</v>
      </c>
      <c r="E29">
        <f t="shared" si="2"/>
        <v>0</v>
      </c>
      <c r="F29">
        <f t="shared" si="0"/>
        <v>0</v>
      </c>
      <c r="G29">
        <f t="shared" si="3"/>
        <v>0</v>
      </c>
      <c r="H29">
        <f t="shared" si="4"/>
        <v>0</v>
      </c>
      <c r="I29">
        <v>0.05</v>
      </c>
    </row>
    <row r="30" spans="2:9" x14ac:dyDescent="0.25">
      <c r="B30">
        <v>26</v>
      </c>
      <c r="D30">
        <f t="shared" si="1"/>
        <v>0</v>
      </c>
      <c r="E30">
        <f t="shared" si="2"/>
        <v>0</v>
      </c>
      <c r="F30">
        <f t="shared" si="0"/>
        <v>0</v>
      </c>
      <c r="G30">
        <f t="shared" si="3"/>
        <v>0</v>
      </c>
      <c r="H30">
        <f t="shared" si="4"/>
        <v>0</v>
      </c>
      <c r="I30">
        <v>0.05</v>
      </c>
    </row>
    <row r="31" spans="2:9" x14ac:dyDescent="0.25">
      <c r="B31">
        <v>27</v>
      </c>
      <c r="D31">
        <f t="shared" si="1"/>
        <v>0</v>
      </c>
      <c r="E31">
        <f t="shared" si="2"/>
        <v>0</v>
      </c>
      <c r="F31">
        <f t="shared" si="0"/>
        <v>0</v>
      </c>
      <c r="G31">
        <f t="shared" si="3"/>
        <v>0</v>
      </c>
      <c r="H31">
        <f t="shared" si="4"/>
        <v>0</v>
      </c>
      <c r="I31">
        <v>0.05</v>
      </c>
    </row>
    <row r="32" spans="2:9" x14ac:dyDescent="0.25">
      <c r="B32">
        <v>28</v>
      </c>
      <c r="D32">
        <f t="shared" si="1"/>
        <v>0</v>
      </c>
      <c r="E32">
        <f t="shared" si="2"/>
        <v>0</v>
      </c>
      <c r="F32">
        <f t="shared" si="0"/>
        <v>0</v>
      </c>
      <c r="G32">
        <f t="shared" si="3"/>
        <v>0</v>
      </c>
      <c r="H32">
        <f t="shared" si="4"/>
        <v>0</v>
      </c>
      <c r="I32">
        <v>0.05</v>
      </c>
    </row>
    <row r="33" spans="2:9" x14ac:dyDescent="0.25">
      <c r="B33">
        <v>29</v>
      </c>
      <c r="D33">
        <f t="shared" si="1"/>
        <v>0</v>
      </c>
      <c r="E33">
        <f t="shared" si="2"/>
        <v>0</v>
      </c>
      <c r="F33">
        <f t="shared" si="0"/>
        <v>0</v>
      </c>
      <c r="G33">
        <f t="shared" si="3"/>
        <v>0</v>
      </c>
      <c r="H33">
        <f t="shared" si="4"/>
        <v>0</v>
      </c>
      <c r="I33">
        <v>0.05</v>
      </c>
    </row>
    <row r="34" spans="2:9" x14ac:dyDescent="0.25">
      <c r="B34">
        <v>30</v>
      </c>
      <c r="D34">
        <f t="shared" si="1"/>
        <v>0</v>
      </c>
      <c r="E34">
        <f t="shared" si="2"/>
        <v>0</v>
      </c>
      <c r="F34">
        <f t="shared" si="0"/>
        <v>0</v>
      </c>
      <c r="G34">
        <f t="shared" si="3"/>
        <v>0</v>
      </c>
      <c r="H34">
        <f t="shared" si="4"/>
        <v>0</v>
      </c>
      <c r="I34">
        <v>0.05</v>
      </c>
    </row>
    <row r="35" spans="2:9" x14ac:dyDescent="0.25">
      <c r="B35">
        <v>31</v>
      </c>
      <c r="D35">
        <f t="shared" si="1"/>
        <v>0</v>
      </c>
      <c r="E35">
        <f t="shared" si="2"/>
        <v>0</v>
      </c>
      <c r="F35">
        <f t="shared" si="0"/>
        <v>0</v>
      </c>
      <c r="G35">
        <f t="shared" si="3"/>
        <v>0</v>
      </c>
      <c r="H35">
        <f t="shared" si="4"/>
        <v>0</v>
      </c>
      <c r="I35">
        <v>0.05</v>
      </c>
    </row>
    <row r="36" spans="2:9" x14ac:dyDescent="0.25">
      <c r="B36">
        <v>32</v>
      </c>
      <c r="D36">
        <f t="shared" si="1"/>
        <v>0</v>
      </c>
      <c r="E36">
        <f t="shared" si="2"/>
        <v>0</v>
      </c>
      <c r="F36">
        <f t="shared" si="0"/>
        <v>0</v>
      </c>
      <c r="G36">
        <f t="shared" si="3"/>
        <v>0</v>
      </c>
      <c r="H36">
        <f t="shared" si="4"/>
        <v>0</v>
      </c>
      <c r="I36">
        <v>0.05</v>
      </c>
    </row>
    <row r="37" spans="2:9" x14ac:dyDescent="0.25">
      <c r="B37">
        <v>33</v>
      </c>
      <c r="D37">
        <f t="shared" si="1"/>
        <v>0</v>
      </c>
      <c r="E37">
        <f t="shared" si="2"/>
        <v>0</v>
      </c>
      <c r="F37">
        <f t="shared" ref="F37:F64" si="5">C37-(1-$E$2)*C36</f>
        <v>0</v>
      </c>
      <c r="G37">
        <f t="shared" si="3"/>
        <v>0</v>
      </c>
      <c r="H37">
        <f t="shared" si="4"/>
        <v>0</v>
      </c>
      <c r="I37">
        <v>0.05</v>
      </c>
    </row>
    <row r="38" spans="2:9" x14ac:dyDescent="0.25">
      <c r="B38">
        <v>34</v>
      </c>
      <c r="D38">
        <f t="shared" si="1"/>
        <v>0</v>
      </c>
      <c r="E38">
        <f t="shared" si="2"/>
        <v>0</v>
      </c>
      <c r="F38">
        <f t="shared" si="5"/>
        <v>0</v>
      </c>
      <c r="G38">
        <f t="shared" si="3"/>
        <v>0</v>
      </c>
      <c r="H38">
        <f t="shared" si="4"/>
        <v>0</v>
      </c>
      <c r="I38">
        <v>0.05</v>
      </c>
    </row>
    <row r="39" spans="2:9" x14ac:dyDescent="0.25">
      <c r="B39">
        <v>35</v>
      </c>
      <c r="D39">
        <f t="shared" si="1"/>
        <v>0</v>
      </c>
      <c r="E39">
        <f t="shared" si="2"/>
        <v>0</v>
      </c>
      <c r="F39">
        <f t="shared" si="5"/>
        <v>0</v>
      </c>
      <c r="G39">
        <f t="shared" si="3"/>
        <v>0</v>
      </c>
      <c r="H39">
        <f t="shared" si="4"/>
        <v>0</v>
      </c>
      <c r="I39">
        <v>0.05</v>
      </c>
    </row>
    <row r="40" spans="2:9" x14ac:dyDescent="0.25">
      <c r="B40">
        <v>36</v>
      </c>
      <c r="D40">
        <f t="shared" si="1"/>
        <v>0</v>
      </c>
      <c r="E40">
        <f t="shared" si="2"/>
        <v>0</v>
      </c>
      <c r="F40">
        <f t="shared" si="5"/>
        <v>0</v>
      </c>
      <c r="G40">
        <f t="shared" si="3"/>
        <v>0</v>
      </c>
      <c r="H40">
        <f t="shared" si="4"/>
        <v>0</v>
      </c>
      <c r="I40">
        <v>0.05</v>
      </c>
    </row>
    <row r="41" spans="2:9" x14ac:dyDescent="0.25">
      <c r="B41">
        <v>37</v>
      </c>
      <c r="D41">
        <f t="shared" si="1"/>
        <v>0</v>
      </c>
      <c r="E41">
        <f t="shared" si="2"/>
        <v>0</v>
      </c>
      <c r="F41">
        <f t="shared" si="5"/>
        <v>0</v>
      </c>
      <c r="G41">
        <f t="shared" si="3"/>
        <v>0</v>
      </c>
      <c r="H41">
        <f t="shared" si="4"/>
        <v>0</v>
      </c>
      <c r="I41">
        <v>0.05</v>
      </c>
    </row>
    <row r="42" spans="2:9" x14ac:dyDescent="0.25">
      <c r="B42">
        <v>38</v>
      </c>
      <c r="D42">
        <f t="shared" si="1"/>
        <v>0</v>
      </c>
      <c r="E42">
        <f t="shared" si="2"/>
        <v>0</v>
      </c>
      <c r="F42">
        <f t="shared" si="5"/>
        <v>0</v>
      </c>
      <c r="G42">
        <f t="shared" si="3"/>
        <v>0</v>
      </c>
      <c r="H42">
        <f t="shared" si="4"/>
        <v>0</v>
      </c>
      <c r="I42">
        <v>0.05</v>
      </c>
    </row>
    <row r="43" spans="2:9" x14ac:dyDescent="0.25">
      <c r="B43">
        <v>39</v>
      </c>
      <c r="D43">
        <f t="shared" si="1"/>
        <v>0</v>
      </c>
      <c r="E43">
        <f t="shared" si="2"/>
        <v>0</v>
      </c>
      <c r="F43">
        <f t="shared" si="5"/>
        <v>0</v>
      </c>
      <c r="G43">
        <f t="shared" si="3"/>
        <v>0</v>
      </c>
      <c r="H43">
        <f t="shared" si="4"/>
        <v>0</v>
      </c>
      <c r="I43">
        <v>0.05</v>
      </c>
    </row>
    <row r="44" spans="2:9" x14ac:dyDescent="0.25">
      <c r="B44">
        <v>40</v>
      </c>
      <c r="D44">
        <f t="shared" si="1"/>
        <v>0</v>
      </c>
      <c r="E44">
        <f t="shared" si="2"/>
        <v>0</v>
      </c>
      <c r="F44">
        <f t="shared" si="5"/>
        <v>0</v>
      </c>
      <c r="G44">
        <f t="shared" si="3"/>
        <v>0</v>
      </c>
      <c r="H44">
        <f t="shared" si="4"/>
        <v>0</v>
      </c>
      <c r="I44">
        <v>0.05</v>
      </c>
    </row>
    <row r="45" spans="2:9" x14ac:dyDescent="0.25">
      <c r="B45">
        <v>41</v>
      </c>
      <c r="D45">
        <f t="shared" si="1"/>
        <v>0</v>
      </c>
      <c r="E45">
        <f t="shared" si="2"/>
        <v>0</v>
      </c>
      <c r="F45">
        <f t="shared" si="5"/>
        <v>0</v>
      </c>
      <c r="G45">
        <f t="shared" si="3"/>
        <v>0</v>
      </c>
      <c r="H45">
        <f t="shared" si="4"/>
        <v>0</v>
      </c>
      <c r="I45">
        <v>0.05</v>
      </c>
    </row>
    <row r="46" spans="2:9" x14ac:dyDescent="0.25">
      <c r="B46">
        <v>42</v>
      </c>
      <c r="D46">
        <f t="shared" si="1"/>
        <v>0</v>
      </c>
      <c r="E46">
        <f t="shared" si="2"/>
        <v>0</v>
      </c>
      <c r="F46">
        <f t="shared" si="5"/>
        <v>0</v>
      </c>
      <c r="G46">
        <f t="shared" si="3"/>
        <v>0</v>
      </c>
      <c r="H46">
        <f t="shared" si="4"/>
        <v>0</v>
      </c>
      <c r="I46">
        <v>0.05</v>
      </c>
    </row>
    <row r="47" spans="2:9" x14ac:dyDescent="0.25">
      <c r="B47">
        <v>43</v>
      </c>
      <c r="D47">
        <f t="shared" si="1"/>
        <v>0</v>
      </c>
      <c r="E47">
        <f t="shared" si="2"/>
        <v>0</v>
      </c>
      <c r="F47">
        <f t="shared" si="5"/>
        <v>0</v>
      </c>
      <c r="G47">
        <f t="shared" si="3"/>
        <v>0</v>
      </c>
      <c r="H47">
        <f t="shared" si="4"/>
        <v>0</v>
      </c>
      <c r="I47">
        <v>0.05</v>
      </c>
    </row>
    <row r="48" spans="2:9" x14ac:dyDescent="0.25">
      <c r="B48">
        <v>44</v>
      </c>
      <c r="D48">
        <f t="shared" si="1"/>
        <v>0</v>
      </c>
      <c r="E48">
        <f t="shared" si="2"/>
        <v>0</v>
      </c>
      <c r="F48">
        <f t="shared" si="5"/>
        <v>0</v>
      </c>
      <c r="G48">
        <f t="shared" si="3"/>
        <v>0</v>
      </c>
      <c r="H48">
        <f t="shared" si="4"/>
        <v>0</v>
      </c>
      <c r="I48">
        <v>0.05</v>
      </c>
    </row>
    <row r="49" spans="2:9" x14ac:dyDescent="0.25">
      <c r="B49">
        <v>45</v>
      </c>
      <c r="D49">
        <f t="shared" si="1"/>
        <v>0</v>
      </c>
      <c r="E49">
        <f t="shared" si="2"/>
        <v>0</v>
      </c>
      <c r="F49">
        <f t="shared" si="5"/>
        <v>0</v>
      </c>
      <c r="G49">
        <f t="shared" si="3"/>
        <v>0</v>
      </c>
      <c r="H49">
        <f t="shared" si="4"/>
        <v>0</v>
      </c>
      <c r="I49">
        <v>0.05</v>
      </c>
    </row>
    <row r="50" spans="2:9" x14ac:dyDescent="0.25">
      <c r="B50">
        <v>46</v>
      </c>
      <c r="D50">
        <f t="shared" si="1"/>
        <v>0</v>
      </c>
      <c r="E50">
        <f t="shared" si="2"/>
        <v>0</v>
      </c>
      <c r="F50">
        <f t="shared" si="5"/>
        <v>0</v>
      </c>
      <c r="G50">
        <f t="shared" si="3"/>
        <v>0</v>
      </c>
      <c r="H50">
        <f t="shared" si="4"/>
        <v>0</v>
      </c>
      <c r="I50">
        <v>0.05</v>
      </c>
    </row>
    <row r="51" spans="2:9" x14ac:dyDescent="0.25">
      <c r="B51">
        <v>47</v>
      </c>
      <c r="D51">
        <f t="shared" si="1"/>
        <v>0</v>
      </c>
      <c r="E51">
        <f t="shared" si="2"/>
        <v>0</v>
      </c>
      <c r="F51">
        <f t="shared" si="5"/>
        <v>0</v>
      </c>
      <c r="G51">
        <f t="shared" si="3"/>
        <v>0</v>
      </c>
      <c r="H51">
        <f t="shared" si="4"/>
        <v>0</v>
      </c>
      <c r="I51">
        <v>0.05</v>
      </c>
    </row>
    <row r="52" spans="2:9" x14ac:dyDescent="0.25">
      <c r="B52">
        <v>48</v>
      </c>
      <c r="D52">
        <f t="shared" si="1"/>
        <v>0</v>
      </c>
      <c r="E52">
        <f t="shared" si="2"/>
        <v>0</v>
      </c>
      <c r="F52">
        <f t="shared" si="5"/>
        <v>0</v>
      </c>
      <c r="G52">
        <f t="shared" si="3"/>
        <v>0</v>
      </c>
      <c r="H52">
        <f t="shared" si="4"/>
        <v>0</v>
      </c>
      <c r="I52">
        <v>0.05</v>
      </c>
    </row>
    <row r="53" spans="2:9" x14ac:dyDescent="0.25">
      <c r="B53">
        <v>49</v>
      </c>
      <c r="D53">
        <f t="shared" si="1"/>
        <v>0</v>
      </c>
      <c r="E53">
        <f t="shared" si="2"/>
        <v>0</v>
      </c>
      <c r="F53">
        <f t="shared" si="5"/>
        <v>0</v>
      </c>
      <c r="G53">
        <f t="shared" si="3"/>
        <v>0</v>
      </c>
      <c r="H53">
        <f t="shared" si="4"/>
        <v>0</v>
      </c>
      <c r="I53">
        <v>0.05</v>
      </c>
    </row>
    <row r="54" spans="2:9" x14ac:dyDescent="0.25">
      <c r="B54">
        <v>50</v>
      </c>
      <c r="D54">
        <f t="shared" si="1"/>
        <v>0</v>
      </c>
      <c r="E54">
        <f t="shared" si="2"/>
        <v>0</v>
      </c>
      <c r="F54">
        <f t="shared" si="5"/>
        <v>0</v>
      </c>
      <c r="G54">
        <f t="shared" si="3"/>
        <v>0</v>
      </c>
      <c r="H54">
        <f t="shared" si="4"/>
        <v>0</v>
      </c>
      <c r="I54">
        <v>0.05</v>
      </c>
    </row>
    <row r="55" spans="2:9" x14ac:dyDescent="0.25">
      <c r="B55">
        <v>51</v>
      </c>
      <c r="D55">
        <f t="shared" si="1"/>
        <v>0</v>
      </c>
      <c r="E55">
        <f t="shared" si="2"/>
        <v>0</v>
      </c>
      <c r="F55">
        <f t="shared" si="5"/>
        <v>0</v>
      </c>
      <c r="G55">
        <f t="shared" si="3"/>
        <v>0</v>
      </c>
      <c r="H55">
        <f t="shared" si="4"/>
        <v>0</v>
      </c>
      <c r="I55">
        <v>0.05</v>
      </c>
    </row>
    <row r="56" spans="2:9" x14ac:dyDescent="0.25">
      <c r="B56">
        <v>52</v>
      </c>
      <c r="D56">
        <f t="shared" si="1"/>
        <v>0</v>
      </c>
      <c r="E56">
        <f t="shared" si="2"/>
        <v>0</v>
      </c>
      <c r="F56">
        <f t="shared" si="5"/>
        <v>0</v>
      </c>
      <c r="G56">
        <f t="shared" si="3"/>
        <v>0</v>
      </c>
      <c r="H56">
        <f t="shared" si="4"/>
        <v>0</v>
      </c>
      <c r="I56">
        <v>0.05</v>
      </c>
    </row>
    <row r="57" spans="2:9" x14ac:dyDescent="0.25">
      <c r="B57">
        <v>53</v>
      </c>
      <c r="D57">
        <f t="shared" si="1"/>
        <v>0</v>
      </c>
      <c r="E57">
        <f t="shared" si="2"/>
        <v>0</v>
      </c>
      <c r="F57">
        <f t="shared" si="5"/>
        <v>0</v>
      </c>
      <c r="G57">
        <f t="shared" si="3"/>
        <v>0</v>
      </c>
      <c r="H57">
        <f t="shared" si="4"/>
        <v>0</v>
      </c>
      <c r="I57">
        <v>0.05</v>
      </c>
    </row>
    <row r="58" spans="2:9" x14ac:dyDescent="0.25">
      <c r="B58">
        <v>54</v>
      </c>
      <c r="D58">
        <f t="shared" si="1"/>
        <v>0</v>
      </c>
      <c r="E58">
        <f t="shared" si="2"/>
        <v>0</v>
      </c>
      <c r="F58">
        <f t="shared" si="5"/>
        <v>0</v>
      </c>
      <c r="G58">
        <f t="shared" si="3"/>
        <v>0</v>
      </c>
      <c r="H58">
        <f t="shared" si="4"/>
        <v>0</v>
      </c>
      <c r="I58">
        <v>0.05</v>
      </c>
    </row>
    <row r="59" spans="2:9" x14ac:dyDescent="0.25">
      <c r="B59">
        <v>55</v>
      </c>
      <c r="D59">
        <f t="shared" si="1"/>
        <v>0</v>
      </c>
      <c r="E59">
        <f t="shared" si="2"/>
        <v>0</v>
      </c>
      <c r="F59">
        <f t="shared" si="5"/>
        <v>0</v>
      </c>
      <c r="G59">
        <f t="shared" si="3"/>
        <v>0</v>
      </c>
      <c r="H59">
        <f t="shared" si="4"/>
        <v>0</v>
      </c>
      <c r="I59">
        <v>0.05</v>
      </c>
    </row>
    <row r="60" spans="2:9" x14ac:dyDescent="0.25">
      <c r="B60">
        <v>56</v>
      </c>
      <c r="D60">
        <f t="shared" si="1"/>
        <v>0</v>
      </c>
      <c r="E60">
        <f t="shared" si="2"/>
        <v>0</v>
      </c>
      <c r="F60">
        <f t="shared" si="5"/>
        <v>0</v>
      </c>
      <c r="G60">
        <f t="shared" si="3"/>
        <v>0</v>
      </c>
      <c r="H60">
        <f t="shared" si="4"/>
        <v>0</v>
      </c>
      <c r="I60">
        <v>0.05</v>
      </c>
    </row>
    <row r="61" spans="2:9" x14ac:dyDescent="0.25">
      <c r="B61">
        <v>57</v>
      </c>
      <c r="D61">
        <f t="shared" si="1"/>
        <v>0</v>
      </c>
      <c r="E61">
        <f t="shared" si="2"/>
        <v>0</v>
      </c>
      <c r="F61">
        <f t="shared" si="5"/>
        <v>0</v>
      </c>
      <c r="G61">
        <f t="shared" si="3"/>
        <v>0</v>
      </c>
      <c r="H61">
        <f t="shared" si="4"/>
        <v>0</v>
      </c>
      <c r="I61">
        <v>0.05</v>
      </c>
    </row>
    <row r="62" spans="2:9" x14ac:dyDescent="0.25">
      <c r="B62">
        <v>58</v>
      </c>
      <c r="D62">
        <f t="shared" si="1"/>
        <v>0</v>
      </c>
      <c r="E62">
        <f t="shared" si="2"/>
        <v>0</v>
      </c>
      <c r="F62">
        <f t="shared" si="5"/>
        <v>0</v>
      </c>
      <c r="G62">
        <f t="shared" si="3"/>
        <v>0</v>
      </c>
      <c r="H62">
        <f t="shared" si="4"/>
        <v>0</v>
      </c>
      <c r="I62">
        <v>0.05</v>
      </c>
    </row>
    <row r="63" spans="2:9" x14ac:dyDescent="0.25">
      <c r="B63">
        <v>59</v>
      </c>
      <c r="D63">
        <f t="shared" si="1"/>
        <v>0</v>
      </c>
      <c r="E63">
        <f t="shared" si="2"/>
        <v>0</v>
      </c>
      <c r="F63">
        <f t="shared" si="5"/>
        <v>0</v>
      </c>
      <c r="G63">
        <f t="shared" si="3"/>
        <v>0</v>
      </c>
      <c r="H63">
        <f t="shared" si="4"/>
        <v>0</v>
      </c>
      <c r="I63">
        <v>0.05</v>
      </c>
    </row>
    <row r="64" spans="2:9" x14ac:dyDescent="0.25">
      <c r="B64">
        <v>60</v>
      </c>
      <c r="D64">
        <f t="shared" si="1"/>
        <v>0</v>
      </c>
      <c r="E64">
        <f t="shared" si="2"/>
        <v>0</v>
      </c>
      <c r="F64">
        <f t="shared" si="5"/>
        <v>0</v>
      </c>
      <c r="G64">
        <f t="shared" si="3"/>
        <v>0</v>
      </c>
      <c r="H64">
        <f t="shared" si="4"/>
        <v>0</v>
      </c>
      <c r="I64">
        <v>0.05</v>
      </c>
    </row>
    <row r="65" spans="8:8" x14ac:dyDescent="0.25">
      <c r="H65">
        <f>SUM(H5:H64)</f>
        <v>1707.1754344340841</v>
      </c>
    </row>
  </sheetData>
  <mergeCells count="1">
    <mergeCell ref="K3:L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3F552-182A-4D08-84FC-80688062BB81}">
  <dimension ref="B1:L65"/>
  <sheetViews>
    <sheetView workbookViewId="0">
      <selection activeCell="C9" sqref="C9"/>
    </sheetView>
  </sheetViews>
  <sheetFormatPr defaultRowHeight="15" x14ac:dyDescent="0.25"/>
  <cols>
    <col min="1" max="1" width="2" customWidth="1"/>
  </cols>
  <sheetData>
    <row r="1" spans="2:12" ht="11.25" customHeight="1" x14ac:dyDescent="0.25"/>
    <row r="2" spans="2:12" ht="15.75" thickBot="1" x14ac:dyDescent="0.3">
      <c r="B2" t="s">
        <v>10</v>
      </c>
      <c r="C2">
        <v>1</v>
      </c>
      <c r="D2" t="s">
        <v>42</v>
      </c>
      <c r="E2">
        <f>1/(5+$L$12)</f>
        <v>0.16666666666666666</v>
      </c>
      <c r="F2" t="s">
        <v>43</v>
      </c>
      <c r="G2">
        <v>0.03</v>
      </c>
    </row>
    <row r="3" spans="2:12" ht="15.75" thickBot="1" x14ac:dyDescent="0.3">
      <c r="B3" t="s">
        <v>11</v>
      </c>
      <c r="C3" t="s">
        <v>38</v>
      </c>
      <c r="D3" t="s">
        <v>39</v>
      </c>
      <c r="E3" t="s">
        <v>40</v>
      </c>
      <c r="F3" t="s">
        <v>41</v>
      </c>
      <c r="G3" t="s">
        <v>36</v>
      </c>
      <c r="H3" t="s">
        <v>27</v>
      </c>
      <c r="K3" s="35" t="s">
        <v>0</v>
      </c>
      <c r="L3" s="36"/>
    </row>
    <row r="4" spans="2:12" x14ac:dyDescent="0.25">
      <c r="B4">
        <v>0</v>
      </c>
      <c r="C4">
        <f>100*$L$4+10*$L$5+$L$6</f>
        <v>2111</v>
      </c>
      <c r="K4" s="4" t="s">
        <v>1</v>
      </c>
      <c r="L4" s="3">
        <v>19</v>
      </c>
    </row>
    <row r="5" spans="2:12" x14ac:dyDescent="0.25">
      <c r="B5">
        <v>1</v>
      </c>
      <c r="D5">
        <f>$L$4*(C5^0.6)</f>
        <v>0</v>
      </c>
      <c r="E5">
        <f>D5/(2*(5+$L$13))</f>
        <v>0</v>
      </c>
      <c r="F5">
        <f t="shared" ref="F5:F36" si="0">C5-(1-$E$2)*C4</f>
        <v>-1759.1666666666667</v>
      </c>
      <c r="G5">
        <f>D5-F5-E5</f>
        <v>1759.1666666666667</v>
      </c>
      <c r="H5">
        <f>G5*EXP(-$G$2*B5)</f>
        <v>1707.1754344340841</v>
      </c>
      <c r="K5" s="5" t="s">
        <v>2</v>
      </c>
      <c r="L5" s="1">
        <v>21</v>
      </c>
    </row>
    <row r="6" spans="2:12" x14ac:dyDescent="0.25">
      <c r="B6">
        <v>2</v>
      </c>
      <c r="D6">
        <f t="shared" ref="D6:D64" si="1">$L$4*(C6^0.6)</f>
        <v>0</v>
      </c>
      <c r="E6">
        <f t="shared" ref="E6:E64" si="2">D6/(2*(5+$L$13))</f>
        <v>0</v>
      </c>
      <c r="F6">
        <f t="shared" si="0"/>
        <v>0</v>
      </c>
      <c r="G6">
        <f t="shared" ref="G6:G64" si="3">D6-F6-E6</f>
        <v>0</v>
      </c>
      <c r="H6">
        <f t="shared" ref="H6:H64" si="4">G6*EXP(-$G$2*B6)</f>
        <v>0</v>
      </c>
      <c r="K6" s="5" t="s">
        <v>3</v>
      </c>
      <c r="L6" s="1">
        <v>1</v>
      </c>
    </row>
    <row r="7" spans="2:12" x14ac:dyDescent="0.25">
      <c r="B7">
        <v>3</v>
      </c>
      <c r="D7">
        <f t="shared" si="1"/>
        <v>0</v>
      </c>
      <c r="E7">
        <f t="shared" si="2"/>
        <v>0</v>
      </c>
      <c r="F7">
        <f t="shared" si="0"/>
        <v>0</v>
      </c>
      <c r="G7">
        <f t="shared" si="3"/>
        <v>0</v>
      </c>
      <c r="H7">
        <f t="shared" si="4"/>
        <v>0</v>
      </c>
      <c r="K7" s="8"/>
      <c r="L7" s="9"/>
    </row>
    <row r="8" spans="2:12" x14ac:dyDescent="0.25">
      <c r="B8">
        <v>4</v>
      </c>
      <c r="D8">
        <f t="shared" si="1"/>
        <v>0</v>
      </c>
      <c r="E8">
        <f t="shared" si="2"/>
        <v>0</v>
      </c>
      <c r="F8">
        <f t="shared" si="0"/>
        <v>0</v>
      </c>
      <c r="G8">
        <f t="shared" si="3"/>
        <v>0</v>
      </c>
      <c r="H8">
        <f t="shared" si="4"/>
        <v>0</v>
      </c>
      <c r="K8" s="5" t="s">
        <v>4</v>
      </c>
      <c r="L8" s="1">
        <v>15</v>
      </c>
    </row>
    <row r="9" spans="2:12" x14ac:dyDescent="0.25">
      <c r="B9">
        <v>5</v>
      </c>
      <c r="D9">
        <f t="shared" si="1"/>
        <v>0</v>
      </c>
      <c r="E9">
        <f t="shared" si="2"/>
        <v>0</v>
      </c>
      <c r="F9">
        <f t="shared" si="0"/>
        <v>0</v>
      </c>
      <c r="G9">
        <f t="shared" si="3"/>
        <v>0</v>
      </c>
      <c r="H9">
        <f t="shared" si="4"/>
        <v>0</v>
      </c>
      <c r="K9" s="5" t="s">
        <v>5</v>
      </c>
      <c r="L9" s="1">
        <v>10</v>
      </c>
    </row>
    <row r="10" spans="2:12" x14ac:dyDescent="0.25">
      <c r="B10">
        <v>6</v>
      </c>
      <c r="D10">
        <f t="shared" si="1"/>
        <v>0</v>
      </c>
      <c r="E10">
        <f t="shared" si="2"/>
        <v>0</v>
      </c>
      <c r="F10">
        <f t="shared" si="0"/>
        <v>0</v>
      </c>
      <c r="G10">
        <f t="shared" si="3"/>
        <v>0</v>
      </c>
      <c r="H10">
        <f t="shared" si="4"/>
        <v>0</v>
      </c>
      <c r="K10" s="5" t="s">
        <v>6</v>
      </c>
      <c r="L10" s="1">
        <v>12</v>
      </c>
    </row>
    <row r="11" spans="2:12" x14ac:dyDescent="0.25">
      <c r="B11">
        <v>7</v>
      </c>
      <c r="D11">
        <f t="shared" si="1"/>
        <v>0</v>
      </c>
      <c r="E11">
        <f t="shared" si="2"/>
        <v>0</v>
      </c>
      <c r="F11">
        <f t="shared" si="0"/>
        <v>0</v>
      </c>
      <c r="G11">
        <f t="shared" si="3"/>
        <v>0</v>
      </c>
      <c r="H11">
        <f t="shared" si="4"/>
        <v>0</v>
      </c>
      <c r="K11" s="8"/>
      <c r="L11" s="9"/>
    </row>
    <row r="12" spans="2:12" x14ac:dyDescent="0.25">
      <c r="B12">
        <v>8</v>
      </c>
      <c r="D12">
        <f t="shared" si="1"/>
        <v>0</v>
      </c>
      <c r="E12">
        <f t="shared" si="2"/>
        <v>0</v>
      </c>
      <c r="F12">
        <f t="shared" si="0"/>
        <v>0</v>
      </c>
      <c r="G12">
        <f t="shared" si="3"/>
        <v>0</v>
      </c>
      <c r="H12">
        <f t="shared" si="4"/>
        <v>0</v>
      </c>
      <c r="K12" s="5" t="s">
        <v>7</v>
      </c>
      <c r="L12" s="1">
        <v>1</v>
      </c>
    </row>
    <row r="13" spans="2:12" x14ac:dyDescent="0.25">
      <c r="B13">
        <v>9</v>
      </c>
      <c r="D13">
        <f t="shared" si="1"/>
        <v>0</v>
      </c>
      <c r="E13">
        <f t="shared" si="2"/>
        <v>0</v>
      </c>
      <c r="F13">
        <f t="shared" si="0"/>
        <v>0</v>
      </c>
      <c r="G13">
        <f t="shared" si="3"/>
        <v>0</v>
      </c>
      <c r="H13">
        <f t="shared" si="4"/>
        <v>0</v>
      </c>
      <c r="K13" s="5" t="s">
        <v>8</v>
      </c>
      <c r="L13" s="1">
        <v>18</v>
      </c>
    </row>
    <row r="14" spans="2:12" ht="15.75" thickBot="1" x14ac:dyDescent="0.3">
      <c r="B14">
        <v>10</v>
      </c>
      <c r="D14">
        <f t="shared" si="1"/>
        <v>0</v>
      </c>
      <c r="E14">
        <f t="shared" si="2"/>
        <v>0</v>
      </c>
      <c r="F14">
        <f t="shared" si="0"/>
        <v>0</v>
      </c>
      <c r="G14">
        <f t="shared" si="3"/>
        <v>0</v>
      </c>
      <c r="H14">
        <f t="shared" si="4"/>
        <v>0</v>
      </c>
      <c r="K14" s="6" t="s">
        <v>9</v>
      </c>
      <c r="L14" s="2">
        <v>20</v>
      </c>
    </row>
    <row r="15" spans="2:12" x14ac:dyDescent="0.25">
      <c r="B15">
        <v>11</v>
      </c>
      <c r="D15">
        <f t="shared" si="1"/>
        <v>0</v>
      </c>
      <c r="E15">
        <f t="shared" si="2"/>
        <v>0</v>
      </c>
      <c r="F15">
        <f t="shared" si="0"/>
        <v>0</v>
      </c>
      <c r="G15">
        <f t="shared" si="3"/>
        <v>0</v>
      </c>
      <c r="H15">
        <f t="shared" si="4"/>
        <v>0</v>
      </c>
    </row>
    <row r="16" spans="2:12" x14ac:dyDescent="0.25">
      <c r="B16">
        <v>12</v>
      </c>
      <c r="D16">
        <f t="shared" si="1"/>
        <v>0</v>
      </c>
      <c r="E16">
        <f t="shared" si="2"/>
        <v>0</v>
      </c>
      <c r="F16">
        <f t="shared" si="0"/>
        <v>0</v>
      </c>
      <c r="G16">
        <f t="shared" si="3"/>
        <v>0</v>
      </c>
      <c r="H16">
        <f t="shared" si="4"/>
        <v>0</v>
      </c>
    </row>
    <row r="17" spans="2:8" x14ac:dyDescent="0.25">
      <c r="B17">
        <v>13</v>
      </c>
      <c r="D17">
        <f t="shared" si="1"/>
        <v>0</v>
      </c>
      <c r="E17">
        <f t="shared" si="2"/>
        <v>0</v>
      </c>
      <c r="F17">
        <f t="shared" si="0"/>
        <v>0</v>
      </c>
      <c r="G17">
        <f t="shared" si="3"/>
        <v>0</v>
      </c>
      <c r="H17">
        <f t="shared" si="4"/>
        <v>0</v>
      </c>
    </row>
    <row r="18" spans="2:8" x14ac:dyDescent="0.25">
      <c r="B18">
        <v>14</v>
      </c>
      <c r="D18">
        <f t="shared" si="1"/>
        <v>0</v>
      </c>
      <c r="E18">
        <f t="shared" si="2"/>
        <v>0</v>
      </c>
      <c r="F18">
        <f t="shared" si="0"/>
        <v>0</v>
      </c>
      <c r="G18">
        <f t="shared" si="3"/>
        <v>0</v>
      </c>
      <c r="H18">
        <f t="shared" si="4"/>
        <v>0</v>
      </c>
    </row>
    <row r="19" spans="2:8" x14ac:dyDescent="0.25">
      <c r="B19">
        <v>15</v>
      </c>
      <c r="D19">
        <f t="shared" si="1"/>
        <v>0</v>
      </c>
      <c r="E19">
        <f t="shared" si="2"/>
        <v>0</v>
      </c>
      <c r="F19">
        <f t="shared" si="0"/>
        <v>0</v>
      </c>
      <c r="G19">
        <f t="shared" si="3"/>
        <v>0</v>
      </c>
      <c r="H19">
        <f t="shared" si="4"/>
        <v>0</v>
      </c>
    </row>
    <row r="20" spans="2:8" x14ac:dyDescent="0.25">
      <c r="B20">
        <v>16</v>
      </c>
      <c r="D20">
        <f t="shared" si="1"/>
        <v>0</v>
      </c>
      <c r="E20">
        <f t="shared" si="2"/>
        <v>0</v>
      </c>
      <c r="F20">
        <f t="shared" si="0"/>
        <v>0</v>
      </c>
      <c r="G20">
        <f t="shared" si="3"/>
        <v>0</v>
      </c>
      <c r="H20">
        <f t="shared" si="4"/>
        <v>0</v>
      </c>
    </row>
    <row r="21" spans="2:8" x14ac:dyDescent="0.25">
      <c r="B21">
        <v>17</v>
      </c>
      <c r="D21">
        <f t="shared" si="1"/>
        <v>0</v>
      </c>
      <c r="E21">
        <f t="shared" si="2"/>
        <v>0</v>
      </c>
      <c r="F21">
        <f t="shared" si="0"/>
        <v>0</v>
      </c>
      <c r="G21">
        <f t="shared" si="3"/>
        <v>0</v>
      </c>
      <c r="H21">
        <f t="shared" si="4"/>
        <v>0</v>
      </c>
    </row>
    <row r="22" spans="2:8" x14ac:dyDescent="0.25">
      <c r="B22">
        <v>18</v>
      </c>
      <c r="D22">
        <f t="shared" si="1"/>
        <v>0</v>
      </c>
      <c r="E22">
        <f t="shared" si="2"/>
        <v>0</v>
      </c>
      <c r="F22">
        <f t="shared" si="0"/>
        <v>0</v>
      </c>
      <c r="G22">
        <f t="shared" si="3"/>
        <v>0</v>
      </c>
      <c r="H22">
        <f t="shared" si="4"/>
        <v>0</v>
      </c>
    </row>
    <row r="23" spans="2:8" x14ac:dyDescent="0.25">
      <c r="B23">
        <v>19</v>
      </c>
      <c r="D23">
        <f t="shared" si="1"/>
        <v>0</v>
      </c>
      <c r="E23">
        <f t="shared" si="2"/>
        <v>0</v>
      </c>
      <c r="F23">
        <f t="shared" si="0"/>
        <v>0</v>
      </c>
      <c r="G23">
        <f t="shared" si="3"/>
        <v>0</v>
      </c>
      <c r="H23">
        <f t="shared" si="4"/>
        <v>0</v>
      </c>
    </row>
    <row r="24" spans="2:8" x14ac:dyDescent="0.25">
      <c r="B24">
        <v>20</v>
      </c>
      <c r="D24">
        <f t="shared" si="1"/>
        <v>0</v>
      </c>
      <c r="E24">
        <f t="shared" si="2"/>
        <v>0</v>
      </c>
      <c r="F24">
        <f t="shared" si="0"/>
        <v>0</v>
      </c>
      <c r="G24">
        <f t="shared" si="3"/>
        <v>0</v>
      </c>
      <c r="H24">
        <f t="shared" si="4"/>
        <v>0</v>
      </c>
    </row>
    <row r="25" spans="2:8" x14ac:dyDescent="0.25">
      <c r="B25">
        <v>21</v>
      </c>
      <c r="D25">
        <f t="shared" si="1"/>
        <v>0</v>
      </c>
      <c r="E25">
        <f t="shared" si="2"/>
        <v>0</v>
      </c>
      <c r="F25">
        <f t="shared" si="0"/>
        <v>0</v>
      </c>
      <c r="G25">
        <f t="shared" si="3"/>
        <v>0</v>
      </c>
      <c r="H25">
        <f t="shared" si="4"/>
        <v>0</v>
      </c>
    </row>
    <row r="26" spans="2:8" x14ac:dyDescent="0.25">
      <c r="B26">
        <v>22</v>
      </c>
      <c r="D26">
        <f t="shared" si="1"/>
        <v>0</v>
      </c>
      <c r="E26">
        <f t="shared" si="2"/>
        <v>0</v>
      </c>
      <c r="F26">
        <f t="shared" si="0"/>
        <v>0</v>
      </c>
      <c r="G26">
        <f t="shared" si="3"/>
        <v>0</v>
      </c>
      <c r="H26">
        <f t="shared" si="4"/>
        <v>0</v>
      </c>
    </row>
    <row r="27" spans="2:8" x14ac:dyDescent="0.25">
      <c r="B27">
        <v>23</v>
      </c>
      <c r="D27">
        <f t="shared" si="1"/>
        <v>0</v>
      </c>
      <c r="E27">
        <f t="shared" si="2"/>
        <v>0</v>
      </c>
      <c r="F27">
        <f t="shared" si="0"/>
        <v>0</v>
      </c>
      <c r="G27">
        <f t="shared" si="3"/>
        <v>0</v>
      </c>
      <c r="H27">
        <f t="shared" si="4"/>
        <v>0</v>
      </c>
    </row>
    <row r="28" spans="2:8" x14ac:dyDescent="0.25">
      <c r="B28">
        <v>24</v>
      </c>
      <c r="D28">
        <f t="shared" si="1"/>
        <v>0</v>
      </c>
      <c r="E28">
        <f t="shared" si="2"/>
        <v>0</v>
      </c>
      <c r="F28">
        <f t="shared" si="0"/>
        <v>0</v>
      </c>
      <c r="G28">
        <f t="shared" si="3"/>
        <v>0</v>
      </c>
      <c r="H28">
        <f t="shared" si="4"/>
        <v>0</v>
      </c>
    </row>
    <row r="29" spans="2:8" x14ac:dyDescent="0.25">
      <c r="B29">
        <v>25</v>
      </c>
      <c r="D29">
        <f t="shared" si="1"/>
        <v>0</v>
      </c>
      <c r="E29">
        <f t="shared" si="2"/>
        <v>0</v>
      </c>
      <c r="F29">
        <f t="shared" si="0"/>
        <v>0</v>
      </c>
      <c r="G29">
        <f t="shared" si="3"/>
        <v>0</v>
      </c>
      <c r="H29">
        <f t="shared" si="4"/>
        <v>0</v>
      </c>
    </row>
    <row r="30" spans="2:8" x14ac:dyDescent="0.25">
      <c r="B30">
        <v>26</v>
      </c>
      <c r="D30">
        <f t="shared" si="1"/>
        <v>0</v>
      </c>
      <c r="E30">
        <f t="shared" si="2"/>
        <v>0</v>
      </c>
      <c r="F30">
        <f t="shared" si="0"/>
        <v>0</v>
      </c>
      <c r="G30">
        <f t="shared" si="3"/>
        <v>0</v>
      </c>
      <c r="H30">
        <f t="shared" si="4"/>
        <v>0</v>
      </c>
    </row>
    <row r="31" spans="2:8" x14ac:dyDescent="0.25">
      <c r="B31">
        <v>27</v>
      </c>
      <c r="D31">
        <f t="shared" si="1"/>
        <v>0</v>
      </c>
      <c r="E31">
        <f t="shared" si="2"/>
        <v>0</v>
      </c>
      <c r="F31">
        <f t="shared" si="0"/>
        <v>0</v>
      </c>
      <c r="G31">
        <f t="shared" si="3"/>
        <v>0</v>
      </c>
      <c r="H31">
        <f t="shared" si="4"/>
        <v>0</v>
      </c>
    </row>
    <row r="32" spans="2:8" x14ac:dyDescent="0.25">
      <c r="B32">
        <v>28</v>
      </c>
      <c r="D32">
        <f t="shared" si="1"/>
        <v>0</v>
      </c>
      <c r="E32">
        <f t="shared" si="2"/>
        <v>0</v>
      </c>
      <c r="F32">
        <f t="shared" si="0"/>
        <v>0</v>
      </c>
      <c r="G32">
        <f t="shared" si="3"/>
        <v>0</v>
      </c>
      <c r="H32">
        <f t="shared" si="4"/>
        <v>0</v>
      </c>
    </row>
    <row r="33" spans="2:8" x14ac:dyDescent="0.25">
      <c r="B33">
        <v>29</v>
      </c>
      <c r="D33">
        <f t="shared" si="1"/>
        <v>0</v>
      </c>
      <c r="E33">
        <f t="shared" si="2"/>
        <v>0</v>
      </c>
      <c r="F33">
        <f t="shared" si="0"/>
        <v>0</v>
      </c>
      <c r="G33">
        <f t="shared" si="3"/>
        <v>0</v>
      </c>
      <c r="H33">
        <f t="shared" si="4"/>
        <v>0</v>
      </c>
    </row>
    <row r="34" spans="2:8" x14ac:dyDescent="0.25">
      <c r="B34">
        <v>30</v>
      </c>
      <c r="D34">
        <f t="shared" si="1"/>
        <v>0</v>
      </c>
      <c r="E34">
        <f t="shared" si="2"/>
        <v>0</v>
      </c>
      <c r="F34">
        <f t="shared" si="0"/>
        <v>0</v>
      </c>
      <c r="G34">
        <f t="shared" si="3"/>
        <v>0</v>
      </c>
      <c r="H34">
        <f t="shared" si="4"/>
        <v>0</v>
      </c>
    </row>
    <row r="35" spans="2:8" x14ac:dyDescent="0.25">
      <c r="B35">
        <v>31</v>
      </c>
      <c r="D35">
        <f t="shared" si="1"/>
        <v>0</v>
      </c>
      <c r="E35">
        <f t="shared" si="2"/>
        <v>0</v>
      </c>
      <c r="F35">
        <f t="shared" si="0"/>
        <v>0</v>
      </c>
      <c r="G35">
        <f t="shared" si="3"/>
        <v>0</v>
      </c>
      <c r="H35">
        <f t="shared" si="4"/>
        <v>0</v>
      </c>
    </row>
    <row r="36" spans="2:8" x14ac:dyDescent="0.25">
      <c r="B36">
        <v>32</v>
      </c>
      <c r="D36">
        <f t="shared" si="1"/>
        <v>0</v>
      </c>
      <c r="E36">
        <f t="shared" si="2"/>
        <v>0</v>
      </c>
      <c r="F36">
        <f t="shared" si="0"/>
        <v>0</v>
      </c>
      <c r="G36">
        <f t="shared" si="3"/>
        <v>0</v>
      </c>
      <c r="H36">
        <f t="shared" si="4"/>
        <v>0</v>
      </c>
    </row>
    <row r="37" spans="2:8" x14ac:dyDescent="0.25">
      <c r="B37">
        <v>33</v>
      </c>
      <c r="D37">
        <f t="shared" si="1"/>
        <v>0</v>
      </c>
      <c r="E37">
        <f t="shared" si="2"/>
        <v>0</v>
      </c>
      <c r="F37">
        <f t="shared" ref="F37:F64" si="5">C37-(1-$E$2)*C36</f>
        <v>0</v>
      </c>
      <c r="G37">
        <f t="shared" si="3"/>
        <v>0</v>
      </c>
      <c r="H37">
        <f t="shared" si="4"/>
        <v>0</v>
      </c>
    </row>
    <row r="38" spans="2:8" x14ac:dyDescent="0.25">
      <c r="B38">
        <v>34</v>
      </c>
      <c r="D38">
        <f t="shared" si="1"/>
        <v>0</v>
      </c>
      <c r="E38">
        <f t="shared" si="2"/>
        <v>0</v>
      </c>
      <c r="F38">
        <f t="shared" si="5"/>
        <v>0</v>
      </c>
      <c r="G38">
        <f t="shared" si="3"/>
        <v>0</v>
      </c>
      <c r="H38">
        <f t="shared" si="4"/>
        <v>0</v>
      </c>
    </row>
    <row r="39" spans="2:8" x14ac:dyDescent="0.25">
      <c r="B39">
        <v>35</v>
      </c>
      <c r="D39">
        <f t="shared" si="1"/>
        <v>0</v>
      </c>
      <c r="E39">
        <f t="shared" si="2"/>
        <v>0</v>
      </c>
      <c r="F39">
        <f t="shared" si="5"/>
        <v>0</v>
      </c>
      <c r="G39">
        <f t="shared" si="3"/>
        <v>0</v>
      </c>
      <c r="H39">
        <f t="shared" si="4"/>
        <v>0</v>
      </c>
    </row>
    <row r="40" spans="2:8" x14ac:dyDescent="0.25">
      <c r="B40">
        <v>36</v>
      </c>
      <c r="D40">
        <f t="shared" si="1"/>
        <v>0</v>
      </c>
      <c r="E40">
        <f t="shared" si="2"/>
        <v>0</v>
      </c>
      <c r="F40">
        <f t="shared" si="5"/>
        <v>0</v>
      </c>
      <c r="G40">
        <f t="shared" si="3"/>
        <v>0</v>
      </c>
      <c r="H40">
        <f t="shared" si="4"/>
        <v>0</v>
      </c>
    </row>
    <row r="41" spans="2:8" x14ac:dyDescent="0.25">
      <c r="B41">
        <v>37</v>
      </c>
      <c r="D41">
        <f t="shared" si="1"/>
        <v>0</v>
      </c>
      <c r="E41">
        <f t="shared" si="2"/>
        <v>0</v>
      </c>
      <c r="F41">
        <f t="shared" si="5"/>
        <v>0</v>
      </c>
      <c r="G41">
        <f t="shared" si="3"/>
        <v>0</v>
      </c>
      <c r="H41">
        <f t="shared" si="4"/>
        <v>0</v>
      </c>
    </row>
    <row r="42" spans="2:8" x14ac:dyDescent="0.25">
      <c r="B42">
        <v>38</v>
      </c>
      <c r="D42">
        <f t="shared" si="1"/>
        <v>0</v>
      </c>
      <c r="E42">
        <f t="shared" si="2"/>
        <v>0</v>
      </c>
      <c r="F42">
        <f t="shared" si="5"/>
        <v>0</v>
      </c>
      <c r="G42">
        <f t="shared" si="3"/>
        <v>0</v>
      </c>
      <c r="H42">
        <f t="shared" si="4"/>
        <v>0</v>
      </c>
    </row>
    <row r="43" spans="2:8" x14ac:dyDescent="0.25">
      <c r="B43">
        <v>39</v>
      </c>
      <c r="D43">
        <f t="shared" si="1"/>
        <v>0</v>
      </c>
      <c r="E43">
        <f t="shared" si="2"/>
        <v>0</v>
      </c>
      <c r="F43">
        <f t="shared" si="5"/>
        <v>0</v>
      </c>
      <c r="G43">
        <f t="shared" si="3"/>
        <v>0</v>
      </c>
      <c r="H43">
        <f t="shared" si="4"/>
        <v>0</v>
      </c>
    </row>
    <row r="44" spans="2:8" x14ac:dyDescent="0.25">
      <c r="B44">
        <v>40</v>
      </c>
      <c r="D44">
        <f t="shared" si="1"/>
        <v>0</v>
      </c>
      <c r="E44">
        <f t="shared" si="2"/>
        <v>0</v>
      </c>
      <c r="F44">
        <f t="shared" si="5"/>
        <v>0</v>
      </c>
      <c r="G44">
        <f t="shared" si="3"/>
        <v>0</v>
      </c>
      <c r="H44">
        <f t="shared" si="4"/>
        <v>0</v>
      </c>
    </row>
    <row r="45" spans="2:8" x14ac:dyDescent="0.25">
      <c r="B45">
        <v>41</v>
      </c>
      <c r="D45">
        <f t="shared" si="1"/>
        <v>0</v>
      </c>
      <c r="E45">
        <f t="shared" si="2"/>
        <v>0</v>
      </c>
      <c r="F45">
        <f t="shared" si="5"/>
        <v>0</v>
      </c>
      <c r="G45">
        <f t="shared" si="3"/>
        <v>0</v>
      </c>
      <c r="H45">
        <f t="shared" si="4"/>
        <v>0</v>
      </c>
    </row>
    <row r="46" spans="2:8" x14ac:dyDescent="0.25">
      <c r="B46">
        <v>42</v>
      </c>
      <c r="D46">
        <f t="shared" si="1"/>
        <v>0</v>
      </c>
      <c r="E46">
        <f t="shared" si="2"/>
        <v>0</v>
      </c>
      <c r="F46">
        <f t="shared" si="5"/>
        <v>0</v>
      </c>
      <c r="G46">
        <f t="shared" si="3"/>
        <v>0</v>
      </c>
      <c r="H46">
        <f t="shared" si="4"/>
        <v>0</v>
      </c>
    </row>
    <row r="47" spans="2:8" x14ac:dyDescent="0.25">
      <c r="B47">
        <v>43</v>
      </c>
      <c r="D47">
        <f t="shared" si="1"/>
        <v>0</v>
      </c>
      <c r="E47">
        <f t="shared" si="2"/>
        <v>0</v>
      </c>
      <c r="F47">
        <f t="shared" si="5"/>
        <v>0</v>
      </c>
      <c r="G47">
        <f t="shared" si="3"/>
        <v>0</v>
      </c>
      <c r="H47">
        <f t="shared" si="4"/>
        <v>0</v>
      </c>
    </row>
    <row r="48" spans="2:8" x14ac:dyDescent="0.25">
      <c r="B48">
        <v>44</v>
      </c>
      <c r="D48">
        <f t="shared" si="1"/>
        <v>0</v>
      </c>
      <c r="E48">
        <f t="shared" si="2"/>
        <v>0</v>
      </c>
      <c r="F48">
        <f t="shared" si="5"/>
        <v>0</v>
      </c>
      <c r="G48">
        <f t="shared" si="3"/>
        <v>0</v>
      </c>
      <c r="H48">
        <f t="shared" si="4"/>
        <v>0</v>
      </c>
    </row>
    <row r="49" spans="2:8" x14ac:dyDescent="0.25">
      <c r="B49">
        <v>45</v>
      </c>
      <c r="D49">
        <f t="shared" si="1"/>
        <v>0</v>
      </c>
      <c r="E49">
        <f t="shared" si="2"/>
        <v>0</v>
      </c>
      <c r="F49">
        <f t="shared" si="5"/>
        <v>0</v>
      </c>
      <c r="G49">
        <f t="shared" si="3"/>
        <v>0</v>
      </c>
      <c r="H49">
        <f t="shared" si="4"/>
        <v>0</v>
      </c>
    </row>
    <row r="50" spans="2:8" x14ac:dyDescent="0.25">
      <c r="B50">
        <v>46</v>
      </c>
      <c r="D50">
        <f t="shared" si="1"/>
        <v>0</v>
      </c>
      <c r="E50">
        <f t="shared" si="2"/>
        <v>0</v>
      </c>
      <c r="F50">
        <f t="shared" si="5"/>
        <v>0</v>
      </c>
      <c r="G50">
        <f t="shared" si="3"/>
        <v>0</v>
      </c>
      <c r="H50">
        <f t="shared" si="4"/>
        <v>0</v>
      </c>
    </row>
    <row r="51" spans="2:8" x14ac:dyDescent="0.25">
      <c r="B51">
        <v>47</v>
      </c>
      <c r="D51">
        <f t="shared" si="1"/>
        <v>0</v>
      </c>
      <c r="E51">
        <f t="shared" si="2"/>
        <v>0</v>
      </c>
      <c r="F51">
        <f t="shared" si="5"/>
        <v>0</v>
      </c>
      <c r="G51">
        <f t="shared" si="3"/>
        <v>0</v>
      </c>
      <c r="H51">
        <f t="shared" si="4"/>
        <v>0</v>
      </c>
    </row>
    <row r="52" spans="2:8" x14ac:dyDescent="0.25">
      <c r="B52">
        <v>48</v>
      </c>
      <c r="D52">
        <f t="shared" si="1"/>
        <v>0</v>
      </c>
      <c r="E52">
        <f t="shared" si="2"/>
        <v>0</v>
      </c>
      <c r="F52">
        <f t="shared" si="5"/>
        <v>0</v>
      </c>
      <c r="G52">
        <f t="shared" si="3"/>
        <v>0</v>
      </c>
      <c r="H52">
        <f t="shared" si="4"/>
        <v>0</v>
      </c>
    </row>
    <row r="53" spans="2:8" x14ac:dyDescent="0.25">
      <c r="B53">
        <v>49</v>
      </c>
      <c r="D53">
        <f t="shared" si="1"/>
        <v>0</v>
      </c>
      <c r="E53">
        <f t="shared" si="2"/>
        <v>0</v>
      </c>
      <c r="F53">
        <f t="shared" si="5"/>
        <v>0</v>
      </c>
      <c r="G53">
        <f t="shared" si="3"/>
        <v>0</v>
      </c>
      <c r="H53">
        <f t="shared" si="4"/>
        <v>0</v>
      </c>
    </row>
    <row r="54" spans="2:8" x14ac:dyDescent="0.25">
      <c r="B54">
        <v>50</v>
      </c>
      <c r="D54">
        <f t="shared" si="1"/>
        <v>0</v>
      </c>
      <c r="E54">
        <f t="shared" si="2"/>
        <v>0</v>
      </c>
      <c r="F54">
        <f t="shared" si="5"/>
        <v>0</v>
      </c>
      <c r="G54">
        <f t="shared" si="3"/>
        <v>0</v>
      </c>
      <c r="H54">
        <f t="shared" si="4"/>
        <v>0</v>
      </c>
    </row>
    <row r="55" spans="2:8" x14ac:dyDescent="0.25">
      <c r="B55">
        <v>51</v>
      </c>
      <c r="D55">
        <f t="shared" si="1"/>
        <v>0</v>
      </c>
      <c r="E55">
        <f t="shared" si="2"/>
        <v>0</v>
      </c>
      <c r="F55">
        <f t="shared" si="5"/>
        <v>0</v>
      </c>
      <c r="G55">
        <f t="shared" si="3"/>
        <v>0</v>
      </c>
      <c r="H55">
        <f t="shared" si="4"/>
        <v>0</v>
      </c>
    </row>
    <row r="56" spans="2:8" x14ac:dyDescent="0.25">
      <c r="B56">
        <v>52</v>
      </c>
      <c r="D56">
        <f t="shared" si="1"/>
        <v>0</v>
      </c>
      <c r="E56">
        <f t="shared" si="2"/>
        <v>0</v>
      </c>
      <c r="F56">
        <f t="shared" si="5"/>
        <v>0</v>
      </c>
      <c r="G56">
        <f t="shared" si="3"/>
        <v>0</v>
      </c>
      <c r="H56">
        <f t="shared" si="4"/>
        <v>0</v>
      </c>
    </row>
    <row r="57" spans="2:8" x14ac:dyDescent="0.25">
      <c r="B57">
        <v>53</v>
      </c>
      <c r="D57">
        <f t="shared" si="1"/>
        <v>0</v>
      </c>
      <c r="E57">
        <f t="shared" si="2"/>
        <v>0</v>
      </c>
      <c r="F57">
        <f t="shared" si="5"/>
        <v>0</v>
      </c>
      <c r="G57">
        <f t="shared" si="3"/>
        <v>0</v>
      </c>
      <c r="H57">
        <f t="shared" si="4"/>
        <v>0</v>
      </c>
    </row>
    <row r="58" spans="2:8" x14ac:dyDescent="0.25">
      <c r="B58">
        <v>54</v>
      </c>
      <c r="D58">
        <f t="shared" si="1"/>
        <v>0</v>
      </c>
      <c r="E58">
        <f t="shared" si="2"/>
        <v>0</v>
      </c>
      <c r="F58">
        <f t="shared" si="5"/>
        <v>0</v>
      </c>
      <c r="G58">
        <f t="shared" si="3"/>
        <v>0</v>
      </c>
      <c r="H58">
        <f t="shared" si="4"/>
        <v>0</v>
      </c>
    </row>
    <row r="59" spans="2:8" x14ac:dyDescent="0.25">
      <c r="B59">
        <v>55</v>
      </c>
      <c r="D59">
        <f t="shared" si="1"/>
        <v>0</v>
      </c>
      <c r="E59">
        <f t="shared" si="2"/>
        <v>0</v>
      </c>
      <c r="F59">
        <f t="shared" si="5"/>
        <v>0</v>
      </c>
      <c r="G59">
        <f t="shared" si="3"/>
        <v>0</v>
      </c>
      <c r="H59">
        <f t="shared" si="4"/>
        <v>0</v>
      </c>
    </row>
    <row r="60" spans="2:8" x14ac:dyDescent="0.25">
      <c r="B60">
        <v>56</v>
      </c>
      <c r="D60">
        <f t="shared" si="1"/>
        <v>0</v>
      </c>
      <c r="E60">
        <f t="shared" si="2"/>
        <v>0</v>
      </c>
      <c r="F60">
        <f t="shared" si="5"/>
        <v>0</v>
      </c>
      <c r="G60">
        <f t="shared" si="3"/>
        <v>0</v>
      </c>
      <c r="H60">
        <f t="shared" si="4"/>
        <v>0</v>
      </c>
    </row>
    <row r="61" spans="2:8" x14ac:dyDescent="0.25">
      <c r="B61">
        <v>57</v>
      </c>
      <c r="D61">
        <f t="shared" si="1"/>
        <v>0</v>
      </c>
      <c r="E61">
        <f t="shared" si="2"/>
        <v>0</v>
      </c>
      <c r="F61">
        <f t="shared" si="5"/>
        <v>0</v>
      </c>
      <c r="G61">
        <f t="shared" si="3"/>
        <v>0</v>
      </c>
      <c r="H61">
        <f t="shared" si="4"/>
        <v>0</v>
      </c>
    </row>
    <row r="62" spans="2:8" x14ac:dyDescent="0.25">
      <c r="B62">
        <v>58</v>
      </c>
      <c r="D62">
        <f t="shared" si="1"/>
        <v>0</v>
      </c>
      <c r="E62">
        <f t="shared" si="2"/>
        <v>0</v>
      </c>
      <c r="F62">
        <f t="shared" si="5"/>
        <v>0</v>
      </c>
      <c r="G62">
        <f t="shared" si="3"/>
        <v>0</v>
      </c>
      <c r="H62">
        <f t="shared" si="4"/>
        <v>0</v>
      </c>
    </row>
    <row r="63" spans="2:8" x14ac:dyDescent="0.25">
      <c r="B63">
        <v>59</v>
      </c>
      <c r="D63">
        <f t="shared" si="1"/>
        <v>0</v>
      </c>
      <c r="E63">
        <f t="shared" si="2"/>
        <v>0</v>
      </c>
      <c r="F63">
        <f t="shared" si="5"/>
        <v>0</v>
      </c>
      <c r="G63">
        <f t="shared" si="3"/>
        <v>0</v>
      </c>
      <c r="H63">
        <f t="shared" si="4"/>
        <v>0</v>
      </c>
    </row>
    <row r="64" spans="2:8" x14ac:dyDescent="0.25">
      <c r="B64">
        <v>60</v>
      </c>
      <c r="D64">
        <f t="shared" si="1"/>
        <v>0</v>
      </c>
      <c r="E64">
        <f t="shared" si="2"/>
        <v>0</v>
      </c>
      <c r="F64">
        <f t="shared" si="5"/>
        <v>0</v>
      </c>
      <c r="G64">
        <f t="shared" si="3"/>
        <v>0</v>
      </c>
      <c r="H64">
        <f t="shared" si="4"/>
        <v>0</v>
      </c>
    </row>
    <row r="65" spans="8:8" x14ac:dyDescent="0.25">
      <c r="H65">
        <f>SUM(H5:H64)</f>
        <v>1707.1754344340841</v>
      </c>
    </row>
  </sheetData>
  <mergeCells count="1">
    <mergeCell ref="K3:L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76B18-CE5F-4411-A8D8-AD91F4F9619E}">
  <dimension ref="B1:L65"/>
  <sheetViews>
    <sheetView workbookViewId="0">
      <selection activeCell="I3" sqref="I3"/>
    </sheetView>
  </sheetViews>
  <sheetFormatPr defaultRowHeight="15" x14ac:dyDescent="0.25"/>
  <cols>
    <col min="1" max="1" width="2" customWidth="1"/>
  </cols>
  <sheetData>
    <row r="1" spans="2:12" ht="11.25" customHeight="1" x14ac:dyDescent="0.25"/>
    <row r="2" spans="2:12" ht="15.75" thickBot="1" x14ac:dyDescent="0.3">
      <c r="B2" t="s">
        <v>10</v>
      </c>
      <c r="C2">
        <v>1</v>
      </c>
      <c r="D2" t="s">
        <v>42</v>
      </c>
      <c r="E2">
        <f>2/(5+$L$12)</f>
        <v>0.33333333333333331</v>
      </c>
      <c r="F2" t="s">
        <v>43</v>
      </c>
      <c r="G2">
        <v>0.03</v>
      </c>
    </row>
    <row r="3" spans="2:12" ht="15.75" thickBot="1" x14ac:dyDescent="0.3">
      <c r="B3" t="s">
        <v>11</v>
      </c>
      <c r="C3" t="s">
        <v>38</v>
      </c>
      <c r="D3" t="s">
        <v>39</v>
      </c>
      <c r="E3" t="s">
        <v>40</v>
      </c>
      <c r="F3" t="s">
        <v>41</v>
      </c>
      <c r="G3" t="s">
        <v>36</v>
      </c>
      <c r="H3" t="s">
        <v>27</v>
      </c>
      <c r="K3" s="35" t="s">
        <v>0</v>
      </c>
      <c r="L3" s="36"/>
    </row>
    <row r="4" spans="2:12" x14ac:dyDescent="0.25">
      <c r="B4">
        <v>0</v>
      </c>
      <c r="C4">
        <f>100*$L$4+10*$L$5+$L$6</f>
        <v>2111</v>
      </c>
      <c r="K4" s="4" t="s">
        <v>1</v>
      </c>
      <c r="L4" s="3">
        <v>19</v>
      </c>
    </row>
    <row r="5" spans="2:12" x14ac:dyDescent="0.25">
      <c r="B5">
        <v>1</v>
      </c>
      <c r="D5">
        <f>$L$4*(C5^0.6)</f>
        <v>0</v>
      </c>
      <c r="E5">
        <f>D5/(5+$L$13)</f>
        <v>0</v>
      </c>
      <c r="F5">
        <f t="shared" ref="F5:F36" si="0">C5-(1-$E$2)*C4</f>
        <v>-1407.3333333333335</v>
      </c>
      <c r="G5">
        <f>D5-F5-E5</f>
        <v>1407.3333333333335</v>
      </c>
      <c r="H5">
        <f>G5*EXP(-$G$2*B5)</f>
        <v>1365.7403475472672</v>
      </c>
      <c r="K5" s="5" t="s">
        <v>2</v>
      </c>
      <c r="L5" s="1">
        <v>21</v>
      </c>
    </row>
    <row r="6" spans="2:12" x14ac:dyDescent="0.25">
      <c r="B6">
        <v>2</v>
      </c>
      <c r="D6">
        <f t="shared" ref="D6:D64" si="1">$L$4*(C6^0.6)</f>
        <v>0</v>
      </c>
      <c r="E6">
        <f t="shared" ref="E6:E64" si="2">D6/(5+$L$13)</f>
        <v>0</v>
      </c>
      <c r="F6">
        <f t="shared" si="0"/>
        <v>0</v>
      </c>
      <c r="G6">
        <f t="shared" ref="G6:G64" si="3">D6-F6-E6</f>
        <v>0</v>
      </c>
      <c r="H6">
        <f t="shared" ref="H6:H64" si="4">G6*EXP(-$G$2*B6)</f>
        <v>0</v>
      </c>
      <c r="K6" s="5" t="s">
        <v>3</v>
      </c>
      <c r="L6" s="1">
        <v>1</v>
      </c>
    </row>
    <row r="7" spans="2:12" x14ac:dyDescent="0.25">
      <c r="B7">
        <v>3</v>
      </c>
      <c r="D7">
        <f t="shared" si="1"/>
        <v>0</v>
      </c>
      <c r="E7">
        <f t="shared" si="2"/>
        <v>0</v>
      </c>
      <c r="F7">
        <f t="shared" si="0"/>
        <v>0</v>
      </c>
      <c r="G7">
        <f t="shared" si="3"/>
        <v>0</v>
      </c>
      <c r="H7">
        <f t="shared" si="4"/>
        <v>0</v>
      </c>
      <c r="K7" s="8"/>
      <c r="L7" s="9"/>
    </row>
    <row r="8" spans="2:12" x14ac:dyDescent="0.25">
      <c r="B8">
        <v>4</v>
      </c>
      <c r="D8">
        <f t="shared" si="1"/>
        <v>0</v>
      </c>
      <c r="E8">
        <f t="shared" si="2"/>
        <v>0</v>
      </c>
      <c r="F8">
        <f t="shared" si="0"/>
        <v>0</v>
      </c>
      <c r="G8">
        <f t="shared" si="3"/>
        <v>0</v>
      </c>
      <c r="H8">
        <f t="shared" si="4"/>
        <v>0</v>
      </c>
      <c r="K8" s="5" t="s">
        <v>4</v>
      </c>
      <c r="L8" s="1">
        <v>15</v>
      </c>
    </row>
    <row r="9" spans="2:12" x14ac:dyDescent="0.25">
      <c r="B9">
        <v>5</v>
      </c>
      <c r="D9">
        <f t="shared" si="1"/>
        <v>0</v>
      </c>
      <c r="E9">
        <f t="shared" si="2"/>
        <v>0</v>
      </c>
      <c r="F9">
        <f t="shared" si="0"/>
        <v>0</v>
      </c>
      <c r="G9">
        <f t="shared" si="3"/>
        <v>0</v>
      </c>
      <c r="H9">
        <f t="shared" si="4"/>
        <v>0</v>
      </c>
      <c r="K9" s="5" t="s">
        <v>5</v>
      </c>
      <c r="L9" s="1">
        <v>10</v>
      </c>
    </row>
    <row r="10" spans="2:12" x14ac:dyDescent="0.25">
      <c r="B10">
        <v>6</v>
      </c>
      <c r="D10">
        <f t="shared" si="1"/>
        <v>0</v>
      </c>
      <c r="E10">
        <f t="shared" si="2"/>
        <v>0</v>
      </c>
      <c r="F10">
        <f t="shared" si="0"/>
        <v>0</v>
      </c>
      <c r="G10">
        <f t="shared" si="3"/>
        <v>0</v>
      </c>
      <c r="H10">
        <f t="shared" si="4"/>
        <v>0</v>
      </c>
      <c r="K10" s="5" t="s">
        <v>6</v>
      </c>
      <c r="L10" s="1">
        <v>12</v>
      </c>
    </row>
    <row r="11" spans="2:12" x14ac:dyDescent="0.25">
      <c r="B11">
        <v>7</v>
      </c>
      <c r="D11">
        <f t="shared" si="1"/>
        <v>0</v>
      </c>
      <c r="E11">
        <f t="shared" si="2"/>
        <v>0</v>
      </c>
      <c r="F11">
        <f t="shared" si="0"/>
        <v>0</v>
      </c>
      <c r="G11">
        <f t="shared" si="3"/>
        <v>0</v>
      </c>
      <c r="H11">
        <f t="shared" si="4"/>
        <v>0</v>
      </c>
      <c r="K11" s="8"/>
      <c r="L11" s="9"/>
    </row>
    <row r="12" spans="2:12" x14ac:dyDescent="0.25">
      <c r="B12">
        <v>8</v>
      </c>
      <c r="D12">
        <f t="shared" si="1"/>
        <v>0</v>
      </c>
      <c r="E12">
        <f t="shared" si="2"/>
        <v>0</v>
      </c>
      <c r="F12">
        <f t="shared" si="0"/>
        <v>0</v>
      </c>
      <c r="G12">
        <f t="shared" si="3"/>
        <v>0</v>
      </c>
      <c r="H12">
        <f t="shared" si="4"/>
        <v>0</v>
      </c>
      <c r="K12" s="5" t="s">
        <v>7</v>
      </c>
      <c r="L12" s="1">
        <v>1</v>
      </c>
    </row>
    <row r="13" spans="2:12" x14ac:dyDescent="0.25">
      <c r="B13">
        <v>9</v>
      </c>
      <c r="D13">
        <f t="shared" si="1"/>
        <v>0</v>
      </c>
      <c r="E13">
        <f t="shared" si="2"/>
        <v>0</v>
      </c>
      <c r="F13">
        <f t="shared" si="0"/>
        <v>0</v>
      </c>
      <c r="G13">
        <f t="shared" si="3"/>
        <v>0</v>
      </c>
      <c r="H13">
        <f t="shared" si="4"/>
        <v>0</v>
      </c>
      <c r="K13" s="5" t="s">
        <v>8</v>
      </c>
      <c r="L13" s="1">
        <v>18</v>
      </c>
    </row>
    <row r="14" spans="2:12" ht="15.75" thickBot="1" x14ac:dyDescent="0.3">
      <c r="B14">
        <v>10</v>
      </c>
      <c r="D14">
        <f t="shared" si="1"/>
        <v>0</v>
      </c>
      <c r="E14">
        <f t="shared" si="2"/>
        <v>0</v>
      </c>
      <c r="F14">
        <f t="shared" si="0"/>
        <v>0</v>
      </c>
      <c r="G14">
        <f t="shared" si="3"/>
        <v>0</v>
      </c>
      <c r="H14">
        <f t="shared" si="4"/>
        <v>0</v>
      </c>
      <c r="K14" s="6" t="s">
        <v>9</v>
      </c>
      <c r="L14" s="2">
        <v>20</v>
      </c>
    </row>
    <row r="15" spans="2:12" x14ac:dyDescent="0.25">
      <c r="B15">
        <v>11</v>
      </c>
      <c r="D15">
        <f t="shared" si="1"/>
        <v>0</v>
      </c>
      <c r="E15">
        <f t="shared" si="2"/>
        <v>0</v>
      </c>
      <c r="F15">
        <f t="shared" si="0"/>
        <v>0</v>
      </c>
      <c r="G15">
        <f t="shared" si="3"/>
        <v>0</v>
      </c>
      <c r="H15">
        <f t="shared" si="4"/>
        <v>0</v>
      </c>
    </row>
    <row r="16" spans="2:12" x14ac:dyDescent="0.25">
      <c r="B16">
        <v>12</v>
      </c>
      <c r="D16">
        <f t="shared" si="1"/>
        <v>0</v>
      </c>
      <c r="E16">
        <f t="shared" si="2"/>
        <v>0</v>
      </c>
      <c r="F16">
        <f t="shared" si="0"/>
        <v>0</v>
      </c>
      <c r="G16">
        <f t="shared" si="3"/>
        <v>0</v>
      </c>
      <c r="H16">
        <f t="shared" si="4"/>
        <v>0</v>
      </c>
    </row>
    <row r="17" spans="2:8" x14ac:dyDescent="0.25">
      <c r="B17">
        <v>13</v>
      </c>
      <c r="D17">
        <f t="shared" si="1"/>
        <v>0</v>
      </c>
      <c r="E17">
        <f t="shared" si="2"/>
        <v>0</v>
      </c>
      <c r="F17">
        <f t="shared" si="0"/>
        <v>0</v>
      </c>
      <c r="G17">
        <f t="shared" si="3"/>
        <v>0</v>
      </c>
      <c r="H17">
        <f t="shared" si="4"/>
        <v>0</v>
      </c>
    </row>
    <row r="18" spans="2:8" x14ac:dyDescent="0.25">
      <c r="B18">
        <v>14</v>
      </c>
      <c r="D18">
        <f t="shared" si="1"/>
        <v>0</v>
      </c>
      <c r="E18">
        <f t="shared" si="2"/>
        <v>0</v>
      </c>
      <c r="F18">
        <f t="shared" si="0"/>
        <v>0</v>
      </c>
      <c r="G18">
        <f t="shared" si="3"/>
        <v>0</v>
      </c>
      <c r="H18">
        <f t="shared" si="4"/>
        <v>0</v>
      </c>
    </row>
    <row r="19" spans="2:8" x14ac:dyDescent="0.25">
      <c r="B19">
        <v>15</v>
      </c>
      <c r="D19">
        <f t="shared" si="1"/>
        <v>0</v>
      </c>
      <c r="E19">
        <f t="shared" si="2"/>
        <v>0</v>
      </c>
      <c r="F19">
        <f t="shared" si="0"/>
        <v>0</v>
      </c>
      <c r="G19">
        <f t="shared" si="3"/>
        <v>0</v>
      </c>
      <c r="H19">
        <f t="shared" si="4"/>
        <v>0</v>
      </c>
    </row>
    <row r="20" spans="2:8" x14ac:dyDescent="0.25">
      <c r="B20">
        <v>16</v>
      </c>
      <c r="D20">
        <f t="shared" si="1"/>
        <v>0</v>
      </c>
      <c r="E20">
        <f t="shared" si="2"/>
        <v>0</v>
      </c>
      <c r="F20">
        <f t="shared" si="0"/>
        <v>0</v>
      </c>
      <c r="G20">
        <f t="shared" si="3"/>
        <v>0</v>
      </c>
      <c r="H20">
        <f t="shared" si="4"/>
        <v>0</v>
      </c>
    </row>
    <row r="21" spans="2:8" x14ac:dyDescent="0.25">
      <c r="B21">
        <v>17</v>
      </c>
      <c r="D21">
        <f t="shared" si="1"/>
        <v>0</v>
      </c>
      <c r="E21">
        <f t="shared" si="2"/>
        <v>0</v>
      </c>
      <c r="F21">
        <f t="shared" si="0"/>
        <v>0</v>
      </c>
      <c r="G21">
        <f t="shared" si="3"/>
        <v>0</v>
      </c>
      <c r="H21">
        <f t="shared" si="4"/>
        <v>0</v>
      </c>
    </row>
    <row r="22" spans="2:8" x14ac:dyDescent="0.25">
      <c r="B22">
        <v>18</v>
      </c>
      <c r="D22">
        <f t="shared" si="1"/>
        <v>0</v>
      </c>
      <c r="E22">
        <f t="shared" si="2"/>
        <v>0</v>
      </c>
      <c r="F22">
        <f t="shared" si="0"/>
        <v>0</v>
      </c>
      <c r="G22">
        <f t="shared" si="3"/>
        <v>0</v>
      </c>
      <c r="H22">
        <f t="shared" si="4"/>
        <v>0</v>
      </c>
    </row>
    <row r="23" spans="2:8" x14ac:dyDescent="0.25">
      <c r="B23">
        <v>19</v>
      </c>
      <c r="D23">
        <f t="shared" si="1"/>
        <v>0</v>
      </c>
      <c r="E23">
        <f t="shared" si="2"/>
        <v>0</v>
      </c>
      <c r="F23">
        <f t="shared" si="0"/>
        <v>0</v>
      </c>
      <c r="G23">
        <f t="shared" si="3"/>
        <v>0</v>
      </c>
      <c r="H23">
        <f t="shared" si="4"/>
        <v>0</v>
      </c>
    </row>
    <row r="24" spans="2:8" x14ac:dyDescent="0.25">
      <c r="B24">
        <v>20</v>
      </c>
      <c r="D24">
        <f t="shared" si="1"/>
        <v>0</v>
      </c>
      <c r="E24">
        <f t="shared" si="2"/>
        <v>0</v>
      </c>
      <c r="F24">
        <f t="shared" si="0"/>
        <v>0</v>
      </c>
      <c r="G24">
        <f t="shared" si="3"/>
        <v>0</v>
      </c>
      <c r="H24">
        <f t="shared" si="4"/>
        <v>0</v>
      </c>
    </row>
    <row r="25" spans="2:8" x14ac:dyDescent="0.25">
      <c r="B25">
        <v>21</v>
      </c>
      <c r="D25">
        <f t="shared" si="1"/>
        <v>0</v>
      </c>
      <c r="E25">
        <f t="shared" si="2"/>
        <v>0</v>
      </c>
      <c r="F25">
        <f t="shared" si="0"/>
        <v>0</v>
      </c>
      <c r="G25">
        <f t="shared" si="3"/>
        <v>0</v>
      </c>
      <c r="H25">
        <f t="shared" si="4"/>
        <v>0</v>
      </c>
    </row>
    <row r="26" spans="2:8" x14ac:dyDescent="0.25">
      <c r="B26">
        <v>22</v>
      </c>
      <c r="D26">
        <f t="shared" si="1"/>
        <v>0</v>
      </c>
      <c r="E26">
        <f t="shared" si="2"/>
        <v>0</v>
      </c>
      <c r="F26">
        <f t="shared" si="0"/>
        <v>0</v>
      </c>
      <c r="G26">
        <f t="shared" si="3"/>
        <v>0</v>
      </c>
      <c r="H26">
        <f t="shared" si="4"/>
        <v>0</v>
      </c>
    </row>
    <row r="27" spans="2:8" x14ac:dyDescent="0.25">
      <c r="B27">
        <v>23</v>
      </c>
      <c r="D27">
        <f t="shared" si="1"/>
        <v>0</v>
      </c>
      <c r="E27">
        <f t="shared" si="2"/>
        <v>0</v>
      </c>
      <c r="F27">
        <f t="shared" si="0"/>
        <v>0</v>
      </c>
      <c r="G27">
        <f t="shared" si="3"/>
        <v>0</v>
      </c>
      <c r="H27">
        <f t="shared" si="4"/>
        <v>0</v>
      </c>
    </row>
    <row r="28" spans="2:8" x14ac:dyDescent="0.25">
      <c r="B28">
        <v>24</v>
      </c>
      <c r="D28">
        <f t="shared" si="1"/>
        <v>0</v>
      </c>
      <c r="E28">
        <f t="shared" si="2"/>
        <v>0</v>
      </c>
      <c r="F28">
        <f t="shared" si="0"/>
        <v>0</v>
      </c>
      <c r="G28">
        <f t="shared" si="3"/>
        <v>0</v>
      </c>
      <c r="H28">
        <f t="shared" si="4"/>
        <v>0</v>
      </c>
    </row>
    <row r="29" spans="2:8" x14ac:dyDescent="0.25">
      <c r="B29">
        <v>25</v>
      </c>
      <c r="D29">
        <f t="shared" si="1"/>
        <v>0</v>
      </c>
      <c r="E29">
        <f t="shared" si="2"/>
        <v>0</v>
      </c>
      <c r="F29">
        <f t="shared" si="0"/>
        <v>0</v>
      </c>
      <c r="G29">
        <f t="shared" si="3"/>
        <v>0</v>
      </c>
      <c r="H29">
        <f t="shared" si="4"/>
        <v>0</v>
      </c>
    </row>
    <row r="30" spans="2:8" x14ac:dyDescent="0.25">
      <c r="B30">
        <v>26</v>
      </c>
      <c r="D30">
        <f t="shared" si="1"/>
        <v>0</v>
      </c>
      <c r="E30">
        <f t="shared" si="2"/>
        <v>0</v>
      </c>
      <c r="F30">
        <f t="shared" si="0"/>
        <v>0</v>
      </c>
      <c r="G30">
        <f t="shared" si="3"/>
        <v>0</v>
      </c>
      <c r="H30">
        <f t="shared" si="4"/>
        <v>0</v>
      </c>
    </row>
    <row r="31" spans="2:8" x14ac:dyDescent="0.25">
      <c r="B31">
        <v>27</v>
      </c>
      <c r="D31">
        <f t="shared" si="1"/>
        <v>0</v>
      </c>
      <c r="E31">
        <f t="shared" si="2"/>
        <v>0</v>
      </c>
      <c r="F31">
        <f t="shared" si="0"/>
        <v>0</v>
      </c>
      <c r="G31">
        <f t="shared" si="3"/>
        <v>0</v>
      </c>
      <c r="H31">
        <f t="shared" si="4"/>
        <v>0</v>
      </c>
    </row>
    <row r="32" spans="2:8" x14ac:dyDescent="0.25">
      <c r="B32">
        <v>28</v>
      </c>
      <c r="D32">
        <f t="shared" si="1"/>
        <v>0</v>
      </c>
      <c r="E32">
        <f t="shared" si="2"/>
        <v>0</v>
      </c>
      <c r="F32">
        <f t="shared" si="0"/>
        <v>0</v>
      </c>
      <c r="G32">
        <f t="shared" si="3"/>
        <v>0</v>
      </c>
      <c r="H32">
        <f t="shared" si="4"/>
        <v>0</v>
      </c>
    </row>
    <row r="33" spans="2:8" x14ac:dyDescent="0.25">
      <c r="B33">
        <v>29</v>
      </c>
      <c r="D33">
        <f t="shared" si="1"/>
        <v>0</v>
      </c>
      <c r="E33">
        <f t="shared" si="2"/>
        <v>0</v>
      </c>
      <c r="F33">
        <f t="shared" si="0"/>
        <v>0</v>
      </c>
      <c r="G33">
        <f t="shared" si="3"/>
        <v>0</v>
      </c>
      <c r="H33">
        <f t="shared" si="4"/>
        <v>0</v>
      </c>
    </row>
    <row r="34" spans="2:8" x14ac:dyDescent="0.25">
      <c r="B34">
        <v>30</v>
      </c>
      <c r="D34">
        <f t="shared" si="1"/>
        <v>0</v>
      </c>
      <c r="E34">
        <f t="shared" si="2"/>
        <v>0</v>
      </c>
      <c r="F34">
        <f t="shared" si="0"/>
        <v>0</v>
      </c>
      <c r="G34">
        <f t="shared" si="3"/>
        <v>0</v>
      </c>
      <c r="H34">
        <f t="shared" si="4"/>
        <v>0</v>
      </c>
    </row>
    <row r="35" spans="2:8" x14ac:dyDescent="0.25">
      <c r="B35">
        <v>31</v>
      </c>
      <c r="D35">
        <f t="shared" si="1"/>
        <v>0</v>
      </c>
      <c r="E35">
        <f t="shared" si="2"/>
        <v>0</v>
      </c>
      <c r="F35">
        <f t="shared" si="0"/>
        <v>0</v>
      </c>
      <c r="G35">
        <f t="shared" si="3"/>
        <v>0</v>
      </c>
      <c r="H35">
        <f t="shared" si="4"/>
        <v>0</v>
      </c>
    </row>
    <row r="36" spans="2:8" x14ac:dyDescent="0.25">
      <c r="B36">
        <v>32</v>
      </c>
      <c r="D36">
        <f t="shared" si="1"/>
        <v>0</v>
      </c>
      <c r="E36">
        <f t="shared" si="2"/>
        <v>0</v>
      </c>
      <c r="F36">
        <f t="shared" si="0"/>
        <v>0</v>
      </c>
      <c r="G36">
        <f t="shared" si="3"/>
        <v>0</v>
      </c>
      <c r="H36">
        <f t="shared" si="4"/>
        <v>0</v>
      </c>
    </row>
    <row r="37" spans="2:8" x14ac:dyDescent="0.25">
      <c r="B37">
        <v>33</v>
      </c>
      <c r="D37">
        <f t="shared" si="1"/>
        <v>0</v>
      </c>
      <c r="E37">
        <f t="shared" si="2"/>
        <v>0</v>
      </c>
      <c r="F37">
        <f t="shared" ref="F37:F64" si="5">C37-(1-$E$2)*C36</f>
        <v>0</v>
      </c>
      <c r="G37">
        <f t="shared" si="3"/>
        <v>0</v>
      </c>
      <c r="H37">
        <f t="shared" si="4"/>
        <v>0</v>
      </c>
    </row>
    <row r="38" spans="2:8" x14ac:dyDescent="0.25">
      <c r="B38">
        <v>34</v>
      </c>
      <c r="D38">
        <f t="shared" si="1"/>
        <v>0</v>
      </c>
      <c r="E38">
        <f t="shared" si="2"/>
        <v>0</v>
      </c>
      <c r="F38">
        <f t="shared" si="5"/>
        <v>0</v>
      </c>
      <c r="G38">
        <f t="shared" si="3"/>
        <v>0</v>
      </c>
      <c r="H38">
        <f t="shared" si="4"/>
        <v>0</v>
      </c>
    </row>
    <row r="39" spans="2:8" x14ac:dyDescent="0.25">
      <c r="B39">
        <v>35</v>
      </c>
      <c r="D39">
        <f t="shared" si="1"/>
        <v>0</v>
      </c>
      <c r="E39">
        <f t="shared" si="2"/>
        <v>0</v>
      </c>
      <c r="F39">
        <f t="shared" si="5"/>
        <v>0</v>
      </c>
      <c r="G39">
        <f t="shared" si="3"/>
        <v>0</v>
      </c>
      <c r="H39">
        <f t="shared" si="4"/>
        <v>0</v>
      </c>
    </row>
    <row r="40" spans="2:8" x14ac:dyDescent="0.25">
      <c r="B40">
        <v>36</v>
      </c>
      <c r="D40">
        <f t="shared" si="1"/>
        <v>0</v>
      </c>
      <c r="E40">
        <f t="shared" si="2"/>
        <v>0</v>
      </c>
      <c r="F40">
        <f t="shared" si="5"/>
        <v>0</v>
      </c>
      <c r="G40">
        <f t="shared" si="3"/>
        <v>0</v>
      </c>
      <c r="H40">
        <f t="shared" si="4"/>
        <v>0</v>
      </c>
    </row>
    <row r="41" spans="2:8" x14ac:dyDescent="0.25">
      <c r="B41">
        <v>37</v>
      </c>
      <c r="D41">
        <f t="shared" si="1"/>
        <v>0</v>
      </c>
      <c r="E41">
        <f t="shared" si="2"/>
        <v>0</v>
      </c>
      <c r="F41">
        <f t="shared" si="5"/>
        <v>0</v>
      </c>
      <c r="G41">
        <f t="shared" si="3"/>
        <v>0</v>
      </c>
      <c r="H41">
        <f t="shared" si="4"/>
        <v>0</v>
      </c>
    </row>
    <row r="42" spans="2:8" x14ac:dyDescent="0.25">
      <c r="B42">
        <v>38</v>
      </c>
      <c r="D42">
        <f t="shared" si="1"/>
        <v>0</v>
      </c>
      <c r="E42">
        <f t="shared" si="2"/>
        <v>0</v>
      </c>
      <c r="F42">
        <f t="shared" si="5"/>
        <v>0</v>
      </c>
      <c r="G42">
        <f t="shared" si="3"/>
        <v>0</v>
      </c>
      <c r="H42">
        <f t="shared" si="4"/>
        <v>0</v>
      </c>
    </row>
    <row r="43" spans="2:8" x14ac:dyDescent="0.25">
      <c r="B43">
        <v>39</v>
      </c>
      <c r="D43">
        <f t="shared" si="1"/>
        <v>0</v>
      </c>
      <c r="E43">
        <f t="shared" si="2"/>
        <v>0</v>
      </c>
      <c r="F43">
        <f t="shared" si="5"/>
        <v>0</v>
      </c>
      <c r="G43">
        <f t="shared" si="3"/>
        <v>0</v>
      </c>
      <c r="H43">
        <f t="shared" si="4"/>
        <v>0</v>
      </c>
    </row>
    <row r="44" spans="2:8" x14ac:dyDescent="0.25">
      <c r="B44">
        <v>40</v>
      </c>
      <c r="D44">
        <f t="shared" si="1"/>
        <v>0</v>
      </c>
      <c r="E44">
        <f t="shared" si="2"/>
        <v>0</v>
      </c>
      <c r="F44">
        <f t="shared" si="5"/>
        <v>0</v>
      </c>
      <c r="G44">
        <f t="shared" si="3"/>
        <v>0</v>
      </c>
      <c r="H44">
        <f t="shared" si="4"/>
        <v>0</v>
      </c>
    </row>
    <row r="45" spans="2:8" x14ac:dyDescent="0.25">
      <c r="B45">
        <v>41</v>
      </c>
      <c r="D45">
        <f t="shared" si="1"/>
        <v>0</v>
      </c>
      <c r="E45">
        <f t="shared" si="2"/>
        <v>0</v>
      </c>
      <c r="F45">
        <f t="shared" si="5"/>
        <v>0</v>
      </c>
      <c r="G45">
        <f t="shared" si="3"/>
        <v>0</v>
      </c>
      <c r="H45">
        <f t="shared" si="4"/>
        <v>0</v>
      </c>
    </row>
    <row r="46" spans="2:8" x14ac:dyDescent="0.25">
      <c r="B46">
        <v>42</v>
      </c>
      <c r="D46">
        <f t="shared" si="1"/>
        <v>0</v>
      </c>
      <c r="E46">
        <f t="shared" si="2"/>
        <v>0</v>
      </c>
      <c r="F46">
        <f t="shared" si="5"/>
        <v>0</v>
      </c>
      <c r="G46">
        <f t="shared" si="3"/>
        <v>0</v>
      </c>
      <c r="H46">
        <f t="shared" si="4"/>
        <v>0</v>
      </c>
    </row>
    <row r="47" spans="2:8" x14ac:dyDescent="0.25">
      <c r="B47">
        <v>43</v>
      </c>
      <c r="D47">
        <f t="shared" si="1"/>
        <v>0</v>
      </c>
      <c r="E47">
        <f t="shared" si="2"/>
        <v>0</v>
      </c>
      <c r="F47">
        <f t="shared" si="5"/>
        <v>0</v>
      </c>
      <c r="G47">
        <f t="shared" si="3"/>
        <v>0</v>
      </c>
      <c r="H47">
        <f t="shared" si="4"/>
        <v>0</v>
      </c>
    </row>
    <row r="48" spans="2:8" x14ac:dyDescent="0.25">
      <c r="B48">
        <v>44</v>
      </c>
      <c r="D48">
        <f t="shared" si="1"/>
        <v>0</v>
      </c>
      <c r="E48">
        <f t="shared" si="2"/>
        <v>0</v>
      </c>
      <c r="F48">
        <f t="shared" si="5"/>
        <v>0</v>
      </c>
      <c r="G48">
        <f t="shared" si="3"/>
        <v>0</v>
      </c>
      <c r="H48">
        <f t="shared" si="4"/>
        <v>0</v>
      </c>
    </row>
    <row r="49" spans="2:8" x14ac:dyDescent="0.25">
      <c r="B49">
        <v>45</v>
      </c>
      <c r="D49">
        <f t="shared" si="1"/>
        <v>0</v>
      </c>
      <c r="E49">
        <f t="shared" si="2"/>
        <v>0</v>
      </c>
      <c r="F49">
        <f t="shared" si="5"/>
        <v>0</v>
      </c>
      <c r="G49">
        <f t="shared" si="3"/>
        <v>0</v>
      </c>
      <c r="H49">
        <f t="shared" si="4"/>
        <v>0</v>
      </c>
    </row>
    <row r="50" spans="2:8" x14ac:dyDescent="0.25">
      <c r="B50">
        <v>46</v>
      </c>
      <c r="D50">
        <f t="shared" si="1"/>
        <v>0</v>
      </c>
      <c r="E50">
        <f t="shared" si="2"/>
        <v>0</v>
      </c>
      <c r="F50">
        <f t="shared" si="5"/>
        <v>0</v>
      </c>
      <c r="G50">
        <f t="shared" si="3"/>
        <v>0</v>
      </c>
      <c r="H50">
        <f t="shared" si="4"/>
        <v>0</v>
      </c>
    </row>
    <row r="51" spans="2:8" x14ac:dyDescent="0.25">
      <c r="B51">
        <v>47</v>
      </c>
      <c r="D51">
        <f t="shared" si="1"/>
        <v>0</v>
      </c>
      <c r="E51">
        <f t="shared" si="2"/>
        <v>0</v>
      </c>
      <c r="F51">
        <f t="shared" si="5"/>
        <v>0</v>
      </c>
      <c r="G51">
        <f t="shared" si="3"/>
        <v>0</v>
      </c>
      <c r="H51">
        <f t="shared" si="4"/>
        <v>0</v>
      </c>
    </row>
    <row r="52" spans="2:8" x14ac:dyDescent="0.25">
      <c r="B52">
        <v>48</v>
      </c>
      <c r="D52">
        <f t="shared" si="1"/>
        <v>0</v>
      </c>
      <c r="E52">
        <f t="shared" si="2"/>
        <v>0</v>
      </c>
      <c r="F52">
        <f t="shared" si="5"/>
        <v>0</v>
      </c>
      <c r="G52">
        <f t="shared" si="3"/>
        <v>0</v>
      </c>
      <c r="H52">
        <f t="shared" si="4"/>
        <v>0</v>
      </c>
    </row>
    <row r="53" spans="2:8" x14ac:dyDescent="0.25">
      <c r="B53">
        <v>49</v>
      </c>
      <c r="D53">
        <f t="shared" si="1"/>
        <v>0</v>
      </c>
      <c r="E53">
        <f t="shared" si="2"/>
        <v>0</v>
      </c>
      <c r="F53">
        <f t="shared" si="5"/>
        <v>0</v>
      </c>
      <c r="G53">
        <f t="shared" si="3"/>
        <v>0</v>
      </c>
      <c r="H53">
        <f t="shared" si="4"/>
        <v>0</v>
      </c>
    </row>
    <row r="54" spans="2:8" x14ac:dyDescent="0.25">
      <c r="B54">
        <v>50</v>
      </c>
      <c r="D54">
        <f t="shared" si="1"/>
        <v>0</v>
      </c>
      <c r="E54">
        <f t="shared" si="2"/>
        <v>0</v>
      </c>
      <c r="F54">
        <f t="shared" si="5"/>
        <v>0</v>
      </c>
      <c r="G54">
        <f t="shared" si="3"/>
        <v>0</v>
      </c>
      <c r="H54">
        <f t="shared" si="4"/>
        <v>0</v>
      </c>
    </row>
    <row r="55" spans="2:8" x14ac:dyDescent="0.25">
      <c r="B55">
        <v>51</v>
      </c>
      <c r="D55">
        <f t="shared" si="1"/>
        <v>0</v>
      </c>
      <c r="E55">
        <f t="shared" si="2"/>
        <v>0</v>
      </c>
      <c r="F55">
        <f t="shared" si="5"/>
        <v>0</v>
      </c>
      <c r="G55">
        <f t="shared" si="3"/>
        <v>0</v>
      </c>
      <c r="H55">
        <f t="shared" si="4"/>
        <v>0</v>
      </c>
    </row>
    <row r="56" spans="2:8" x14ac:dyDescent="0.25">
      <c r="B56">
        <v>52</v>
      </c>
      <c r="D56">
        <f t="shared" si="1"/>
        <v>0</v>
      </c>
      <c r="E56">
        <f t="shared" si="2"/>
        <v>0</v>
      </c>
      <c r="F56">
        <f t="shared" si="5"/>
        <v>0</v>
      </c>
      <c r="G56">
        <f t="shared" si="3"/>
        <v>0</v>
      </c>
      <c r="H56">
        <f t="shared" si="4"/>
        <v>0</v>
      </c>
    </row>
    <row r="57" spans="2:8" x14ac:dyDescent="0.25">
      <c r="B57">
        <v>53</v>
      </c>
      <c r="D57">
        <f t="shared" si="1"/>
        <v>0</v>
      </c>
      <c r="E57">
        <f t="shared" si="2"/>
        <v>0</v>
      </c>
      <c r="F57">
        <f t="shared" si="5"/>
        <v>0</v>
      </c>
      <c r="G57">
        <f t="shared" si="3"/>
        <v>0</v>
      </c>
      <c r="H57">
        <f t="shared" si="4"/>
        <v>0</v>
      </c>
    </row>
    <row r="58" spans="2:8" x14ac:dyDescent="0.25">
      <c r="B58">
        <v>54</v>
      </c>
      <c r="D58">
        <f t="shared" si="1"/>
        <v>0</v>
      </c>
      <c r="E58">
        <f t="shared" si="2"/>
        <v>0</v>
      </c>
      <c r="F58">
        <f t="shared" si="5"/>
        <v>0</v>
      </c>
      <c r="G58">
        <f t="shared" si="3"/>
        <v>0</v>
      </c>
      <c r="H58">
        <f t="shared" si="4"/>
        <v>0</v>
      </c>
    </row>
    <row r="59" spans="2:8" x14ac:dyDescent="0.25">
      <c r="B59">
        <v>55</v>
      </c>
      <c r="D59">
        <f t="shared" si="1"/>
        <v>0</v>
      </c>
      <c r="E59">
        <f t="shared" si="2"/>
        <v>0</v>
      </c>
      <c r="F59">
        <f t="shared" si="5"/>
        <v>0</v>
      </c>
      <c r="G59">
        <f t="shared" si="3"/>
        <v>0</v>
      </c>
      <c r="H59">
        <f t="shared" si="4"/>
        <v>0</v>
      </c>
    </row>
    <row r="60" spans="2:8" x14ac:dyDescent="0.25">
      <c r="B60">
        <v>56</v>
      </c>
      <c r="D60">
        <f t="shared" si="1"/>
        <v>0</v>
      </c>
      <c r="E60">
        <f t="shared" si="2"/>
        <v>0</v>
      </c>
      <c r="F60">
        <f t="shared" si="5"/>
        <v>0</v>
      </c>
      <c r="G60">
        <f t="shared" si="3"/>
        <v>0</v>
      </c>
      <c r="H60">
        <f t="shared" si="4"/>
        <v>0</v>
      </c>
    </row>
    <row r="61" spans="2:8" x14ac:dyDescent="0.25">
      <c r="B61">
        <v>57</v>
      </c>
      <c r="D61">
        <f t="shared" si="1"/>
        <v>0</v>
      </c>
      <c r="E61">
        <f t="shared" si="2"/>
        <v>0</v>
      </c>
      <c r="F61">
        <f t="shared" si="5"/>
        <v>0</v>
      </c>
      <c r="G61">
        <f t="shared" si="3"/>
        <v>0</v>
      </c>
      <c r="H61">
        <f t="shared" si="4"/>
        <v>0</v>
      </c>
    </row>
    <row r="62" spans="2:8" x14ac:dyDescent="0.25">
      <c r="B62">
        <v>58</v>
      </c>
      <c r="D62">
        <f t="shared" si="1"/>
        <v>0</v>
      </c>
      <c r="E62">
        <f t="shared" si="2"/>
        <v>0</v>
      </c>
      <c r="F62">
        <f t="shared" si="5"/>
        <v>0</v>
      </c>
      <c r="G62">
        <f t="shared" si="3"/>
        <v>0</v>
      </c>
      <c r="H62">
        <f t="shared" si="4"/>
        <v>0</v>
      </c>
    </row>
    <row r="63" spans="2:8" x14ac:dyDescent="0.25">
      <c r="B63">
        <v>59</v>
      </c>
      <c r="D63">
        <f t="shared" si="1"/>
        <v>0</v>
      </c>
      <c r="E63">
        <f t="shared" si="2"/>
        <v>0</v>
      </c>
      <c r="F63">
        <f t="shared" si="5"/>
        <v>0</v>
      </c>
      <c r="G63">
        <f t="shared" si="3"/>
        <v>0</v>
      </c>
      <c r="H63">
        <f t="shared" si="4"/>
        <v>0</v>
      </c>
    </row>
    <row r="64" spans="2:8" x14ac:dyDescent="0.25">
      <c r="B64">
        <v>60</v>
      </c>
      <c r="D64">
        <f t="shared" si="1"/>
        <v>0</v>
      </c>
      <c r="E64">
        <f t="shared" si="2"/>
        <v>0</v>
      </c>
      <c r="F64">
        <f t="shared" si="5"/>
        <v>0</v>
      </c>
      <c r="G64">
        <f t="shared" si="3"/>
        <v>0</v>
      </c>
      <c r="H64">
        <f t="shared" si="4"/>
        <v>0</v>
      </c>
    </row>
    <row r="65" spans="8:8" x14ac:dyDescent="0.25">
      <c r="H65">
        <f>SUM(H5:H64)</f>
        <v>1365.7403475472672</v>
      </c>
    </row>
  </sheetData>
  <mergeCells count="1">
    <mergeCell ref="K3:L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Предпосылки</vt:lpstr>
      <vt:lpstr>Задача 1</vt:lpstr>
      <vt:lpstr>Задача 2 max</vt:lpstr>
      <vt:lpstr>Задача 2 min</vt:lpstr>
      <vt:lpstr>номер 3a</vt:lpstr>
      <vt:lpstr>Задача 5</vt:lpstr>
      <vt:lpstr>Задача 5а</vt:lpstr>
      <vt:lpstr>Задача 5б</vt:lpstr>
      <vt:lpstr>Задача 5в</vt:lpstr>
      <vt:lpstr>Задача 5.0 основная</vt:lpstr>
      <vt:lpstr>Задача 5.1 основная</vt:lpstr>
      <vt:lpstr>Задача 5.2 основная</vt:lpstr>
      <vt:lpstr>Задача 5.3 основная</vt:lpstr>
      <vt:lpstr>Задача 5J без ограничения на J</vt:lpstr>
      <vt:lpstr>Задача 5J с ограничением на 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2020-12-03T21:37:07Z</dcterms:created>
  <dcterms:modified xsi:type="dcterms:W3CDTF">2020-12-16T10:12:32Z</dcterms:modified>
</cp:coreProperties>
</file>