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9200" windowHeight="9345"/>
  </bookViews>
  <sheets>
    <sheet name="таблица37" sheetId="3" r:id="rId1"/>
  </sheets>
  <definedNames>
    <definedName name="_xlnm.Print_Titles" localSheetId="0">таблица37!$A:$A,таблица37!$7:$7</definedName>
  </definedNames>
  <calcPr calcId="145621"/>
</workbook>
</file>

<file path=xl/calcChain.xml><?xml version="1.0" encoding="utf-8"?>
<calcChain xmlns="http://schemas.openxmlformats.org/spreadsheetml/2006/main">
  <c r="AD40" i="3" l="1"/>
  <c r="AD41" i="3" s="1"/>
  <c r="AC40" i="3"/>
  <c r="AC41" i="3" s="1"/>
  <c r="AB40" i="3"/>
  <c r="AB41" i="3"/>
  <c r="AB16" i="3"/>
  <c r="AD16" i="3"/>
  <c r="AC16" i="3"/>
  <c r="J59" i="3"/>
  <c r="J68" i="3" s="1"/>
  <c r="J54" i="3"/>
  <c r="J40" i="3"/>
  <c r="J41" i="3"/>
  <c r="J35" i="3"/>
  <c r="J33" i="3"/>
  <c r="J28" i="3"/>
  <c r="J31" i="3"/>
  <c r="J23" i="3"/>
  <c r="J16" i="3"/>
  <c r="AB54" i="3"/>
  <c r="AB76" i="3"/>
  <c r="AB85" i="3"/>
  <c r="AB86" i="3" s="1"/>
  <c r="AB80" i="3"/>
  <c r="AC54" i="3"/>
  <c r="AC76" i="3"/>
  <c r="AC85" i="3"/>
  <c r="AC86" i="3"/>
  <c r="AC80" i="3"/>
  <c r="AD54" i="3"/>
  <c r="AD76" i="3"/>
  <c r="AD85" i="3"/>
  <c r="AD86" i="3" s="1"/>
  <c r="AD80" i="3"/>
  <c r="AD94" i="3"/>
  <c r="AD23" i="3"/>
  <c r="AD109" i="3"/>
  <c r="AC94" i="3"/>
  <c r="AC23" i="3"/>
  <c r="AC109" i="3"/>
  <c r="AB94" i="3"/>
  <c r="AB23" i="3"/>
  <c r="AB109" i="3"/>
  <c r="J69" i="3" l="1"/>
  <c r="J74" i="3"/>
  <c r="J65" i="3"/>
  <c r="J79" i="3" l="1"/>
  <c r="J76" i="3"/>
  <c r="J85" i="3" l="1"/>
  <c r="J80" i="3"/>
  <c r="J93" i="3" l="1"/>
  <c r="J86" i="3"/>
  <c r="J99" i="3" l="1"/>
  <c r="J102" i="3" s="1"/>
  <c r="J108" i="3" s="1"/>
  <c r="J109" i="3" s="1"/>
  <c r="J94" i="3"/>
</calcChain>
</file>

<file path=xl/sharedStrings.xml><?xml version="1.0" encoding="utf-8"?>
<sst xmlns="http://schemas.openxmlformats.org/spreadsheetml/2006/main" count="143" uniqueCount="93">
  <si>
    <t>Промежуточное потребление</t>
  </si>
  <si>
    <t>Расходы на конечное потребление</t>
  </si>
  <si>
    <t>Счет производства</t>
  </si>
  <si>
    <t>Счет образования доходов</t>
  </si>
  <si>
    <t>другие налоги на производство</t>
  </si>
  <si>
    <t>другие субсидии на производство</t>
  </si>
  <si>
    <t>Оплата труда наемных работников</t>
  </si>
  <si>
    <t>Валовой национальный доход</t>
  </si>
  <si>
    <t>Валовое сбережение</t>
  </si>
  <si>
    <t>Налоги на продукты</t>
  </si>
  <si>
    <t>Изменение запасов материальных оборотных средств</t>
  </si>
  <si>
    <t>Статистическое расхождение</t>
  </si>
  <si>
    <t>Выпуск в основных ценах</t>
  </si>
  <si>
    <t>Импорт товаров и услуг</t>
  </si>
  <si>
    <t xml:space="preserve">Налоги на продукты </t>
  </si>
  <si>
    <t>Всего</t>
  </si>
  <si>
    <t>Валовое накопление</t>
  </si>
  <si>
    <t>Экспорт товаров и услуг</t>
  </si>
  <si>
    <t>Валовой внутренний продукт в рыночных ценах</t>
  </si>
  <si>
    <t xml:space="preserve">P.1 </t>
  </si>
  <si>
    <t>D.21</t>
  </si>
  <si>
    <t>D.31</t>
  </si>
  <si>
    <t>P.2</t>
  </si>
  <si>
    <t>B.1*g</t>
  </si>
  <si>
    <t>P.1</t>
  </si>
  <si>
    <t>P.7</t>
  </si>
  <si>
    <t>P.3</t>
  </si>
  <si>
    <t>P.5</t>
  </si>
  <si>
    <t>P.6</t>
  </si>
  <si>
    <t>Налоги на производство и импорт</t>
  </si>
  <si>
    <t>в том числе:</t>
  </si>
  <si>
    <t xml:space="preserve">налоги на продукты </t>
  </si>
  <si>
    <t>Субсидии на производство и импорт (-)</t>
  </si>
  <si>
    <t xml:space="preserve">субсидии на продукты </t>
  </si>
  <si>
    <t>Валовая прибыль экономики и валовые смешанные доходы</t>
  </si>
  <si>
    <t xml:space="preserve">B.1*g </t>
  </si>
  <si>
    <t>D.1</t>
  </si>
  <si>
    <t>D.2</t>
  </si>
  <si>
    <t>D.29</t>
  </si>
  <si>
    <t>D.3</t>
  </si>
  <si>
    <t>D.39</t>
  </si>
  <si>
    <t>B.2g+       B.3g</t>
  </si>
  <si>
    <t xml:space="preserve">Налоги на производство и импорт </t>
  </si>
  <si>
    <t>Доходы от собственности, полученные от "остального мира"</t>
  </si>
  <si>
    <t>Доходы от собственности, переданные "остальному миру"</t>
  </si>
  <si>
    <t>D.4</t>
  </si>
  <si>
    <t>B.5*g</t>
  </si>
  <si>
    <t>Валовой национальный  доход</t>
  </si>
  <si>
    <t>Текущие трансферты, полученные от "остального мира"</t>
  </si>
  <si>
    <t>Текущие трансферты, переданные "остальному миру"</t>
  </si>
  <si>
    <t>Валовой располагаемый доход</t>
  </si>
  <si>
    <t xml:space="preserve"> D.61+D.7</t>
  </si>
  <si>
    <t>D.62+D.7</t>
  </si>
  <si>
    <t>B.6*n</t>
  </si>
  <si>
    <t>домашних хозяйств</t>
  </si>
  <si>
    <t>государственного управления</t>
  </si>
  <si>
    <t>некоммерческих организаций, обслуживающих домашние хозяйства</t>
  </si>
  <si>
    <t>B.6g</t>
  </si>
  <si>
    <t>P.32</t>
  </si>
  <si>
    <t>B.8*g</t>
  </si>
  <si>
    <t>Капитальные трансферты, полученные от "остального мира"</t>
  </si>
  <si>
    <t>Капитальные трансферты, переданные "остальному миру" (-)</t>
  </si>
  <si>
    <t>D.9</t>
  </si>
  <si>
    <t xml:space="preserve">  P.51+ P.53</t>
  </si>
  <si>
    <t>P.52</t>
  </si>
  <si>
    <t>B.9</t>
  </si>
  <si>
    <t>B.2g+              B.3g</t>
  </si>
  <si>
    <t>Счет вторичного распределения доходов</t>
  </si>
  <si>
    <t>Счет операций с капиталом</t>
  </si>
  <si>
    <t>Счет товаров и услуг</t>
  </si>
  <si>
    <t>Ресурсы</t>
  </si>
  <si>
    <t>Использование</t>
  </si>
  <si>
    <t>коды</t>
  </si>
  <si>
    <t>Приобретение минус выбытие непроизведенных нефинансовых активов</t>
  </si>
  <si>
    <t>K.2</t>
  </si>
  <si>
    <t>Счет использования располагаемого дохода</t>
  </si>
  <si>
    <t>(в текущих ценах; млн руб.)</t>
  </si>
  <si>
    <t xml:space="preserve">Статистическое расхождение </t>
  </si>
  <si>
    <t>в том числе оплата труда и смешанные доходы, не наблюдаемые прямыми статистическими методами</t>
  </si>
  <si>
    <t>Чистое кредитование (+), чистое заимствование (-)</t>
  </si>
  <si>
    <t>в том числе сальдо заработной платы, полученной за границей резидентами и выплаченной в России нерезидентам</t>
  </si>
  <si>
    <t>Субсидии на продукты (-)</t>
  </si>
  <si>
    <r>
      <t>Консолидированные счета</t>
    </r>
    <r>
      <rPr>
        <b/>
        <vertAlign val="superscript"/>
        <sz val="11"/>
        <rFont val="Arial Cyr"/>
        <family val="2"/>
        <charset val="204"/>
      </rPr>
      <t>1) 2)</t>
    </r>
  </si>
  <si>
    <t xml:space="preserve">      Счет распределения первичных доходов</t>
  </si>
  <si>
    <r>
      <rPr>
        <vertAlign val="superscript"/>
        <sz val="8"/>
        <rFont val="Arial Cyr"/>
        <charset val="204"/>
      </rPr>
      <t xml:space="preserve">2) </t>
    </r>
    <r>
      <rPr>
        <sz val="8"/>
        <rFont val="Arial Cyr"/>
        <charset val="204"/>
      </rPr>
      <t>Данные начиная с 2020 г. пересмотрены в апреле 2023 г.</t>
    </r>
  </si>
  <si>
    <r>
      <rPr>
        <vertAlign val="superscript"/>
        <sz val="8"/>
        <rFont val="Arial Cyr"/>
        <charset val="204"/>
      </rPr>
      <t xml:space="preserve">4) </t>
    </r>
    <r>
      <rPr>
        <sz val="8"/>
        <rFont val="Arial Cyr"/>
        <charset val="204"/>
      </rPr>
      <t>Включая приобретение за вычетом выбытия ценностей</t>
    </r>
  </si>
  <si>
    <t>Обновлено 30.08.2023</t>
  </si>
  <si>
    <r>
      <t xml:space="preserve">1) </t>
    </r>
    <r>
      <rPr>
        <sz val="8"/>
        <rFont val="Arial Cyr"/>
        <charset val="204"/>
      </rPr>
      <t>Данные начиная с 2011г. содержат изменения, связанные с внедрением международной методологии оценки жилищных услуг, производимых и потребляемых собственниками жилья; оценкой потребления основного капитала исходя из его текущей рыночной стоимости; согласованием  данных об экспорте и импорте  с данными платежного баланса; актуализацией данных по итогам разработки базовых таблиц "Затраты-выпуск" за 2011 и 2016 годы, а также по итогам Всероссийской сельскохозяйственной переписи 2016 года; включением оценки услуг домашних работников (домашней прислуги), а также  внедрением положений СНС 2008 года относительно учета результатов научных исследований и разработок и систем вооружения и относительно учета использования косвенных услуг Центрального банка.</t>
    </r>
  </si>
  <si>
    <r>
      <rPr>
        <vertAlign val="superscript"/>
        <sz val="8"/>
        <rFont val="Arial Cyr"/>
        <charset val="204"/>
      </rPr>
      <t>3)</t>
    </r>
    <r>
      <rPr>
        <sz val="8"/>
        <rFont val="Arial Cyr"/>
        <charset val="204"/>
      </rPr>
      <t>Данные не пересматривались и не соответствуют итогам ВВП, опубликованным в декабре 2023 года, их актуализация будет осуществлена в апреле 2024 г.</t>
    </r>
  </si>
  <si>
    <r>
      <rPr>
        <vertAlign val="superscript"/>
        <sz val="8"/>
        <rFont val="Arial Cyr"/>
        <charset val="204"/>
      </rPr>
      <t xml:space="preserve">4) </t>
    </r>
    <r>
      <rPr>
        <sz val="8"/>
        <rFont val="Arial Cyr"/>
        <charset val="204"/>
      </rPr>
      <t>Без учета статистической информации по Донецкой Народной Республике (ДНР), Луганской Народной Республике (ЛНР), Запорожской и Херсонской областям.</t>
    </r>
  </si>
  <si>
    <r>
      <t>2021</t>
    </r>
    <r>
      <rPr>
        <b/>
        <vertAlign val="superscript"/>
        <sz val="10"/>
        <rFont val="Arial Cyr"/>
        <charset val="204"/>
      </rPr>
      <t>3)</t>
    </r>
  </si>
  <si>
    <r>
      <t>2022</t>
    </r>
    <r>
      <rPr>
        <b/>
        <vertAlign val="superscript"/>
        <sz val="10"/>
        <rFont val="Arial Cyr"/>
        <charset val="204"/>
      </rPr>
      <t>3)4)</t>
    </r>
  </si>
  <si>
    <r>
      <t>Валовое накопление основного капитала</t>
    </r>
    <r>
      <rPr>
        <vertAlign val="superscript"/>
        <sz val="7"/>
        <rFont val="Arial"/>
        <family val="2"/>
        <charset val="204"/>
      </rPr>
      <t>5)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</si>
</sst>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,##0.0"/>
  </numFmts>
  <fonts count="33" x14ac:knownFonts="1">
    <font>
      <sz val="10"/>
      <name val="Arial Cyr"/>
      <charset val="204"/>
    </font>
    <font>
      <b/>
      <sz val="10"/>
      <name val="Arial Cyr"/>
      <family val="2"/>
      <charset val="204"/>
    </font>
    <font>
      <sz val="8"/>
      <name val="Arial Cyr"/>
      <charset val="204"/>
    </font>
    <font>
      <sz val="8"/>
      <name val="Arial Cyr"/>
    </font>
    <font>
      <b/>
      <sz val="8"/>
      <name val="Arial Cyr"/>
      <family val="2"/>
      <charset val="204"/>
    </font>
    <font>
      <b/>
      <sz val="8"/>
      <name val="Arial Cyr"/>
      <charset val="204"/>
    </font>
    <font>
      <b/>
      <sz val="10"/>
      <color indexed="17"/>
      <name val="Arial Cyr"/>
    </font>
    <font>
      <sz val="7"/>
      <name val="Arial"/>
      <family val="2"/>
    </font>
    <font>
      <b/>
      <sz val="7"/>
      <name val="Arial"/>
      <family val="2"/>
    </font>
    <font>
      <b/>
      <sz val="7"/>
      <color indexed="8"/>
      <name val="Arial"/>
      <family val="2"/>
    </font>
    <font>
      <b/>
      <sz val="7"/>
      <name val="Arial"/>
      <family val="2"/>
      <charset val="204"/>
    </font>
    <font>
      <sz val="8"/>
      <name val="Arial Cyr"/>
      <family val="2"/>
      <charset val="204"/>
    </font>
    <font>
      <sz val="9"/>
      <name val="Arial Cyr"/>
      <charset val="204"/>
    </font>
    <font>
      <b/>
      <sz val="8"/>
      <name val="Arial"/>
      <family val="2"/>
    </font>
    <font>
      <vertAlign val="superscript"/>
      <sz val="6"/>
      <name val="Arial"/>
      <family val="2"/>
    </font>
    <font>
      <b/>
      <sz val="10"/>
      <name val="Arial"/>
      <family val="2"/>
    </font>
    <font>
      <b/>
      <sz val="8"/>
      <name val="Arial"/>
      <family val="2"/>
      <charset val="204"/>
    </font>
    <font>
      <sz val="8"/>
      <name val="Arial"/>
      <family val="2"/>
      <charset val="204"/>
    </font>
    <font>
      <sz val="7"/>
      <name val="Arial"/>
      <family val="2"/>
      <charset val="204"/>
    </font>
    <font>
      <sz val="10"/>
      <name val="Arial Cyr"/>
      <charset val="204"/>
    </font>
    <font>
      <vertAlign val="superscript"/>
      <sz val="7"/>
      <name val="Arial"/>
      <family val="2"/>
      <charset val="204"/>
    </font>
    <font>
      <b/>
      <sz val="10"/>
      <name val="Arial Cyr"/>
    </font>
    <font>
      <b/>
      <sz val="10"/>
      <name val="Arial Cyr"/>
      <charset val="204"/>
    </font>
    <font>
      <vertAlign val="superscript"/>
      <sz val="8"/>
      <name val="Arial Cyr"/>
      <charset val="204"/>
    </font>
    <font>
      <sz val="12"/>
      <name val="Arial Cyr"/>
      <charset val="204"/>
    </font>
    <font>
      <b/>
      <sz val="11"/>
      <name val="Arial Cyr"/>
      <family val="2"/>
      <charset val="204"/>
    </font>
    <font>
      <b/>
      <vertAlign val="superscript"/>
      <sz val="11"/>
      <name val="Arial Cyr"/>
      <family val="2"/>
      <charset val="204"/>
    </font>
    <font>
      <b/>
      <sz val="11"/>
      <name val="Arial"/>
      <family val="2"/>
      <charset val="204"/>
    </font>
    <font>
      <sz val="10"/>
      <name val="Arial"/>
      <family val="2"/>
      <charset val="204"/>
    </font>
    <font>
      <sz val="7"/>
      <name val="Arial Cyr"/>
      <charset val="204"/>
    </font>
    <font>
      <b/>
      <i/>
      <sz val="10"/>
      <name val="Times New Roman"/>
      <family val="1"/>
      <charset val="204"/>
    </font>
    <font>
      <sz val="10"/>
      <name val="Arial Cyr"/>
      <family val="2"/>
      <charset val="204"/>
    </font>
    <font>
      <b/>
      <vertAlign val="superscript"/>
      <sz val="10"/>
      <name val="Arial Cyr"/>
      <charset val="204"/>
    </font>
  </fonts>
  <fills count="5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99"/>
        <bgColor indexed="64"/>
      </patternFill>
    </fill>
  </fills>
  <borders count="1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9" fillId="0" borderId="0"/>
  </cellStyleXfs>
  <cellXfs count="149">
    <xf numFmtId="0" fontId="0" fillId="0" borderId="0" xfId="0"/>
    <xf numFmtId="164" fontId="0" fillId="0" borderId="0" xfId="0" applyNumberFormat="1"/>
    <xf numFmtId="0" fontId="0" fillId="0" borderId="0" xfId="0" applyFill="1"/>
    <xf numFmtId="164" fontId="2" fillId="0" borderId="0" xfId="0" applyNumberFormat="1" applyFont="1" applyFill="1"/>
    <xf numFmtId="0" fontId="2" fillId="0" borderId="0" xfId="0" applyFont="1" applyFill="1"/>
    <xf numFmtId="0" fontId="3" fillId="0" borderId="0" xfId="0" applyFont="1" applyFill="1"/>
    <xf numFmtId="164" fontId="3" fillId="0" borderId="0" xfId="0" applyNumberFormat="1" applyFont="1" applyFill="1"/>
    <xf numFmtId="164" fontId="6" fillId="0" borderId="0" xfId="0" applyNumberFormat="1" applyFont="1" applyFill="1"/>
    <xf numFmtId="0" fontId="0" fillId="0" borderId="0" xfId="0" applyFill="1" applyBorder="1"/>
    <xf numFmtId="0" fontId="0" fillId="0" borderId="0" xfId="0" applyBorder="1"/>
    <xf numFmtId="164" fontId="4" fillId="0" borderId="0" xfId="0" applyNumberFormat="1" applyFont="1" applyFill="1"/>
    <xf numFmtId="165" fontId="4" fillId="0" borderId="1" xfId="0" applyNumberFormat="1" applyFont="1" applyFill="1" applyBorder="1"/>
    <xf numFmtId="165" fontId="11" fillId="0" borderId="0" xfId="0" applyNumberFormat="1" applyFont="1" applyFill="1"/>
    <xf numFmtId="164" fontId="12" fillId="0" borderId="0" xfId="0" applyNumberFormat="1" applyFont="1" applyFill="1"/>
    <xf numFmtId="165" fontId="2" fillId="0" borderId="0" xfId="0" applyNumberFormat="1" applyFont="1" applyFill="1"/>
    <xf numFmtId="165" fontId="7" fillId="0" borderId="0" xfId="0" applyNumberFormat="1" applyFont="1" applyFill="1" applyBorder="1" applyAlignment="1"/>
    <xf numFmtId="165" fontId="8" fillId="0" borderId="2" xfId="0" applyNumberFormat="1" applyFont="1" applyFill="1" applyBorder="1" applyAlignment="1">
      <alignment horizontal="center"/>
    </xf>
    <xf numFmtId="165" fontId="8" fillId="0" borderId="1" xfId="0" applyNumberFormat="1" applyFont="1" applyFill="1" applyBorder="1" applyAlignment="1"/>
    <xf numFmtId="165" fontId="8" fillId="0" borderId="3" xfId="0" applyNumberFormat="1" applyFont="1" applyFill="1" applyBorder="1" applyAlignment="1">
      <alignment horizontal="center"/>
    </xf>
    <xf numFmtId="165" fontId="8" fillId="0" borderId="0" xfId="0" applyNumberFormat="1" applyFont="1" applyFill="1" applyBorder="1" applyAlignment="1">
      <alignment horizontal="center"/>
    </xf>
    <xf numFmtId="165" fontId="0" fillId="0" borderId="2" xfId="0" applyNumberFormat="1" applyFill="1" applyBorder="1" applyAlignment="1">
      <alignment horizontal="center"/>
    </xf>
    <xf numFmtId="165" fontId="7" fillId="0" borderId="0" xfId="0" applyNumberFormat="1" applyFont="1" applyFill="1" applyBorder="1" applyAlignment="1">
      <alignment vertical="top" wrapText="1"/>
    </xf>
    <xf numFmtId="165" fontId="8" fillId="0" borderId="2" xfId="0" applyNumberFormat="1" applyFont="1" applyFill="1" applyBorder="1" applyAlignment="1">
      <alignment vertical="top" wrapText="1"/>
    </xf>
    <xf numFmtId="165" fontId="15" fillId="0" borderId="3" xfId="0" applyNumberFormat="1" applyFont="1" applyFill="1" applyBorder="1" applyAlignment="1">
      <alignment vertical="top"/>
    </xf>
    <xf numFmtId="165" fontId="7" fillId="0" borderId="0" xfId="0" applyNumberFormat="1" applyFont="1" applyFill="1" applyBorder="1" applyAlignment="1">
      <alignment wrapText="1"/>
    </xf>
    <xf numFmtId="165" fontId="0" fillId="0" borderId="4" xfId="0" applyNumberFormat="1" applyFill="1" applyBorder="1" applyAlignment="1">
      <alignment horizontal="center"/>
    </xf>
    <xf numFmtId="165" fontId="8" fillId="0" borderId="5" xfId="0" applyNumberFormat="1" applyFont="1" applyFill="1" applyBorder="1" applyAlignment="1">
      <alignment horizontal="center"/>
    </xf>
    <xf numFmtId="165" fontId="9" fillId="0" borderId="2" xfId="0" applyNumberFormat="1" applyFont="1" applyFill="1" applyBorder="1" applyAlignment="1">
      <alignment horizontal="center"/>
    </xf>
    <xf numFmtId="165" fontId="8" fillId="0" borderId="6" xfId="0" applyNumberFormat="1" applyFont="1" applyFill="1" applyBorder="1" applyAlignment="1"/>
    <xf numFmtId="165" fontId="9" fillId="0" borderId="3" xfId="0" applyNumberFormat="1" applyFont="1" applyFill="1" applyBorder="1" applyAlignment="1">
      <alignment horizontal="center"/>
    </xf>
    <xf numFmtId="165" fontId="7" fillId="0" borderId="0" xfId="0" applyNumberFormat="1" applyFont="1" applyFill="1" applyBorder="1" applyAlignment="1">
      <alignment horizontal="left" wrapText="1" indent="2"/>
    </xf>
    <xf numFmtId="165" fontId="7" fillId="0" borderId="0" xfId="0" applyNumberFormat="1" applyFont="1" applyFill="1" applyBorder="1" applyAlignment="1">
      <alignment horizontal="left" wrapText="1" indent="1"/>
    </xf>
    <xf numFmtId="165" fontId="8" fillId="0" borderId="2" xfId="0" applyNumberFormat="1" applyFont="1" applyFill="1" applyBorder="1" applyAlignment="1">
      <alignment horizontal="center" vertical="top" wrapText="1"/>
    </xf>
    <xf numFmtId="165" fontId="17" fillId="0" borderId="0" xfId="0" applyNumberFormat="1" applyFont="1" applyFill="1" applyBorder="1" applyAlignment="1">
      <alignment horizontal="right" wrapText="1"/>
    </xf>
    <xf numFmtId="165" fontId="7" fillId="0" borderId="7" xfId="0" applyNumberFormat="1" applyFont="1" applyFill="1" applyBorder="1" applyAlignment="1">
      <alignment wrapText="1"/>
    </xf>
    <xf numFmtId="165" fontId="8" fillId="0" borderId="2" xfId="0" applyNumberFormat="1" applyFont="1" applyFill="1" applyBorder="1" applyAlignment="1">
      <alignment horizontal="center" wrapText="1"/>
    </xf>
    <xf numFmtId="165" fontId="7" fillId="0" borderId="7" xfId="0" applyNumberFormat="1" applyFont="1" applyFill="1" applyBorder="1" applyAlignment="1">
      <alignment horizontal="left" vertical="top" wrapText="1" indent="1"/>
    </xf>
    <xf numFmtId="165" fontId="8" fillId="0" borderId="7" xfId="0" applyNumberFormat="1" applyFont="1" applyFill="1" applyBorder="1" applyAlignment="1">
      <alignment horizontal="center"/>
    </xf>
    <xf numFmtId="165" fontId="8" fillId="0" borderId="6" xfId="0" applyNumberFormat="1" applyFont="1" applyFill="1" applyBorder="1" applyAlignment="1">
      <alignment horizontal="center"/>
    </xf>
    <xf numFmtId="165" fontId="7" fillId="0" borderId="8" xfId="0" applyNumberFormat="1" applyFont="1" applyFill="1" applyBorder="1" applyAlignment="1">
      <alignment wrapText="1"/>
    </xf>
    <xf numFmtId="165" fontId="8" fillId="0" borderId="8" xfId="0" applyNumberFormat="1" applyFont="1" applyFill="1" applyBorder="1" applyAlignment="1"/>
    <xf numFmtId="165" fontId="13" fillId="0" borderId="0" xfId="0" applyNumberFormat="1" applyFont="1" applyFill="1" applyAlignment="1">
      <alignment horizontal="center"/>
    </xf>
    <xf numFmtId="165" fontId="0" fillId="0" borderId="4" xfId="0" applyNumberFormat="1" applyFill="1" applyBorder="1" applyAlignment="1"/>
    <xf numFmtId="165" fontId="8" fillId="0" borderId="3" xfId="0" applyNumberFormat="1" applyFont="1" applyFill="1" applyBorder="1" applyAlignment="1"/>
    <xf numFmtId="165" fontId="8" fillId="0" borderId="9" xfId="0" applyNumberFormat="1" applyFont="1" applyFill="1" applyBorder="1" applyAlignment="1">
      <alignment horizontal="center"/>
    </xf>
    <xf numFmtId="165" fontId="7" fillId="0" borderId="7" xfId="0" applyNumberFormat="1" applyFont="1" applyFill="1" applyBorder="1" applyAlignment="1">
      <alignment horizontal="left" wrapText="1" indent="2"/>
    </xf>
    <xf numFmtId="165" fontId="7" fillId="0" borderId="7" xfId="0" applyNumberFormat="1" applyFont="1" applyFill="1" applyBorder="1" applyAlignment="1">
      <alignment horizontal="left" wrapText="1" indent="1"/>
    </xf>
    <xf numFmtId="165" fontId="10" fillId="0" borderId="2" xfId="0" applyNumberFormat="1" applyFont="1" applyFill="1" applyBorder="1" applyAlignment="1">
      <alignment horizontal="center"/>
    </xf>
    <xf numFmtId="165" fontId="8" fillId="0" borderId="5" xfId="0" applyNumberFormat="1" applyFont="1" applyFill="1" applyBorder="1" applyAlignment="1"/>
    <xf numFmtId="165" fontId="16" fillId="0" borderId="1" xfId="0" applyNumberFormat="1" applyFont="1" applyFill="1" applyBorder="1" applyAlignment="1">
      <alignment horizontal="right"/>
    </xf>
    <xf numFmtId="165" fontId="16" fillId="0" borderId="0" xfId="0" applyNumberFormat="1" applyFont="1" applyFill="1" applyBorder="1" applyAlignment="1">
      <alignment vertical="top" wrapText="1"/>
    </xf>
    <xf numFmtId="165" fontId="17" fillId="0" borderId="0" xfId="0" applyNumberFormat="1" applyFont="1" applyFill="1" applyBorder="1"/>
    <xf numFmtId="165" fontId="5" fillId="0" borderId="1" xfId="0" applyNumberFormat="1" applyFont="1" applyFill="1" applyBorder="1"/>
    <xf numFmtId="165" fontId="1" fillId="0" borderId="0" xfId="0" applyNumberFormat="1" applyFont="1" applyFill="1" applyAlignment="1">
      <alignment horizontal="center"/>
    </xf>
    <xf numFmtId="164" fontId="1" fillId="0" borderId="0" xfId="0" applyNumberFormat="1" applyFont="1" applyFill="1"/>
    <xf numFmtId="164" fontId="1" fillId="0" borderId="0" xfId="0" applyNumberFormat="1" applyFont="1" applyFill="1" applyBorder="1" applyAlignment="1">
      <alignment horizontal="right"/>
    </xf>
    <xf numFmtId="164" fontId="0" fillId="0" borderId="0" xfId="0" applyNumberFormat="1" applyFill="1"/>
    <xf numFmtId="165" fontId="4" fillId="0" borderId="0" xfId="0" applyNumberFormat="1" applyFont="1" applyFill="1" applyBorder="1" applyAlignment="1"/>
    <xf numFmtId="165" fontId="1" fillId="0" borderId="0" xfId="0" applyNumberFormat="1" applyFont="1" applyFill="1"/>
    <xf numFmtId="165" fontId="1" fillId="0" borderId="3" xfId="0" applyNumberFormat="1" applyFont="1" applyFill="1" applyBorder="1"/>
    <xf numFmtId="165" fontId="0" fillId="0" borderId="0" xfId="0" applyNumberFormat="1" applyFill="1"/>
    <xf numFmtId="165" fontId="1" fillId="0" borderId="0" xfId="0" applyNumberFormat="1" applyFont="1" applyFill="1" applyBorder="1"/>
    <xf numFmtId="0" fontId="12" fillId="0" borderId="0" xfId="0" applyFont="1"/>
    <xf numFmtId="165" fontId="12" fillId="0" borderId="0" xfId="0" applyNumberFormat="1" applyFont="1" applyBorder="1"/>
    <xf numFmtId="164" fontId="12" fillId="0" borderId="0" xfId="0" applyNumberFormat="1" applyFont="1"/>
    <xf numFmtId="165" fontId="12" fillId="0" borderId="0" xfId="0" applyNumberFormat="1" applyFont="1"/>
    <xf numFmtId="165" fontId="7" fillId="0" borderId="0" xfId="0" applyNumberFormat="1" applyFont="1" applyFill="1" applyBorder="1" applyAlignment="1">
      <alignment horizontal="left" indent="1"/>
    </xf>
    <xf numFmtId="165" fontId="2" fillId="0" borderId="0" xfId="0" applyNumberFormat="1" applyFont="1" applyFill="1" applyBorder="1"/>
    <xf numFmtId="165" fontId="7" fillId="0" borderId="7" xfId="0" applyNumberFormat="1" applyFont="1" applyFill="1" applyBorder="1" applyAlignment="1"/>
    <xf numFmtId="165" fontId="18" fillId="0" borderId="7" xfId="0" applyNumberFormat="1" applyFont="1" applyFill="1" applyBorder="1" applyAlignment="1">
      <alignment wrapText="1"/>
    </xf>
    <xf numFmtId="0" fontId="2" fillId="0" borderId="0" xfId="0" applyFont="1" applyFill="1" applyBorder="1"/>
    <xf numFmtId="0" fontId="14" fillId="0" borderId="0" xfId="0" applyFont="1" applyFill="1" applyAlignment="1"/>
    <xf numFmtId="165" fontId="8" fillId="0" borderId="10" xfId="0" applyNumberFormat="1" applyFont="1" applyFill="1" applyBorder="1" applyAlignment="1">
      <alignment horizontal="center"/>
    </xf>
    <xf numFmtId="0" fontId="12" fillId="0" borderId="0" xfId="0" applyFont="1" applyFill="1"/>
    <xf numFmtId="165" fontId="12" fillId="0" borderId="0" xfId="0" applyNumberFormat="1" applyFont="1" applyFill="1" applyBorder="1"/>
    <xf numFmtId="165" fontId="12" fillId="0" borderId="0" xfId="0" applyNumberFormat="1" applyFont="1" applyFill="1"/>
    <xf numFmtId="165" fontId="2" fillId="0" borderId="1" xfId="0" applyNumberFormat="1" applyFont="1" applyFill="1" applyBorder="1"/>
    <xf numFmtId="0" fontId="22" fillId="0" borderId="0" xfId="0" applyFont="1"/>
    <xf numFmtId="165" fontId="7" fillId="0" borderId="7" xfId="0" applyNumberFormat="1" applyFont="1" applyFill="1" applyBorder="1" applyAlignment="1">
      <alignment vertical="top" wrapText="1"/>
    </xf>
    <xf numFmtId="165" fontId="4" fillId="0" borderId="11" xfId="0" applyNumberFormat="1" applyFont="1" applyFill="1" applyBorder="1"/>
    <xf numFmtId="165" fontId="5" fillId="0" borderId="11" xfId="0" applyNumberFormat="1" applyFont="1" applyFill="1" applyBorder="1"/>
    <xf numFmtId="0" fontId="2" fillId="0" borderId="0" xfId="0" applyFont="1" applyFill="1" applyAlignment="1"/>
    <xf numFmtId="0" fontId="2" fillId="0" borderId="0" xfId="0" applyFont="1" applyAlignment="1"/>
    <xf numFmtId="0" fontId="24" fillId="0" borderId="0" xfId="0" applyFont="1" applyAlignment="1"/>
    <xf numFmtId="165" fontId="16" fillId="0" borderId="11" xfId="0" applyNumberFormat="1" applyFont="1" applyFill="1" applyBorder="1" applyAlignment="1">
      <alignment horizontal="right"/>
    </xf>
    <xf numFmtId="165" fontId="0" fillId="0" borderId="0" xfId="0" applyNumberFormat="1" applyBorder="1"/>
    <xf numFmtId="165" fontId="2" fillId="0" borderId="0" xfId="0" applyNumberFormat="1" applyFont="1"/>
    <xf numFmtId="165" fontId="5" fillId="0" borderId="1" xfId="0" applyNumberFormat="1" applyFont="1" applyBorder="1"/>
    <xf numFmtId="165" fontId="2" fillId="0" borderId="1" xfId="0" applyNumberFormat="1" applyFont="1" applyBorder="1"/>
    <xf numFmtId="165" fontId="11" fillId="0" borderId="0" xfId="0" applyNumberFormat="1" applyFont="1"/>
    <xf numFmtId="165" fontId="2" fillId="0" borderId="0" xfId="1" applyNumberFormat="1" applyFont="1" applyFill="1" applyBorder="1"/>
    <xf numFmtId="165" fontId="4" fillId="0" borderId="1" xfId="0" applyNumberFormat="1" applyFont="1" applyBorder="1"/>
    <xf numFmtId="165" fontId="11" fillId="0" borderId="1" xfId="0" applyNumberFormat="1" applyFont="1" applyFill="1" applyBorder="1"/>
    <xf numFmtId="165" fontId="11" fillId="0" borderId="1" xfId="0" applyNumberFormat="1" applyFont="1" applyBorder="1"/>
    <xf numFmtId="0" fontId="27" fillId="0" borderId="0" xfId="0" applyFont="1" applyFill="1"/>
    <xf numFmtId="0" fontId="28" fillId="0" borderId="0" xfId="0" applyFont="1" applyFill="1" applyAlignment="1"/>
    <xf numFmtId="0" fontId="19" fillId="0" borderId="12" xfId="0" applyFont="1" applyFill="1" applyBorder="1"/>
    <xf numFmtId="0" fontId="28" fillId="0" borderId="0" xfId="0" applyFont="1" applyFill="1" applyAlignment="1">
      <alignment horizontal="left"/>
    </xf>
    <xf numFmtId="164" fontId="29" fillId="0" borderId="0" xfId="0" applyNumberFormat="1" applyFont="1" applyFill="1"/>
    <xf numFmtId="165" fontId="7" fillId="0" borderId="0" xfId="0" applyNumberFormat="1" applyFont="1" applyFill="1" applyBorder="1" applyAlignment="1">
      <alignment horizontal="left" vertical="top" wrapText="1" indent="1"/>
    </xf>
    <xf numFmtId="164" fontId="1" fillId="2" borderId="13" xfId="0" applyNumberFormat="1" applyFont="1" applyFill="1" applyBorder="1" applyAlignment="1">
      <alignment horizontal="right"/>
    </xf>
    <xf numFmtId="0" fontId="18" fillId="2" borderId="14" xfId="0" applyFont="1" applyFill="1" applyBorder="1" applyAlignment="1">
      <alignment horizontal="center" vertical="top" wrapText="1"/>
    </xf>
    <xf numFmtId="49" fontId="1" fillId="2" borderId="14" xfId="0" applyNumberFormat="1" applyFont="1" applyFill="1" applyBorder="1" applyAlignment="1">
      <alignment horizontal="center"/>
    </xf>
    <xf numFmtId="1" fontId="1" fillId="2" borderId="15" xfId="0" applyNumberFormat="1" applyFont="1" applyFill="1" applyBorder="1" applyAlignment="1">
      <alignment horizontal="center" vertical="top"/>
    </xf>
    <xf numFmtId="1" fontId="1" fillId="2" borderId="14" xfId="0" applyNumberFormat="1" applyFont="1" applyFill="1" applyBorder="1" applyAlignment="1">
      <alignment horizontal="center" vertical="top"/>
    </xf>
    <xf numFmtId="1" fontId="1" fillId="2" borderId="16" xfId="0" applyNumberFormat="1" applyFont="1" applyFill="1" applyBorder="1" applyAlignment="1">
      <alignment horizontal="center" vertical="top"/>
    </xf>
    <xf numFmtId="0" fontId="21" fillId="2" borderId="14" xfId="0" applyFont="1" applyFill="1" applyBorder="1" applyAlignment="1">
      <alignment horizontal="center"/>
    </xf>
    <xf numFmtId="1" fontId="1" fillId="2" borderId="13" xfId="0" applyNumberFormat="1" applyFont="1" applyFill="1" applyBorder="1" applyAlignment="1">
      <alignment horizontal="center" vertical="top"/>
    </xf>
    <xf numFmtId="0" fontId="0" fillId="3" borderId="0" xfId="0" applyFill="1" applyBorder="1"/>
    <xf numFmtId="164" fontId="4" fillId="3" borderId="0" xfId="0" applyNumberFormat="1" applyFont="1" applyFill="1" applyBorder="1" applyAlignment="1"/>
    <xf numFmtId="164" fontId="0" fillId="3" borderId="0" xfId="0" applyNumberFormat="1" applyFill="1"/>
    <xf numFmtId="165" fontId="4" fillId="3" borderId="0" xfId="0" applyNumberFormat="1" applyFont="1" applyFill="1" applyBorder="1" applyAlignment="1"/>
    <xf numFmtId="165" fontId="16" fillId="3" borderId="0" xfId="0" applyNumberFormat="1" applyFont="1" applyFill="1" applyBorder="1" applyAlignment="1">
      <alignment vertical="top" wrapText="1"/>
    </xf>
    <xf numFmtId="164" fontId="4" fillId="3" borderId="0" xfId="0" applyNumberFormat="1" applyFont="1" applyFill="1" applyAlignment="1"/>
    <xf numFmtId="165" fontId="13" fillId="3" borderId="0" xfId="0" applyNumberFormat="1" applyFont="1" applyFill="1" applyAlignment="1"/>
    <xf numFmtId="165" fontId="4" fillId="3" borderId="0" xfId="0" applyNumberFormat="1" applyFont="1" applyFill="1" applyBorder="1" applyAlignment="1">
      <alignment vertical="justify"/>
    </xf>
    <xf numFmtId="165" fontId="4" fillId="3" borderId="0" xfId="0" applyNumberFormat="1" applyFont="1" applyFill="1" applyAlignment="1"/>
    <xf numFmtId="164" fontId="0" fillId="3" borderId="0" xfId="0" applyNumberFormat="1" applyFill="1" applyAlignment="1">
      <alignment horizontal="right"/>
    </xf>
    <xf numFmtId="164" fontId="30" fillId="4" borderId="0" xfId="0" applyNumberFormat="1" applyFont="1" applyFill="1" applyAlignment="1">
      <alignment horizontal="center"/>
    </xf>
    <xf numFmtId="165" fontId="2" fillId="0" borderId="0" xfId="0" applyNumberFormat="1" applyFont="1" applyBorder="1"/>
    <xf numFmtId="165" fontId="0" fillId="0" borderId="0" xfId="0" applyNumberFormat="1" applyFont="1" applyBorder="1"/>
    <xf numFmtId="0" fontId="0" fillId="0" borderId="0" xfId="0" applyFont="1" applyFill="1" applyBorder="1"/>
    <xf numFmtId="164" fontId="0" fillId="0" borderId="0" xfId="0" applyNumberFormat="1" applyFont="1" applyBorder="1"/>
    <xf numFmtId="0" fontId="0" fillId="0" borderId="0" xfId="0" applyFont="1" applyBorder="1"/>
    <xf numFmtId="165" fontId="0" fillId="0" borderId="0" xfId="0" applyNumberFormat="1" applyFont="1" applyFill="1" applyBorder="1"/>
    <xf numFmtId="0" fontId="0" fillId="0" borderId="0" xfId="0" applyFont="1" applyFill="1"/>
    <xf numFmtId="164" fontId="0" fillId="0" borderId="0" xfId="0" applyNumberFormat="1" applyFont="1"/>
    <xf numFmtId="0" fontId="0" fillId="0" borderId="0" xfId="0" applyFont="1"/>
    <xf numFmtId="165" fontId="0" fillId="0" borderId="0" xfId="0" applyNumberFormat="1" applyFont="1" applyFill="1"/>
    <xf numFmtId="165" fontId="11" fillId="0" borderId="0" xfId="0" applyNumberFormat="1" applyFont="1" applyFill="1" applyBorder="1"/>
    <xf numFmtId="165" fontId="0" fillId="0" borderId="0" xfId="0" applyNumberFormat="1" applyFont="1"/>
    <xf numFmtId="165" fontId="31" fillId="0" borderId="0" xfId="0" applyNumberFormat="1" applyFont="1" applyFill="1"/>
    <xf numFmtId="0" fontId="31" fillId="0" borderId="0" xfId="0" applyFont="1" applyFill="1"/>
    <xf numFmtId="164" fontId="4" fillId="3" borderId="0" xfId="0" applyNumberFormat="1" applyFont="1" applyFill="1" applyBorder="1" applyAlignment="1">
      <alignment horizontal="centerContinuous"/>
    </xf>
    <xf numFmtId="49" fontId="4" fillId="0" borderId="0" xfId="0" applyNumberFormat="1" applyFont="1" applyFill="1" applyBorder="1" applyAlignment="1">
      <alignment horizontal="center"/>
    </xf>
    <xf numFmtId="49" fontId="4" fillId="0" borderId="17" xfId="0" applyNumberFormat="1" applyFont="1" applyFill="1" applyBorder="1" applyAlignment="1">
      <alignment horizontal="center"/>
    </xf>
    <xf numFmtId="49" fontId="4" fillId="0" borderId="18" xfId="0" applyNumberFormat="1" applyFont="1" applyFill="1" applyBorder="1" applyAlignment="1">
      <alignment horizontal="center"/>
    </xf>
    <xf numFmtId="165" fontId="4" fillId="3" borderId="0" xfId="0" applyNumberFormat="1" applyFont="1" applyFill="1" applyAlignment="1">
      <alignment horizontal="center"/>
    </xf>
    <xf numFmtId="164" fontId="4" fillId="3" borderId="0" xfId="0" applyNumberFormat="1" applyFont="1" applyFill="1" applyAlignment="1">
      <alignment horizontal="center"/>
    </xf>
    <xf numFmtId="0" fontId="23" fillId="0" borderId="0" xfId="0" applyFont="1" applyFill="1" applyBorder="1" applyAlignment="1">
      <alignment horizontal="justify" vertical="top" wrapText="1"/>
    </xf>
    <xf numFmtId="0" fontId="2" fillId="0" borderId="0" xfId="0" applyFont="1" applyFill="1" applyBorder="1" applyAlignment="1">
      <alignment horizontal="justify" vertical="top" wrapText="1"/>
    </xf>
    <xf numFmtId="164" fontId="25" fillId="0" borderId="0" xfId="0" applyNumberFormat="1" applyFont="1" applyAlignment="1">
      <alignment horizontal="center"/>
    </xf>
    <xf numFmtId="164" fontId="4" fillId="0" borderId="0" xfId="0" quotePrefix="1" applyNumberFormat="1" applyFont="1" applyAlignment="1">
      <alignment horizontal="center"/>
    </xf>
    <xf numFmtId="49" fontId="4" fillId="0" borderId="0" xfId="0" applyNumberFormat="1" applyFont="1" applyBorder="1" applyAlignment="1">
      <alignment horizontal="center"/>
    </xf>
    <xf numFmtId="49" fontId="4" fillId="0" borderId="17" xfId="0" applyNumberFormat="1" applyFont="1" applyBorder="1" applyAlignment="1">
      <alignment horizontal="center"/>
    </xf>
    <xf numFmtId="49" fontId="4" fillId="0" borderId="18" xfId="0" applyNumberFormat="1" applyFont="1" applyBorder="1" applyAlignment="1">
      <alignment horizontal="center"/>
    </xf>
    <xf numFmtId="165" fontId="4" fillId="3" borderId="0" xfId="0" applyNumberFormat="1" applyFont="1" applyFill="1" applyBorder="1" applyAlignment="1">
      <alignment horizontal="center"/>
    </xf>
    <xf numFmtId="165" fontId="16" fillId="3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left" vertical="top" wrapText="1"/>
    </xf>
  </cellXfs>
  <cellStyles count="2">
    <cellStyle name="Обычный" xfId="0" builtinId="0"/>
    <cellStyle name="Обычный_116 - Счет производства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179"/>
  <sheetViews>
    <sheetView tabSelected="1" topLeftCell="A2" zoomScale="90" zoomScaleNormal="90" workbookViewId="0">
      <pane xSplit="2" ySplit="6" topLeftCell="C101" activePane="bottomRight" state="frozen"/>
      <selection activeCell="A2" sqref="A2"/>
      <selection pane="topRight" activeCell="C2" sqref="C2"/>
      <selection pane="bottomLeft" activeCell="A7" sqref="A7"/>
      <selection pane="bottomRight" activeCell="F118" sqref="F118"/>
    </sheetView>
  </sheetViews>
  <sheetFormatPr defaultRowHeight="12.75" x14ac:dyDescent="0.2"/>
  <cols>
    <col min="1" max="1" width="29.7109375" style="56" customWidth="1"/>
    <col min="2" max="2" width="6.28515625" style="56" customWidth="1"/>
    <col min="3" max="5" width="12.5703125" style="2" customWidth="1"/>
    <col min="6" max="6" width="12.5703125" style="73" customWidth="1"/>
    <col min="7" max="7" width="12.5703125" style="62" customWidth="1"/>
    <col min="8" max="18" width="12.5703125" customWidth="1"/>
    <col min="19" max="21" width="12.5703125" style="2" customWidth="1"/>
    <col min="22" max="28" width="12.5703125" customWidth="1"/>
    <col min="29" max="29" width="13.42578125" customWidth="1"/>
    <col min="30" max="30" width="11.85546875" customWidth="1"/>
    <col min="32" max="32" width="12.5703125" bestFit="1" customWidth="1"/>
    <col min="58" max="58" width="10.85546875" customWidth="1"/>
  </cols>
  <sheetData>
    <row r="1" spans="1:62" x14ac:dyDescent="0.2">
      <c r="A1" s="54"/>
      <c r="B1" s="54"/>
    </row>
    <row r="2" spans="1:62" ht="13.5" x14ac:dyDescent="0.25">
      <c r="A2" s="118" t="s">
        <v>86</v>
      </c>
      <c r="B2" s="54"/>
    </row>
    <row r="3" spans="1:62" ht="15" customHeight="1" x14ac:dyDescent="0.25">
      <c r="A3" s="54"/>
      <c r="B3" s="54"/>
      <c r="T3" s="94"/>
    </row>
    <row r="4" spans="1:62" ht="15" customHeight="1" x14ac:dyDescent="0.25">
      <c r="A4" s="141" t="s">
        <v>82</v>
      </c>
      <c r="B4" s="141"/>
      <c r="C4" s="141"/>
      <c r="D4" s="141"/>
      <c r="E4" s="141"/>
      <c r="T4" s="95"/>
    </row>
    <row r="5" spans="1:62" ht="15.6" customHeight="1" x14ac:dyDescent="0.2">
      <c r="A5" s="142" t="s">
        <v>76</v>
      </c>
      <c r="B5" s="142"/>
      <c r="C5" s="142"/>
      <c r="D5" s="142"/>
      <c r="E5" s="142"/>
      <c r="S5" s="60"/>
      <c r="T5" s="60"/>
      <c r="U5" s="60"/>
      <c r="V5" s="60"/>
      <c r="W5" s="60"/>
      <c r="X5" s="60"/>
      <c r="Y5" s="60"/>
      <c r="Z5" s="60"/>
      <c r="AA5" s="60"/>
    </row>
    <row r="6" spans="1:62" ht="13.9" customHeight="1" thickBot="1" x14ac:dyDescent="0.25">
      <c r="A6" s="54"/>
      <c r="B6" s="54"/>
      <c r="D6" s="8"/>
      <c r="T6" s="96"/>
      <c r="V6" s="97"/>
    </row>
    <row r="7" spans="1:62" ht="14.25" customHeight="1" thickBot="1" x14ac:dyDescent="0.25">
      <c r="A7" s="100"/>
      <c r="B7" s="101" t="s">
        <v>72</v>
      </c>
      <c r="C7" s="102">
        <v>1995</v>
      </c>
      <c r="D7" s="103">
        <v>1996</v>
      </c>
      <c r="E7" s="104">
        <v>1997</v>
      </c>
      <c r="F7" s="103">
        <v>1998</v>
      </c>
      <c r="G7" s="104">
        <v>1999</v>
      </c>
      <c r="H7" s="103">
        <v>2000</v>
      </c>
      <c r="I7" s="104">
        <v>2001</v>
      </c>
      <c r="J7" s="103">
        <v>2002</v>
      </c>
      <c r="K7" s="104">
        <v>2003</v>
      </c>
      <c r="L7" s="103">
        <v>2004</v>
      </c>
      <c r="M7" s="104">
        <v>2005</v>
      </c>
      <c r="N7" s="105">
        <v>2006</v>
      </c>
      <c r="O7" s="106">
        <v>2007</v>
      </c>
      <c r="P7" s="104">
        <v>2008</v>
      </c>
      <c r="Q7" s="104">
        <v>2009</v>
      </c>
      <c r="R7" s="107">
        <v>2010</v>
      </c>
      <c r="S7" s="104">
        <v>2011</v>
      </c>
      <c r="T7" s="104">
        <v>2012</v>
      </c>
      <c r="U7" s="104">
        <v>2013</v>
      </c>
      <c r="V7" s="104">
        <v>2014</v>
      </c>
      <c r="W7" s="104">
        <v>2015</v>
      </c>
      <c r="X7" s="104">
        <v>2016</v>
      </c>
      <c r="Y7" s="104">
        <v>2017</v>
      </c>
      <c r="Z7" s="104">
        <v>2018</v>
      </c>
      <c r="AA7" s="104">
        <v>2019</v>
      </c>
      <c r="AB7" s="104">
        <v>2020</v>
      </c>
      <c r="AC7" s="104" t="s">
        <v>90</v>
      </c>
      <c r="AD7" s="104" t="s">
        <v>91</v>
      </c>
    </row>
    <row r="8" spans="1:62" s="9" customFormat="1" ht="14.25" customHeight="1" x14ac:dyDescent="0.2">
      <c r="A8" s="8"/>
      <c r="S8" s="8"/>
      <c r="T8" s="8"/>
      <c r="U8" s="8"/>
      <c r="V8" s="8"/>
      <c r="W8" s="8"/>
      <c r="X8" s="8"/>
      <c r="Y8" s="8"/>
      <c r="Z8" s="8"/>
    </row>
    <row r="9" spans="1:62" s="9" customFormat="1" ht="14.25" customHeight="1" x14ac:dyDescent="0.2">
      <c r="A9" s="108"/>
      <c r="B9" s="109"/>
      <c r="C9" s="133" t="s">
        <v>69</v>
      </c>
      <c r="D9" s="133"/>
      <c r="E9" s="133"/>
      <c r="F9" s="133"/>
      <c r="G9" s="133"/>
      <c r="H9" s="133"/>
      <c r="I9" s="133"/>
      <c r="J9" s="133"/>
      <c r="K9" s="133"/>
      <c r="L9" s="133"/>
      <c r="M9" s="133"/>
      <c r="N9" s="133"/>
      <c r="O9" s="133"/>
      <c r="P9" s="133"/>
      <c r="Q9" s="133"/>
      <c r="R9" s="133"/>
      <c r="S9" s="133"/>
      <c r="T9" s="133"/>
      <c r="U9" s="133"/>
      <c r="V9" s="133"/>
      <c r="W9" s="133"/>
      <c r="X9" s="133"/>
      <c r="Y9" s="133"/>
      <c r="Z9" s="133"/>
      <c r="AA9" s="133"/>
      <c r="AB9" s="133"/>
      <c r="AC9" s="133"/>
      <c r="AD9" s="133"/>
    </row>
    <row r="10" spans="1:62" s="9" customFormat="1" ht="14.25" customHeight="1" x14ac:dyDescent="0.2">
      <c r="A10" s="8"/>
      <c r="S10" s="8"/>
      <c r="T10" s="8"/>
      <c r="U10" s="8"/>
      <c r="V10" s="8"/>
      <c r="W10" s="8"/>
      <c r="X10" s="8"/>
      <c r="Y10" s="8"/>
      <c r="Z10" s="8"/>
    </row>
    <row r="11" spans="1:62" s="9" customFormat="1" ht="14.25" customHeight="1" x14ac:dyDescent="0.2">
      <c r="A11" s="55"/>
      <c r="B11" s="55"/>
      <c r="C11" s="143" t="s">
        <v>70</v>
      </c>
      <c r="D11" s="143"/>
      <c r="E11" s="143"/>
      <c r="F11" s="143"/>
      <c r="G11" s="143"/>
      <c r="H11" s="143"/>
      <c r="I11" s="143"/>
      <c r="J11" s="143"/>
      <c r="K11" s="143"/>
      <c r="L11" s="143"/>
      <c r="M11" s="143"/>
      <c r="N11" s="143"/>
      <c r="O11" s="143"/>
      <c r="P11" s="143"/>
      <c r="Q11" s="143"/>
      <c r="R11" s="143"/>
      <c r="S11" s="143"/>
      <c r="T11" s="143"/>
      <c r="U11" s="143"/>
      <c r="V11" s="143"/>
      <c r="W11" s="143"/>
      <c r="X11" s="143"/>
      <c r="Y11" s="143"/>
      <c r="Z11" s="143"/>
      <c r="AA11" s="143"/>
      <c r="AB11" s="143"/>
      <c r="AC11" s="143"/>
      <c r="AD11" s="143"/>
    </row>
    <row r="12" spans="1:62" s="9" customFormat="1" ht="14.25" customHeight="1" x14ac:dyDescent="0.2">
      <c r="A12" s="15" t="s">
        <v>12</v>
      </c>
      <c r="B12" s="16" t="s">
        <v>24</v>
      </c>
      <c r="C12" s="33">
        <v>2767620.5</v>
      </c>
      <c r="D12" s="33">
        <v>3799125.9</v>
      </c>
      <c r="E12" s="33">
        <v>4327531.3</v>
      </c>
      <c r="F12" s="33">
        <v>4573977.0999999996</v>
      </c>
      <c r="G12" s="67">
        <v>8303202.5999999996</v>
      </c>
      <c r="H12" s="67">
        <v>12552211.699999999</v>
      </c>
      <c r="I12" s="67">
        <v>15922787.800000001</v>
      </c>
      <c r="J12" s="67">
        <v>18990498.600000001</v>
      </c>
      <c r="K12" s="67">
        <v>23273089.5</v>
      </c>
      <c r="L12" s="67">
        <v>29490622.600000001</v>
      </c>
      <c r="M12" s="67">
        <v>37020602</v>
      </c>
      <c r="N12" s="67">
        <v>46223866.5</v>
      </c>
      <c r="O12" s="67">
        <v>57752132.5</v>
      </c>
      <c r="P12" s="67">
        <v>71601657.900000006</v>
      </c>
      <c r="Q12" s="67">
        <v>68116448</v>
      </c>
      <c r="R12" s="67">
        <v>82054614.900000006</v>
      </c>
      <c r="S12" s="67">
        <v>100864092.3</v>
      </c>
      <c r="T12" s="67">
        <v>112990772.90000001</v>
      </c>
      <c r="U12" s="67">
        <v>122869078.09999999</v>
      </c>
      <c r="V12" s="67">
        <v>132754069.3</v>
      </c>
      <c r="W12" s="67">
        <v>145925412.69999999</v>
      </c>
      <c r="X12" s="67">
        <v>153394472.69999999</v>
      </c>
      <c r="Y12" s="67">
        <v>166056377.30000001</v>
      </c>
      <c r="Z12" s="67">
        <v>185944593.40000001</v>
      </c>
      <c r="AA12" s="67">
        <v>196733129.80000001</v>
      </c>
      <c r="AB12" s="67">
        <v>197612375.09999999</v>
      </c>
      <c r="AC12" s="67">
        <v>246819609</v>
      </c>
      <c r="AD12" s="67">
        <v>274213624</v>
      </c>
      <c r="AF12" s="85"/>
      <c r="AG12" s="85"/>
      <c r="AH12" s="85"/>
      <c r="AI12" s="85"/>
      <c r="AJ12" s="85"/>
      <c r="AK12" s="85"/>
      <c r="AL12" s="85"/>
      <c r="AM12" s="85"/>
      <c r="AN12" s="85"/>
      <c r="AO12" s="85"/>
      <c r="AP12" s="85"/>
      <c r="AQ12" s="85"/>
      <c r="AR12" s="85"/>
      <c r="AS12" s="85"/>
      <c r="AT12" s="85"/>
      <c r="AU12" s="85"/>
      <c r="AV12" s="85"/>
      <c r="AW12" s="85"/>
      <c r="AX12" s="85"/>
      <c r="AY12" s="85"/>
      <c r="AZ12" s="85"/>
      <c r="BA12" s="85"/>
      <c r="BB12" s="85"/>
      <c r="BC12" s="85"/>
      <c r="BD12" s="85"/>
      <c r="BE12" s="85"/>
      <c r="BF12" s="85"/>
      <c r="BG12" s="85"/>
      <c r="BH12" s="85"/>
      <c r="BI12" s="85"/>
      <c r="BJ12" s="85"/>
    </row>
    <row r="13" spans="1:62" s="9" customFormat="1" ht="14.25" customHeight="1" x14ac:dyDescent="0.2">
      <c r="A13" s="15" t="s">
        <v>13</v>
      </c>
      <c r="B13" s="16" t="s">
        <v>25</v>
      </c>
      <c r="C13" s="51">
        <v>369902.7</v>
      </c>
      <c r="D13" s="67">
        <v>438694</v>
      </c>
      <c r="E13" s="67">
        <v>527711.4</v>
      </c>
      <c r="F13" s="67">
        <v>645633.80000000005</v>
      </c>
      <c r="G13" s="67">
        <v>1262349.2</v>
      </c>
      <c r="H13" s="67">
        <v>1755804.7</v>
      </c>
      <c r="I13" s="67">
        <v>2165927.7000000002</v>
      </c>
      <c r="J13" s="67">
        <v>2646204.1</v>
      </c>
      <c r="K13" s="67">
        <v>3153920.2</v>
      </c>
      <c r="L13" s="67">
        <v>3773863.5</v>
      </c>
      <c r="M13" s="67">
        <v>4648275.4000000004</v>
      </c>
      <c r="N13" s="67">
        <v>5653419.9000000004</v>
      </c>
      <c r="O13" s="67">
        <v>7162210.7999999998</v>
      </c>
      <c r="P13" s="67">
        <v>9110986.5</v>
      </c>
      <c r="Q13" s="67">
        <v>7954327.0999999996</v>
      </c>
      <c r="R13" s="67">
        <v>9789614</v>
      </c>
      <c r="S13" s="67">
        <v>12010756.9</v>
      </c>
      <c r="T13" s="67">
        <v>13786871.699999999</v>
      </c>
      <c r="U13" s="67">
        <v>14919620.800000001</v>
      </c>
      <c r="V13" s="67">
        <v>16351535.5</v>
      </c>
      <c r="W13" s="67">
        <v>17162487.600000001</v>
      </c>
      <c r="X13" s="67">
        <v>17691379.300000001</v>
      </c>
      <c r="Y13" s="67">
        <v>19090204.399999999</v>
      </c>
      <c r="Z13" s="67">
        <v>21590413</v>
      </c>
      <c r="AA13" s="119">
        <v>22793396.100000001</v>
      </c>
      <c r="AB13" s="119">
        <v>22010394.600000001</v>
      </c>
      <c r="AC13" s="119">
        <v>27955761</v>
      </c>
      <c r="AD13" s="119">
        <v>23913238.699999999</v>
      </c>
      <c r="AF13" s="85"/>
      <c r="AG13" s="85"/>
      <c r="AH13" s="85"/>
      <c r="AI13" s="85"/>
      <c r="AJ13" s="85"/>
      <c r="AK13" s="85"/>
      <c r="AL13" s="85"/>
      <c r="AM13" s="85"/>
      <c r="AN13" s="85"/>
      <c r="AO13" s="85"/>
      <c r="AP13" s="85"/>
      <c r="AQ13" s="85"/>
      <c r="AR13" s="85"/>
      <c r="AS13" s="85"/>
      <c r="AT13" s="85"/>
      <c r="AU13" s="85"/>
      <c r="AV13" s="85"/>
      <c r="AW13" s="85"/>
      <c r="AX13" s="85"/>
      <c r="AY13" s="85"/>
      <c r="AZ13" s="85"/>
      <c r="BA13" s="85"/>
      <c r="BB13" s="85"/>
      <c r="BC13" s="85"/>
      <c r="BD13" s="85"/>
      <c r="BE13" s="85"/>
      <c r="BF13" s="85"/>
      <c r="BG13" s="85"/>
    </row>
    <row r="14" spans="1:62" s="9" customFormat="1" ht="14.25" customHeight="1" x14ac:dyDescent="0.2">
      <c r="A14" s="15" t="s">
        <v>14</v>
      </c>
      <c r="B14" s="16" t="s">
        <v>20</v>
      </c>
      <c r="C14" s="51">
        <v>184071.2</v>
      </c>
      <c r="D14" s="51">
        <v>269095</v>
      </c>
      <c r="E14" s="51">
        <v>320255.8</v>
      </c>
      <c r="F14" s="51">
        <v>338824.5</v>
      </c>
      <c r="G14" s="67">
        <v>613854.6</v>
      </c>
      <c r="H14" s="67">
        <v>980880.4</v>
      </c>
      <c r="I14" s="67">
        <v>1268911.3999999999</v>
      </c>
      <c r="J14" s="67">
        <v>1415153</v>
      </c>
      <c r="K14" s="67">
        <v>1775123.2</v>
      </c>
      <c r="L14" s="67">
        <v>2352124.6</v>
      </c>
      <c r="M14" s="67">
        <v>3248224.8</v>
      </c>
      <c r="N14" s="67">
        <v>4090102.5</v>
      </c>
      <c r="O14" s="67">
        <v>4977558.7</v>
      </c>
      <c r="P14" s="67">
        <v>6323848.4000000004</v>
      </c>
      <c r="Q14" s="67">
        <v>5202132.9000000004</v>
      </c>
      <c r="R14" s="67">
        <v>6462567.9000000004</v>
      </c>
      <c r="S14" s="67">
        <v>8413321.9000000004</v>
      </c>
      <c r="T14" s="67">
        <v>9411798.1999999993</v>
      </c>
      <c r="U14" s="67">
        <v>9510857.9000000004</v>
      </c>
      <c r="V14" s="67">
        <v>10550847.9</v>
      </c>
      <c r="W14" s="67">
        <v>8738499.5999999996</v>
      </c>
      <c r="X14" s="67">
        <v>8817205.9000000004</v>
      </c>
      <c r="Y14" s="67">
        <v>9264512.5</v>
      </c>
      <c r="Z14" s="67">
        <v>11341881.199999999</v>
      </c>
      <c r="AA14" s="67">
        <v>11623598.1</v>
      </c>
      <c r="AB14" s="67">
        <v>11399889.6</v>
      </c>
      <c r="AC14" s="67">
        <v>15289528.800000001</v>
      </c>
      <c r="AD14" s="67">
        <v>15747277</v>
      </c>
      <c r="AF14" s="85"/>
      <c r="AG14" s="85"/>
      <c r="AH14" s="85"/>
      <c r="AI14" s="85"/>
      <c r="AJ14" s="85"/>
      <c r="AK14" s="85"/>
      <c r="AL14" s="85"/>
      <c r="AM14" s="85"/>
      <c r="AN14" s="85"/>
      <c r="AO14" s="85"/>
      <c r="AP14" s="85"/>
      <c r="AQ14" s="85"/>
      <c r="AR14" s="85"/>
      <c r="AS14" s="85"/>
      <c r="AT14" s="85"/>
      <c r="AU14" s="85"/>
      <c r="AV14" s="85"/>
      <c r="AW14" s="85"/>
      <c r="AX14" s="85"/>
      <c r="AY14" s="85"/>
      <c r="AZ14" s="85"/>
      <c r="BA14" s="85"/>
      <c r="BB14" s="85"/>
      <c r="BC14" s="85"/>
      <c r="BD14" s="85"/>
      <c r="BE14" s="85"/>
      <c r="BF14" s="85"/>
      <c r="BG14" s="85"/>
    </row>
    <row r="15" spans="1:62" s="9" customFormat="1" ht="14.25" customHeight="1" x14ac:dyDescent="0.2">
      <c r="A15" s="15" t="s">
        <v>81</v>
      </c>
      <c r="B15" s="16" t="s">
        <v>21</v>
      </c>
      <c r="C15" s="51">
        <v>75174.399999999994</v>
      </c>
      <c r="D15" s="51">
        <v>89479</v>
      </c>
      <c r="E15" s="51">
        <v>105661.1</v>
      </c>
      <c r="F15" s="51">
        <v>92461.2</v>
      </c>
      <c r="G15" s="67">
        <v>118494.39999999999</v>
      </c>
      <c r="H15" s="67">
        <v>147432.9</v>
      </c>
      <c r="I15" s="67">
        <v>171422.1</v>
      </c>
      <c r="J15" s="67">
        <v>165911.6</v>
      </c>
      <c r="K15" s="67">
        <v>186639.7</v>
      </c>
      <c r="L15" s="67">
        <v>183700.7</v>
      </c>
      <c r="M15" s="67">
        <v>156125.1</v>
      </c>
      <c r="N15" s="67">
        <v>150244.79999999999</v>
      </c>
      <c r="O15" s="67">
        <v>214516.7</v>
      </c>
      <c r="P15" s="67">
        <v>229697.6</v>
      </c>
      <c r="Q15" s="67">
        <v>226238.1</v>
      </c>
      <c r="R15" s="67">
        <v>194104.2</v>
      </c>
      <c r="S15" s="67">
        <v>214912.3</v>
      </c>
      <c r="T15" s="67">
        <v>244040.6</v>
      </c>
      <c r="U15" s="67">
        <v>246412.7</v>
      </c>
      <c r="V15" s="67">
        <v>258701.8</v>
      </c>
      <c r="W15" s="67">
        <v>271647.2</v>
      </c>
      <c r="X15" s="67">
        <v>278255.40000000002</v>
      </c>
      <c r="Y15" s="67">
        <v>318752.7</v>
      </c>
      <c r="Z15" s="67">
        <v>309072.5</v>
      </c>
      <c r="AA15" s="67">
        <v>502452.5</v>
      </c>
      <c r="AB15" s="67">
        <v>737851.6</v>
      </c>
      <c r="AC15" s="67">
        <v>1410691.9</v>
      </c>
      <c r="AD15" s="67">
        <v>1433663.1</v>
      </c>
      <c r="AF15" s="85"/>
      <c r="AG15" s="85"/>
      <c r="AH15" s="85"/>
      <c r="AI15" s="85"/>
      <c r="AJ15" s="85"/>
      <c r="AK15" s="85"/>
      <c r="AL15" s="85"/>
      <c r="AM15" s="85"/>
      <c r="AN15" s="85"/>
      <c r="AO15" s="85"/>
      <c r="AP15" s="85"/>
      <c r="AQ15" s="85"/>
      <c r="AR15" s="85"/>
      <c r="AS15" s="85"/>
      <c r="AT15" s="85"/>
      <c r="AU15" s="85"/>
      <c r="AV15" s="85"/>
      <c r="AW15" s="85"/>
      <c r="AX15" s="85"/>
      <c r="AY15" s="85"/>
      <c r="AZ15" s="85"/>
      <c r="BA15" s="85"/>
      <c r="BB15" s="85"/>
      <c r="BC15" s="85"/>
      <c r="BD15" s="85"/>
      <c r="BE15" s="85"/>
      <c r="BF15" s="85"/>
      <c r="BG15" s="85"/>
    </row>
    <row r="16" spans="1:62" s="9" customFormat="1" ht="14.25" customHeight="1" x14ac:dyDescent="0.2">
      <c r="A16" s="17" t="s">
        <v>15</v>
      </c>
      <c r="B16" s="18"/>
      <c r="C16" s="49">
        <v>3246420.0000000005</v>
      </c>
      <c r="D16" s="49">
        <v>4417435.9000000004</v>
      </c>
      <c r="E16" s="49">
        <v>5069837.4000000004</v>
      </c>
      <c r="F16" s="49">
        <v>5465974.1999999993</v>
      </c>
      <c r="G16" s="49">
        <v>10060911.999999998</v>
      </c>
      <c r="H16" s="49">
        <v>15141463.899999999</v>
      </c>
      <c r="I16" s="49">
        <v>19186204.799999997</v>
      </c>
      <c r="J16" s="49">
        <f>SUM(J12:J14)-J15</f>
        <v>22885944.100000001</v>
      </c>
      <c r="K16" s="49">
        <v>28015493.199999999</v>
      </c>
      <c r="L16" s="49">
        <v>35432910</v>
      </c>
      <c r="M16" s="49">
        <v>44760977.099999994</v>
      </c>
      <c r="N16" s="49">
        <v>55817144.100000001</v>
      </c>
      <c r="O16" s="49">
        <v>69677385.299999997</v>
      </c>
      <c r="P16" s="49">
        <v>86806795.200000018</v>
      </c>
      <c r="Q16" s="49">
        <v>81046669.900000006</v>
      </c>
      <c r="R16" s="49">
        <v>98112692.600000009</v>
      </c>
      <c r="S16" s="49">
        <v>121073258.80000001</v>
      </c>
      <c r="T16" s="49">
        <v>135945402.20000002</v>
      </c>
      <c r="U16" s="49">
        <v>147053144.10000002</v>
      </c>
      <c r="V16" s="49">
        <v>159397750.90000001</v>
      </c>
      <c r="W16" s="49">
        <v>171554752.69999999</v>
      </c>
      <c r="X16" s="49">
        <v>179624802.5</v>
      </c>
      <c r="Y16" s="49">
        <v>194092341.50000003</v>
      </c>
      <c r="Z16" s="49">
        <v>218567815.09999999</v>
      </c>
      <c r="AA16" s="49">
        <v>230647671.5</v>
      </c>
      <c r="AB16" s="49">
        <f>SUM(AB12:AB14)-AB15</f>
        <v>230284807.69999999</v>
      </c>
      <c r="AC16" s="49">
        <f>SUM(AC12:AC14)-AC15</f>
        <v>288654206.90000004</v>
      </c>
      <c r="AD16" s="49">
        <f>SUM(AD12:AD14)-AD15</f>
        <v>312440476.59999996</v>
      </c>
      <c r="AF16" s="85"/>
      <c r="AG16" s="85"/>
      <c r="AH16" s="85"/>
      <c r="AI16" s="85"/>
      <c r="AJ16" s="85"/>
      <c r="AK16" s="85"/>
      <c r="AL16" s="85"/>
      <c r="AM16" s="85"/>
      <c r="AN16" s="85"/>
      <c r="AO16" s="85"/>
      <c r="AP16" s="85"/>
      <c r="AQ16" s="85"/>
      <c r="AR16" s="85"/>
      <c r="AS16" s="85"/>
      <c r="AT16" s="85"/>
      <c r="AU16" s="85"/>
      <c r="AV16" s="85"/>
      <c r="AW16" s="85"/>
      <c r="AX16" s="85"/>
      <c r="AY16" s="85"/>
      <c r="AZ16" s="85"/>
      <c r="BA16" s="85"/>
      <c r="BB16" s="85"/>
      <c r="BC16" s="85"/>
      <c r="BD16" s="85"/>
      <c r="BE16" s="85"/>
      <c r="BF16" s="85"/>
      <c r="BG16" s="85"/>
    </row>
    <row r="17" spans="1:59" s="9" customFormat="1" ht="14.25" customHeight="1" x14ac:dyDescent="0.2">
      <c r="A17" s="19"/>
      <c r="B17" s="20"/>
      <c r="C17" s="144" t="s">
        <v>71</v>
      </c>
      <c r="D17" s="145"/>
      <c r="E17" s="145"/>
      <c r="F17" s="145"/>
      <c r="G17" s="145"/>
      <c r="H17" s="145"/>
      <c r="I17" s="145"/>
      <c r="J17" s="145"/>
      <c r="K17" s="145"/>
      <c r="L17" s="145"/>
      <c r="M17" s="145"/>
      <c r="N17" s="145"/>
      <c r="O17" s="145"/>
      <c r="P17" s="145"/>
      <c r="Q17" s="145"/>
      <c r="R17" s="145"/>
      <c r="S17" s="145"/>
      <c r="T17" s="145"/>
      <c r="U17" s="145"/>
      <c r="V17" s="145"/>
      <c r="W17" s="145"/>
      <c r="X17" s="145"/>
      <c r="Y17" s="145"/>
      <c r="Z17" s="145"/>
      <c r="AA17" s="145"/>
      <c r="AB17" s="145"/>
      <c r="AC17" s="145"/>
      <c r="AD17" s="145"/>
      <c r="AF17" s="85"/>
      <c r="AG17" s="85"/>
      <c r="AH17" s="85"/>
      <c r="AI17" s="85"/>
      <c r="AJ17" s="85"/>
      <c r="AK17" s="85"/>
      <c r="AL17" s="85"/>
      <c r="AM17" s="85"/>
      <c r="AN17" s="85"/>
      <c r="AO17" s="85"/>
      <c r="AP17" s="85"/>
      <c r="AQ17" s="85"/>
      <c r="AR17" s="85"/>
      <c r="AS17" s="85"/>
      <c r="AT17" s="85"/>
      <c r="AU17" s="85"/>
      <c r="AV17" s="85"/>
      <c r="AW17" s="85"/>
      <c r="AX17" s="85"/>
      <c r="AY17" s="85"/>
      <c r="AZ17" s="85"/>
      <c r="BA17" s="85"/>
      <c r="BB17" s="85"/>
      <c r="BC17" s="85"/>
      <c r="BD17" s="85"/>
      <c r="BE17" s="85"/>
      <c r="BF17" s="85"/>
      <c r="BG17" s="85"/>
    </row>
    <row r="18" spans="1:59" s="9" customFormat="1" ht="14.25" customHeight="1" x14ac:dyDescent="0.2">
      <c r="A18" s="15" t="s">
        <v>0</v>
      </c>
      <c r="B18" s="16" t="s">
        <v>22</v>
      </c>
      <c r="C18" s="33">
        <v>1447995.2</v>
      </c>
      <c r="D18" s="33">
        <v>1970916.8</v>
      </c>
      <c r="E18" s="33">
        <v>2199612</v>
      </c>
      <c r="F18" s="33">
        <v>2190717.4</v>
      </c>
      <c r="G18" s="67">
        <v>3975329.3</v>
      </c>
      <c r="H18" s="67">
        <v>6080012.9000000004</v>
      </c>
      <c r="I18" s="67">
        <v>8076694.7000000002</v>
      </c>
      <c r="J18" s="67">
        <v>9409204.9000000004</v>
      </c>
      <c r="K18" s="67">
        <v>11653339.199999999</v>
      </c>
      <c r="L18" s="67">
        <v>14631855.6</v>
      </c>
      <c r="M18" s="67">
        <v>18502936.199999999</v>
      </c>
      <c r="N18" s="67">
        <v>23246522.800000001</v>
      </c>
      <c r="O18" s="67">
        <v>29267661.300000001</v>
      </c>
      <c r="P18" s="67">
        <v>36418959.600000001</v>
      </c>
      <c r="Q18" s="67">
        <v>34285124.200000003</v>
      </c>
      <c r="R18" s="67">
        <v>42014537.399999999</v>
      </c>
      <c r="S18" s="67">
        <v>48948501.100000001</v>
      </c>
      <c r="T18" s="67">
        <v>54055081</v>
      </c>
      <c r="U18" s="67">
        <v>59147822.200000003</v>
      </c>
      <c r="V18" s="67">
        <v>64016175.299999997</v>
      </c>
      <c r="W18" s="67">
        <v>71304905</v>
      </c>
      <c r="X18" s="67">
        <v>76317339.400000006</v>
      </c>
      <c r="Y18" s="67">
        <v>83158982.900000006</v>
      </c>
      <c r="Z18" s="67">
        <v>93115751</v>
      </c>
      <c r="AA18" s="67">
        <v>98245969.599999994</v>
      </c>
      <c r="AB18" s="67">
        <v>100616282.09999999</v>
      </c>
      <c r="AC18" s="67">
        <v>125403471.3</v>
      </c>
      <c r="AD18" s="67">
        <v>135092085.09999999</v>
      </c>
      <c r="AF18" s="85"/>
      <c r="AG18" s="85"/>
      <c r="AH18" s="85"/>
      <c r="AI18" s="85"/>
      <c r="AJ18" s="85"/>
      <c r="AK18" s="85"/>
      <c r="AL18" s="85"/>
      <c r="AM18" s="85"/>
      <c r="AN18" s="85"/>
      <c r="AO18" s="85"/>
      <c r="AP18" s="85"/>
      <c r="AQ18" s="85"/>
      <c r="AR18" s="85"/>
      <c r="AS18" s="85"/>
      <c r="AT18" s="85"/>
      <c r="AU18" s="85"/>
      <c r="AV18" s="85"/>
      <c r="AW18" s="85"/>
      <c r="AX18" s="85"/>
      <c r="AY18" s="85"/>
      <c r="AZ18" s="85"/>
      <c r="BA18" s="85"/>
      <c r="BB18" s="85"/>
      <c r="BC18" s="85"/>
      <c r="BD18" s="85"/>
      <c r="BE18" s="85"/>
      <c r="BF18" s="85"/>
      <c r="BG18" s="85"/>
    </row>
    <row r="19" spans="1:59" s="9" customFormat="1" ht="14.25" customHeight="1" x14ac:dyDescent="0.2">
      <c r="A19" s="15" t="s">
        <v>1</v>
      </c>
      <c r="B19" s="16" t="s">
        <v>26</v>
      </c>
      <c r="C19" s="33">
        <v>1016594.3</v>
      </c>
      <c r="D19" s="33">
        <v>1435869.8</v>
      </c>
      <c r="E19" s="33">
        <v>1776137.6</v>
      </c>
      <c r="F19" s="33">
        <v>2003790.1</v>
      </c>
      <c r="G19" s="67">
        <v>3285678.1</v>
      </c>
      <c r="H19" s="67">
        <v>4476850.9000000004</v>
      </c>
      <c r="I19" s="67">
        <v>5886860.5999999996</v>
      </c>
      <c r="J19" s="67">
        <v>7484115.5</v>
      </c>
      <c r="K19" s="67">
        <v>9058687.5999999996</v>
      </c>
      <c r="L19" s="67">
        <v>11477849.6</v>
      </c>
      <c r="M19" s="67">
        <v>14438149.199999999</v>
      </c>
      <c r="N19" s="67">
        <v>17809740.699999999</v>
      </c>
      <c r="O19" s="67">
        <v>21968579.5</v>
      </c>
      <c r="P19" s="67">
        <v>27543511.399999999</v>
      </c>
      <c r="Q19" s="67">
        <v>29269625.100000001</v>
      </c>
      <c r="R19" s="67">
        <v>32514673.199999999</v>
      </c>
      <c r="S19" s="67">
        <v>40883862.899999999</v>
      </c>
      <c r="T19" s="67">
        <v>47273436.100000001</v>
      </c>
      <c r="U19" s="67">
        <v>52433659.700000003</v>
      </c>
      <c r="V19" s="67">
        <v>56735901.600000001</v>
      </c>
      <c r="W19" s="67">
        <v>58531125.899999999</v>
      </c>
      <c r="X19" s="67">
        <v>61398518.200000003</v>
      </c>
      <c r="Y19" s="67">
        <v>65289518.700000003</v>
      </c>
      <c r="Z19" s="67">
        <v>70705213</v>
      </c>
      <c r="AA19" s="67">
        <v>76397446.200000003</v>
      </c>
      <c r="AB19" s="67">
        <v>76939703</v>
      </c>
      <c r="AC19" s="67">
        <v>90043072.599999994</v>
      </c>
      <c r="AD19" s="67">
        <v>101216819.90000001</v>
      </c>
      <c r="AF19" s="85"/>
      <c r="AG19" s="85"/>
      <c r="AH19" s="85"/>
      <c r="AI19" s="85"/>
      <c r="AJ19" s="85"/>
      <c r="AK19" s="85"/>
      <c r="AL19" s="85"/>
      <c r="AM19" s="85"/>
      <c r="AN19" s="85"/>
      <c r="AO19" s="85"/>
      <c r="AP19" s="85"/>
      <c r="AQ19" s="85"/>
      <c r="AR19" s="85"/>
      <c r="AS19" s="85"/>
      <c r="AT19" s="85"/>
      <c r="AU19" s="85"/>
      <c r="AV19" s="85"/>
      <c r="AW19" s="85"/>
      <c r="AX19" s="85"/>
      <c r="AY19" s="85"/>
      <c r="AZ19" s="85"/>
      <c r="BA19" s="85"/>
      <c r="BB19" s="85"/>
      <c r="BC19" s="85"/>
      <c r="BD19" s="85"/>
      <c r="BE19" s="85"/>
      <c r="BF19" s="85"/>
      <c r="BG19" s="85"/>
    </row>
    <row r="20" spans="1:59" s="9" customFormat="1" ht="14.25" customHeight="1" x14ac:dyDescent="0.2">
      <c r="A20" s="15" t="s">
        <v>16</v>
      </c>
      <c r="B20" s="16" t="s">
        <v>27</v>
      </c>
      <c r="C20" s="33">
        <v>363362</v>
      </c>
      <c r="D20" s="33">
        <v>475256.4</v>
      </c>
      <c r="E20" s="33">
        <v>514801.3</v>
      </c>
      <c r="F20" s="33">
        <v>393482.2</v>
      </c>
      <c r="G20" s="67">
        <v>715319.5</v>
      </c>
      <c r="H20" s="67">
        <v>1365733.8</v>
      </c>
      <c r="I20" s="67">
        <v>1963110.3999999999</v>
      </c>
      <c r="J20" s="67">
        <v>2169313.7000000002</v>
      </c>
      <c r="K20" s="67">
        <v>2755048.5</v>
      </c>
      <c r="L20" s="67">
        <v>3558951.4</v>
      </c>
      <c r="M20" s="67">
        <v>4338730.5</v>
      </c>
      <c r="N20" s="67">
        <v>5698727.2999999998</v>
      </c>
      <c r="O20" s="67">
        <v>8034098.2000000002</v>
      </c>
      <c r="P20" s="67">
        <v>10526116.1</v>
      </c>
      <c r="Q20" s="67">
        <v>7344756.5</v>
      </c>
      <c r="R20" s="67">
        <v>10472630</v>
      </c>
      <c r="S20" s="67">
        <v>14584067.5</v>
      </c>
      <c r="T20" s="67">
        <v>16721898.6</v>
      </c>
      <c r="U20" s="67">
        <v>16985025.899999999</v>
      </c>
      <c r="V20" s="67">
        <v>17695485.300000001</v>
      </c>
      <c r="W20" s="67">
        <v>18402773.399999999</v>
      </c>
      <c r="X20" s="67">
        <v>19773399.800000001</v>
      </c>
      <c r="Y20" s="67">
        <v>21681180.5</v>
      </c>
      <c r="Z20" s="67">
        <v>22764479.199999999</v>
      </c>
      <c r="AA20" s="67">
        <v>24838854</v>
      </c>
      <c r="AB20" s="67">
        <v>25252069.099999998</v>
      </c>
      <c r="AC20" s="67">
        <v>31395614.699999999</v>
      </c>
      <c r="AD20" s="67">
        <v>34193708.300000004</v>
      </c>
      <c r="AF20" s="85"/>
      <c r="AG20" s="85"/>
      <c r="AH20" s="85"/>
      <c r="AI20" s="85"/>
      <c r="AJ20" s="85"/>
      <c r="AK20" s="85"/>
      <c r="AL20" s="85"/>
      <c r="AM20" s="85"/>
      <c r="AN20" s="85"/>
      <c r="AO20" s="85"/>
      <c r="AP20" s="85"/>
      <c r="AQ20" s="85"/>
      <c r="AR20" s="85"/>
      <c r="AS20" s="85"/>
      <c r="AT20" s="85"/>
      <c r="AU20" s="85"/>
      <c r="AV20" s="85"/>
      <c r="AW20" s="85"/>
      <c r="AX20" s="85"/>
      <c r="AY20" s="85"/>
      <c r="AZ20" s="85"/>
      <c r="BA20" s="85"/>
      <c r="BB20" s="85"/>
      <c r="BC20" s="85"/>
      <c r="BD20" s="85"/>
      <c r="BE20" s="85"/>
      <c r="BF20" s="85"/>
      <c r="BG20" s="85"/>
    </row>
    <row r="21" spans="1:59" s="9" customFormat="1" ht="14.25" customHeight="1" x14ac:dyDescent="0.2">
      <c r="A21" s="15" t="s">
        <v>17</v>
      </c>
      <c r="B21" s="16" t="s">
        <v>28</v>
      </c>
      <c r="C21" s="67">
        <v>418468.5</v>
      </c>
      <c r="D21" s="67">
        <v>523463.1</v>
      </c>
      <c r="E21" s="67">
        <v>579286.5</v>
      </c>
      <c r="F21" s="67">
        <v>821043.4</v>
      </c>
      <c r="G21" s="67">
        <v>2084585.1</v>
      </c>
      <c r="H21" s="67">
        <v>3218866.3</v>
      </c>
      <c r="I21" s="67">
        <v>3299561.7</v>
      </c>
      <c r="J21" s="67">
        <v>3813694.6</v>
      </c>
      <c r="K21" s="67">
        <v>4655880.3</v>
      </c>
      <c r="L21" s="67">
        <v>5860396.9000000004</v>
      </c>
      <c r="M21" s="67">
        <v>7607256.5</v>
      </c>
      <c r="N21" s="67">
        <v>9079332.6999999993</v>
      </c>
      <c r="O21" s="67">
        <v>10028762.1</v>
      </c>
      <c r="P21" s="67">
        <v>12923553.699999999</v>
      </c>
      <c r="Q21" s="67">
        <v>10842026.199999999</v>
      </c>
      <c r="R21" s="67">
        <v>13529310.9</v>
      </c>
      <c r="S21" s="67">
        <v>16865192.199999999</v>
      </c>
      <c r="T21" s="67">
        <v>18324772.300000001</v>
      </c>
      <c r="U21" s="67">
        <v>18863370.199999999</v>
      </c>
      <c r="V21" s="67">
        <v>21425934.600000001</v>
      </c>
      <c r="W21" s="67">
        <v>23848895.899999999</v>
      </c>
      <c r="X21" s="67">
        <v>22135545.100000001</v>
      </c>
      <c r="Y21" s="67">
        <v>23962659.399999999</v>
      </c>
      <c r="Z21" s="67">
        <v>31982372.800000001</v>
      </c>
      <c r="AA21" s="119">
        <v>31165401.600000001</v>
      </c>
      <c r="AB21" s="119">
        <v>27476753.5</v>
      </c>
      <c r="AC21" s="119">
        <v>40446282.5</v>
      </c>
      <c r="AD21" s="119">
        <v>43251676.799999997</v>
      </c>
      <c r="AF21" s="85"/>
      <c r="AG21" s="85"/>
      <c r="AH21" s="85"/>
      <c r="AI21" s="85"/>
      <c r="AJ21" s="85"/>
      <c r="AK21" s="85"/>
      <c r="AL21" s="85"/>
      <c r="AM21" s="85"/>
      <c r="AN21" s="85"/>
      <c r="AO21" s="85"/>
      <c r="AP21" s="85"/>
      <c r="AQ21" s="85"/>
      <c r="AR21" s="85"/>
      <c r="AS21" s="85"/>
      <c r="AT21" s="85"/>
      <c r="AU21" s="85"/>
      <c r="AV21" s="85"/>
      <c r="AW21" s="85"/>
      <c r="AX21" s="85"/>
      <c r="AY21" s="85"/>
      <c r="AZ21" s="85"/>
      <c r="BA21" s="85"/>
      <c r="BB21" s="85"/>
      <c r="BC21" s="85"/>
      <c r="BD21" s="85"/>
      <c r="BE21" s="85"/>
      <c r="BF21" s="85"/>
      <c r="BG21" s="85"/>
    </row>
    <row r="22" spans="1:59" s="9" customFormat="1" ht="14.25" customHeight="1" x14ac:dyDescent="0.2">
      <c r="A22" s="15" t="s">
        <v>11</v>
      </c>
      <c r="B22" s="22"/>
      <c r="C22" s="33">
        <v>0</v>
      </c>
      <c r="D22" s="67">
        <v>11929.8</v>
      </c>
      <c r="E22" s="67">
        <v>0</v>
      </c>
      <c r="F22" s="67">
        <v>56941.1</v>
      </c>
      <c r="G22" s="67">
        <v>0</v>
      </c>
      <c r="H22" s="67">
        <v>0</v>
      </c>
      <c r="I22" s="67">
        <v>-40022.6</v>
      </c>
      <c r="J22" s="67">
        <v>9615.4</v>
      </c>
      <c r="K22" s="67">
        <v>-107462.39999999999</v>
      </c>
      <c r="L22" s="67">
        <v>-96143.5</v>
      </c>
      <c r="M22" s="67">
        <v>-126095.3</v>
      </c>
      <c r="N22" s="67">
        <v>-17179.400000000001</v>
      </c>
      <c r="O22" s="67">
        <v>378284.2</v>
      </c>
      <c r="P22" s="67">
        <v>-605345.6</v>
      </c>
      <c r="Q22" s="67">
        <v>-694862.1</v>
      </c>
      <c r="R22" s="67">
        <v>-418458.9</v>
      </c>
      <c r="S22" s="67">
        <v>-208364.9</v>
      </c>
      <c r="T22" s="67">
        <v>-429785.8</v>
      </c>
      <c r="U22" s="67">
        <v>-376733.9</v>
      </c>
      <c r="V22" s="67">
        <v>-475745.9</v>
      </c>
      <c r="W22" s="67">
        <v>-532947.5</v>
      </c>
      <c r="X22" s="67">
        <v>0</v>
      </c>
      <c r="Y22" s="67">
        <v>0</v>
      </c>
      <c r="Z22" s="67">
        <v>-0.9</v>
      </c>
      <c r="AA22" s="67">
        <v>0.1</v>
      </c>
      <c r="AB22" s="67">
        <v>0</v>
      </c>
      <c r="AC22" s="67">
        <v>1365765.8</v>
      </c>
      <c r="AD22" s="67">
        <v>-1313813.5</v>
      </c>
      <c r="AF22" s="85"/>
      <c r="AG22" s="85"/>
      <c r="AH22" s="85"/>
      <c r="AI22" s="85"/>
      <c r="AJ22" s="85"/>
      <c r="AK22" s="85"/>
      <c r="AL22" s="85"/>
      <c r="AM22" s="85"/>
      <c r="AN22" s="85"/>
      <c r="AO22" s="85"/>
      <c r="AP22" s="85"/>
      <c r="AQ22" s="85"/>
      <c r="AR22" s="85"/>
      <c r="AS22" s="85"/>
      <c r="AT22" s="85"/>
      <c r="AU22" s="85"/>
      <c r="AV22" s="85"/>
      <c r="AW22" s="85"/>
      <c r="AX22" s="85"/>
      <c r="AY22" s="85"/>
      <c r="AZ22" s="85"/>
      <c r="BA22" s="85"/>
      <c r="BB22" s="85"/>
      <c r="BC22" s="85"/>
      <c r="BD22" s="85"/>
      <c r="BE22" s="85"/>
      <c r="BF22" s="85"/>
      <c r="BG22" s="85"/>
    </row>
    <row r="23" spans="1:59" s="9" customFormat="1" ht="14.25" customHeight="1" x14ac:dyDescent="0.2">
      <c r="A23" s="17" t="s">
        <v>15</v>
      </c>
      <c r="B23" s="23"/>
      <c r="C23" s="84">
        <v>3246420</v>
      </c>
      <c r="D23" s="49">
        <v>4417435.8999999994</v>
      </c>
      <c r="E23" s="49">
        <v>5069837.4000000004</v>
      </c>
      <c r="F23" s="49">
        <v>5465974.2000000002</v>
      </c>
      <c r="G23" s="49">
        <v>10060912</v>
      </c>
      <c r="H23" s="49">
        <v>15141463.900000002</v>
      </c>
      <c r="I23" s="49">
        <v>19186204.800000001</v>
      </c>
      <c r="J23" s="49">
        <f>SUM(J18:J22)</f>
        <v>22885944.099999998</v>
      </c>
      <c r="K23" s="49">
        <v>28015493.199999999</v>
      </c>
      <c r="L23" s="49">
        <v>35432910</v>
      </c>
      <c r="M23" s="49">
        <v>44760977.100000001</v>
      </c>
      <c r="N23" s="49">
        <v>55817144.100000001</v>
      </c>
      <c r="O23" s="49">
        <v>69677385.299999997</v>
      </c>
      <c r="P23" s="49">
        <v>86806795.200000003</v>
      </c>
      <c r="Q23" s="49">
        <v>81046669.900000021</v>
      </c>
      <c r="R23" s="49">
        <v>98112692.599999994</v>
      </c>
      <c r="S23" s="49">
        <v>121073258.8</v>
      </c>
      <c r="T23" s="49">
        <v>135945402.19999999</v>
      </c>
      <c r="U23" s="49">
        <v>147053144.09999999</v>
      </c>
      <c r="V23" s="49">
        <v>159397750.90000001</v>
      </c>
      <c r="W23" s="49">
        <v>171554752.70000002</v>
      </c>
      <c r="X23" s="49">
        <v>179624802.50000003</v>
      </c>
      <c r="Y23" s="49">
        <v>194092341.50000003</v>
      </c>
      <c r="Z23" s="49">
        <v>218567815.09999999</v>
      </c>
      <c r="AA23" s="49">
        <v>230647671.5</v>
      </c>
      <c r="AB23" s="49">
        <f>SUM(AB18:AB22)</f>
        <v>230284807.69999999</v>
      </c>
      <c r="AC23" s="49">
        <f>SUM(AC18:AC22)</f>
        <v>288654206.89999998</v>
      </c>
      <c r="AD23" s="49">
        <f>SUM(AD18:AD22)</f>
        <v>312440476.60000002</v>
      </c>
      <c r="AF23" s="85"/>
      <c r="AG23" s="85"/>
      <c r="AH23" s="85"/>
      <c r="AI23" s="85"/>
      <c r="AJ23" s="85"/>
      <c r="AK23" s="85"/>
      <c r="AL23" s="85"/>
      <c r="AM23" s="85"/>
      <c r="AN23" s="85"/>
      <c r="AO23" s="85"/>
      <c r="AP23" s="85"/>
      <c r="AQ23" s="85"/>
      <c r="AR23" s="85"/>
      <c r="AS23" s="85"/>
      <c r="AT23" s="85"/>
      <c r="AU23" s="85"/>
      <c r="AV23" s="85"/>
      <c r="AW23" s="85"/>
      <c r="AX23" s="85"/>
      <c r="AY23" s="85"/>
      <c r="AZ23" s="85"/>
      <c r="BA23" s="85"/>
      <c r="BB23" s="85"/>
      <c r="BC23" s="85"/>
      <c r="BD23" s="85"/>
      <c r="BE23" s="85"/>
      <c r="BF23" s="85"/>
      <c r="BG23" s="85"/>
    </row>
    <row r="24" spans="1:59" s="9" customFormat="1" ht="14.25" customHeight="1" x14ac:dyDescent="0.2">
      <c r="A24" s="71"/>
      <c r="B24" s="21"/>
      <c r="C24" s="121"/>
      <c r="D24" s="70"/>
      <c r="E24" s="121"/>
      <c r="F24" s="74"/>
      <c r="G24" s="63"/>
      <c r="H24" s="63"/>
      <c r="I24" s="122"/>
      <c r="J24" s="122"/>
      <c r="K24" s="122"/>
      <c r="L24" s="123"/>
      <c r="M24" s="123"/>
      <c r="N24" s="123"/>
      <c r="O24" s="123"/>
      <c r="P24" s="123"/>
      <c r="Q24" s="123"/>
      <c r="R24" s="123"/>
      <c r="S24" s="124"/>
      <c r="T24" s="124"/>
      <c r="U24" s="124"/>
      <c r="V24" s="124"/>
      <c r="W24" s="124"/>
      <c r="X24" s="124"/>
      <c r="Y24" s="124"/>
      <c r="Z24" s="124"/>
      <c r="AA24" s="124"/>
      <c r="AB24" s="85"/>
      <c r="AC24" s="85"/>
      <c r="AD24" s="85"/>
      <c r="AF24" s="85"/>
      <c r="AG24" s="85"/>
      <c r="AH24" s="85"/>
      <c r="AI24" s="85"/>
      <c r="AJ24" s="85"/>
      <c r="AK24" s="85"/>
      <c r="AL24" s="85"/>
      <c r="AM24" s="85"/>
      <c r="AN24" s="85"/>
      <c r="AO24" s="85"/>
      <c r="AP24" s="85"/>
      <c r="AQ24" s="85"/>
      <c r="AR24" s="85"/>
      <c r="AS24" s="85"/>
      <c r="AT24" s="85"/>
      <c r="AU24" s="85"/>
      <c r="AV24" s="85"/>
      <c r="AW24" s="85"/>
      <c r="AX24" s="85"/>
      <c r="AY24" s="85"/>
      <c r="AZ24" s="85"/>
      <c r="BA24" s="85"/>
      <c r="BB24" s="85"/>
      <c r="BC24" s="85"/>
      <c r="BD24" s="85"/>
      <c r="BE24" s="85"/>
      <c r="BF24" s="85"/>
      <c r="BG24" s="85"/>
    </row>
    <row r="25" spans="1:59" ht="15" customHeight="1" x14ac:dyDescent="0.2">
      <c r="A25" s="117"/>
      <c r="B25" s="111"/>
      <c r="C25" s="146" t="s">
        <v>2</v>
      </c>
      <c r="D25" s="146"/>
      <c r="E25" s="146"/>
      <c r="F25" s="146"/>
      <c r="G25" s="146"/>
      <c r="H25" s="146"/>
      <c r="I25" s="146"/>
      <c r="J25" s="146"/>
      <c r="K25" s="146"/>
      <c r="L25" s="146"/>
      <c r="M25" s="146"/>
      <c r="N25" s="146"/>
      <c r="O25" s="146"/>
      <c r="P25" s="146"/>
      <c r="Q25" s="146"/>
      <c r="R25" s="146"/>
      <c r="S25" s="146"/>
      <c r="T25" s="146"/>
      <c r="U25" s="146"/>
      <c r="V25" s="146"/>
      <c r="W25" s="146"/>
      <c r="X25" s="146"/>
      <c r="Y25" s="146"/>
      <c r="Z25" s="146"/>
      <c r="AA25" s="146"/>
      <c r="AB25" s="146"/>
      <c r="AC25" s="146"/>
      <c r="AD25" s="146"/>
      <c r="AF25" s="85"/>
      <c r="AG25" s="85"/>
      <c r="AH25" s="85"/>
      <c r="AI25" s="85"/>
      <c r="AJ25" s="85"/>
      <c r="AK25" s="85"/>
      <c r="AL25" s="85"/>
      <c r="AM25" s="85"/>
      <c r="AN25" s="85"/>
      <c r="AO25" s="85"/>
      <c r="AP25" s="85"/>
      <c r="AQ25" s="85"/>
      <c r="AR25" s="85"/>
      <c r="AS25" s="85"/>
      <c r="AT25" s="85"/>
      <c r="AU25" s="85"/>
      <c r="AV25" s="85"/>
      <c r="AW25" s="85"/>
      <c r="AX25" s="85"/>
      <c r="AY25" s="85"/>
      <c r="AZ25" s="85"/>
      <c r="BA25" s="85"/>
      <c r="BB25" s="85"/>
      <c r="BC25" s="85"/>
      <c r="BD25" s="85"/>
      <c r="BE25" s="85"/>
      <c r="BF25" s="85"/>
      <c r="BG25" s="85"/>
    </row>
    <row r="26" spans="1:59" ht="15" customHeight="1" x14ac:dyDescent="0.2">
      <c r="B26" s="57"/>
      <c r="C26" s="125"/>
      <c r="D26" s="4"/>
      <c r="E26" s="125"/>
      <c r="H26" s="62"/>
      <c r="I26" s="126"/>
      <c r="J26" s="126"/>
      <c r="K26" s="126"/>
      <c r="L26" s="127"/>
      <c r="M26" s="127"/>
      <c r="N26" s="127"/>
      <c r="O26" s="127"/>
      <c r="P26" s="127"/>
      <c r="Q26" s="127"/>
      <c r="R26" s="127"/>
      <c r="S26" s="125"/>
      <c r="T26" s="125"/>
      <c r="U26" s="125"/>
      <c r="V26" s="125"/>
      <c r="W26" s="125"/>
      <c r="X26" s="125"/>
      <c r="Y26" s="125"/>
      <c r="Z26" s="125"/>
      <c r="AA26" s="120"/>
      <c r="AB26" s="85"/>
      <c r="AC26" s="85"/>
      <c r="AD26" s="85"/>
      <c r="AF26" s="85"/>
      <c r="AG26" s="85"/>
      <c r="AH26" s="85"/>
      <c r="AI26" s="85"/>
      <c r="AJ26" s="85"/>
      <c r="AK26" s="85"/>
      <c r="AL26" s="85"/>
      <c r="AM26" s="85"/>
      <c r="AN26" s="85"/>
      <c r="AO26" s="85"/>
      <c r="AP26" s="85"/>
      <c r="AQ26" s="85"/>
      <c r="AR26" s="85"/>
      <c r="AS26" s="85"/>
      <c r="AT26" s="85"/>
      <c r="AU26" s="85"/>
      <c r="AV26" s="85"/>
      <c r="AW26" s="85"/>
      <c r="AX26" s="85"/>
      <c r="AY26" s="85"/>
      <c r="AZ26" s="85"/>
      <c r="BA26" s="85"/>
      <c r="BB26" s="85"/>
      <c r="BC26" s="85"/>
      <c r="BD26" s="85"/>
      <c r="BE26" s="85"/>
      <c r="BF26" s="85"/>
      <c r="BG26" s="85"/>
    </row>
    <row r="27" spans="1:59" x14ac:dyDescent="0.2">
      <c r="A27" s="15"/>
      <c r="B27" s="15"/>
      <c r="C27" s="134" t="s">
        <v>70</v>
      </c>
      <c r="D27" s="134"/>
      <c r="E27" s="134"/>
      <c r="F27" s="134"/>
      <c r="G27" s="134"/>
      <c r="H27" s="134"/>
      <c r="I27" s="134"/>
      <c r="J27" s="134"/>
      <c r="K27" s="134"/>
      <c r="L27" s="134"/>
      <c r="M27" s="134"/>
      <c r="N27" s="134"/>
      <c r="O27" s="134"/>
      <c r="P27" s="134"/>
      <c r="Q27" s="134"/>
      <c r="R27" s="134"/>
      <c r="S27" s="134"/>
      <c r="T27" s="134"/>
      <c r="U27" s="134"/>
      <c r="V27" s="134"/>
      <c r="W27" s="134"/>
      <c r="X27" s="134"/>
      <c r="Y27" s="134"/>
      <c r="Z27" s="134"/>
      <c r="AA27" s="134"/>
      <c r="AB27" s="134"/>
      <c r="AC27" s="134"/>
      <c r="AD27" s="134"/>
      <c r="AF27" s="85"/>
      <c r="AG27" s="85"/>
      <c r="AH27" s="85"/>
      <c r="AI27" s="85"/>
      <c r="AJ27" s="85"/>
      <c r="AK27" s="85"/>
      <c r="AL27" s="85"/>
      <c r="AM27" s="85"/>
      <c r="AN27" s="85"/>
      <c r="AO27" s="85"/>
      <c r="AP27" s="85"/>
      <c r="AQ27" s="85"/>
      <c r="AR27" s="85"/>
      <c r="AS27" s="85"/>
      <c r="AT27" s="85"/>
      <c r="AU27" s="85"/>
      <c r="AV27" s="85"/>
      <c r="AW27" s="85"/>
      <c r="AX27" s="85"/>
      <c r="AY27" s="85"/>
      <c r="AZ27" s="85"/>
      <c r="BA27" s="85"/>
      <c r="BB27" s="85"/>
      <c r="BC27" s="85"/>
      <c r="BD27" s="85"/>
      <c r="BE27" s="85"/>
      <c r="BF27" s="85"/>
      <c r="BG27" s="85"/>
    </row>
    <row r="28" spans="1:59" x14ac:dyDescent="0.2">
      <c r="A28" s="24" t="s">
        <v>12</v>
      </c>
      <c r="B28" s="16" t="s">
        <v>19</v>
      </c>
      <c r="C28" s="14">
        <v>2767620.5</v>
      </c>
      <c r="D28" s="14">
        <v>3799125.9</v>
      </c>
      <c r="E28" s="14">
        <v>4327531.3</v>
      </c>
      <c r="F28" s="14">
        <v>4573977.0999999996</v>
      </c>
      <c r="G28" s="14">
        <v>8303202.5999999996</v>
      </c>
      <c r="H28" s="14">
        <v>12552211.699999999</v>
      </c>
      <c r="I28" s="14">
        <v>15922787.800000001</v>
      </c>
      <c r="J28" s="14">
        <f>J12</f>
        <v>18990498.600000001</v>
      </c>
      <c r="K28" s="14">
        <v>23273089.5</v>
      </c>
      <c r="L28" s="14">
        <v>29490622.600000001</v>
      </c>
      <c r="M28" s="14">
        <v>37020602</v>
      </c>
      <c r="N28" s="14">
        <v>46223866.5</v>
      </c>
      <c r="O28" s="14">
        <v>57752132.5</v>
      </c>
      <c r="P28" s="14">
        <v>71601657.900000006</v>
      </c>
      <c r="Q28" s="14">
        <v>68116448</v>
      </c>
      <c r="R28" s="14">
        <v>82054614.900000006</v>
      </c>
      <c r="S28" s="14">
        <v>100864092.3</v>
      </c>
      <c r="T28" s="14">
        <v>112990772.90000001</v>
      </c>
      <c r="U28" s="14">
        <v>122869078.09999999</v>
      </c>
      <c r="V28" s="14">
        <v>132754069.3</v>
      </c>
      <c r="W28" s="14">
        <v>145925412.69999999</v>
      </c>
      <c r="X28" s="14">
        <v>153394472.69999999</v>
      </c>
      <c r="Y28" s="14">
        <v>166056377.30000001</v>
      </c>
      <c r="Z28" s="14">
        <v>185944593.40000001</v>
      </c>
      <c r="AA28" s="14">
        <v>196733129.80000001</v>
      </c>
      <c r="AB28" s="14">
        <v>197612375.09999999</v>
      </c>
      <c r="AC28" s="14">
        <v>246819609</v>
      </c>
      <c r="AD28" s="14">
        <v>274213624</v>
      </c>
      <c r="AF28" s="85"/>
      <c r="AG28" s="85"/>
      <c r="AH28" s="85"/>
      <c r="AI28" s="85"/>
      <c r="AJ28" s="85"/>
      <c r="AK28" s="85"/>
      <c r="AL28" s="85"/>
      <c r="AM28" s="85"/>
      <c r="AN28" s="85"/>
      <c r="AO28" s="85"/>
      <c r="AP28" s="85"/>
      <c r="AQ28" s="85"/>
      <c r="AR28" s="85"/>
      <c r="AS28" s="85"/>
      <c r="AT28" s="85"/>
      <c r="AU28" s="85"/>
      <c r="AV28" s="85"/>
      <c r="AW28" s="85"/>
      <c r="AX28" s="85"/>
      <c r="AY28" s="85"/>
      <c r="AZ28" s="85"/>
      <c r="BA28" s="85"/>
      <c r="BB28" s="85"/>
      <c r="BC28" s="85"/>
      <c r="BD28" s="85"/>
      <c r="BE28" s="85"/>
      <c r="BF28" s="85"/>
      <c r="BG28" s="85"/>
    </row>
    <row r="29" spans="1:59" x14ac:dyDescent="0.2">
      <c r="A29" s="24" t="s">
        <v>9</v>
      </c>
      <c r="B29" s="16" t="s">
        <v>20</v>
      </c>
      <c r="C29" s="14">
        <v>184071.2</v>
      </c>
      <c r="D29" s="14">
        <v>269095</v>
      </c>
      <c r="E29" s="14">
        <v>320255.8</v>
      </c>
      <c r="F29" s="14">
        <v>338824.5</v>
      </c>
      <c r="G29" s="14">
        <v>613854.6</v>
      </c>
      <c r="H29" s="14">
        <v>980880.4</v>
      </c>
      <c r="I29" s="14">
        <v>1268911.3999999999</v>
      </c>
      <c r="J29" s="14">
        <v>1415153</v>
      </c>
      <c r="K29" s="14">
        <v>1775123.2</v>
      </c>
      <c r="L29" s="14">
        <v>2352124.6</v>
      </c>
      <c r="M29" s="14">
        <v>3248224.8</v>
      </c>
      <c r="N29" s="14">
        <v>4090102.5</v>
      </c>
      <c r="O29" s="14">
        <v>4977558.7</v>
      </c>
      <c r="P29" s="14">
        <v>6323848.4000000004</v>
      </c>
      <c r="Q29" s="14">
        <v>5202132.9000000004</v>
      </c>
      <c r="R29" s="14">
        <v>6462567.9000000004</v>
      </c>
      <c r="S29" s="14">
        <v>8413321.9000000004</v>
      </c>
      <c r="T29" s="14">
        <v>9411798.1999999993</v>
      </c>
      <c r="U29" s="14">
        <v>9510857.9000000004</v>
      </c>
      <c r="V29" s="14">
        <v>10550847.9</v>
      </c>
      <c r="W29" s="14">
        <v>8738499.5999999996</v>
      </c>
      <c r="X29" s="14">
        <v>8817205.9000000004</v>
      </c>
      <c r="Y29" s="14">
        <v>9264512.5</v>
      </c>
      <c r="Z29" s="14">
        <v>11341881.199999999</v>
      </c>
      <c r="AA29" s="14">
        <v>11623598.1</v>
      </c>
      <c r="AB29" s="14">
        <v>11399889.6</v>
      </c>
      <c r="AC29" s="14">
        <v>15289528.800000001</v>
      </c>
      <c r="AD29" s="14">
        <v>15747277</v>
      </c>
      <c r="AF29" s="85"/>
      <c r="AG29" s="85"/>
      <c r="AH29" s="85"/>
      <c r="AI29" s="85"/>
      <c r="AJ29" s="85"/>
      <c r="AK29" s="85"/>
      <c r="AL29" s="85"/>
      <c r="AM29" s="85"/>
      <c r="AN29" s="85"/>
      <c r="AO29" s="85"/>
      <c r="AP29" s="85"/>
      <c r="AQ29" s="85"/>
      <c r="AR29" s="85"/>
      <c r="AS29" s="85"/>
      <c r="AT29" s="85"/>
      <c r="AU29" s="85"/>
      <c r="AV29" s="85"/>
      <c r="AW29" s="85"/>
      <c r="AX29" s="85"/>
      <c r="AY29" s="85"/>
      <c r="AZ29" s="85"/>
      <c r="BA29" s="85"/>
      <c r="BB29" s="85"/>
      <c r="BC29" s="85"/>
      <c r="BD29" s="85"/>
      <c r="BE29" s="85"/>
      <c r="BF29" s="85"/>
      <c r="BG29" s="85"/>
    </row>
    <row r="30" spans="1:59" x14ac:dyDescent="0.2">
      <c r="A30" s="15" t="s">
        <v>81</v>
      </c>
      <c r="B30" s="16" t="s">
        <v>21</v>
      </c>
      <c r="C30" s="14">
        <v>75174.399999999994</v>
      </c>
      <c r="D30" s="14">
        <v>89479</v>
      </c>
      <c r="E30" s="14">
        <v>105661.1</v>
      </c>
      <c r="F30" s="14">
        <v>92461.2</v>
      </c>
      <c r="G30" s="14">
        <v>118494.39999999999</v>
      </c>
      <c r="H30" s="14">
        <v>147432.9</v>
      </c>
      <c r="I30" s="14">
        <v>171422.1</v>
      </c>
      <c r="J30" s="14">
        <v>165911.6</v>
      </c>
      <c r="K30" s="14">
        <v>186639.7</v>
      </c>
      <c r="L30" s="14">
        <v>183700.7</v>
      </c>
      <c r="M30" s="14">
        <v>156125.1</v>
      </c>
      <c r="N30" s="14">
        <v>150244.79999999999</v>
      </c>
      <c r="O30" s="14">
        <v>214516.7</v>
      </c>
      <c r="P30" s="14">
        <v>229697.6</v>
      </c>
      <c r="Q30" s="14">
        <v>226238.1</v>
      </c>
      <c r="R30" s="14">
        <v>194104.2</v>
      </c>
      <c r="S30" s="14">
        <v>214912.3</v>
      </c>
      <c r="T30" s="14">
        <v>244040.6</v>
      </c>
      <c r="U30" s="14">
        <v>246412.7</v>
      </c>
      <c r="V30" s="14">
        <v>258701.8</v>
      </c>
      <c r="W30" s="14">
        <v>271647.2</v>
      </c>
      <c r="X30" s="14">
        <v>278255.40000000002</v>
      </c>
      <c r="Y30" s="14">
        <v>318752.7</v>
      </c>
      <c r="Z30" s="14">
        <v>309072.5</v>
      </c>
      <c r="AA30" s="14">
        <v>502452.5</v>
      </c>
      <c r="AB30" s="14">
        <v>737851.6</v>
      </c>
      <c r="AC30" s="14">
        <v>1410691.9</v>
      </c>
      <c r="AD30" s="14">
        <v>1433663.1</v>
      </c>
      <c r="AF30" s="85"/>
      <c r="AG30" s="85"/>
      <c r="AH30" s="85"/>
      <c r="AI30" s="85"/>
      <c r="AJ30" s="85"/>
      <c r="AK30" s="85"/>
      <c r="AL30" s="85"/>
      <c r="AM30" s="85"/>
      <c r="AN30" s="85"/>
      <c r="AO30" s="85"/>
      <c r="AP30" s="85"/>
      <c r="AQ30" s="85"/>
      <c r="AR30" s="85"/>
      <c r="AS30" s="85"/>
      <c r="AT30" s="85"/>
      <c r="AU30" s="85"/>
      <c r="AV30" s="85"/>
      <c r="AW30" s="85"/>
      <c r="AX30" s="85"/>
      <c r="AY30" s="85"/>
      <c r="AZ30" s="85"/>
      <c r="BA30" s="85"/>
      <c r="BB30" s="85"/>
      <c r="BC30" s="85"/>
      <c r="BD30" s="85"/>
      <c r="BE30" s="85"/>
      <c r="BF30" s="85"/>
      <c r="BG30" s="85"/>
    </row>
    <row r="31" spans="1:59" s="77" customFormat="1" x14ac:dyDescent="0.2">
      <c r="A31" s="17" t="s">
        <v>15</v>
      </c>
      <c r="B31" s="18"/>
      <c r="C31" s="52">
        <v>2876517.3</v>
      </c>
      <c r="D31" s="52">
        <v>3978741.9</v>
      </c>
      <c r="E31" s="52">
        <v>4542126</v>
      </c>
      <c r="F31" s="52">
        <v>4820340.4000000004</v>
      </c>
      <c r="G31" s="52">
        <v>8798562.8000000007</v>
      </c>
      <c r="H31" s="52">
        <v>13385659.199999999</v>
      </c>
      <c r="I31" s="52">
        <v>17020277.100000001</v>
      </c>
      <c r="J31" s="52">
        <f>J28+J29-J30</f>
        <v>20239740</v>
      </c>
      <c r="K31" s="52">
        <v>24861573</v>
      </c>
      <c r="L31" s="52">
        <v>31659046.5</v>
      </c>
      <c r="M31" s="52">
        <v>40112701.700000003</v>
      </c>
      <c r="N31" s="52">
        <v>50163724.200000003</v>
      </c>
      <c r="O31" s="52">
        <v>62515174.5</v>
      </c>
      <c r="P31" s="52">
        <v>77695808.700000003</v>
      </c>
      <c r="Q31" s="52">
        <v>73092342.799999997</v>
      </c>
      <c r="R31" s="52">
        <v>88323078.599999994</v>
      </c>
      <c r="S31" s="52">
        <v>109062501.90000001</v>
      </c>
      <c r="T31" s="52">
        <v>122158530.50000001</v>
      </c>
      <c r="U31" s="52">
        <v>132133523.3</v>
      </c>
      <c r="V31" s="52">
        <v>143046215.39999998</v>
      </c>
      <c r="W31" s="52">
        <v>154392265.09999999</v>
      </c>
      <c r="X31" s="52">
        <v>161933423.19999999</v>
      </c>
      <c r="Y31" s="52">
        <v>175002137.10000002</v>
      </c>
      <c r="Z31" s="52">
        <v>196977402.09999999</v>
      </c>
      <c r="AA31" s="52">
        <v>207854275.40000001</v>
      </c>
      <c r="AB31" s="52">
        <v>208274413.09999999</v>
      </c>
      <c r="AC31" s="52">
        <v>260698445.90000001</v>
      </c>
      <c r="AD31" s="52">
        <v>288527237.89999998</v>
      </c>
      <c r="AF31" s="85"/>
      <c r="AG31" s="85"/>
      <c r="AH31" s="85"/>
      <c r="AI31" s="85"/>
      <c r="AJ31" s="85"/>
      <c r="AK31" s="85"/>
      <c r="AL31" s="85"/>
      <c r="AM31" s="85"/>
      <c r="AN31" s="85"/>
      <c r="AO31" s="85"/>
      <c r="AP31" s="85"/>
      <c r="AQ31" s="85"/>
      <c r="AR31" s="85"/>
      <c r="AS31" s="85"/>
      <c r="AT31" s="85"/>
      <c r="AU31" s="85"/>
      <c r="AV31" s="85"/>
      <c r="AW31" s="85"/>
      <c r="AX31" s="85"/>
      <c r="AY31" s="85"/>
      <c r="AZ31" s="85"/>
      <c r="BA31" s="85"/>
      <c r="BB31" s="85"/>
      <c r="BC31" s="85"/>
      <c r="BD31" s="85"/>
      <c r="BE31" s="85"/>
      <c r="BF31" s="85"/>
      <c r="BG31" s="85"/>
    </row>
    <row r="32" spans="1:59" x14ac:dyDescent="0.2">
      <c r="A32" s="19"/>
      <c r="B32" s="20"/>
      <c r="C32" s="135" t="s">
        <v>71</v>
      </c>
      <c r="D32" s="136"/>
      <c r="E32" s="136"/>
      <c r="F32" s="136"/>
      <c r="G32" s="136"/>
      <c r="H32" s="136"/>
      <c r="I32" s="136"/>
      <c r="J32" s="136"/>
      <c r="K32" s="136"/>
      <c r="L32" s="136"/>
      <c r="M32" s="136"/>
      <c r="N32" s="136"/>
      <c r="O32" s="136"/>
      <c r="P32" s="136"/>
      <c r="Q32" s="136"/>
      <c r="R32" s="136"/>
      <c r="S32" s="136"/>
      <c r="T32" s="136"/>
      <c r="U32" s="136"/>
      <c r="V32" s="136"/>
      <c r="W32" s="136"/>
      <c r="X32" s="136"/>
      <c r="Y32" s="136"/>
      <c r="Z32" s="136"/>
      <c r="AA32" s="136"/>
      <c r="AB32" s="136"/>
      <c r="AC32" s="136"/>
      <c r="AD32" s="136"/>
      <c r="AF32" s="85"/>
      <c r="AG32" s="85"/>
      <c r="AH32" s="85"/>
      <c r="AI32" s="85"/>
      <c r="AJ32" s="85"/>
      <c r="AK32" s="85"/>
      <c r="AL32" s="85"/>
      <c r="AM32" s="85"/>
      <c r="AN32" s="85"/>
      <c r="AO32" s="85"/>
      <c r="AP32" s="85"/>
      <c r="AQ32" s="85"/>
      <c r="AR32" s="85"/>
      <c r="AS32" s="85"/>
      <c r="AT32" s="85"/>
      <c r="AU32" s="85"/>
      <c r="AV32" s="85"/>
      <c r="AW32" s="85"/>
      <c r="AX32" s="85"/>
      <c r="AY32" s="85"/>
      <c r="AZ32" s="85"/>
      <c r="BA32" s="85"/>
      <c r="BB32" s="85"/>
      <c r="BC32" s="85"/>
      <c r="BD32" s="85"/>
      <c r="BE32" s="85"/>
      <c r="BF32" s="85"/>
      <c r="BG32" s="85"/>
    </row>
    <row r="33" spans="1:59" x14ac:dyDescent="0.2">
      <c r="A33" s="24" t="s">
        <v>0</v>
      </c>
      <c r="B33" s="16" t="s">
        <v>22</v>
      </c>
      <c r="C33" s="14">
        <v>1447995.2</v>
      </c>
      <c r="D33" s="14">
        <v>1970916.8</v>
      </c>
      <c r="E33" s="14">
        <v>2199612</v>
      </c>
      <c r="F33" s="14">
        <v>2190717.4</v>
      </c>
      <c r="G33" s="14">
        <v>3975329.3</v>
      </c>
      <c r="H33" s="14">
        <v>6080012.9000000004</v>
      </c>
      <c r="I33" s="14">
        <v>8076694.7000000002</v>
      </c>
      <c r="J33" s="14">
        <f>J18</f>
        <v>9409204.9000000004</v>
      </c>
      <c r="K33" s="14">
        <v>11653339.199999999</v>
      </c>
      <c r="L33" s="14">
        <v>14631855.6</v>
      </c>
      <c r="M33" s="14">
        <v>18502936.199999999</v>
      </c>
      <c r="N33" s="14">
        <v>23246522.800000001</v>
      </c>
      <c r="O33" s="14">
        <v>29267661.300000001</v>
      </c>
      <c r="P33" s="14">
        <v>36418959.600000001</v>
      </c>
      <c r="Q33" s="14">
        <v>34285124.200000003</v>
      </c>
      <c r="R33" s="14">
        <v>42014537.399999999</v>
      </c>
      <c r="S33" s="14">
        <v>48948501.100000001</v>
      </c>
      <c r="T33" s="14">
        <v>54055081</v>
      </c>
      <c r="U33" s="14">
        <v>59147822.200000003</v>
      </c>
      <c r="V33" s="14">
        <v>64016175.299999997</v>
      </c>
      <c r="W33" s="14">
        <v>71304905</v>
      </c>
      <c r="X33" s="14">
        <v>76317339.400000006</v>
      </c>
      <c r="Y33" s="14">
        <v>83158982.900000006</v>
      </c>
      <c r="Z33" s="14">
        <v>93115751</v>
      </c>
      <c r="AA33" s="14">
        <v>98245969.599999994</v>
      </c>
      <c r="AB33" s="14">
        <v>100616282.09999999</v>
      </c>
      <c r="AC33" s="14">
        <v>125403471.3</v>
      </c>
      <c r="AD33" s="14">
        <v>135092085.09999999</v>
      </c>
      <c r="AF33" s="85"/>
      <c r="AG33" s="85"/>
      <c r="AH33" s="85"/>
      <c r="AI33" s="85"/>
      <c r="AJ33" s="85"/>
      <c r="AK33" s="85"/>
      <c r="AL33" s="85"/>
      <c r="AM33" s="85"/>
      <c r="AN33" s="85"/>
      <c r="AO33" s="85"/>
      <c r="AP33" s="85"/>
      <c r="AQ33" s="85"/>
      <c r="AR33" s="85"/>
      <c r="AS33" s="85"/>
      <c r="AT33" s="85"/>
      <c r="AU33" s="85"/>
      <c r="AV33" s="85"/>
      <c r="AW33" s="85"/>
      <c r="AX33" s="85"/>
      <c r="AY33" s="85"/>
      <c r="AZ33" s="85"/>
      <c r="BA33" s="85"/>
      <c r="BB33" s="85"/>
      <c r="BC33" s="85"/>
      <c r="BD33" s="85"/>
      <c r="BE33" s="85"/>
      <c r="BF33" s="85"/>
      <c r="BG33" s="85"/>
    </row>
    <row r="34" spans="1:59" ht="19.5" x14ac:dyDescent="0.2">
      <c r="A34" s="24" t="s">
        <v>18</v>
      </c>
      <c r="B34" s="16" t="s">
        <v>23</v>
      </c>
      <c r="C34" s="14">
        <v>1428522.1</v>
      </c>
      <c r="D34" s="14">
        <v>2007825.1</v>
      </c>
      <c r="E34" s="14">
        <v>2342514</v>
      </c>
      <c r="F34" s="14">
        <v>2629623</v>
      </c>
      <c r="G34" s="14">
        <v>4823233.5</v>
      </c>
      <c r="H34" s="14">
        <v>7305646.2999999998</v>
      </c>
      <c r="I34" s="14">
        <v>8943582.4000000004</v>
      </c>
      <c r="J34" s="14">
        <v>10830535.1</v>
      </c>
      <c r="K34" s="14">
        <v>13208233.800000001</v>
      </c>
      <c r="L34" s="14">
        <v>17027190.899999999</v>
      </c>
      <c r="M34" s="14">
        <v>21609765.5</v>
      </c>
      <c r="N34" s="14">
        <v>26917201.399999999</v>
      </c>
      <c r="O34" s="14">
        <v>33247513.199999999</v>
      </c>
      <c r="P34" s="14">
        <v>41276849.100000001</v>
      </c>
      <c r="Q34" s="14">
        <v>38807218.600000001</v>
      </c>
      <c r="R34" s="14">
        <v>46308541.200000003</v>
      </c>
      <c r="S34" s="14">
        <v>60114000.799999997</v>
      </c>
      <c r="T34" s="14">
        <v>68103449.5</v>
      </c>
      <c r="U34" s="14">
        <v>72985701.099999994</v>
      </c>
      <c r="V34" s="14">
        <v>79030040.099999994</v>
      </c>
      <c r="W34" s="14">
        <v>83087360.099999994</v>
      </c>
      <c r="X34" s="14">
        <v>85616083.799999997</v>
      </c>
      <c r="Y34" s="14">
        <v>91843154.200000003</v>
      </c>
      <c r="Z34" s="14">
        <v>103861651.09999999</v>
      </c>
      <c r="AA34" s="14">
        <v>109608305.8</v>
      </c>
      <c r="AB34" s="14">
        <v>107658131</v>
      </c>
      <c r="AC34" s="14">
        <v>135294974.59999999</v>
      </c>
      <c r="AD34" s="14">
        <v>153435152.80000001</v>
      </c>
      <c r="AF34" s="85"/>
      <c r="AG34" s="85"/>
      <c r="AH34" s="85"/>
      <c r="AI34" s="85"/>
      <c r="AJ34" s="85"/>
      <c r="AK34" s="85"/>
      <c r="AL34" s="85"/>
      <c r="AM34" s="85"/>
      <c r="AN34" s="85"/>
      <c r="AO34" s="85"/>
      <c r="AP34" s="85"/>
      <c r="AQ34" s="85"/>
      <c r="AR34" s="85"/>
      <c r="AS34" s="85"/>
      <c r="AT34" s="85"/>
      <c r="AU34" s="85"/>
      <c r="AV34" s="85"/>
      <c r="AW34" s="85"/>
      <c r="AX34" s="85"/>
      <c r="AY34" s="85"/>
      <c r="AZ34" s="85"/>
      <c r="BA34" s="85"/>
      <c r="BB34" s="85"/>
      <c r="BC34" s="85"/>
      <c r="BD34" s="85"/>
      <c r="BE34" s="85"/>
      <c r="BF34" s="85"/>
      <c r="BG34" s="85"/>
    </row>
    <row r="35" spans="1:59" s="77" customFormat="1" x14ac:dyDescent="0.2">
      <c r="A35" s="17" t="s">
        <v>15</v>
      </c>
      <c r="B35" s="18"/>
      <c r="C35" s="52">
        <v>2876517.3</v>
      </c>
      <c r="D35" s="52">
        <v>3978741.9</v>
      </c>
      <c r="E35" s="52">
        <v>4542126</v>
      </c>
      <c r="F35" s="52">
        <v>4820340.4000000004</v>
      </c>
      <c r="G35" s="52">
        <v>8798562.8000000007</v>
      </c>
      <c r="H35" s="52">
        <v>13385659.199999999</v>
      </c>
      <c r="I35" s="52">
        <v>17020277.100000001</v>
      </c>
      <c r="J35" s="52">
        <f>J33+J34</f>
        <v>20239740</v>
      </c>
      <c r="K35" s="52">
        <v>24861573</v>
      </c>
      <c r="L35" s="52">
        <v>31659046.5</v>
      </c>
      <c r="M35" s="52">
        <v>40112701.700000003</v>
      </c>
      <c r="N35" s="52">
        <v>50163724.200000003</v>
      </c>
      <c r="O35" s="52">
        <v>62515174.5</v>
      </c>
      <c r="P35" s="52">
        <v>77695808.700000003</v>
      </c>
      <c r="Q35" s="52">
        <v>73092342.799999997</v>
      </c>
      <c r="R35" s="52">
        <v>88323078.599999994</v>
      </c>
      <c r="S35" s="52">
        <v>109062501.90000001</v>
      </c>
      <c r="T35" s="52">
        <v>122158530.5</v>
      </c>
      <c r="U35" s="52">
        <v>132133523.3</v>
      </c>
      <c r="V35" s="52">
        <v>143046215.39999998</v>
      </c>
      <c r="W35" s="52">
        <v>154392265.09999999</v>
      </c>
      <c r="X35" s="52">
        <v>161933423.19999999</v>
      </c>
      <c r="Y35" s="52">
        <v>175002137.10000002</v>
      </c>
      <c r="Z35" s="52">
        <v>196977402.09999999</v>
      </c>
      <c r="AA35" s="52">
        <v>207854275.40000001</v>
      </c>
      <c r="AB35" s="52">
        <v>208274413.09999999</v>
      </c>
      <c r="AC35" s="52">
        <v>260698445.90000001</v>
      </c>
      <c r="AD35" s="52">
        <v>288527237.89999998</v>
      </c>
      <c r="AF35" s="85"/>
      <c r="AG35" s="85"/>
      <c r="AH35" s="85"/>
      <c r="AI35" s="85"/>
      <c r="AJ35" s="85"/>
      <c r="AK35" s="85"/>
      <c r="AL35" s="85"/>
      <c r="AM35" s="85"/>
      <c r="AN35" s="85"/>
      <c r="AO35" s="85"/>
      <c r="AP35" s="85"/>
      <c r="AQ35" s="85"/>
      <c r="AR35" s="85"/>
      <c r="AS35" s="85"/>
      <c r="AT35" s="85"/>
      <c r="AU35" s="85"/>
      <c r="AV35" s="85"/>
      <c r="AW35" s="85"/>
      <c r="AX35" s="85"/>
      <c r="AY35" s="85"/>
      <c r="AZ35" s="85"/>
      <c r="BA35" s="85"/>
      <c r="BB35" s="85"/>
      <c r="BC35" s="85"/>
      <c r="BD35" s="85"/>
      <c r="BE35" s="85"/>
      <c r="BF35" s="85"/>
      <c r="BG35" s="85"/>
    </row>
    <row r="36" spans="1:59" x14ac:dyDescent="0.2">
      <c r="A36" s="15"/>
      <c r="B36" s="15"/>
      <c r="C36" s="125"/>
      <c r="D36" s="4"/>
      <c r="E36" s="128"/>
      <c r="F36" s="13"/>
      <c r="G36" s="64"/>
      <c r="H36" s="62"/>
      <c r="I36" s="126"/>
      <c r="J36" s="126"/>
      <c r="K36" s="126"/>
      <c r="L36" s="127"/>
      <c r="M36" s="127"/>
      <c r="N36" s="127"/>
      <c r="O36" s="127"/>
      <c r="P36" s="127"/>
      <c r="Q36" s="127"/>
      <c r="R36" s="127"/>
      <c r="S36" s="128"/>
      <c r="T36" s="128"/>
      <c r="U36" s="128"/>
      <c r="V36" s="128"/>
      <c r="W36" s="128"/>
      <c r="X36" s="128"/>
      <c r="Y36" s="128"/>
      <c r="Z36" s="128"/>
      <c r="AA36" s="128"/>
      <c r="AB36" s="85"/>
      <c r="AC36" s="85"/>
      <c r="AD36" s="85"/>
      <c r="AF36" s="85"/>
      <c r="AG36" s="85"/>
      <c r="AH36" s="85"/>
      <c r="AI36" s="85"/>
      <c r="AJ36" s="85"/>
      <c r="AK36" s="85"/>
      <c r="AL36" s="85"/>
      <c r="AM36" s="85"/>
      <c r="AN36" s="85"/>
      <c r="AO36" s="85"/>
      <c r="AP36" s="85"/>
      <c r="AQ36" s="85"/>
      <c r="AR36" s="85"/>
      <c r="AS36" s="85"/>
      <c r="AT36" s="85"/>
      <c r="AU36" s="85"/>
      <c r="AV36" s="85"/>
      <c r="AW36" s="85"/>
      <c r="AX36" s="85"/>
      <c r="AY36" s="85"/>
      <c r="AZ36" s="85"/>
      <c r="BA36" s="85"/>
      <c r="BB36" s="85"/>
      <c r="BC36" s="85"/>
      <c r="BD36" s="85"/>
      <c r="BE36" s="85"/>
      <c r="BF36" s="85"/>
      <c r="BG36" s="85"/>
    </row>
    <row r="37" spans="1:59" ht="14.25" customHeight="1" x14ac:dyDescent="0.2">
      <c r="A37" s="110"/>
      <c r="B37" s="112"/>
      <c r="C37" s="147" t="s">
        <v>3</v>
      </c>
      <c r="D37" s="147"/>
      <c r="E37" s="147"/>
      <c r="F37" s="147"/>
      <c r="G37" s="147"/>
      <c r="H37" s="147"/>
      <c r="I37" s="147"/>
      <c r="J37" s="147"/>
      <c r="K37" s="147"/>
      <c r="L37" s="147"/>
      <c r="M37" s="147"/>
      <c r="N37" s="147"/>
      <c r="O37" s="147"/>
      <c r="P37" s="147"/>
      <c r="Q37" s="147"/>
      <c r="R37" s="147"/>
      <c r="S37" s="147"/>
      <c r="T37" s="147"/>
      <c r="U37" s="147"/>
      <c r="V37" s="147"/>
      <c r="W37" s="147"/>
      <c r="X37" s="147"/>
      <c r="Y37" s="147"/>
      <c r="Z37" s="147"/>
      <c r="AA37" s="147"/>
      <c r="AB37" s="147"/>
      <c r="AC37" s="147"/>
      <c r="AD37" s="147"/>
      <c r="AF37" s="85"/>
      <c r="AG37" s="85"/>
      <c r="AH37" s="85"/>
      <c r="AI37" s="85"/>
      <c r="AJ37" s="85"/>
      <c r="AK37" s="85"/>
      <c r="AL37" s="85"/>
      <c r="AM37" s="85"/>
      <c r="AN37" s="85"/>
      <c r="AO37" s="85"/>
      <c r="AP37" s="85"/>
      <c r="AQ37" s="85"/>
      <c r="AR37" s="85"/>
      <c r="AS37" s="85"/>
      <c r="AT37" s="85"/>
      <c r="AU37" s="85"/>
      <c r="AV37" s="85"/>
      <c r="AW37" s="85"/>
      <c r="AX37" s="85"/>
      <c r="AY37" s="85"/>
      <c r="AZ37" s="85"/>
      <c r="BA37" s="85"/>
      <c r="BB37" s="85"/>
      <c r="BC37" s="85"/>
      <c r="BD37" s="85"/>
      <c r="BE37" s="85"/>
      <c r="BF37" s="85"/>
      <c r="BG37" s="85"/>
    </row>
    <row r="38" spans="1:59" ht="14.25" customHeight="1" x14ac:dyDescent="0.2">
      <c r="B38" s="50"/>
      <c r="C38" s="125"/>
      <c r="D38" s="4"/>
      <c r="E38" s="128"/>
      <c r="F38" s="13"/>
      <c r="G38" s="64"/>
      <c r="H38" s="62"/>
      <c r="I38" s="126"/>
      <c r="J38" s="126"/>
      <c r="K38" s="126"/>
      <c r="L38" s="127"/>
      <c r="M38" s="127"/>
      <c r="N38" s="127"/>
      <c r="O38" s="127"/>
      <c r="P38" s="127"/>
      <c r="Q38" s="127"/>
      <c r="R38" s="127"/>
      <c r="S38" s="125"/>
      <c r="T38" s="125"/>
      <c r="U38" s="125"/>
      <c r="V38" s="125"/>
      <c r="W38" s="125"/>
      <c r="X38" s="125"/>
      <c r="Y38" s="125"/>
      <c r="Z38" s="125"/>
      <c r="AA38" s="120"/>
      <c r="AB38" s="85"/>
      <c r="AC38" s="85"/>
      <c r="AD38" s="85"/>
      <c r="AF38" s="85"/>
      <c r="AG38" s="85"/>
      <c r="AH38" s="85"/>
      <c r="AI38" s="85"/>
      <c r="AJ38" s="85"/>
      <c r="AK38" s="85"/>
      <c r="AL38" s="85"/>
      <c r="AM38" s="85"/>
      <c r="AN38" s="85"/>
      <c r="AO38" s="85"/>
      <c r="AP38" s="85"/>
      <c r="AQ38" s="85"/>
      <c r="AR38" s="85"/>
      <c r="AS38" s="85"/>
      <c r="AT38" s="85"/>
      <c r="AU38" s="85"/>
      <c r="AV38" s="85"/>
      <c r="AW38" s="85"/>
      <c r="AX38" s="85"/>
      <c r="AY38" s="85"/>
      <c r="AZ38" s="85"/>
      <c r="BA38" s="85"/>
      <c r="BB38" s="85"/>
      <c r="BC38" s="85"/>
      <c r="BD38" s="85"/>
      <c r="BE38" s="85"/>
      <c r="BF38" s="85"/>
      <c r="BG38" s="85"/>
    </row>
    <row r="39" spans="1:59" x14ac:dyDescent="0.2">
      <c r="A39" s="58"/>
      <c r="B39" s="58"/>
      <c r="C39" s="134" t="s">
        <v>70</v>
      </c>
      <c r="D39" s="134"/>
      <c r="E39" s="134"/>
      <c r="F39" s="134"/>
      <c r="G39" s="134"/>
      <c r="H39" s="134"/>
      <c r="I39" s="134"/>
      <c r="J39" s="134"/>
      <c r="K39" s="134"/>
      <c r="L39" s="134"/>
      <c r="M39" s="134"/>
      <c r="N39" s="134"/>
      <c r="O39" s="134"/>
      <c r="P39" s="134"/>
      <c r="Q39" s="134"/>
      <c r="R39" s="134"/>
      <c r="S39" s="134"/>
      <c r="T39" s="134"/>
      <c r="U39" s="134"/>
      <c r="V39" s="134"/>
      <c r="W39" s="134"/>
      <c r="X39" s="134"/>
      <c r="Y39" s="134"/>
      <c r="Z39" s="134"/>
      <c r="AA39" s="134"/>
      <c r="AB39" s="134"/>
      <c r="AC39" s="134"/>
      <c r="AD39" s="134"/>
      <c r="AF39" s="85"/>
      <c r="AG39" s="85"/>
      <c r="AH39" s="85"/>
      <c r="AI39" s="85"/>
      <c r="AJ39" s="85"/>
      <c r="AK39" s="85"/>
      <c r="AL39" s="85"/>
      <c r="AM39" s="85"/>
      <c r="AN39" s="85"/>
      <c r="AO39" s="85"/>
      <c r="AP39" s="85"/>
      <c r="AQ39" s="85"/>
      <c r="AR39" s="85"/>
      <c r="AS39" s="85"/>
      <c r="AT39" s="85"/>
      <c r="AU39" s="85"/>
      <c r="AV39" s="85"/>
      <c r="AW39" s="85"/>
      <c r="AX39" s="85"/>
      <c r="AY39" s="85"/>
      <c r="AZ39" s="85"/>
      <c r="BA39" s="85"/>
      <c r="BB39" s="85"/>
      <c r="BC39" s="85"/>
      <c r="BD39" s="85"/>
      <c r="BE39" s="85"/>
      <c r="BF39" s="85"/>
      <c r="BG39" s="85"/>
    </row>
    <row r="40" spans="1:59" ht="19.5" x14ac:dyDescent="0.2">
      <c r="A40" s="78" t="s">
        <v>18</v>
      </c>
      <c r="B40" s="27" t="s">
        <v>35</v>
      </c>
      <c r="C40" s="14">
        <v>1428522.1</v>
      </c>
      <c r="D40" s="14">
        <v>2007825.1</v>
      </c>
      <c r="E40" s="14">
        <v>2342514</v>
      </c>
      <c r="F40" s="14">
        <v>2629623</v>
      </c>
      <c r="G40" s="14">
        <v>4823233.5</v>
      </c>
      <c r="H40" s="14">
        <v>7305646.2999999998</v>
      </c>
      <c r="I40" s="14">
        <v>8943582.4000000004</v>
      </c>
      <c r="J40" s="14">
        <f>J34</f>
        <v>10830535.1</v>
      </c>
      <c r="K40" s="14">
        <v>13208233.800000001</v>
      </c>
      <c r="L40" s="86">
        <v>17027190.899999999</v>
      </c>
      <c r="M40" s="86">
        <v>21609765.5</v>
      </c>
      <c r="N40" s="86">
        <v>26917201.399999999</v>
      </c>
      <c r="O40" s="86">
        <v>33247513.199999999</v>
      </c>
      <c r="P40" s="86">
        <v>41276849.100000001</v>
      </c>
      <c r="Q40" s="86">
        <v>38807218.600000001</v>
      </c>
      <c r="R40" s="86">
        <v>46308541.200000003</v>
      </c>
      <c r="S40" s="14">
        <v>60114000.799999997</v>
      </c>
      <c r="T40" s="14">
        <v>68103449.5</v>
      </c>
      <c r="U40" s="14">
        <v>72985701.099999994</v>
      </c>
      <c r="V40" s="14">
        <v>79030040.099999994</v>
      </c>
      <c r="W40" s="14">
        <v>83087360.099999994</v>
      </c>
      <c r="X40" s="14">
        <v>85616083.799999997</v>
      </c>
      <c r="Y40" s="14">
        <v>91843154.200000003</v>
      </c>
      <c r="Z40" s="14">
        <v>103861651.09999999</v>
      </c>
      <c r="AA40" s="14">
        <v>109608305.8</v>
      </c>
      <c r="AB40" s="14">
        <f>AB34</f>
        <v>107658131</v>
      </c>
      <c r="AC40" s="14">
        <f>AC34</f>
        <v>135294974.59999999</v>
      </c>
      <c r="AD40" s="14">
        <f>AD34</f>
        <v>153435152.80000001</v>
      </c>
      <c r="AF40" s="85"/>
      <c r="AG40" s="85"/>
      <c r="AH40" s="85"/>
      <c r="AI40" s="85"/>
      <c r="AJ40" s="85"/>
      <c r="AK40" s="85"/>
      <c r="AL40" s="85"/>
      <c r="AM40" s="85"/>
      <c r="AN40" s="85"/>
      <c r="AO40" s="85"/>
      <c r="AP40" s="85"/>
      <c r="AQ40" s="85"/>
      <c r="AR40" s="85"/>
      <c r="AS40" s="85"/>
      <c r="AT40" s="85"/>
      <c r="AU40" s="85"/>
      <c r="AV40" s="85"/>
      <c r="AW40" s="85"/>
      <c r="AX40" s="85"/>
      <c r="AY40" s="85"/>
      <c r="AZ40" s="85"/>
      <c r="BA40" s="85"/>
      <c r="BB40" s="85"/>
      <c r="BC40" s="85"/>
      <c r="BD40" s="85"/>
      <c r="BE40" s="85"/>
      <c r="BF40" s="85"/>
      <c r="BG40" s="85"/>
    </row>
    <row r="41" spans="1:59" x14ac:dyDescent="0.2">
      <c r="A41" s="28" t="s">
        <v>15</v>
      </c>
      <c r="B41" s="29"/>
      <c r="C41" s="76">
        <v>1428522.1</v>
      </c>
      <c r="D41" s="76">
        <v>2007825.1</v>
      </c>
      <c r="E41" s="76">
        <v>2342514</v>
      </c>
      <c r="F41" s="76">
        <v>2629623</v>
      </c>
      <c r="G41" s="76">
        <v>4823233.5</v>
      </c>
      <c r="H41" s="76">
        <v>7305646.2999999998</v>
      </c>
      <c r="I41" s="76">
        <v>8943582.4000000004</v>
      </c>
      <c r="J41" s="76">
        <f>J40</f>
        <v>10830535.1</v>
      </c>
      <c r="K41" s="76">
        <v>13208233.800000001</v>
      </c>
      <c r="L41" s="88">
        <v>17027190.899999999</v>
      </c>
      <c r="M41" s="88">
        <v>21609765.5</v>
      </c>
      <c r="N41" s="88">
        <v>26917201.399999999</v>
      </c>
      <c r="O41" s="88">
        <v>33247513.199999999</v>
      </c>
      <c r="P41" s="88">
        <v>41276849.100000001</v>
      </c>
      <c r="Q41" s="88">
        <v>38807218.600000001</v>
      </c>
      <c r="R41" s="88">
        <v>46308541.200000003</v>
      </c>
      <c r="S41" s="52">
        <v>60114000.799999997</v>
      </c>
      <c r="T41" s="52">
        <v>68103449.5</v>
      </c>
      <c r="U41" s="52">
        <v>72985701.099999994</v>
      </c>
      <c r="V41" s="52">
        <v>79030040.099999994</v>
      </c>
      <c r="W41" s="52">
        <v>83087360.099999994</v>
      </c>
      <c r="X41" s="52">
        <v>85616083.799999997</v>
      </c>
      <c r="Y41" s="52">
        <v>91843154.200000003</v>
      </c>
      <c r="Z41" s="52">
        <v>103861651.09999999</v>
      </c>
      <c r="AA41" s="52">
        <v>109608305.8</v>
      </c>
      <c r="AB41" s="52">
        <f>AB40</f>
        <v>107658131</v>
      </c>
      <c r="AC41" s="52">
        <f>AC40</f>
        <v>135294974.59999999</v>
      </c>
      <c r="AD41" s="52">
        <f>AD40</f>
        <v>153435152.80000001</v>
      </c>
      <c r="AF41" s="85"/>
      <c r="AG41" s="85"/>
      <c r="AH41" s="85"/>
      <c r="AI41" s="85"/>
      <c r="AJ41" s="85"/>
      <c r="AK41" s="85"/>
      <c r="AL41" s="85"/>
      <c r="AM41" s="85"/>
      <c r="AN41" s="85"/>
      <c r="AO41" s="85"/>
      <c r="AP41" s="85"/>
      <c r="AQ41" s="85"/>
      <c r="AR41" s="85"/>
      <c r="AS41" s="85"/>
      <c r="AT41" s="85"/>
      <c r="AU41" s="85"/>
      <c r="AV41" s="85"/>
      <c r="AW41" s="85"/>
      <c r="AX41" s="85"/>
      <c r="AY41" s="85"/>
      <c r="AZ41" s="85"/>
      <c r="BA41" s="85"/>
      <c r="BB41" s="85"/>
      <c r="BC41" s="85"/>
      <c r="BD41" s="85"/>
      <c r="BE41" s="85"/>
      <c r="BF41" s="85"/>
      <c r="BG41" s="85"/>
    </row>
    <row r="42" spans="1:59" x14ac:dyDescent="0.2">
      <c r="A42" s="19"/>
      <c r="B42" s="20"/>
      <c r="C42" s="135" t="s">
        <v>71</v>
      </c>
      <c r="D42" s="136"/>
      <c r="E42" s="136"/>
      <c r="F42" s="136"/>
      <c r="G42" s="136"/>
      <c r="H42" s="136"/>
      <c r="I42" s="136"/>
      <c r="J42" s="136"/>
      <c r="K42" s="136"/>
      <c r="L42" s="136"/>
      <c r="M42" s="136"/>
      <c r="N42" s="136"/>
      <c r="O42" s="136"/>
      <c r="P42" s="136"/>
      <c r="Q42" s="136"/>
      <c r="R42" s="136"/>
      <c r="S42" s="136"/>
      <c r="T42" s="136"/>
      <c r="U42" s="136"/>
      <c r="V42" s="136"/>
      <c r="W42" s="136"/>
      <c r="X42" s="136"/>
      <c r="Y42" s="136"/>
      <c r="Z42" s="136"/>
      <c r="AA42" s="136"/>
      <c r="AB42" s="136"/>
      <c r="AC42" s="136"/>
      <c r="AD42" s="136"/>
      <c r="AF42" s="85"/>
      <c r="AG42" s="85"/>
      <c r="AH42" s="85"/>
      <c r="AI42" s="85"/>
      <c r="AJ42" s="85"/>
      <c r="AK42" s="85"/>
      <c r="AL42" s="85"/>
      <c r="AM42" s="85"/>
      <c r="AN42" s="85"/>
      <c r="AO42" s="85"/>
      <c r="AP42" s="85"/>
      <c r="AQ42" s="85"/>
      <c r="AR42" s="85"/>
      <c r="AS42" s="85"/>
      <c r="AT42" s="85"/>
      <c r="AU42" s="85"/>
      <c r="AV42" s="85"/>
      <c r="AW42" s="85"/>
      <c r="AX42" s="85"/>
      <c r="AY42" s="85"/>
      <c r="AZ42" s="85"/>
      <c r="BA42" s="85"/>
      <c r="BB42" s="85"/>
      <c r="BC42" s="85"/>
      <c r="BD42" s="85"/>
      <c r="BE42" s="85"/>
      <c r="BF42" s="85"/>
      <c r="BG42" s="85"/>
    </row>
    <row r="43" spans="1:59" x14ac:dyDescent="0.2">
      <c r="A43" s="24" t="s">
        <v>6</v>
      </c>
      <c r="B43" s="27" t="s">
        <v>36</v>
      </c>
      <c r="C43" s="12">
        <v>647875.80000000005</v>
      </c>
      <c r="D43" s="12">
        <v>1022643.3</v>
      </c>
      <c r="E43" s="12">
        <v>1202900.5</v>
      </c>
      <c r="F43" s="12">
        <v>1263046.8</v>
      </c>
      <c r="G43" s="12">
        <v>1933606.1</v>
      </c>
      <c r="H43" s="12">
        <v>2937229.9</v>
      </c>
      <c r="I43" s="12">
        <v>3848398.3</v>
      </c>
      <c r="J43" s="12">
        <v>5065100.5999999996</v>
      </c>
      <c r="K43" s="12">
        <v>6231387.9000000004</v>
      </c>
      <c r="L43" s="89">
        <v>7845036.7000000002</v>
      </c>
      <c r="M43" s="89">
        <v>9474266.6999999993</v>
      </c>
      <c r="N43" s="89">
        <v>11985905.6</v>
      </c>
      <c r="O43" s="89">
        <v>15526114.699999999</v>
      </c>
      <c r="P43" s="89">
        <v>19559761</v>
      </c>
      <c r="Q43" s="89">
        <v>20411614.399999999</v>
      </c>
      <c r="R43" s="89">
        <v>22995635.899999999</v>
      </c>
      <c r="S43" s="12">
        <v>26385053.600000001</v>
      </c>
      <c r="T43" s="12">
        <v>30187193.600000001</v>
      </c>
      <c r="U43" s="12">
        <v>33800073.5</v>
      </c>
      <c r="V43" s="12">
        <v>37438961.700000003</v>
      </c>
      <c r="W43" s="12">
        <v>39748920.799999997</v>
      </c>
      <c r="X43" s="12">
        <v>41237450.799999997</v>
      </c>
      <c r="Y43" s="12">
        <v>43897536.399999999</v>
      </c>
      <c r="Z43" s="12">
        <v>46415809.799999997</v>
      </c>
      <c r="AA43" s="12">
        <v>48383047.5</v>
      </c>
      <c r="AB43" s="12">
        <v>48696703.700000003</v>
      </c>
      <c r="AC43" s="12">
        <v>54703641.200000003</v>
      </c>
      <c r="AD43" s="12">
        <v>59907630.399999999</v>
      </c>
      <c r="AF43" s="85"/>
      <c r="AG43" s="85"/>
      <c r="AH43" s="85"/>
      <c r="AI43" s="85"/>
      <c r="AJ43" s="85"/>
      <c r="AK43" s="85"/>
      <c r="AL43" s="85"/>
      <c r="AM43" s="85"/>
      <c r="AN43" s="85"/>
      <c r="AO43" s="85"/>
      <c r="AP43" s="85"/>
      <c r="AQ43" s="85"/>
      <c r="AR43" s="85"/>
      <c r="AS43" s="85"/>
      <c r="AT43" s="85"/>
      <c r="AU43" s="85"/>
      <c r="AV43" s="85"/>
      <c r="AW43" s="85"/>
      <c r="AX43" s="85"/>
      <c r="AY43" s="85"/>
      <c r="AZ43" s="85"/>
      <c r="BA43" s="85"/>
      <c r="BB43" s="85"/>
      <c r="BC43" s="85"/>
      <c r="BD43" s="85"/>
      <c r="BE43" s="85"/>
      <c r="BF43" s="85"/>
      <c r="BG43" s="85"/>
    </row>
    <row r="44" spans="1:59" ht="29.25" x14ac:dyDescent="0.2">
      <c r="A44" s="99" t="s">
        <v>78</v>
      </c>
      <c r="B44" s="72"/>
      <c r="C44" s="90">
        <v>110000</v>
      </c>
      <c r="D44" s="90">
        <v>220000</v>
      </c>
      <c r="E44" s="90">
        <v>270000</v>
      </c>
      <c r="F44" s="90">
        <v>270000</v>
      </c>
      <c r="G44" s="14">
        <v>525000</v>
      </c>
      <c r="H44" s="14">
        <v>810000</v>
      </c>
      <c r="I44" s="14">
        <v>993500</v>
      </c>
      <c r="J44" s="14">
        <v>1249000</v>
      </c>
      <c r="K44" s="14">
        <v>1496400</v>
      </c>
      <c r="L44" s="86">
        <v>1995100</v>
      </c>
      <c r="M44" s="86">
        <v>2551000</v>
      </c>
      <c r="N44" s="86">
        <v>3450000</v>
      </c>
      <c r="O44" s="86">
        <v>4450000</v>
      </c>
      <c r="P44" s="86">
        <v>5200000</v>
      </c>
      <c r="Q44" s="86">
        <v>5790000</v>
      </c>
      <c r="R44" s="86">
        <v>6632000</v>
      </c>
      <c r="S44" s="12">
        <v>6128000</v>
      </c>
      <c r="T44" s="12">
        <v>7331000</v>
      </c>
      <c r="U44" s="12">
        <v>8433000</v>
      </c>
      <c r="V44" s="12">
        <v>10119000</v>
      </c>
      <c r="W44" s="12">
        <v>10717000</v>
      </c>
      <c r="X44" s="12">
        <v>10686000</v>
      </c>
      <c r="Y44" s="12">
        <v>11420000</v>
      </c>
      <c r="Z44" s="12">
        <v>10880000</v>
      </c>
      <c r="AA44" s="129">
        <v>10270000</v>
      </c>
      <c r="AB44" s="129">
        <v>9900000</v>
      </c>
      <c r="AC44" s="129">
        <v>11750000</v>
      </c>
      <c r="AD44" s="129">
        <v>11700000.000046905</v>
      </c>
      <c r="AF44" s="85"/>
      <c r="AG44" s="85"/>
      <c r="AH44" s="85"/>
      <c r="AI44" s="85"/>
      <c r="AJ44" s="85"/>
      <c r="AK44" s="85"/>
      <c r="AL44" s="85"/>
      <c r="AM44" s="85"/>
      <c r="AN44" s="85"/>
      <c r="AO44" s="85"/>
      <c r="AP44" s="85"/>
      <c r="AQ44" s="85"/>
      <c r="AR44" s="85"/>
      <c r="AS44" s="85"/>
      <c r="AT44" s="85"/>
      <c r="AU44" s="85"/>
      <c r="AV44" s="85"/>
      <c r="AW44" s="85"/>
      <c r="AX44" s="85"/>
      <c r="AY44" s="85"/>
      <c r="AZ44" s="85"/>
      <c r="BA44" s="85"/>
      <c r="BB44" s="85"/>
      <c r="BC44" s="85"/>
      <c r="BD44" s="85"/>
      <c r="BE44" s="85"/>
      <c r="BF44" s="85"/>
      <c r="BG44" s="85"/>
    </row>
    <row r="45" spans="1:59" x14ac:dyDescent="0.2">
      <c r="A45" s="15" t="s">
        <v>29</v>
      </c>
      <c r="B45" s="16" t="s">
        <v>37</v>
      </c>
      <c r="C45" s="14">
        <v>252401.3</v>
      </c>
      <c r="D45" s="14">
        <v>378712</v>
      </c>
      <c r="E45" s="14">
        <v>469958.6</v>
      </c>
      <c r="F45" s="14">
        <v>517923</v>
      </c>
      <c r="G45" s="14">
        <v>883308.1</v>
      </c>
      <c r="H45" s="14">
        <v>1404111.5</v>
      </c>
      <c r="I45" s="14">
        <v>1585832.9</v>
      </c>
      <c r="J45" s="14">
        <v>2028443</v>
      </c>
      <c r="K45" s="14">
        <v>2318223</v>
      </c>
      <c r="L45" s="86">
        <v>3079045.6</v>
      </c>
      <c r="M45" s="86">
        <v>4410767.0999999996</v>
      </c>
      <c r="N45" s="86">
        <v>5542275.2999999998</v>
      </c>
      <c r="O45" s="86">
        <v>6564455.7000000002</v>
      </c>
      <c r="P45" s="86">
        <v>8498539.0999999996</v>
      </c>
      <c r="Q45" s="86">
        <v>6808387.9000000004</v>
      </c>
      <c r="R45" s="86">
        <v>8494621.8000000007</v>
      </c>
      <c r="S45" s="12">
        <v>9104661.5999999996</v>
      </c>
      <c r="T45" s="12">
        <v>10203663.9</v>
      </c>
      <c r="U45" s="12">
        <v>10408206.199999999</v>
      </c>
      <c r="V45" s="12">
        <v>11492181.800000001</v>
      </c>
      <c r="W45" s="12">
        <v>9779980.8000000007</v>
      </c>
      <c r="X45" s="12">
        <v>9928423.4000000004</v>
      </c>
      <c r="Y45" s="12">
        <v>10495649.699999999</v>
      </c>
      <c r="Z45" s="12">
        <v>12684481.5</v>
      </c>
      <c r="AA45" s="12">
        <v>12876013.699999999</v>
      </c>
      <c r="AB45" s="12">
        <v>11989425.5</v>
      </c>
      <c r="AC45" s="12">
        <v>16598249.4</v>
      </c>
      <c r="AD45" s="12">
        <v>17250422.5</v>
      </c>
      <c r="AF45" s="85"/>
      <c r="AG45" s="85"/>
      <c r="AH45" s="85"/>
      <c r="AI45" s="85"/>
      <c r="AJ45" s="85"/>
      <c r="AK45" s="85"/>
      <c r="AL45" s="85"/>
      <c r="AM45" s="85"/>
      <c r="AN45" s="85"/>
      <c r="AO45" s="85"/>
      <c r="AP45" s="85"/>
      <c r="AQ45" s="85"/>
      <c r="AR45" s="85"/>
      <c r="AS45" s="85"/>
      <c r="AT45" s="85"/>
      <c r="AU45" s="85"/>
      <c r="AV45" s="85"/>
      <c r="AW45" s="85"/>
      <c r="AX45" s="85"/>
      <c r="AY45" s="85"/>
      <c r="AZ45" s="85"/>
      <c r="BA45" s="85"/>
      <c r="BB45" s="85"/>
      <c r="BC45" s="85"/>
      <c r="BD45" s="85"/>
      <c r="BE45" s="85"/>
      <c r="BF45" s="85"/>
      <c r="BG45" s="85"/>
    </row>
    <row r="46" spans="1:59" x14ac:dyDescent="0.2">
      <c r="A46" s="30" t="s">
        <v>30</v>
      </c>
      <c r="B46" s="16"/>
      <c r="C46" s="14"/>
      <c r="D46" s="14"/>
      <c r="E46" s="14"/>
      <c r="F46" s="14"/>
      <c r="G46" s="14"/>
      <c r="H46" s="14"/>
      <c r="I46" s="14"/>
      <c r="J46" s="14"/>
      <c r="K46" s="14"/>
      <c r="L46" s="86"/>
      <c r="M46" s="86"/>
      <c r="N46" s="86"/>
      <c r="O46" s="86"/>
      <c r="P46" s="86"/>
      <c r="Q46" s="86"/>
      <c r="R46" s="86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F46" s="85"/>
      <c r="AG46" s="85"/>
      <c r="AH46" s="85"/>
      <c r="AI46" s="85"/>
      <c r="AJ46" s="85"/>
      <c r="AK46" s="85"/>
      <c r="AL46" s="85"/>
      <c r="AM46" s="85"/>
      <c r="AN46" s="85"/>
      <c r="AO46" s="85"/>
      <c r="AP46" s="85"/>
      <c r="AQ46" s="85"/>
      <c r="AR46" s="85"/>
      <c r="AS46" s="85"/>
      <c r="AT46" s="85"/>
      <c r="AU46" s="85"/>
      <c r="AV46" s="85"/>
      <c r="AW46" s="85"/>
      <c r="AX46" s="85"/>
      <c r="AY46" s="85"/>
      <c r="AZ46" s="85"/>
      <c r="BA46" s="85"/>
      <c r="BB46" s="85"/>
      <c r="BC46" s="85"/>
      <c r="BD46" s="85"/>
      <c r="BE46" s="85"/>
      <c r="BF46" s="85"/>
      <c r="BG46" s="85"/>
    </row>
    <row r="47" spans="1:59" x14ac:dyDescent="0.2">
      <c r="A47" s="31" t="s">
        <v>31</v>
      </c>
      <c r="B47" s="16" t="s">
        <v>20</v>
      </c>
      <c r="C47" s="14">
        <v>184071.2</v>
      </c>
      <c r="D47" s="14">
        <v>269095</v>
      </c>
      <c r="E47" s="14">
        <v>320255.8</v>
      </c>
      <c r="F47" s="14">
        <v>338824.5</v>
      </c>
      <c r="G47" s="14">
        <v>613854.6</v>
      </c>
      <c r="H47" s="14">
        <v>980880.4</v>
      </c>
      <c r="I47" s="14">
        <v>1268911.3999999999</v>
      </c>
      <c r="J47" s="14">
        <v>1415153</v>
      </c>
      <c r="K47" s="14">
        <v>1775123.2</v>
      </c>
      <c r="L47" s="86">
        <v>2352124.6</v>
      </c>
      <c r="M47" s="86">
        <v>3248224.8</v>
      </c>
      <c r="N47" s="86">
        <v>4090102.5</v>
      </c>
      <c r="O47" s="86">
        <v>4977558.7</v>
      </c>
      <c r="P47" s="86">
        <v>6323848.4000000004</v>
      </c>
      <c r="Q47" s="86">
        <v>5202132.9000000004</v>
      </c>
      <c r="R47" s="86"/>
      <c r="S47" s="12">
        <v>8413321.9000000004</v>
      </c>
      <c r="T47" s="12">
        <v>9411798.1999999993</v>
      </c>
      <c r="U47" s="12">
        <v>9510857.9000000004</v>
      </c>
      <c r="V47" s="12">
        <v>10550847.9</v>
      </c>
      <c r="W47" s="12">
        <v>8738499.5999999996</v>
      </c>
      <c r="X47" s="12">
        <v>8817205.9000000004</v>
      </c>
      <c r="Y47" s="12">
        <v>9264512.5</v>
      </c>
      <c r="Z47" s="12">
        <v>11341881.199999999</v>
      </c>
      <c r="AA47" s="12">
        <v>11623598.1</v>
      </c>
      <c r="AB47" s="12">
        <v>11399889.6</v>
      </c>
      <c r="AC47" s="12">
        <v>15289528.800000001</v>
      </c>
      <c r="AD47" s="12">
        <v>15747277</v>
      </c>
      <c r="AF47" s="85"/>
      <c r="AG47" s="85"/>
      <c r="AH47" s="85"/>
      <c r="AI47" s="85"/>
      <c r="AJ47" s="85"/>
      <c r="AK47" s="85"/>
      <c r="AL47" s="85"/>
      <c r="AM47" s="85"/>
      <c r="AN47" s="85"/>
      <c r="AO47" s="85"/>
      <c r="AP47" s="85"/>
      <c r="AQ47" s="85"/>
      <c r="AR47" s="85"/>
      <c r="AS47" s="85"/>
      <c r="AT47" s="85"/>
      <c r="AU47" s="85"/>
      <c r="AV47" s="85"/>
      <c r="AW47" s="85"/>
      <c r="AX47" s="85"/>
      <c r="AY47" s="85"/>
      <c r="AZ47" s="85"/>
      <c r="BA47" s="85"/>
      <c r="BB47" s="85"/>
      <c r="BC47" s="85"/>
      <c r="BD47" s="85"/>
      <c r="BE47" s="85"/>
      <c r="BF47" s="85"/>
      <c r="BG47" s="85"/>
    </row>
    <row r="48" spans="1:59" x14ac:dyDescent="0.2">
      <c r="A48" s="66" t="s">
        <v>4</v>
      </c>
      <c r="B48" s="16" t="s">
        <v>38</v>
      </c>
      <c r="C48" s="14">
        <v>68330.100000000006</v>
      </c>
      <c r="D48" s="14">
        <v>109617</v>
      </c>
      <c r="E48" s="14">
        <v>149702.79999999999</v>
      </c>
      <c r="F48" s="14">
        <v>179098.5</v>
      </c>
      <c r="G48" s="14">
        <v>269453.5</v>
      </c>
      <c r="H48" s="14">
        <v>423231.1</v>
      </c>
      <c r="I48" s="14">
        <v>316921.5</v>
      </c>
      <c r="J48" s="14">
        <v>613290</v>
      </c>
      <c r="K48" s="14">
        <v>543099.80000000005</v>
      </c>
      <c r="L48" s="86">
        <v>726921</v>
      </c>
      <c r="M48" s="86">
        <v>1162542.3</v>
      </c>
      <c r="N48" s="86">
        <v>1452172.8</v>
      </c>
      <c r="O48" s="86">
        <v>1586897</v>
      </c>
      <c r="P48" s="86">
        <v>2174690.7000000002</v>
      </c>
      <c r="Q48" s="86">
        <v>1606255</v>
      </c>
      <c r="R48" s="86">
        <v>2032053.9</v>
      </c>
      <c r="S48" s="12">
        <v>691339.7</v>
      </c>
      <c r="T48" s="12">
        <v>791865.7</v>
      </c>
      <c r="U48" s="12">
        <v>897348.3</v>
      </c>
      <c r="V48" s="12">
        <v>941333.9</v>
      </c>
      <c r="W48" s="12">
        <v>1041481.2</v>
      </c>
      <c r="X48" s="12">
        <v>1111217.5</v>
      </c>
      <c r="Y48" s="12">
        <v>1231137.2</v>
      </c>
      <c r="Z48" s="12">
        <v>1342600.3</v>
      </c>
      <c r="AA48" s="12">
        <v>1252415.6000000001</v>
      </c>
      <c r="AB48" s="12">
        <v>589535.9</v>
      </c>
      <c r="AC48" s="12">
        <v>1308720.6000000001</v>
      </c>
      <c r="AD48" s="12">
        <v>1503145.5</v>
      </c>
      <c r="AF48" s="85"/>
      <c r="AG48" s="85"/>
      <c r="AH48" s="85"/>
      <c r="AI48" s="85"/>
      <c r="AJ48" s="85"/>
      <c r="AK48" s="85"/>
      <c r="AL48" s="85"/>
      <c r="AM48" s="85"/>
      <c r="AN48" s="85"/>
      <c r="AO48" s="85"/>
      <c r="AP48" s="85"/>
      <c r="AQ48" s="85"/>
      <c r="AR48" s="85"/>
      <c r="AS48" s="85"/>
      <c r="AT48" s="85"/>
      <c r="AU48" s="85"/>
      <c r="AV48" s="85"/>
      <c r="AW48" s="85"/>
      <c r="AX48" s="85"/>
      <c r="AY48" s="85"/>
      <c r="AZ48" s="85"/>
      <c r="BA48" s="85"/>
      <c r="BB48" s="85"/>
      <c r="BC48" s="85"/>
      <c r="BD48" s="85"/>
      <c r="BE48" s="85"/>
      <c r="BF48" s="85"/>
      <c r="BG48" s="85"/>
    </row>
    <row r="49" spans="1:59" x14ac:dyDescent="0.2">
      <c r="A49" s="15" t="s">
        <v>32</v>
      </c>
      <c r="B49" s="16" t="s">
        <v>39</v>
      </c>
      <c r="C49" s="14">
        <v>82547</v>
      </c>
      <c r="D49" s="14">
        <v>92897.2</v>
      </c>
      <c r="E49" s="14">
        <v>113688.8</v>
      </c>
      <c r="F49" s="14">
        <v>98035.3</v>
      </c>
      <c r="G49" s="14">
        <v>125192.6</v>
      </c>
      <c r="H49" s="14">
        <v>155627.5</v>
      </c>
      <c r="I49" s="14">
        <v>183250.6</v>
      </c>
      <c r="J49" s="14">
        <v>181199.2</v>
      </c>
      <c r="K49" s="14">
        <v>205705.4</v>
      </c>
      <c r="L49" s="86">
        <v>203595.1</v>
      </c>
      <c r="M49" s="86">
        <v>162407.70000000001</v>
      </c>
      <c r="N49" s="86">
        <v>155563.79999999999</v>
      </c>
      <c r="O49" s="86">
        <v>230138.8</v>
      </c>
      <c r="P49" s="86">
        <v>280117</v>
      </c>
      <c r="Q49" s="86">
        <v>333869.40000000002</v>
      </c>
      <c r="R49" s="86">
        <v>275454.3</v>
      </c>
      <c r="S49" s="12">
        <v>359982.8</v>
      </c>
      <c r="T49" s="12">
        <v>373709.1</v>
      </c>
      <c r="U49" s="12">
        <v>349608.2</v>
      </c>
      <c r="V49" s="12">
        <v>493707</v>
      </c>
      <c r="W49" s="12">
        <v>516205</v>
      </c>
      <c r="X49" s="12">
        <v>523381.2</v>
      </c>
      <c r="Y49" s="12">
        <v>522587.5</v>
      </c>
      <c r="Z49" s="12">
        <v>494331.3</v>
      </c>
      <c r="AA49" s="12">
        <v>779959.3</v>
      </c>
      <c r="AB49" s="12">
        <v>1538877</v>
      </c>
      <c r="AC49" s="12">
        <v>3087461.8</v>
      </c>
      <c r="AD49" s="12">
        <v>4950464.5999999996</v>
      </c>
      <c r="AF49" s="85"/>
      <c r="AG49" s="85"/>
      <c r="AH49" s="85"/>
      <c r="AI49" s="85"/>
      <c r="AJ49" s="85"/>
      <c r="AK49" s="85"/>
      <c r="AL49" s="85"/>
      <c r="AM49" s="85"/>
      <c r="AN49" s="85"/>
      <c r="AO49" s="85"/>
      <c r="AP49" s="85"/>
      <c r="AQ49" s="85"/>
      <c r="AR49" s="85"/>
      <c r="AS49" s="85"/>
      <c r="AT49" s="85"/>
      <c r="AU49" s="85"/>
      <c r="AV49" s="85"/>
      <c r="AW49" s="85"/>
      <c r="AX49" s="85"/>
      <c r="AY49" s="85"/>
      <c r="AZ49" s="85"/>
      <c r="BA49" s="85"/>
      <c r="BB49" s="85"/>
      <c r="BC49" s="85"/>
      <c r="BD49" s="85"/>
      <c r="BE49" s="85"/>
      <c r="BF49" s="85"/>
      <c r="BG49" s="85"/>
    </row>
    <row r="50" spans="1:59" x14ac:dyDescent="0.2">
      <c r="A50" s="30" t="s">
        <v>30</v>
      </c>
      <c r="B50" s="16"/>
      <c r="C50" s="14"/>
      <c r="D50" s="14"/>
      <c r="E50" s="14"/>
      <c r="F50" s="14"/>
      <c r="G50" s="14"/>
      <c r="H50" s="14"/>
      <c r="I50" s="14"/>
      <c r="J50" s="14"/>
      <c r="K50" s="14"/>
      <c r="L50" s="86"/>
      <c r="M50" s="86"/>
      <c r="N50" s="86"/>
      <c r="O50" s="86"/>
      <c r="P50" s="86"/>
      <c r="Q50" s="86"/>
      <c r="R50" s="86"/>
      <c r="S50" s="14"/>
      <c r="T50" s="14"/>
      <c r="U50" s="14"/>
      <c r="V50" s="14"/>
      <c r="W50" s="14"/>
      <c r="X50" s="14"/>
      <c r="Y50" s="14"/>
      <c r="Z50" s="12"/>
      <c r="AA50" s="14"/>
      <c r="AB50" s="14"/>
      <c r="AC50" s="14"/>
      <c r="AD50" s="14"/>
      <c r="AF50" s="85"/>
      <c r="AG50" s="85"/>
      <c r="AH50" s="85"/>
      <c r="AI50" s="85"/>
      <c r="AJ50" s="85"/>
      <c r="AK50" s="85"/>
      <c r="AL50" s="85"/>
      <c r="AM50" s="85"/>
      <c r="AN50" s="85"/>
      <c r="AO50" s="85"/>
      <c r="AP50" s="85"/>
      <c r="AQ50" s="85"/>
      <c r="AR50" s="85"/>
      <c r="AS50" s="85"/>
      <c r="AT50" s="85"/>
      <c r="AU50" s="85"/>
      <c r="AV50" s="85"/>
      <c r="AW50" s="85"/>
      <c r="AX50" s="85"/>
      <c r="AY50" s="85"/>
      <c r="AZ50" s="85"/>
      <c r="BA50" s="85"/>
      <c r="BB50" s="85"/>
      <c r="BC50" s="85"/>
      <c r="BD50" s="85"/>
      <c r="BE50" s="85"/>
      <c r="BF50" s="85"/>
      <c r="BG50" s="85"/>
    </row>
    <row r="51" spans="1:59" x14ac:dyDescent="0.2">
      <c r="A51" s="31" t="s">
        <v>33</v>
      </c>
      <c r="B51" s="16" t="s">
        <v>21</v>
      </c>
      <c r="C51" s="14">
        <v>75174.399999999994</v>
      </c>
      <c r="D51" s="14">
        <v>89479</v>
      </c>
      <c r="E51" s="14">
        <v>105661.1</v>
      </c>
      <c r="F51" s="14">
        <v>92461.2</v>
      </c>
      <c r="G51" s="14">
        <v>118494.39999999999</v>
      </c>
      <c r="H51" s="14">
        <v>147432.9</v>
      </c>
      <c r="I51" s="14">
        <v>171422.1</v>
      </c>
      <c r="J51" s="14">
        <v>165911.6</v>
      </c>
      <c r="K51" s="14">
        <v>186639.7</v>
      </c>
      <c r="L51" s="86">
        <v>183700.7</v>
      </c>
      <c r="M51" s="86">
        <v>156125.1</v>
      </c>
      <c r="N51" s="86">
        <v>150244.79999999999</v>
      </c>
      <c r="O51" s="86">
        <v>214516.7</v>
      </c>
      <c r="P51" s="86">
        <v>229697.6</v>
      </c>
      <c r="Q51" s="86">
        <v>226238.1</v>
      </c>
      <c r="R51" s="86">
        <v>194104.2</v>
      </c>
      <c r="S51" s="14">
        <v>214912.3</v>
      </c>
      <c r="T51" s="14">
        <v>244040.6</v>
      </c>
      <c r="U51" s="14">
        <v>246412.7</v>
      </c>
      <c r="V51" s="14">
        <v>258701.8</v>
      </c>
      <c r="W51" s="14">
        <v>271647.2</v>
      </c>
      <c r="X51" s="14">
        <v>278255.40000000002</v>
      </c>
      <c r="Y51" s="14">
        <v>318752.7</v>
      </c>
      <c r="Z51" s="12">
        <v>309072.5</v>
      </c>
      <c r="AA51" s="14">
        <v>502452.5</v>
      </c>
      <c r="AB51" s="14">
        <v>737851.6</v>
      </c>
      <c r="AC51" s="14">
        <v>1410691.9</v>
      </c>
      <c r="AD51" s="14">
        <v>1433663.1</v>
      </c>
      <c r="AF51" s="85"/>
      <c r="AG51" s="85"/>
      <c r="AH51" s="85"/>
      <c r="AI51" s="85"/>
      <c r="AJ51" s="85"/>
      <c r="AK51" s="85"/>
      <c r="AL51" s="85"/>
      <c r="AM51" s="85"/>
      <c r="AN51" s="85"/>
      <c r="AO51" s="85"/>
      <c r="AP51" s="85"/>
      <c r="AQ51" s="85"/>
      <c r="AR51" s="85"/>
      <c r="AS51" s="85"/>
      <c r="AT51" s="85"/>
      <c r="AU51" s="85"/>
      <c r="AV51" s="85"/>
      <c r="AW51" s="85"/>
      <c r="AX51" s="85"/>
      <c r="AY51" s="85"/>
      <c r="AZ51" s="85"/>
      <c r="BA51" s="85"/>
      <c r="BB51" s="85"/>
      <c r="BC51" s="85"/>
      <c r="BD51" s="85"/>
      <c r="BE51" s="85"/>
      <c r="BF51" s="85"/>
      <c r="BG51" s="85"/>
    </row>
    <row r="52" spans="1:59" x14ac:dyDescent="0.2">
      <c r="A52" s="31" t="s">
        <v>5</v>
      </c>
      <c r="B52" s="16" t="s">
        <v>40</v>
      </c>
      <c r="C52" s="14">
        <v>7372.6</v>
      </c>
      <c r="D52" s="14">
        <v>3418.2</v>
      </c>
      <c r="E52" s="14">
        <v>8027.7</v>
      </c>
      <c r="F52" s="14">
        <v>5574.1</v>
      </c>
      <c r="G52" s="14">
        <v>6698.2</v>
      </c>
      <c r="H52" s="14">
        <v>8194.6</v>
      </c>
      <c r="I52" s="14">
        <v>11828.5</v>
      </c>
      <c r="J52" s="14">
        <v>15287.6</v>
      </c>
      <c r="K52" s="14">
        <v>19065.7</v>
      </c>
      <c r="L52" s="86">
        <v>19894.400000000001</v>
      </c>
      <c r="M52" s="86">
        <v>6282.6</v>
      </c>
      <c r="N52" s="86">
        <v>5319</v>
      </c>
      <c r="O52" s="86">
        <v>15622.1</v>
      </c>
      <c r="P52" s="86">
        <v>50419.4</v>
      </c>
      <c r="Q52" s="86">
        <v>107631.3</v>
      </c>
      <c r="R52" s="86">
        <v>81350.100000000006</v>
      </c>
      <c r="S52" s="14">
        <v>145070.5</v>
      </c>
      <c r="T52" s="14">
        <v>129668.5</v>
      </c>
      <c r="U52" s="14">
        <v>103195.5</v>
      </c>
      <c r="V52" s="14">
        <v>235005.2</v>
      </c>
      <c r="W52" s="14">
        <v>244557.8</v>
      </c>
      <c r="X52" s="14">
        <v>245125.8</v>
      </c>
      <c r="Y52" s="14">
        <v>203834.8</v>
      </c>
      <c r="Z52" s="12">
        <v>185258.8</v>
      </c>
      <c r="AA52" s="14">
        <v>277506.8</v>
      </c>
      <c r="AB52" s="14">
        <v>801025.4</v>
      </c>
      <c r="AC52" s="14">
        <v>1676769.9</v>
      </c>
      <c r="AD52" s="14">
        <v>3516801.5</v>
      </c>
      <c r="AF52" s="85"/>
      <c r="AG52" s="85"/>
      <c r="AH52" s="85"/>
      <c r="AI52" s="85"/>
      <c r="AJ52" s="85"/>
      <c r="AK52" s="85"/>
      <c r="AL52" s="85"/>
      <c r="AM52" s="85"/>
      <c r="AN52" s="85"/>
      <c r="AO52" s="85"/>
      <c r="AP52" s="85"/>
      <c r="AQ52" s="85"/>
      <c r="AR52" s="85"/>
      <c r="AS52" s="85"/>
      <c r="AT52" s="85"/>
      <c r="AU52" s="85"/>
      <c r="AV52" s="85"/>
      <c r="AW52" s="85"/>
      <c r="AX52" s="85"/>
      <c r="AY52" s="85"/>
      <c r="AZ52" s="85"/>
      <c r="BA52" s="85"/>
      <c r="BB52" s="85"/>
      <c r="BC52" s="85"/>
      <c r="BD52" s="85"/>
      <c r="BE52" s="85"/>
      <c r="BF52" s="85"/>
      <c r="BG52" s="85"/>
    </row>
    <row r="53" spans="1:59" ht="19.5" x14ac:dyDescent="0.2">
      <c r="A53" s="78" t="s">
        <v>34</v>
      </c>
      <c r="B53" s="32" t="s">
        <v>41</v>
      </c>
      <c r="C53" s="14">
        <v>610792</v>
      </c>
      <c r="D53" s="14">
        <v>699367</v>
      </c>
      <c r="E53" s="14">
        <v>783343.7</v>
      </c>
      <c r="F53" s="14">
        <v>946688.5</v>
      </c>
      <c r="G53" s="14">
        <v>2131512</v>
      </c>
      <c r="H53" s="14">
        <v>3119932.4</v>
      </c>
      <c r="I53" s="14">
        <v>3692601.9</v>
      </c>
      <c r="J53" s="14">
        <v>3918190.7</v>
      </c>
      <c r="K53" s="14">
        <v>4864328.3</v>
      </c>
      <c r="L53" s="86">
        <v>6306703.7000000002</v>
      </c>
      <c r="M53" s="86">
        <v>7887139.4000000004</v>
      </c>
      <c r="N53" s="86">
        <v>9544584.3000000007</v>
      </c>
      <c r="O53" s="86">
        <v>11387081.6</v>
      </c>
      <c r="P53" s="86">
        <v>13498666</v>
      </c>
      <c r="Q53" s="86">
        <v>11921085.699999999</v>
      </c>
      <c r="R53" s="86">
        <v>15093737.800000001</v>
      </c>
      <c r="S53" s="14">
        <v>24984268.399999999</v>
      </c>
      <c r="T53" s="14">
        <v>28086301.100000001</v>
      </c>
      <c r="U53" s="14">
        <v>29127029.600000001</v>
      </c>
      <c r="V53" s="14">
        <v>30592603.600000001</v>
      </c>
      <c r="W53" s="14">
        <v>34074663.5</v>
      </c>
      <c r="X53" s="14">
        <v>34973590.799999997</v>
      </c>
      <c r="Y53" s="14">
        <v>37972555.600000001</v>
      </c>
      <c r="Z53" s="12">
        <v>45255691.100000001</v>
      </c>
      <c r="AA53" s="14">
        <v>49129203.899999999</v>
      </c>
      <c r="AB53" s="14">
        <v>48510878.799999997</v>
      </c>
      <c r="AC53" s="14">
        <v>67080545.799999997</v>
      </c>
      <c r="AD53" s="14">
        <v>81227564.5</v>
      </c>
      <c r="AF53" s="85"/>
      <c r="AG53" s="85"/>
      <c r="AH53" s="85"/>
      <c r="AI53" s="85"/>
      <c r="AJ53" s="85"/>
      <c r="AK53" s="85"/>
      <c r="AL53" s="85"/>
      <c r="AM53" s="85"/>
      <c r="AN53" s="85"/>
      <c r="AO53" s="85"/>
      <c r="AP53" s="85"/>
      <c r="AQ53" s="85"/>
      <c r="AR53" s="85"/>
      <c r="AS53" s="85"/>
      <c r="AT53" s="85"/>
      <c r="AU53" s="85"/>
      <c r="AV53" s="85"/>
      <c r="AW53" s="85"/>
      <c r="AX53" s="85"/>
      <c r="AY53" s="85"/>
      <c r="AZ53" s="85"/>
      <c r="BA53" s="85"/>
      <c r="BB53" s="85"/>
      <c r="BC53" s="85"/>
      <c r="BD53" s="85"/>
      <c r="BE53" s="85"/>
      <c r="BF53" s="85"/>
      <c r="BG53" s="85"/>
    </row>
    <row r="54" spans="1:59" x14ac:dyDescent="0.2">
      <c r="A54" s="28" t="s">
        <v>15</v>
      </c>
      <c r="B54" s="59"/>
      <c r="C54" s="52">
        <v>1428522.1</v>
      </c>
      <c r="D54" s="52">
        <v>2007825.1</v>
      </c>
      <c r="E54" s="52">
        <v>2342514</v>
      </c>
      <c r="F54" s="52">
        <v>2629623</v>
      </c>
      <c r="G54" s="52">
        <v>4823233.5</v>
      </c>
      <c r="H54" s="52">
        <v>7305646.2999999998</v>
      </c>
      <c r="I54" s="52">
        <v>8943582.4000000004</v>
      </c>
      <c r="J54" s="52">
        <f>J43+J45-J49+J53</f>
        <v>10830535.1</v>
      </c>
      <c r="K54" s="52">
        <v>13208233.800000001</v>
      </c>
      <c r="L54" s="87">
        <v>17027190.899999999</v>
      </c>
      <c r="M54" s="87">
        <v>21609765.5</v>
      </c>
      <c r="N54" s="87">
        <v>26917201.399999999</v>
      </c>
      <c r="O54" s="87">
        <v>33247513.199999999</v>
      </c>
      <c r="P54" s="87">
        <v>41276849.100000001</v>
      </c>
      <c r="Q54" s="87">
        <v>38807218.600000001</v>
      </c>
      <c r="R54" s="87">
        <v>46308541.200000003</v>
      </c>
      <c r="S54" s="52">
        <v>60114000.800000004</v>
      </c>
      <c r="T54" s="52">
        <v>68103449.5</v>
      </c>
      <c r="U54" s="52">
        <v>72985701.099999994</v>
      </c>
      <c r="V54" s="52">
        <v>79030040.099999994</v>
      </c>
      <c r="W54" s="52">
        <v>83087360.099999994</v>
      </c>
      <c r="X54" s="52">
        <v>85616083.799999982</v>
      </c>
      <c r="Y54" s="52">
        <v>91843154.199999988</v>
      </c>
      <c r="Z54" s="52">
        <v>103861651.09999999</v>
      </c>
      <c r="AA54" s="52">
        <v>109608305.8</v>
      </c>
      <c r="AB54" s="52">
        <f>SUM(AB43,AB45,AB53)-AB49</f>
        <v>107658131</v>
      </c>
      <c r="AC54" s="52">
        <f>SUM(AC43,AC45,AC53)-AC49</f>
        <v>135294974.59999999</v>
      </c>
      <c r="AD54" s="52">
        <f>SUM(AD43,AD45,AD53)-AD49</f>
        <v>153435152.80000001</v>
      </c>
      <c r="AF54" s="85"/>
      <c r="AG54" s="85"/>
      <c r="AH54" s="85"/>
      <c r="AI54" s="85"/>
      <c r="AJ54" s="85"/>
      <c r="AK54" s="85"/>
      <c r="AL54" s="85"/>
      <c r="AM54" s="85"/>
      <c r="AN54" s="85"/>
      <c r="AO54" s="85"/>
      <c r="AP54" s="85"/>
      <c r="AQ54" s="85"/>
      <c r="AR54" s="85"/>
      <c r="AS54" s="85"/>
      <c r="AT54" s="85"/>
      <c r="AU54" s="85"/>
      <c r="AV54" s="85"/>
      <c r="AW54" s="85"/>
      <c r="AX54" s="85"/>
      <c r="AY54" s="85"/>
      <c r="AZ54" s="85"/>
      <c r="BA54" s="85"/>
      <c r="BB54" s="85"/>
      <c r="BC54" s="85"/>
      <c r="BD54" s="85"/>
      <c r="BE54" s="85"/>
      <c r="BF54" s="85"/>
      <c r="BG54" s="85"/>
    </row>
    <row r="55" spans="1:59" x14ac:dyDescent="0.2">
      <c r="A55" s="54"/>
      <c r="B55" s="54"/>
      <c r="C55" s="121"/>
      <c r="D55" s="4"/>
      <c r="E55" s="128"/>
      <c r="F55" s="13"/>
      <c r="G55" s="64"/>
      <c r="H55" s="62"/>
      <c r="I55" s="126"/>
      <c r="J55" s="126"/>
      <c r="K55" s="126"/>
      <c r="L55" s="127"/>
      <c r="M55" s="127"/>
      <c r="N55" s="127"/>
      <c r="O55" s="127"/>
      <c r="P55" s="127"/>
      <c r="Q55" s="127"/>
      <c r="R55" s="127"/>
      <c r="S55" s="128"/>
      <c r="T55" s="128"/>
      <c r="U55" s="128"/>
      <c r="V55" s="128"/>
      <c r="W55" s="128"/>
      <c r="X55" s="128"/>
      <c r="Y55" s="128"/>
      <c r="Z55" s="14"/>
      <c r="AA55" s="14"/>
      <c r="AB55" s="14"/>
      <c r="AC55" s="14"/>
      <c r="AD55" s="85"/>
      <c r="AF55" s="85"/>
      <c r="AG55" s="85"/>
      <c r="AH55" s="85"/>
      <c r="AI55" s="85"/>
      <c r="AJ55" s="85"/>
      <c r="AK55" s="85"/>
      <c r="AL55" s="85"/>
      <c r="AM55" s="85"/>
      <c r="AN55" s="85"/>
      <c r="AO55" s="85"/>
      <c r="AP55" s="85"/>
      <c r="AQ55" s="85"/>
      <c r="AR55" s="85"/>
      <c r="AS55" s="85"/>
      <c r="AT55" s="85"/>
      <c r="AU55" s="85"/>
      <c r="AV55" s="85"/>
      <c r="AW55" s="85"/>
      <c r="AX55" s="85"/>
      <c r="AY55" s="85"/>
      <c r="AZ55" s="85"/>
      <c r="BA55" s="85"/>
      <c r="BB55" s="85"/>
      <c r="BC55" s="85"/>
      <c r="BD55" s="85"/>
      <c r="BE55" s="85"/>
      <c r="BF55" s="85"/>
      <c r="BG55" s="85"/>
    </row>
    <row r="56" spans="1:59" x14ac:dyDescent="0.2">
      <c r="A56" s="110"/>
      <c r="B56" s="113"/>
      <c r="C56" s="138" t="s">
        <v>83</v>
      </c>
      <c r="D56" s="138"/>
      <c r="E56" s="138"/>
      <c r="F56" s="138"/>
      <c r="G56" s="138"/>
      <c r="H56" s="138"/>
      <c r="I56" s="138"/>
      <c r="J56" s="138"/>
      <c r="K56" s="138"/>
      <c r="L56" s="138"/>
      <c r="M56" s="138"/>
      <c r="N56" s="138"/>
      <c r="O56" s="138"/>
      <c r="P56" s="138"/>
      <c r="Q56" s="138"/>
      <c r="R56" s="138"/>
      <c r="S56" s="138"/>
      <c r="T56" s="138"/>
      <c r="U56" s="138"/>
      <c r="V56" s="138"/>
      <c r="W56" s="138"/>
      <c r="X56" s="138"/>
      <c r="Y56" s="138"/>
      <c r="Z56" s="138"/>
      <c r="AA56" s="138"/>
      <c r="AB56" s="138"/>
      <c r="AC56" s="138"/>
      <c r="AD56" s="138"/>
      <c r="AF56" s="85"/>
      <c r="AG56" s="85"/>
      <c r="AH56" s="85"/>
      <c r="AI56" s="85"/>
      <c r="AJ56" s="85"/>
      <c r="AK56" s="85"/>
      <c r="AL56" s="85"/>
      <c r="AM56" s="85"/>
      <c r="AN56" s="85"/>
      <c r="AO56" s="85"/>
      <c r="AP56" s="85"/>
      <c r="AQ56" s="85"/>
      <c r="AR56" s="85"/>
      <c r="AS56" s="85"/>
      <c r="AT56" s="85"/>
      <c r="AU56" s="85"/>
      <c r="AV56" s="85"/>
      <c r="AW56" s="85"/>
      <c r="AX56" s="85"/>
      <c r="AY56" s="85"/>
      <c r="AZ56" s="85"/>
      <c r="BA56" s="85"/>
      <c r="BB56" s="85"/>
      <c r="BC56" s="85"/>
      <c r="BD56" s="85"/>
      <c r="BE56" s="85"/>
      <c r="BF56" s="85"/>
      <c r="BG56" s="85"/>
    </row>
    <row r="57" spans="1:59" x14ac:dyDescent="0.2">
      <c r="A57" s="54"/>
      <c r="B57" s="54"/>
      <c r="C57" s="125"/>
      <c r="D57" s="4"/>
      <c r="E57" s="128"/>
      <c r="F57" s="13"/>
      <c r="G57" s="64"/>
      <c r="H57" s="62"/>
      <c r="I57" s="126"/>
      <c r="J57" s="126"/>
      <c r="K57" s="126"/>
      <c r="L57" s="127"/>
      <c r="M57" s="127"/>
      <c r="N57" s="127"/>
      <c r="O57" s="127"/>
      <c r="P57" s="127"/>
      <c r="Q57" s="127"/>
      <c r="R57" s="127"/>
      <c r="S57" s="125"/>
      <c r="T57" s="125"/>
      <c r="U57" s="125"/>
      <c r="V57" s="125"/>
      <c r="W57" s="125"/>
      <c r="X57" s="125"/>
      <c r="Y57" s="125"/>
      <c r="Z57" s="14"/>
      <c r="AA57" s="14"/>
      <c r="AB57" s="14"/>
      <c r="AC57" s="14"/>
      <c r="AD57" s="85"/>
      <c r="AF57" s="85"/>
      <c r="AG57" s="85"/>
      <c r="AH57" s="85"/>
      <c r="AI57" s="85"/>
      <c r="AJ57" s="85"/>
      <c r="AK57" s="85"/>
      <c r="AL57" s="85"/>
      <c r="AM57" s="85"/>
      <c r="AN57" s="85"/>
      <c r="AO57" s="85"/>
      <c r="AP57" s="85"/>
      <c r="AQ57" s="85"/>
      <c r="AR57" s="85"/>
      <c r="AS57" s="85"/>
      <c r="AT57" s="85"/>
      <c r="AU57" s="85"/>
      <c r="AV57" s="85"/>
      <c r="AW57" s="85"/>
      <c r="AX57" s="85"/>
      <c r="AY57" s="85"/>
      <c r="AZ57" s="85"/>
      <c r="BA57" s="85"/>
      <c r="BB57" s="85"/>
      <c r="BC57" s="85"/>
      <c r="BD57" s="85"/>
      <c r="BE57" s="85"/>
      <c r="BF57" s="85"/>
      <c r="BG57" s="85"/>
    </row>
    <row r="58" spans="1:59" x14ac:dyDescent="0.2">
      <c r="A58" s="54"/>
      <c r="B58" s="54"/>
      <c r="C58" s="134" t="s">
        <v>70</v>
      </c>
      <c r="D58" s="134"/>
      <c r="E58" s="134"/>
      <c r="F58" s="134"/>
      <c r="G58" s="134"/>
      <c r="H58" s="134"/>
      <c r="I58" s="134"/>
      <c r="J58" s="134"/>
      <c r="K58" s="134"/>
      <c r="L58" s="134"/>
      <c r="M58" s="134"/>
      <c r="N58" s="134"/>
      <c r="O58" s="134"/>
      <c r="P58" s="134"/>
      <c r="Q58" s="134"/>
      <c r="R58" s="134"/>
      <c r="S58" s="134"/>
      <c r="T58" s="134"/>
      <c r="U58" s="134"/>
      <c r="V58" s="134"/>
      <c r="W58" s="134"/>
      <c r="X58" s="134"/>
      <c r="Y58" s="134"/>
      <c r="Z58" s="134"/>
      <c r="AA58" s="134"/>
      <c r="AB58" s="134"/>
      <c r="AC58" s="134"/>
      <c r="AD58" s="134"/>
      <c r="AF58" s="85"/>
      <c r="AG58" s="85"/>
      <c r="AH58" s="85"/>
      <c r="AI58" s="85"/>
      <c r="AJ58" s="85"/>
      <c r="AK58" s="85"/>
      <c r="AL58" s="85"/>
      <c r="AM58" s="85"/>
      <c r="AN58" s="85"/>
      <c r="AO58" s="85"/>
      <c r="AP58" s="85"/>
      <c r="AQ58" s="85"/>
      <c r="AR58" s="85"/>
      <c r="AS58" s="85"/>
      <c r="AT58" s="85"/>
      <c r="AU58" s="85"/>
      <c r="AV58" s="85"/>
      <c r="AW58" s="85"/>
      <c r="AX58" s="85"/>
      <c r="AY58" s="85"/>
      <c r="AZ58" s="85"/>
      <c r="BA58" s="85"/>
      <c r="BB58" s="85"/>
      <c r="BC58" s="85"/>
      <c r="BD58" s="85"/>
      <c r="BE58" s="85"/>
      <c r="BF58" s="85"/>
      <c r="BG58" s="85"/>
    </row>
    <row r="59" spans="1:59" ht="19.5" x14ac:dyDescent="0.2">
      <c r="A59" s="34" t="s">
        <v>34</v>
      </c>
      <c r="B59" s="35" t="s">
        <v>66</v>
      </c>
      <c r="C59" s="14">
        <v>610792</v>
      </c>
      <c r="D59" s="14">
        <v>699367</v>
      </c>
      <c r="E59" s="14">
        <v>783343.7</v>
      </c>
      <c r="F59" s="14">
        <v>946688.5</v>
      </c>
      <c r="G59" s="14">
        <v>2131512</v>
      </c>
      <c r="H59" s="14">
        <v>3119932.4</v>
      </c>
      <c r="I59" s="14">
        <v>3692601.9</v>
      </c>
      <c r="J59" s="14">
        <f>J53</f>
        <v>3918190.7</v>
      </c>
      <c r="K59" s="14">
        <v>4864328.3</v>
      </c>
      <c r="L59" s="86">
        <v>6306703.7000000002</v>
      </c>
      <c r="M59" s="86">
        <v>7887139.4000000004</v>
      </c>
      <c r="N59" s="86">
        <v>9544584.3000000007</v>
      </c>
      <c r="O59" s="86">
        <v>11387081.6</v>
      </c>
      <c r="P59" s="86">
        <v>13498666</v>
      </c>
      <c r="Q59" s="86">
        <v>11921085.699999999</v>
      </c>
      <c r="R59" s="86">
        <v>15093737.800000001</v>
      </c>
      <c r="S59" s="14">
        <v>24984268.399999999</v>
      </c>
      <c r="T59" s="14">
        <v>28086301.100000001</v>
      </c>
      <c r="U59" s="14">
        <v>29127029.600000001</v>
      </c>
      <c r="V59" s="14">
        <v>30592603.600000001</v>
      </c>
      <c r="W59" s="14">
        <v>34074663.5</v>
      </c>
      <c r="X59" s="14">
        <v>34973590.799999997</v>
      </c>
      <c r="Y59" s="14">
        <v>37972555.600000001</v>
      </c>
      <c r="Z59" s="14">
        <v>45255691.100000001</v>
      </c>
      <c r="AA59" s="14">
        <v>49129203.899999999</v>
      </c>
      <c r="AB59" s="14">
        <v>48510878.799999997</v>
      </c>
      <c r="AC59" s="14">
        <v>67080545.799999997</v>
      </c>
      <c r="AD59" s="14">
        <v>81227564.5</v>
      </c>
      <c r="AF59" s="85"/>
      <c r="AG59" s="85"/>
      <c r="AH59" s="85"/>
      <c r="AI59" s="85"/>
      <c r="AJ59" s="85"/>
      <c r="AK59" s="85"/>
      <c r="AL59" s="85"/>
      <c r="AM59" s="85"/>
      <c r="AN59" s="85"/>
      <c r="AO59" s="85"/>
      <c r="AP59" s="85"/>
      <c r="AQ59" s="85"/>
      <c r="AR59" s="85"/>
      <c r="AS59" s="85"/>
      <c r="AT59" s="85"/>
      <c r="AU59" s="85"/>
      <c r="AV59" s="85"/>
      <c r="AW59" s="85"/>
      <c r="AX59" s="85"/>
      <c r="AY59" s="85"/>
      <c r="AZ59" s="85"/>
      <c r="BA59" s="85"/>
      <c r="BB59" s="85"/>
      <c r="BC59" s="85"/>
      <c r="BD59" s="85"/>
      <c r="BE59" s="85"/>
      <c r="BF59" s="85"/>
      <c r="BG59" s="85"/>
    </row>
    <row r="60" spans="1:59" x14ac:dyDescent="0.2">
      <c r="A60" s="34" t="s">
        <v>6</v>
      </c>
      <c r="B60" s="16" t="s">
        <v>36</v>
      </c>
      <c r="C60" s="12">
        <v>646489.69999999995</v>
      </c>
      <c r="D60" s="12">
        <v>1020585.2</v>
      </c>
      <c r="E60" s="12">
        <v>1200924.3999999999</v>
      </c>
      <c r="F60" s="14">
        <v>1262279.2</v>
      </c>
      <c r="G60" s="14">
        <v>1939045.4</v>
      </c>
      <c r="H60" s="14">
        <v>2944729.8</v>
      </c>
      <c r="I60" s="14">
        <v>3852184.4</v>
      </c>
      <c r="J60" s="14">
        <v>5071283.0999999996</v>
      </c>
      <c r="K60" s="14">
        <v>6227103</v>
      </c>
      <c r="L60" s="86">
        <v>7837582.4000000004</v>
      </c>
      <c r="M60" s="86">
        <v>9439827.8000000007</v>
      </c>
      <c r="N60" s="86">
        <v>11873211</v>
      </c>
      <c r="O60" s="86">
        <v>15340209</v>
      </c>
      <c r="P60" s="86">
        <v>19204696.199999999</v>
      </c>
      <c r="Q60" s="86">
        <v>20131506.199999999</v>
      </c>
      <c r="R60" s="86">
        <v>22736866.899999999</v>
      </c>
      <c r="S60" s="14">
        <v>26105493.399999999</v>
      </c>
      <c r="T60" s="14">
        <v>29818601.600000001</v>
      </c>
      <c r="U60" s="14">
        <v>33379545.899999999</v>
      </c>
      <c r="V60" s="14">
        <v>37057828.5</v>
      </c>
      <c r="W60" s="14">
        <v>39441606.200000003</v>
      </c>
      <c r="X60" s="14">
        <v>41117231.899999999</v>
      </c>
      <c r="Y60" s="14">
        <v>43764691.799999997</v>
      </c>
      <c r="Z60" s="14">
        <v>46205540.299999997</v>
      </c>
      <c r="AA60" s="14">
        <v>48150478.299999997</v>
      </c>
      <c r="AB60" s="14">
        <v>48627698.100000001</v>
      </c>
      <c r="AC60" s="14">
        <v>54716952.200000003</v>
      </c>
      <c r="AD60" s="14">
        <v>59754508.799999997</v>
      </c>
      <c r="AF60" s="85"/>
      <c r="AG60" s="85"/>
      <c r="AH60" s="85"/>
      <c r="AI60" s="85"/>
      <c r="AJ60" s="85"/>
      <c r="AK60" s="85"/>
      <c r="AL60" s="85"/>
      <c r="AM60" s="85"/>
      <c r="AN60" s="85"/>
      <c r="AO60" s="85"/>
      <c r="AP60" s="85"/>
      <c r="AQ60" s="85"/>
      <c r="AR60" s="85"/>
      <c r="AS60" s="85"/>
      <c r="AT60" s="85"/>
      <c r="AU60" s="85"/>
      <c r="AV60" s="85"/>
      <c r="AW60" s="85"/>
      <c r="AX60" s="85"/>
      <c r="AY60" s="85"/>
      <c r="AZ60" s="85"/>
      <c r="BA60" s="85"/>
      <c r="BB60" s="85"/>
      <c r="BC60" s="85"/>
      <c r="BD60" s="85"/>
      <c r="BE60" s="85"/>
      <c r="BF60" s="85"/>
      <c r="BG60" s="85"/>
    </row>
    <row r="61" spans="1:59" ht="29.25" x14ac:dyDescent="0.2">
      <c r="A61" s="36" t="s">
        <v>80</v>
      </c>
      <c r="B61" s="37"/>
      <c r="C61" s="12">
        <v>-1386.1</v>
      </c>
      <c r="D61" s="12">
        <v>-2058.1</v>
      </c>
      <c r="E61" s="12">
        <v>-1976.1</v>
      </c>
      <c r="F61" s="14">
        <v>-767.6</v>
      </c>
      <c r="G61" s="14">
        <v>5439.3</v>
      </c>
      <c r="H61" s="14">
        <v>7499.9</v>
      </c>
      <c r="I61" s="14">
        <v>3786.1</v>
      </c>
      <c r="J61" s="14">
        <v>6182.5</v>
      </c>
      <c r="K61" s="14">
        <v>-4284.8999999999996</v>
      </c>
      <c r="L61" s="86">
        <v>-7454.3</v>
      </c>
      <c r="M61" s="86">
        <v>-34438.9</v>
      </c>
      <c r="N61" s="86">
        <v>-112694.6</v>
      </c>
      <c r="O61" s="86">
        <v>-185905.7</v>
      </c>
      <c r="P61" s="86">
        <v>-355064.8</v>
      </c>
      <c r="Q61" s="86">
        <v>-280108.2</v>
      </c>
      <c r="R61" s="86">
        <v>-258769</v>
      </c>
      <c r="S61" s="14">
        <v>-279560.2</v>
      </c>
      <c r="T61" s="14">
        <v>-368592</v>
      </c>
      <c r="U61" s="14">
        <v>-420527.6</v>
      </c>
      <c r="V61" s="14">
        <v>-381133.2</v>
      </c>
      <c r="W61" s="14">
        <v>-307314.59999999998</v>
      </c>
      <c r="X61" s="14">
        <v>-120218.9</v>
      </c>
      <c r="Y61" s="14">
        <v>-132844.6</v>
      </c>
      <c r="Z61" s="14">
        <v>-210269.5</v>
      </c>
      <c r="AA61" s="14">
        <v>-232569.2</v>
      </c>
      <c r="AB61" s="14">
        <v>-69005.600000000006</v>
      </c>
      <c r="AC61" s="14">
        <v>13311</v>
      </c>
      <c r="AD61" s="14">
        <v>-153121.60000000001</v>
      </c>
      <c r="AF61" s="85"/>
      <c r="AG61" s="85"/>
      <c r="AH61" s="85"/>
      <c r="AI61" s="85"/>
      <c r="AJ61" s="85"/>
      <c r="AK61" s="85"/>
      <c r="AL61" s="85"/>
      <c r="AM61" s="85"/>
      <c r="AN61" s="85"/>
      <c r="AO61" s="85"/>
      <c r="AP61" s="85"/>
      <c r="AQ61" s="85"/>
      <c r="AR61" s="85"/>
      <c r="AS61" s="85"/>
      <c r="AT61" s="85"/>
      <c r="AU61" s="85"/>
      <c r="AV61" s="85"/>
      <c r="AW61" s="85"/>
      <c r="AX61" s="85"/>
      <c r="AY61" s="85"/>
      <c r="AZ61" s="85"/>
      <c r="BA61" s="85"/>
      <c r="BB61" s="85"/>
      <c r="BC61" s="85"/>
      <c r="BD61" s="85"/>
      <c r="BE61" s="85"/>
      <c r="BF61" s="85"/>
      <c r="BG61" s="85"/>
    </row>
    <row r="62" spans="1:59" x14ac:dyDescent="0.2">
      <c r="A62" s="34" t="s">
        <v>42</v>
      </c>
      <c r="B62" s="37" t="s">
        <v>37</v>
      </c>
      <c r="C62" s="14">
        <v>252401.3</v>
      </c>
      <c r="D62" s="14">
        <v>378712</v>
      </c>
      <c r="E62" s="14">
        <v>469958.6</v>
      </c>
      <c r="F62" s="14">
        <v>517923</v>
      </c>
      <c r="G62" s="14">
        <v>883308.1</v>
      </c>
      <c r="H62" s="14">
        <v>1404111.5</v>
      </c>
      <c r="I62" s="14">
        <v>1585832.9</v>
      </c>
      <c r="J62" s="14">
        <v>2028443</v>
      </c>
      <c r="K62" s="14">
        <v>2318223</v>
      </c>
      <c r="L62" s="86">
        <v>3079045.6</v>
      </c>
      <c r="M62" s="86">
        <v>4410767.0999999996</v>
      </c>
      <c r="N62" s="86">
        <v>5542275.2999999998</v>
      </c>
      <c r="O62" s="86">
        <v>6564455.7000000002</v>
      </c>
      <c r="P62" s="86">
        <v>8498539.0999999996</v>
      </c>
      <c r="Q62" s="86">
        <v>6808387.9000000004</v>
      </c>
      <c r="R62" s="86">
        <v>8494621.8000000007</v>
      </c>
      <c r="S62" s="14">
        <v>9104661.5999999996</v>
      </c>
      <c r="T62" s="14">
        <v>10203663.9</v>
      </c>
      <c r="U62" s="14">
        <v>10408206.199999999</v>
      </c>
      <c r="V62" s="14">
        <v>11492181.800000001</v>
      </c>
      <c r="W62" s="14">
        <v>9779980.8000000007</v>
      </c>
      <c r="X62" s="14">
        <v>9928423.4000000004</v>
      </c>
      <c r="Y62" s="14">
        <v>10495649.699999999</v>
      </c>
      <c r="Z62" s="14">
        <v>12684481.5</v>
      </c>
      <c r="AA62" s="14">
        <v>12876013.699999999</v>
      </c>
      <c r="AB62" s="14">
        <v>11989425.5</v>
      </c>
      <c r="AC62" s="14">
        <v>16598249.4</v>
      </c>
      <c r="AD62" s="14">
        <v>17250422.5</v>
      </c>
      <c r="AF62" s="85"/>
      <c r="AG62" s="85"/>
      <c r="AH62" s="85"/>
      <c r="AI62" s="85"/>
      <c r="AJ62" s="85"/>
      <c r="AK62" s="85"/>
      <c r="AL62" s="85"/>
      <c r="AM62" s="85"/>
      <c r="AN62" s="85"/>
      <c r="AO62" s="85"/>
      <c r="AP62" s="85"/>
      <c r="AQ62" s="85"/>
      <c r="AR62" s="85"/>
      <c r="AS62" s="85"/>
      <c r="AT62" s="85"/>
      <c r="AU62" s="85"/>
      <c r="AV62" s="85"/>
      <c r="AW62" s="85"/>
      <c r="AX62" s="85"/>
      <c r="AY62" s="85"/>
      <c r="AZ62" s="85"/>
      <c r="BA62" s="85"/>
      <c r="BB62" s="85"/>
      <c r="BC62" s="85"/>
      <c r="BD62" s="85"/>
      <c r="BE62" s="85"/>
      <c r="BF62" s="85"/>
      <c r="BG62" s="85"/>
    </row>
    <row r="63" spans="1:59" x14ac:dyDescent="0.2">
      <c r="A63" s="34" t="s">
        <v>32</v>
      </c>
      <c r="B63" s="37" t="s">
        <v>39</v>
      </c>
      <c r="C63" s="14">
        <v>82547</v>
      </c>
      <c r="D63" s="14">
        <v>92897.2</v>
      </c>
      <c r="E63" s="14">
        <v>113688.8</v>
      </c>
      <c r="F63" s="14">
        <v>98035.3</v>
      </c>
      <c r="G63" s="14">
        <v>125192.6</v>
      </c>
      <c r="H63" s="14">
        <v>155627.5</v>
      </c>
      <c r="I63" s="14">
        <v>183250.6</v>
      </c>
      <c r="J63" s="14">
        <v>181199.2</v>
      </c>
      <c r="K63" s="14">
        <v>205705.4</v>
      </c>
      <c r="L63" s="86">
        <v>203595.1</v>
      </c>
      <c r="M63" s="86">
        <v>162407.70000000001</v>
      </c>
      <c r="N63" s="86">
        <v>155563.79999999999</v>
      </c>
      <c r="O63" s="86">
        <v>230138.8</v>
      </c>
      <c r="P63" s="86">
        <v>280117</v>
      </c>
      <c r="Q63" s="86">
        <v>333869.40000000002</v>
      </c>
      <c r="R63" s="86">
        <v>275454.3</v>
      </c>
      <c r="S63" s="14">
        <v>359982.8</v>
      </c>
      <c r="T63" s="14">
        <v>373709.1</v>
      </c>
      <c r="U63" s="14">
        <v>349608.2</v>
      </c>
      <c r="V63" s="14">
        <v>493707</v>
      </c>
      <c r="W63" s="14">
        <v>516205</v>
      </c>
      <c r="X63" s="14">
        <v>523381.2</v>
      </c>
      <c r="Y63" s="14">
        <v>522587.5</v>
      </c>
      <c r="Z63" s="14">
        <v>494331.3</v>
      </c>
      <c r="AA63" s="14">
        <v>779959.3</v>
      </c>
      <c r="AB63" s="14">
        <v>1538877</v>
      </c>
      <c r="AC63" s="14">
        <v>3087461.8</v>
      </c>
      <c r="AD63" s="14">
        <v>4950464.5999999996</v>
      </c>
      <c r="AF63" s="85"/>
      <c r="AG63" s="85"/>
      <c r="AH63" s="85"/>
      <c r="AI63" s="85"/>
      <c r="AJ63" s="85"/>
      <c r="AK63" s="85"/>
      <c r="AL63" s="85"/>
      <c r="AM63" s="85"/>
      <c r="AN63" s="85"/>
      <c r="AO63" s="85"/>
      <c r="AP63" s="85"/>
      <c r="AQ63" s="85"/>
      <c r="AR63" s="85"/>
      <c r="AS63" s="85"/>
      <c r="AT63" s="85"/>
      <c r="AU63" s="85"/>
      <c r="AV63" s="85"/>
      <c r="AW63" s="85"/>
      <c r="AX63" s="85"/>
      <c r="AY63" s="85"/>
      <c r="AZ63" s="85"/>
      <c r="BA63" s="85"/>
      <c r="BB63" s="85"/>
      <c r="BC63" s="85"/>
      <c r="BD63" s="85"/>
      <c r="BE63" s="85"/>
      <c r="BF63" s="85"/>
      <c r="BG63" s="85"/>
    </row>
    <row r="64" spans="1:59" ht="19.5" x14ac:dyDescent="0.2">
      <c r="A64" s="34" t="s">
        <v>43</v>
      </c>
      <c r="B64" s="37" t="s">
        <v>45</v>
      </c>
      <c r="C64" s="12">
        <v>18169.3</v>
      </c>
      <c r="D64" s="12">
        <v>20873.8</v>
      </c>
      <c r="E64" s="12">
        <v>23699</v>
      </c>
      <c r="F64" s="14">
        <v>29364.799999999999</v>
      </c>
      <c r="G64" s="14">
        <v>81835.5</v>
      </c>
      <c r="H64" s="14">
        <v>120196</v>
      </c>
      <c r="I64" s="14">
        <v>179304.6</v>
      </c>
      <c r="J64" s="14">
        <v>154463.79999999999</v>
      </c>
      <c r="K64" s="14">
        <v>316803.3</v>
      </c>
      <c r="L64" s="86">
        <v>310107</v>
      </c>
      <c r="M64" s="86">
        <v>442524.8</v>
      </c>
      <c r="N64" s="86">
        <v>755652</v>
      </c>
      <c r="O64" s="86">
        <v>1143329.1000000001</v>
      </c>
      <c r="P64" s="86">
        <v>1432388.3</v>
      </c>
      <c r="Q64" s="86">
        <v>948733.9</v>
      </c>
      <c r="R64" s="86">
        <v>1023993.7</v>
      </c>
      <c r="S64" s="14">
        <v>1139068.3999999999</v>
      </c>
      <c r="T64" s="14">
        <v>1363537.4</v>
      </c>
      <c r="U64" s="14">
        <v>1205893</v>
      </c>
      <c r="V64" s="14">
        <v>1622955</v>
      </c>
      <c r="W64" s="14">
        <v>2070853.7</v>
      </c>
      <c r="X64" s="14">
        <v>2459788.9</v>
      </c>
      <c r="Y64" s="14">
        <v>2480223.2000000002</v>
      </c>
      <c r="Z64" s="14">
        <v>3062291.9</v>
      </c>
      <c r="AA64" s="14">
        <v>3225753.4</v>
      </c>
      <c r="AB64" s="14">
        <v>2970454.2</v>
      </c>
      <c r="AC64" s="14">
        <v>5723339.4000000004</v>
      </c>
      <c r="AD64" s="14">
        <v>2357966</v>
      </c>
      <c r="AF64" s="85"/>
      <c r="AG64" s="85"/>
      <c r="AH64" s="85"/>
      <c r="AI64" s="85"/>
      <c r="AJ64" s="85"/>
      <c r="AK64" s="85"/>
      <c r="AL64" s="85"/>
      <c r="AM64" s="85"/>
      <c r="AN64" s="85"/>
      <c r="AO64" s="85"/>
      <c r="AP64" s="85"/>
      <c r="AQ64" s="85"/>
      <c r="AR64" s="85"/>
      <c r="AS64" s="85"/>
      <c r="AT64" s="85"/>
      <c r="AU64" s="85"/>
      <c r="AV64" s="85"/>
      <c r="AW64" s="85"/>
      <c r="AX64" s="85"/>
      <c r="AY64" s="85"/>
      <c r="AZ64" s="85"/>
      <c r="BA64" s="85"/>
      <c r="BB64" s="85"/>
      <c r="BC64" s="85"/>
      <c r="BD64" s="85"/>
      <c r="BE64" s="85"/>
      <c r="BF64" s="85"/>
      <c r="BG64" s="85"/>
    </row>
    <row r="65" spans="1:59" x14ac:dyDescent="0.2">
      <c r="A65" s="28" t="s">
        <v>15</v>
      </c>
      <c r="B65" s="38"/>
      <c r="C65" s="11">
        <v>1445305.3</v>
      </c>
      <c r="D65" s="11">
        <v>2026640.8</v>
      </c>
      <c r="E65" s="11">
        <v>2364236.9</v>
      </c>
      <c r="F65" s="52">
        <v>2658220.2000000002</v>
      </c>
      <c r="G65" s="52">
        <v>4910508.4000000004</v>
      </c>
      <c r="H65" s="52">
        <v>7433342.2000000002</v>
      </c>
      <c r="I65" s="52">
        <v>9126673.1999999993</v>
      </c>
      <c r="J65" s="52">
        <f>J59+J60+J62-J63+J64</f>
        <v>10991181.400000002</v>
      </c>
      <c r="K65" s="52">
        <v>13520752.199999999</v>
      </c>
      <c r="L65" s="87">
        <v>17329843.600000001</v>
      </c>
      <c r="M65" s="87">
        <v>22017851.399999999</v>
      </c>
      <c r="N65" s="87">
        <v>27560158.800000001</v>
      </c>
      <c r="O65" s="87">
        <v>34204936.600000001</v>
      </c>
      <c r="P65" s="87">
        <v>42354172.600000001</v>
      </c>
      <c r="Q65" s="87">
        <v>39475844.299999997</v>
      </c>
      <c r="R65" s="87">
        <v>47073765.899999999</v>
      </c>
      <c r="S65" s="52">
        <v>60973509</v>
      </c>
      <c r="T65" s="52">
        <v>69098394.900000021</v>
      </c>
      <c r="U65" s="52">
        <v>73771066.5</v>
      </c>
      <c r="V65" s="52">
        <v>80271861.899999991</v>
      </c>
      <c r="W65" s="52">
        <v>84850899.200000003</v>
      </c>
      <c r="X65" s="52">
        <v>87955653.799999997</v>
      </c>
      <c r="Y65" s="52">
        <v>94190532.800000012</v>
      </c>
      <c r="Z65" s="52">
        <v>106713673.50000001</v>
      </c>
      <c r="AA65" s="52">
        <v>112601490</v>
      </c>
      <c r="AB65" s="52">
        <v>110559579.59999999</v>
      </c>
      <c r="AC65" s="52">
        <v>141031625</v>
      </c>
      <c r="AD65" s="52">
        <v>155639997.19999999</v>
      </c>
      <c r="AF65" s="85"/>
      <c r="AG65" s="85"/>
      <c r="AH65" s="85"/>
      <c r="AI65" s="85"/>
      <c r="AJ65" s="85"/>
      <c r="AK65" s="85"/>
      <c r="AL65" s="85"/>
      <c r="AM65" s="85"/>
      <c r="AN65" s="85"/>
      <c r="AO65" s="85"/>
      <c r="AP65" s="85"/>
      <c r="AQ65" s="85"/>
      <c r="AR65" s="85"/>
      <c r="AS65" s="85"/>
      <c r="AT65" s="85"/>
      <c r="AU65" s="85"/>
      <c r="AV65" s="85"/>
      <c r="AW65" s="85"/>
      <c r="AX65" s="85"/>
      <c r="AY65" s="85"/>
      <c r="AZ65" s="85"/>
      <c r="BA65" s="85"/>
      <c r="BB65" s="85"/>
      <c r="BC65" s="85"/>
      <c r="BD65" s="85"/>
      <c r="BE65" s="85"/>
      <c r="BF65" s="85"/>
      <c r="BG65" s="85"/>
    </row>
    <row r="66" spans="1:59" x14ac:dyDescent="0.2">
      <c r="A66" s="19"/>
      <c r="B66" s="20"/>
      <c r="C66" s="135" t="s">
        <v>71</v>
      </c>
      <c r="D66" s="136"/>
      <c r="E66" s="136"/>
      <c r="F66" s="136"/>
      <c r="G66" s="136"/>
      <c r="H66" s="136"/>
      <c r="I66" s="136"/>
      <c r="J66" s="136"/>
      <c r="K66" s="136"/>
      <c r="L66" s="136"/>
      <c r="M66" s="136"/>
      <c r="N66" s="136"/>
      <c r="O66" s="136"/>
      <c r="P66" s="136"/>
      <c r="Q66" s="136"/>
      <c r="R66" s="136"/>
      <c r="S66" s="136"/>
      <c r="T66" s="136"/>
      <c r="U66" s="136"/>
      <c r="V66" s="136"/>
      <c r="W66" s="136"/>
      <c r="X66" s="136"/>
      <c r="Y66" s="136"/>
      <c r="Z66" s="136"/>
      <c r="AA66" s="136"/>
      <c r="AB66" s="136"/>
      <c r="AC66" s="136"/>
      <c r="AD66" s="136"/>
      <c r="AF66" s="85"/>
      <c r="AG66" s="85"/>
      <c r="AH66" s="85"/>
      <c r="AI66" s="85"/>
      <c r="AJ66" s="85"/>
      <c r="AK66" s="85"/>
      <c r="AL66" s="85"/>
      <c r="AM66" s="85"/>
      <c r="AN66" s="85"/>
      <c r="AO66" s="85"/>
      <c r="AP66" s="85"/>
      <c r="AQ66" s="85"/>
      <c r="AR66" s="85"/>
      <c r="AS66" s="85"/>
      <c r="AT66" s="85"/>
      <c r="AU66" s="85"/>
      <c r="AV66" s="85"/>
      <c r="AW66" s="85"/>
      <c r="AX66" s="85"/>
      <c r="AY66" s="85"/>
      <c r="AZ66" s="85"/>
      <c r="BA66" s="85"/>
      <c r="BB66" s="85"/>
      <c r="BC66" s="85"/>
      <c r="BD66" s="85"/>
      <c r="BE66" s="85"/>
      <c r="BF66" s="85"/>
      <c r="BG66" s="85"/>
    </row>
    <row r="67" spans="1:59" ht="19.5" x14ac:dyDescent="0.2">
      <c r="A67" s="34" t="s">
        <v>44</v>
      </c>
      <c r="B67" s="37" t="s">
        <v>45</v>
      </c>
      <c r="C67" s="12">
        <v>32587.7</v>
      </c>
      <c r="D67" s="12">
        <v>47717</v>
      </c>
      <c r="E67" s="12">
        <v>72191.3</v>
      </c>
      <c r="F67" s="12">
        <v>143790.79999999999</v>
      </c>
      <c r="G67" s="12">
        <v>278550.3</v>
      </c>
      <c r="H67" s="12">
        <v>316788.90000000002</v>
      </c>
      <c r="I67" s="12">
        <v>306734.2</v>
      </c>
      <c r="J67" s="12">
        <v>367331.9</v>
      </c>
      <c r="K67" s="12">
        <v>713955.5</v>
      </c>
      <c r="L67" s="89">
        <v>670883.30000000005</v>
      </c>
      <c r="M67" s="89">
        <v>947091</v>
      </c>
      <c r="N67" s="89">
        <v>1439441.8</v>
      </c>
      <c r="O67" s="89">
        <v>1740978.8</v>
      </c>
      <c r="P67" s="89">
        <v>2287726.4</v>
      </c>
      <c r="Q67" s="89">
        <v>1929722.1</v>
      </c>
      <c r="R67" s="89">
        <v>2243073</v>
      </c>
      <c r="S67" s="12">
        <v>2628320.2000000002</v>
      </c>
      <c r="T67" s="12">
        <v>3100457.7</v>
      </c>
      <c r="U67" s="12">
        <v>3331895.6</v>
      </c>
      <c r="V67" s="12">
        <v>3815331.9</v>
      </c>
      <c r="W67" s="12">
        <v>3983682.7</v>
      </c>
      <c r="X67" s="12">
        <v>4673880.8</v>
      </c>
      <c r="Y67" s="12">
        <v>4794921.2</v>
      </c>
      <c r="Z67" s="12">
        <v>5398860</v>
      </c>
      <c r="AA67" s="12">
        <v>6442945.2999999998</v>
      </c>
      <c r="AB67" s="12">
        <v>5474286.0999999996</v>
      </c>
      <c r="AC67" s="12">
        <v>8898014.9000000004</v>
      </c>
      <c r="AD67" s="12">
        <v>5150153.2</v>
      </c>
      <c r="AF67" s="85"/>
      <c r="AG67" s="85"/>
      <c r="AH67" s="85"/>
      <c r="AI67" s="85"/>
      <c r="AJ67" s="85"/>
      <c r="AK67" s="85"/>
      <c r="AL67" s="85"/>
      <c r="AM67" s="85"/>
      <c r="AN67" s="85"/>
      <c r="AO67" s="85"/>
      <c r="AP67" s="85"/>
      <c r="AQ67" s="85"/>
      <c r="AR67" s="85"/>
      <c r="AS67" s="85"/>
      <c r="AT67" s="85"/>
      <c r="AU67" s="85"/>
      <c r="AV67" s="85"/>
      <c r="AW67" s="85"/>
      <c r="AX67" s="85"/>
      <c r="AY67" s="85"/>
      <c r="AZ67" s="85"/>
      <c r="BA67" s="85"/>
      <c r="BB67" s="85"/>
      <c r="BC67" s="85"/>
      <c r="BD67" s="85"/>
      <c r="BE67" s="85"/>
      <c r="BF67" s="85"/>
      <c r="BG67" s="85"/>
    </row>
    <row r="68" spans="1:59" x14ac:dyDescent="0.2">
      <c r="A68" s="34" t="s">
        <v>7</v>
      </c>
      <c r="B68" s="37" t="s">
        <v>46</v>
      </c>
      <c r="C68" s="12">
        <v>1412717.6</v>
      </c>
      <c r="D68" s="12">
        <v>1978923.8</v>
      </c>
      <c r="E68" s="12">
        <v>2292045.6</v>
      </c>
      <c r="F68" s="12">
        <v>2514429.4</v>
      </c>
      <c r="G68" s="12">
        <v>4631958.0999999996</v>
      </c>
      <c r="H68" s="12">
        <v>7116553.2999999998</v>
      </c>
      <c r="I68" s="12">
        <v>8819939</v>
      </c>
      <c r="J68" s="12">
        <f>J59+J60+J62-J63+J64-J67</f>
        <v>10623849.500000002</v>
      </c>
      <c r="K68" s="12">
        <v>12806796.699999999</v>
      </c>
      <c r="L68" s="89">
        <v>16658960.300000001</v>
      </c>
      <c r="M68" s="89">
        <v>21070760.399999999</v>
      </c>
      <c r="N68" s="89">
        <v>26120717</v>
      </c>
      <c r="O68" s="89">
        <v>32463957.800000001</v>
      </c>
      <c r="P68" s="89">
        <v>40066446.200000003</v>
      </c>
      <c r="Q68" s="89">
        <v>37546122.200000003</v>
      </c>
      <c r="R68" s="89">
        <v>44830692.899999999</v>
      </c>
      <c r="S68" s="12">
        <v>58345188.799999997</v>
      </c>
      <c r="T68" s="12">
        <v>65997937.200000003</v>
      </c>
      <c r="U68" s="12">
        <v>70439170.900000006</v>
      </c>
      <c r="V68" s="12">
        <v>76456530</v>
      </c>
      <c r="W68" s="12">
        <v>80867216.5</v>
      </c>
      <c r="X68" s="12">
        <v>83281773</v>
      </c>
      <c r="Y68" s="12">
        <v>89395611.599999994</v>
      </c>
      <c r="Z68" s="12">
        <v>101314813.5</v>
      </c>
      <c r="AA68" s="12">
        <v>106158544.7</v>
      </c>
      <c r="AB68" s="12">
        <v>105085293.5</v>
      </c>
      <c r="AC68" s="12">
        <v>132133610.09999999</v>
      </c>
      <c r="AD68" s="12">
        <v>150489844</v>
      </c>
      <c r="AF68" s="85"/>
      <c r="AG68" s="85"/>
      <c r="AH68" s="85"/>
      <c r="AI68" s="85"/>
      <c r="AJ68" s="85"/>
      <c r="AK68" s="85"/>
      <c r="AL68" s="85"/>
      <c r="AM68" s="85"/>
      <c r="AN68" s="85"/>
      <c r="AO68" s="85"/>
      <c r="AP68" s="85"/>
      <c r="AQ68" s="85"/>
      <c r="AR68" s="85"/>
      <c r="AS68" s="85"/>
      <c r="AT68" s="85"/>
      <c r="AU68" s="85"/>
      <c r="AV68" s="85"/>
      <c r="AW68" s="85"/>
      <c r="AX68" s="85"/>
      <c r="AY68" s="85"/>
      <c r="AZ68" s="85"/>
      <c r="BA68" s="85"/>
      <c r="BB68" s="85"/>
      <c r="BC68" s="85"/>
      <c r="BD68" s="85"/>
      <c r="BE68" s="85"/>
      <c r="BF68" s="85"/>
      <c r="BG68" s="85"/>
    </row>
    <row r="69" spans="1:59" x14ac:dyDescent="0.2">
      <c r="A69" s="28" t="s">
        <v>15</v>
      </c>
      <c r="B69" s="28"/>
      <c r="C69" s="11">
        <v>1445305.3</v>
      </c>
      <c r="D69" s="11">
        <v>2026640.8</v>
      </c>
      <c r="E69" s="11">
        <v>2364236.9</v>
      </c>
      <c r="F69" s="11">
        <v>2658220.2000000002</v>
      </c>
      <c r="G69" s="11">
        <v>4910508.4000000004</v>
      </c>
      <c r="H69" s="11">
        <v>7433342.2000000002</v>
      </c>
      <c r="I69" s="11">
        <v>9126673.1999999993</v>
      </c>
      <c r="J69" s="11">
        <f>J67+J68</f>
        <v>10991181.400000002</v>
      </c>
      <c r="K69" s="11">
        <v>13520752.199999999</v>
      </c>
      <c r="L69" s="91">
        <v>17329843.600000001</v>
      </c>
      <c r="M69" s="91">
        <v>22017851.399999999</v>
      </c>
      <c r="N69" s="91">
        <v>27560158.800000001</v>
      </c>
      <c r="O69" s="91">
        <v>34204936.600000001</v>
      </c>
      <c r="P69" s="91">
        <v>42354172.600000001</v>
      </c>
      <c r="Q69" s="91">
        <v>39475844.299999997</v>
      </c>
      <c r="R69" s="91">
        <v>47073765.899999999</v>
      </c>
      <c r="S69" s="11">
        <v>60973509</v>
      </c>
      <c r="T69" s="11">
        <v>69098394.900000006</v>
      </c>
      <c r="U69" s="11">
        <v>73771066.5</v>
      </c>
      <c r="V69" s="11">
        <v>80271861.900000006</v>
      </c>
      <c r="W69" s="11">
        <v>84850899.200000003</v>
      </c>
      <c r="X69" s="11">
        <v>87955653.799999997</v>
      </c>
      <c r="Y69" s="11">
        <v>94190532.799999997</v>
      </c>
      <c r="Z69" s="11">
        <v>106713673.5</v>
      </c>
      <c r="AA69" s="11">
        <v>112601490</v>
      </c>
      <c r="AB69" s="11">
        <v>110559579.59999999</v>
      </c>
      <c r="AC69" s="11">
        <v>141031625</v>
      </c>
      <c r="AD69" s="11">
        <v>155639997.19999999</v>
      </c>
      <c r="AF69" s="85"/>
      <c r="AG69" s="85"/>
      <c r="AH69" s="85"/>
      <c r="AI69" s="85"/>
      <c r="AJ69" s="85"/>
      <c r="AK69" s="85"/>
      <c r="AL69" s="85"/>
      <c r="AM69" s="85"/>
      <c r="AN69" s="85"/>
      <c r="AO69" s="85"/>
      <c r="AP69" s="85"/>
      <c r="AQ69" s="85"/>
      <c r="AR69" s="85"/>
      <c r="AS69" s="85"/>
      <c r="AT69" s="85"/>
      <c r="AU69" s="85"/>
      <c r="AV69" s="85"/>
      <c r="AW69" s="85"/>
      <c r="AX69" s="85"/>
      <c r="AY69" s="85"/>
      <c r="AZ69" s="85"/>
      <c r="BA69" s="85"/>
      <c r="BB69" s="85"/>
      <c r="BC69" s="85"/>
      <c r="BD69" s="85"/>
      <c r="BE69" s="85"/>
      <c r="BF69" s="85"/>
      <c r="BG69" s="85"/>
    </row>
    <row r="70" spans="1:59" x14ac:dyDescent="0.2">
      <c r="A70" s="60"/>
      <c r="B70" s="60"/>
      <c r="C70" s="125"/>
      <c r="D70" s="4"/>
      <c r="E70" s="128"/>
      <c r="F70" s="13"/>
      <c r="G70" s="64"/>
      <c r="H70" s="62"/>
      <c r="I70" s="126"/>
      <c r="J70" s="126"/>
      <c r="K70" s="126"/>
      <c r="L70" s="127"/>
      <c r="M70" s="127"/>
      <c r="N70" s="127"/>
      <c r="O70" s="127"/>
      <c r="P70" s="127"/>
      <c r="Q70" s="127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85"/>
      <c r="AC70" s="85"/>
      <c r="AD70" s="85"/>
      <c r="AF70" s="85"/>
      <c r="AG70" s="85"/>
      <c r="AH70" s="85"/>
      <c r="AI70" s="85"/>
      <c r="AJ70" s="85"/>
      <c r="AK70" s="85"/>
      <c r="AL70" s="85"/>
      <c r="AM70" s="85"/>
      <c r="AN70" s="85"/>
      <c r="AO70" s="85"/>
      <c r="AP70" s="85"/>
      <c r="AQ70" s="85"/>
      <c r="AR70" s="85"/>
      <c r="AS70" s="85"/>
      <c r="AT70" s="85"/>
      <c r="AU70" s="85"/>
      <c r="AV70" s="85"/>
      <c r="AW70" s="85"/>
      <c r="AX70" s="85"/>
      <c r="AY70" s="85"/>
      <c r="AZ70" s="85"/>
      <c r="BA70" s="85"/>
      <c r="BB70" s="85"/>
      <c r="BC70" s="85"/>
      <c r="BD70" s="85"/>
      <c r="BE70" s="85"/>
      <c r="BF70" s="85"/>
      <c r="BG70" s="85"/>
    </row>
    <row r="71" spans="1:59" x14ac:dyDescent="0.2">
      <c r="A71" s="110"/>
      <c r="B71" s="114"/>
      <c r="C71" s="138" t="s">
        <v>67</v>
      </c>
      <c r="D71" s="138"/>
      <c r="E71" s="138"/>
      <c r="F71" s="138"/>
      <c r="G71" s="138"/>
      <c r="H71" s="138"/>
      <c r="I71" s="138"/>
      <c r="J71" s="138"/>
      <c r="K71" s="138"/>
      <c r="L71" s="138"/>
      <c r="M71" s="138"/>
      <c r="N71" s="138"/>
      <c r="O71" s="138"/>
      <c r="P71" s="138"/>
      <c r="Q71" s="138"/>
      <c r="R71" s="138"/>
      <c r="S71" s="138"/>
      <c r="T71" s="138"/>
      <c r="U71" s="138"/>
      <c r="V71" s="138"/>
      <c r="W71" s="138"/>
      <c r="X71" s="138"/>
      <c r="Y71" s="138"/>
      <c r="Z71" s="138"/>
      <c r="AA71" s="138"/>
      <c r="AB71" s="138"/>
      <c r="AC71" s="138"/>
      <c r="AD71" s="138"/>
      <c r="AF71" s="85"/>
      <c r="AG71" s="85"/>
      <c r="AH71" s="85"/>
      <c r="AI71" s="85"/>
      <c r="AJ71" s="85"/>
      <c r="AK71" s="85"/>
      <c r="AL71" s="85"/>
      <c r="AM71" s="85"/>
      <c r="AN71" s="85"/>
      <c r="AO71" s="85"/>
      <c r="AP71" s="85"/>
      <c r="AQ71" s="85"/>
      <c r="AR71" s="85"/>
      <c r="AS71" s="85"/>
      <c r="AT71" s="85"/>
      <c r="AU71" s="85"/>
      <c r="AV71" s="85"/>
      <c r="AW71" s="85"/>
      <c r="AX71" s="85"/>
      <c r="AY71" s="85"/>
      <c r="AZ71" s="85"/>
      <c r="BA71" s="85"/>
      <c r="BB71" s="85"/>
      <c r="BC71" s="85"/>
      <c r="BD71" s="85"/>
      <c r="BE71" s="85"/>
      <c r="BF71" s="85"/>
      <c r="BG71" s="85"/>
    </row>
    <row r="72" spans="1:59" x14ac:dyDescent="0.2">
      <c r="A72" s="41"/>
      <c r="B72" s="41"/>
      <c r="C72" s="125"/>
      <c r="D72" s="4"/>
      <c r="E72" s="128"/>
      <c r="F72" s="13"/>
      <c r="G72" s="64"/>
      <c r="H72" s="62"/>
      <c r="I72" s="126"/>
      <c r="J72" s="126"/>
      <c r="K72" s="126"/>
      <c r="L72" s="127"/>
      <c r="M72" s="127"/>
      <c r="N72" s="127"/>
      <c r="O72" s="127"/>
      <c r="P72" s="127"/>
      <c r="Q72" s="127"/>
      <c r="R72" s="127"/>
      <c r="S72" s="125"/>
      <c r="T72" s="125"/>
      <c r="U72" s="125"/>
      <c r="V72" s="125"/>
      <c r="W72" s="125"/>
      <c r="X72" s="125"/>
      <c r="Y72" s="125"/>
      <c r="Z72" s="125"/>
      <c r="AA72" s="120"/>
      <c r="AB72" s="85"/>
      <c r="AC72" s="85"/>
      <c r="AD72" s="85"/>
      <c r="AF72" s="85"/>
      <c r="AG72" s="85"/>
      <c r="AH72" s="85"/>
      <c r="AI72" s="85"/>
      <c r="AJ72" s="85"/>
      <c r="AK72" s="85"/>
      <c r="AL72" s="85"/>
      <c r="AM72" s="85"/>
      <c r="AN72" s="85"/>
      <c r="AO72" s="85"/>
      <c r="AP72" s="85"/>
      <c r="AQ72" s="85"/>
      <c r="AR72" s="85"/>
      <c r="AS72" s="85"/>
      <c r="AT72" s="85"/>
      <c r="AU72" s="85"/>
      <c r="AV72" s="85"/>
      <c r="AW72" s="85"/>
      <c r="AX72" s="85"/>
      <c r="AY72" s="85"/>
      <c r="AZ72" s="85"/>
      <c r="BA72" s="85"/>
      <c r="BB72" s="85"/>
      <c r="BC72" s="85"/>
      <c r="BD72" s="85"/>
      <c r="BE72" s="85"/>
      <c r="BF72" s="85"/>
      <c r="BG72" s="85"/>
    </row>
    <row r="73" spans="1:59" x14ac:dyDescent="0.2">
      <c r="A73" s="58"/>
      <c r="B73" s="58"/>
      <c r="C73" s="134" t="s">
        <v>70</v>
      </c>
      <c r="D73" s="134"/>
      <c r="E73" s="134"/>
      <c r="F73" s="134"/>
      <c r="G73" s="134"/>
      <c r="H73" s="134"/>
      <c r="I73" s="134"/>
      <c r="J73" s="134"/>
      <c r="K73" s="134"/>
      <c r="L73" s="134"/>
      <c r="M73" s="134"/>
      <c r="N73" s="134"/>
      <c r="O73" s="134"/>
      <c r="P73" s="134"/>
      <c r="Q73" s="134"/>
      <c r="R73" s="134"/>
      <c r="S73" s="134"/>
      <c r="T73" s="134"/>
      <c r="U73" s="134"/>
      <c r="V73" s="134"/>
      <c r="W73" s="134"/>
      <c r="X73" s="134"/>
      <c r="Y73" s="134"/>
      <c r="Z73" s="134"/>
      <c r="AA73" s="134"/>
      <c r="AB73" s="134"/>
      <c r="AC73" s="134"/>
      <c r="AD73" s="134"/>
      <c r="AF73" s="85"/>
      <c r="AG73" s="85"/>
      <c r="AH73" s="85"/>
      <c r="AI73" s="85"/>
      <c r="AJ73" s="85"/>
      <c r="AK73" s="85"/>
      <c r="AL73" s="85"/>
      <c r="AM73" s="85"/>
      <c r="AN73" s="85"/>
      <c r="AO73" s="85"/>
      <c r="AP73" s="85"/>
      <c r="AQ73" s="85"/>
      <c r="AR73" s="85"/>
      <c r="AS73" s="85"/>
      <c r="AT73" s="85"/>
      <c r="AU73" s="85"/>
      <c r="AV73" s="85"/>
      <c r="AW73" s="85"/>
      <c r="AX73" s="85"/>
      <c r="AY73" s="85"/>
      <c r="AZ73" s="85"/>
      <c r="BA73" s="85"/>
      <c r="BB73" s="85"/>
      <c r="BC73" s="85"/>
      <c r="BD73" s="85"/>
      <c r="BE73" s="85"/>
      <c r="BF73" s="85"/>
      <c r="BG73" s="85"/>
    </row>
    <row r="74" spans="1:59" x14ac:dyDescent="0.2">
      <c r="A74" s="34" t="s">
        <v>47</v>
      </c>
      <c r="B74" s="16" t="s">
        <v>46</v>
      </c>
      <c r="C74" s="14">
        <v>1412717.6</v>
      </c>
      <c r="D74" s="14">
        <v>1978923.8</v>
      </c>
      <c r="E74" s="14">
        <v>2292045.6</v>
      </c>
      <c r="F74" s="14">
        <v>2514429.4</v>
      </c>
      <c r="G74" s="14">
        <v>4631958.0999999996</v>
      </c>
      <c r="H74" s="14">
        <v>7116553.2999999998</v>
      </c>
      <c r="I74" s="14">
        <v>8819939</v>
      </c>
      <c r="J74" s="14">
        <f>J68</f>
        <v>10623849.500000002</v>
      </c>
      <c r="K74" s="14">
        <v>12806796.699999999</v>
      </c>
      <c r="L74" s="86">
        <v>16658960.300000001</v>
      </c>
      <c r="M74" s="86">
        <v>21070760.399999999</v>
      </c>
      <c r="N74" s="86">
        <v>26120717</v>
      </c>
      <c r="O74" s="86">
        <v>32463957.800000001</v>
      </c>
      <c r="P74" s="86">
        <v>40066446.200000003</v>
      </c>
      <c r="Q74" s="86">
        <v>37546122.200000003</v>
      </c>
      <c r="R74" s="86">
        <v>44830692.899999999</v>
      </c>
      <c r="S74" s="14">
        <v>58345188.799999997</v>
      </c>
      <c r="T74" s="14">
        <v>65997937.200000003</v>
      </c>
      <c r="U74" s="14">
        <v>70439170.900000006</v>
      </c>
      <c r="V74" s="14">
        <v>76456530</v>
      </c>
      <c r="W74" s="14">
        <v>80867216.5</v>
      </c>
      <c r="X74" s="14">
        <v>83281773</v>
      </c>
      <c r="Y74" s="14">
        <v>89395611.599999994</v>
      </c>
      <c r="Z74" s="14">
        <v>101314813.5</v>
      </c>
      <c r="AA74" s="14">
        <v>106158544.7</v>
      </c>
      <c r="AB74" s="14">
        <v>105085293.5</v>
      </c>
      <c r="AC74" s="14">
        <v>132133610.09999999</v>
      </c>
      <c r="AD74" s="14">
        <v>150489844</v>
      </c>
      <c r="AF74" s="85"/>
      <c r="AG74" s="85"/>
      <c r="AH74" s="85"/>
      <c r="AI74" s="85"/>
      <c r="AJ74" s="85"/>
      <c r="AK74" s="85"/>
      <c r="AL74" s="85"/>
      <c r="AM74" s="85"/>
      <c r="AN74" s="85"/>
      <c r="AO74" s="85"/>
      <c r="AP74" s="85"/>
      <c r="AQ74" s="85"/>
      <c r="AR74" s="85"/>
      <c r="AS74" s="85"/>
      <c r="AT74" s="85"/>
      <c r="AU74" s="85"/>
      <c r="AV74" s="85"/>
      <c r="AW74" s="85"/>
      <c r="AX74" s="85"/>
      <c r="AY74" s="85"/>
      <c r="AZ74" s="85"/>
      <c r="BA74" s="85"/>
      <c r="BB74" s="85"/>
      <c r="BC74" s="85"/>
      <c r="BD74" s="85"/>
      <c r="BE74" s="85"/>
      <c r="BF74" s="85"/>
      <c r="BG74" s="85"/>
    </row>
    <row r="75" spans="1:59" ht="19.5" x14ac:dyDescent="0.2">
      <c r="A75" s="34" t="s">
        <v>48</v>
      </c>
      <c r="B75" s="26" t="s">
        <v>51</v>
      </c>
      <c r="C75" s="14">
        <v>4071.6</v>
      </c>
      <c r="D75" s="14">
        <v>4027.5</v>
      </c>
      <c r="E75" s="14">
        <v>2372</v>
      </c>
      <c r="F75" s="14">
        <v>3164.1</v>
      </c>
      <c r="G75" s="14">
        <v>29797.200000000001</v>
      </c>
      <c r="H75" s="14">
        <v>22712.2</v>
      </c>
      <c r="I75" s="14">
        <v>21740.3</v>
      </c>
      <c r="J75" s="14">
        <v>52779</v>
      </c>
      <c r="K75" s="14">
        <v>77291.100000000006</v>
      </c>
      <c r="L75" s="86">
        <v>104743.2</v>
      </c>
      <c r="M75" s="86">
        <v>127122.8</v>
      </c>
      <c r="N75" s="86">
        <v>173571.7</v>
      </c>
      <c r="O75" s="86">
        <v>214956.4</v>
      </c>
      <c r="P75" s="86">
        <v>270526.3</v>
      </c>
      <c r="Q75" s="86">
        <v>281951.8</v>
      </c>
      <c r="R75" s="86">
        <v>302445.09999999998</v>
      </c>
      <c r="S75" s="14">
        <v>404378.1</v>
      </c>
      <c r="T75" s="14">
        <v>511478.1</v>
      </c>
      <c r="U75" s="14">
        <v>552213</v>
      </c>
      <c r="V75" s="14">
        <v>671576.6</v>
      </c>
      <c r="W75" s="14">
        <v>603548.1</v>
      </c>
      <c r="X75" s="14">
        <v>573412.4</v>
      </c>
      <c r="Y75" s="14">
        <v>615631.1</v>
      </c>
      <c r="Z75" s="14">
        <v>778308.9</v>
      </c>
      <c r="AA75" s="14">
        <v>947194.3</v>
      </c>
      <c r="AB75" s="14">
        <v>968749.1</v>
      </c>
      <c r="AC75" s="14">
        <v>1064771.8999999999</v>
      </c>
      <c r="AD75" s="14">
        <v>813268.5</v>
      </c>
      <c r="AF75" s="85"/>
      <c r="AG75" s="85"/>
      <c r="AH75" s="85"/>
      <c r="AI75" s="85"/>
      <c r="AJ75" s="85"/>
      <c r="AK75" s="85"/>
      <c r="AL75" s="85"/>
      <c r="AM75" s="85"/>
      <c r="AN75" s="85"/>
      <c r="AO75" s="85"/>
      <c r="AP75" s="85"/>
      <c r="AQ75" s="85"/>
      <c r="AR75" s="85"/>
      <c r="AS75" s="85"/>
      <c r="AT75" s="85"/>
      <c r="AU75" s="85"/>
      <c r="AV75" s="85"/>
      <c r="AW75" s="85"/>
      <c r="AX75" s="85"/>
      <c r="AY75" s="85"/>
      <c r="AZ75" s="85"/>
      <c r="BA75" s="85"/>
      <c r="BB75" s="85"/>
      <c r="BC75" s="85"/>
      <c r="BD75" s="85"/>
      <c r="BE75" s="85"/>
      <c r="BF75" s="85"/>
      <c r="BG75" s="85"/>
    </row>
    <row r="76" spans="1:59" x14ac:dyDescent="0.2">
      <c r="A76" s="28" t="s">
        <v>15</v>
      </c>
      <c r="B76" s="18"/>
      <c r="C76" s="80">
        <v>1416789.2</v>
      </c>
      <c r="D76" s="52">
        <v>1982951.3</v>
      </c>
      <c r="E76" s="52">
        <v>2294417.6</v>
      </c>
      <c r="F76" s="52">
        <v>2517593.5</v>
      </c>
      <c r="G76" s="52">
        <v>4661755.3</v>
      </c>
      <c r="H76" s="52">
        <v>7139265.5</v>
      </c>
      <c r="I76" s="52">
        <v>8841679.3000000007</v>
      </c>
      <c r="J76" s="52">
        <f>J74+J75</f>
        <v>10676628.500000002</v>
      </c>
      <c r="K76" s="52">
        <v>12884087.800000001</v>
      </c>
      <c r="L76" s="87">
        <v>16763703.5</v>
      </c>
      <c r="M76" s="87">
        <v>21197883.199999999</v>
      </c>
      <c r="N76" s="87">
        <v>26294288.699999999</v>
      </c>
      <c r="O76" s="87">
        <v>32678914.199999999</v>
      </c>
      <c r="P76" s="87">
        <v>40336972.5</v>
      </c>
      <c r="Q76" s="87">
        <v>37828074</v>
      </c>
      <c r="R76" s="87">
        <v>45133138</v>
      </c>
      <c r="S76" s="52">
        <v>58749566.899999999</v>
      </c>
      <c r="T76" s="52">
        <v>66509415.300000004</v>
      </c>
      <c r="U76" s="52">
        <v>70991383.900000006</v>
      </c>
      <c r="V76" s="52">
        <v>77128106.599999994</v>
      </c>
      <c r="W76" s="52">
        <v>81470764.599999994</v>
      </c>
      <c r="X76" s="52">
        <v>83855185.400000006</v>
      </c>
      <c r="Y76" s="52">
        <v>90011242.699999988</v>
      </c>
      <c r="Z76" s="52">
        <v>102093122.40000001</v>
      </c>
      <c r="AA76" s="52">
        <v>107105739</v>
      </c>
      <c r="AB76" s="52">
        <f>AB74+AB75</f>
        <v>106054042.59999999</v>
      </c>
      <c r="AC76" s="52">
        <f>AC74+AC75</f>
        <v>133198382</v>
      </c>
      <c r="AD76" s="52">
        <f>AD74+AD75</f>
        <v>151303112.5</v>
      </c>
      <c r="AF76" s="85"/>
      <c r="AG76" s="85"/>
      <c r="AH76" s="85"/>
      <c r="AI76" s="85"/>
      <c r="AJ76" s="85"/>
      <c r="AK76" s="85"/>
      <c r="AL76" s="85"/>
      <c r="AM76" s="85"/>
      <c r="AN76" s="85"/>
      <c r="AO76" s="85"/>
      <c r="AP76" s="85"/>
      <c r="AQ76" s="85"/>
      <c r="AR76" s="85"/>
      <c r="AS76" s="85"/>
      <c r="AT76" s="85"/>
      <c r="AU76" s="85"/>
      <c r="AV76" s="85"/>
      <c r="AW76" s="85"/>
      <c r="AX76" s="85"/>
      <c r="AY76" s="85"/>
      <c r="AZ76" s="85"/>
      <c r="BA76" s="85"/>
      <c r="BB76" s="85"/>
      <c r="BC76" s="85"/>
      <c r="BD76" s="85"/>
      <c r="BE76" s="85"/>
      <c r="BF76" s="85"/>
      <c r="BG76" s="85"/>
    </row>
    <row r="77" spans="1:59" x14ac:dyDescent="0.2">
      <c r="A77" s="19"/>
      <c r="B77" s="42"/>
      <c r="C77" s="135" t="s">
        <v>71</v>
      </c>
      <c r="D77" s="136"/>
      <c r="E77" s="136"/>
      <c r="F77" s="136"/>
      <c r="G77" s="136"/>
      <c r="H77" s="136"/>
      <c r="I77" s="136"/>
      <c r="J77" s="136"/>
      <c r="K77" s="136"/>
      <c r="L77" s="136"/>
      <c r="M77" s="136"/>
      <c r="N77" s="136"/>
      <c r="O77" s="136"/>
      <c r="P77" s="136"/>
      <c r="Q77" s="136"/>
      <c r="R77" s="136"/>
      <c r="S77" s="136"/>
      <c r="T77" s="136"/>
      <c r="U77" s="136"/>
      <c r="V77" s="136"/>
      <c r="W77" s="136"/>
      <c r="X77" s="136"/>
      <c r="Y77" s="136"/>
      <c r="Z77" s="136"/>
      <c r="AA77" s="136"/>
      <c r="AB77" s="136"/>
      <c r="AC77" s="136"/>
      <c r="AD77" s="136"/>
      <c r="AF77" s="85"/>
      <c r="AG77" s="85"/>
      <c r="AH77" s="85"/>
      <c r="AI77" s="85"/>
      <c r="AJ77" s="85"/>
      <c r="AK77" s="85"/>
      <c r="AL77" s="85"/>
      <c r="AM77" s="85"/>
      <c r="AN77" s="85"/>
      <c r="AO77" s="85"/>
      <c r="AP77" s="85"/>
      <c r="AQ77" s="85"/>
      <c r="AR77" s="85"/>
      <c r="AS77" s="85"/>
      <c r="AT77" s="85"/>
      <c r="AU77" s="85"/>
      <c r="AV77" s="85"/>
      <c r="AW77" s="85"/>
      <c r="AX77" s="85"/>
      <c r="AY77" s="85"/>
      <c r="AZ77" s="85"/>
      <c r="BA77" s="85"/>
      <c r="BB77" s="85"/>
      <c r="BC77" s="85"/>
      <c r="BD77" s="85"/>
      <c r="BE77" s="85"/>
      <c r="BF77" s="85"/>
      <c r="BG77" s="85"/>
    </row>
    <row r="78" spans="1:59" ht="19.5" x14ac:dyDescent="0.2">
      <c r="A78" s="34" t="s">
        <v>49</v>
      </c>
      <c r="B78" s="16" t="s">
        <v>52</v>
      </c>
      <c r="C78" s="12">
        <v>3386.1</v>
      </c>
      <c r="D78" s="12">
        <v>3594.8</v>
      </c>
      <c r="E78" s="12">
        <v>4445.3</v>
      </c>
      <c r="F78" s="12">
        <v>5710.5</v>
      </c>
      <c r="G78" s="12">
        <v>14361</v>
      </c>
      <c r="H78" s="12">
        <v>20786.900000000001</v>
      </c>
      <c r="I78" s="12">
        <v>45666.400000000001</v>
      </c>
      <c r="J78" s="12">
        <v>63957.4</v>
      </c>
      <c r="K78" s="12">
        <v>89285.6</v>
      </c>
      <c r="L78" s="89">
        <v>124408.8</v>
      </c>
      <c r="M78" s="89">
        <v>156730.1</v>
      </c>
      <c r="N78" s="89">
        <v>214561.1</v>
      </c>
      <c r="O78" s="89">
        <v>303347.8</v>
      </c>
      <c r="P78" s="89">
        <v>341275</v>
      </c>
      <c r="Q78" s="89">
        <v>370912.9</v>
      </c>
      <c r="R78" s="89">
        <v>412357</v>
      </c>
      <c r="S78" s="12">
        <v>566635.30000000005</v>
      </c>
      <c r="T78" s="12">
        <v>703803</v>
      </c>
      <c r="U78" s="12">
        <v>850381.3</v>
      </c>
      <c r="V78" s="12">
        <v>986459.9</v>
      </c>
      <c r="W78" s="12">
        <v>954780.1</v>
      </c>
      <c r="X78" s="12">
        <v>990384.5</v>
      </c>
      <c r="Y78" s="12">
        <v>1141666.3999999999</v>
      </c>
      <c r="Z78" s="12">
        <v>1337605.1000000001</v>
      </c>
      <c r="AA78" s="12">
        <v>1604523.6</v>
      </c>
      <c r="AB78" s="12">
        <v>1422882.6</v>
      </c>
      <c r="AC78" s="12">
        <v>1420475.2</v>
      </c>
      <c r="AD78" s="12">
        <v>1369696.3</v>
      </c>
      <c r="AF78" s="85"/>
      <c r="AG78" s="85"/>
      <c r="AH78" s="85"/>
      <c r="AI78" s="85"/>
      <c r="AJ78" s="85"/>
      <c r="AK78" s="85"/>
      <c r="AL78" s="85"/>
      <c r="AM78" s="85"/>
      <c r="AN78" s="85"/>
      <c r="AO78" s="85"/>
      <c r="AP78" s="85"/>
      <c r="AQ78" s="85"/>
      <c r="AR78" s="85"/>
      <c r="AS78" s="85"/>
      <c r="AT78" s="85"/>
      <c r="AU78" s="85"/>
      <c r="AV78" s="85"/>
      <c r="AW78" s="85"/>
      <c r="AX78" s="85"/>
      <c r="AY78" s="85"/>
      <c r="AZ78" s="85"/>
      <c r="BA78" s="85"/>
      <c r="BB78" s="85"/>
      <c r="BC78" s="85"/>
      <c r="BD78" s="85"/>
      <c r="BE78" s="85"/>
      <c r="BF78" s="85"/>
      <c r="BG78" s="85"/>
    </row>
    <row r="79" spans="1:59" x14ac:dyDescent="0.2">
      <c r="A79" s="39" t="s">
        <v>50</v>
      </c>
      <c r="B79" s="26" t="s">
        <v>53</v>
      </c>
      <c r="C79" s="12">
        <v>1413403.1</v>
      </c>
      <c r="D79" s="12">
        <v>1979356.5</v>
      </c>
      <c r="E79" s="12">
        <v>2289972.2999999998</v>
      </c>
      <c r="F79" s="12">
        <v>2511883</v>
      </c>
      <c r="G79" s="12">
        <v>4647394.3</v>
      </c>
      <c r="H79" s="12">
        <v>7118478.5999999996</v>
      </c>
      <c r="I79" s="12">
        <v>8796012.9000000004</v>
      </c>
      <c r="J79" s="12">
        <f>J74+J75-J78</f>
        <v>10612671.100000001</v>
      </c>
      <c r="K79" s="12">
        <v>12794802.199999999</v>
      </c>
      <c r="L79" s="89">
        <v>16639294.699999999</v>
      </c>
      <c r="M79" s="89">
        <v>21041153.100000001</v>
      </c>
      <c r="N79" s="89">
        <v>26079727.600000001</v>
      </c>
      <c r="O79" s="89">
        <v>32375566.399999999</v>
      </c>
      <c r="P79" s="89">
        <v>39995697.5</v>
      </c>
      <c r="Q79" s="89">
        <v>37457161.100000001</v>
      </c>
      <c r="R79" s="89">
        <v>44720781</v>
      </c>
      <c r="S79" s="12">
        <v>58182931.600000001</v>
      </c>
      <c r="T79" s="12">
        <v>65805612.299999997</v>
      </c>
      <c r="U79" s="12">
        <v>70141002.599999994</v>
      </c>
      <c r="V79" s="12">
        <v>76141646.700000003</v>
      </c>
      <c r="W79" s="12">
        <v>80515984.5</v>
      </c>
      <c r="X79" s="12">
        <v>82864800.900000006</v>
      </c>
      <c r="Y79" s="12">
        <v>88869576.299999997</v>
      </c>
      <c r="Z79" s="12">
        <v>100755517.3</v>
      </c>
      <c r="AA79" s="12">
        <v>105501215.40000001</v>
      </c>
      <c r="AB79" s="12">
        <v>104631160</v>
      </c>
      <c r="AC79" s="12">
        <v>131777906.8</v>
      </c>
      <c r="AD79" s="12">
        <v>149933416.19999999</v>
      </c>
      <c r="AF79" s="85"/>
      <c r="AG79" s="85"/>
      <c r="AH79" s="85"/>
      <c r="AI79" s="85"/>
      <c r="AJ79" s="85"/>
      <c r="AK79" s="85"/>
      <c r="AL79" s="85"/>
      <c r="AM79" s="85"/>
      <c r="AN79" s="85"/>
      <c r="AO79" s="85"/>
      <c r="AP79" s="85"/>
      <c r="AQ79" s="85"/>
      <c r="AR79" s="85"/>
      <c r="AS79" s="85"/>
      <c r="AT79" s="85"/>
      <c r="AU79" s="85"/>
      <c r="AV79" s="85"/>
      <c r="AW79" s="85"/>
      <c r="AX79" s="85"/>
      <c r="AY79" s="85"/>
      <c r="AZ79" s="85"/>
      <c r="BA79" s="85"/>
      <c r="BB79" s="85"/>
      <c r="BC79" s="85"/>
      <c r="BD79" s="85"/>
      <c r="BE79" s="85"/>
      <c r="BF79" s="85"/>
      <c r="BG79" s="85"/>
    </row>
    <row r="80" spans="1:59" x14ac:dyDescent="0.2">
      <c r="A80" s="40" t="s">
        <v>15</v>
      </c>
      <c r="B80" s="43"/>
      <c r="C80" s="79">
        <v>1416789.2</v>
      </c>
      <c r="D80" s="11">
        <v>1982951.3</v>
      </c>
      <c r="E80" s="11">
        <v>2294417.6</v>
      </c>
      <c r="F80" s="11">
        <v>2517593.5</v>
      </c>
      <c r="G80" s="92">
        <v>4661755.3</v>
      </c>
      <c r="H80" s="92">
        <v>7139265.5</v>
      </c>
      <c r="I80" s="92">
        <v>8841679.3000000007</v>
      </c>
      <c r="J80" s="92">
        <f>J78+J79</f>
        <v>10676628.500000002</v>
      </c>
      <c r="K80" s="92">
        <v>12884087.800000001</v>
      </c>
      <c r="L80" s="93">
        <v>16763703.5</v>
      </c>
      <c r="M80" s="93">
        <v>21197883.199999999</v>
      </c>
      <c r="N80" s="93">
        <v>26294288.699999999</v>
      </c>
      <c r="O80" s="93">
        <v>32678914.199999999</v>
      </c>
      <c r="P80" s="93">
        <v>40336972.5</v>
      </c>
      <c r="Q80" s="93">
        <v>37828074</v>
      </c>
      <c r="R80" s="93">
        <v>45133138</v>
      </c>
      <c r="S80" s="52">
        <v>58749566.899999999</v>
      </c>
      <c r="T80" s="52">
        <v>66509415.299999997</v>
      </c>
      <c r="U80" s="52">
        <v>70991383.899999991</v>
      </c>
      <c r="V80" s="52">
        <v>77128106.600000009</v>
      </c>
      <c r="W80" s="52">
        <v>81470764.599999994</v>
      </c>
      <c r="X80" s="52">
        <v>83855185.400000006</v>
      </c>
      <c r="Y80" s="52">
        <v>90011242.700000003</v>
      </c>
      <c r="Z80" s="52">
        <v>102093122.39999999</v>
      </c>
      <c r="AA80" s="52">
        <v>107105739</v>
      </c>
      <c r="AB80" s="52">
        <f>AB78+AB79</f>
        <v>106054042.59999999</v>
      </c>
      <c r="AC80" s="52">
        <f>AC78+AC79</f>
        <v>133198382</v>
      </c>
      <c r="AD80" s="52">
        <f>AD78+AD79</f>
        <v>151303112.5</v>
      </c>
      <c r="AF80" s="85"/>
      <c r="AG80" s="85"/>
      <c r="AH80" s="85"/>
      <c r="AI80" s="85"/>
      <c r="AJ80" s="85"/>
      <c r="AK80" s="85"/>
      <c r="AL80" s="85"/>
      <c r="AM80" s="85"/>
      <c r="AN80" s="85"/>
      <c r="AO80" s="85"/>
      <c r="AP80" s="85"/>
      <c r="AQ80" s="85"/>
      <c r="AR80" s="85"/>
      <c r="AS80" s="85"/>
      <c r="AT80" s="85"/>
      <c r="AU80" s="85"/>
      <c r="AV80" s="85"/>
      <c r="AW80" s="85"/>
      <c r="AX80" s="85"/>
      <c r="AY80" s="85"/>
      <c r="AZ80" s="85"/>
      <c r="BA80" s="85"/>
      <c r="BB80" s="85"/>
      <c r="BC80" s="85"/>
      <c r="BD80" s="85"/>
      <c r="BE80" s="85"/>
      <c r="BF80" s="85"/>
      <c r="BG80" s="85"/>
    </row>
    <row r="81" spans="1:59" x14ac:dyDescent="0.2">
      <c r="A81" s="58"/>
      <c r="B81" s="58"/>
      <c r="C81" s="125"/>
      <c r="D81" s="4"/>
      <c r="E81" s="128"/>
      <c r="F81" s="13"/>
      <c r="G81" s="64"/>
      <c r="H81" s="62"/>
      <c r="I81" s="126"/>
      <c r="J81" s="126"/>
      <c r="K81" s="126"/>
      <c r="L81" s="127"/>
      <c r="M81" s="127"/>
      <c r="N81" s="127"/>
      <c r="O81" s="127"/>
      <c r="P81" s="127"/>
      <c r="Q81" s="127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85"/>
      <c r="AC81" s="85"/>
      <c r="AD81" s="85"/>
      <c r="AF81" s="85"/>
      <c r="AG81" s="85"/>
      <c r="AH81" s="85"/>
      <c r="AI81" s="85"/>
      <c r="AJ81" s="85"/>
      <c r="AK81" s="85"/>
      <c r="AL81" s="85"/>
      <c r="AM81" s="85"/>
      <c r="AN81" s="85"/>
      <c r="AO81" s="85"/>
      <c r="AP81" s="85"/>
      <c r="AQ81" s="85"/>
      <c r="AR81" s="85"/>
      <c r="AS81" s="85"/>
      <c r="AT81" s="85"/>
      <c r="AU81" s="85"/>
      <c r="AV81" s="85"/>
      <c r="AW81" s="85"/>
      <c r="AX81" s="85"/>
      <c r="AY81" s="85"/>
      <c r="AZ81" s="85"/>
      <c r="BA81" s="85"/>
      <c r="BB81" s="85"/>
      <c r="BC81" s="85"/>
      <c r="BD81" s="85"/>
      <c r="BE81" s="85"/>
      <c r="BF81" s="85"/>
      <c r="BG81" s="85"/>
    </row>
    <row r="82" spans="1:59" ht="13.15" customHeight="1" x14ac:dyDescent="0.2">
      <c r="A82" s="110"/>
      <c r="B82" s="115"/>
      <c r="C82" s="146" t="s">
        <v>75</v>
      </c>
      <c r="D82" s="146"/>
      <c r="E82" s="146"/>
      <c r="F82" s="146"/>
      <c r="G82" s="146"/>
      <c r="H82" s="146"/>
      <c r="I82" s="146"/>
      <c r="J82" s="146"/>
      <c r="K82" s="146"/>
      <c r="L82" s="146"/>
      <c r="M82" s="146"/>
      <c r="N82" s="146"/>
      <c r="O82" s="146"/>
      <c r="P82" s="146"/>
      <c r="Q82" s="146"/>
      <c r="R82" s="146"/>
      <c r="S82" s="146"/>
      <c r="T82" s="146"/>
      <c r="U82" s="146"/>
      <c r="V82" s="146"/>
      <c r="W82" s="146"/>
      <c r="X82" s="146"/>
      <c r="Y82" s="146"/>
      <c r="Z82" s="146"/>
      <c r="AA82" s="146"/>
      <c r="AB82" s="146"/>
      <c r="AC82" s="146"/>
      <c r="AD82" s="146"/>
      <c r="AF82" s="85"/>
      <c r="AG82" s="85"/>
      <c r="AH82" s="85"/>
      <c r="AI82" s="85"/>
      <c r="AJ82" s="85"/>
      <c r="AK82" s="85"/>
      <c r="AL82" s="85"/>
      <c r="AM82" s="85"/>
      <c r="AN82" s="85"/>
      <c r="AO82" s="85"/>
      <c r="AP82" s="85"/>
      <c r="AQ82" s="85"/>
      <c r="AR82" s="85"/>
      <c r="AS82" s="85"/>
      <c r="AT82" s="85"/>
      <c r="AU82" s="85"/>
      <c r="AV82" s="85"/>
      <c r="AW82" s="85"/>
      <c r="AX82" s="85"/>
      <c r="AY82" s="85"/>
      <c r="AZ82" s="85"/>
      <c r="BA82" s="85"/>
      <c r="BB82" s="85"/>
      <c r="BC82" s="85"/>
      <c r="BD82" s="85"/>
      <c r="BE82" s="85"/>
      <c r="BF82" s="85"/>
      <c r="BG82" s="85"/>
    </row>
    <row r="83" spans="1:59" x14ac:dyDescent="0.2">
      <c r="A83" s="58"/>
      <c r="B83" s="58"/>
      <c r="C83" s="125"/>
      <c r="D83" s="4"/>
      <c r="E83" s="128"/>
      <c r="F83" s="13"/>
      <c r="G83" s="64"/>
      <c r="H83" s="62"/>
      <c r="I83" s="126"/>
      <c r="J83" s="126"/>
      <c r="K83" s="126"/>
      <c r="L83" s="127"/>
      <c r="M83" s="127"/>
      <c r="N83" s="127"/>
      <c r="O83" s="127"/>
      <c r="P83" s="127"/>
      <c r="Q83" s="127"/>
      <c r="R83" s="127"/>
      <c r="S83" s="128"/>
      <c r="T83" s="128"/>
      <c r="U83" s="128"/>
      <c r="V83" s="128"/>
      <c r="W83" s="128"/>
      <c r="X83" s="128"/>
      <c r="Y83" s="128"/>
      <c r="Z83" s="128"/>
      <c r="AA83" s="128"/>
      <c r="AB83" s="85"/>
      <c r="AC83" s="85"/>
      <c r="AD83" s="85"/>
      <c r="AF83" s="85"/>
      <c r="AG83" s="85"/>
      <c r="AH83" s="85"/>
      <c r="AI83" s="85"/>
      <c r="AJ83" s="85"/>
      <c r="AK83" s="85"/>
      <c r="AL83" s="85"/>
      <c r="AM83" s="85"/>
      <c r="AN83" s="85"/>
      <c r="AO83" s="85"/>
      <c r="AP83" s="85"/>
      <c r="AQ83" s="85"/>
      <c r="AR83" s="85"/>
      <c r="AS83" s="85"/>
      <c r="AT83" s="85"/>
      <c r="AU83" s="85"/>
      <c r="AV83" s="85"/>
      <c r="AW83" s="85"/>
      <c r="AX83" s="85"/>
      <c r="AY83" s="85"/>
      <c r="AZ83" s="85"/>
      <c r="BA83" s="85"/>
      <c r="BB83" s="85"/>
      <c r="BC83" s="85"/>
      <c r="BD83" s="85"/>
      <c r="BE83" s="85"/>
      <c r="BF83" s="85"/>
      <c r="BG83" s="85"/>
    </row>
    <row r="84" spans="1:59" x14ac:dyDescent="0.2">
      <c r="A84" s="58"/>
      <c r="B84" s="58"/>
      <c r="C84" s="134" t="s">
        <v>70</v>
      </c>
      <c r="D84" s="134"/>
      <c r="E84" s="134"/>
      <c r="F84" s="134"/>
      <c r="G84" s="134"/>
      <c r="H84" s="134"/>
      <c r="I84" s="134"/>
      <c r="J84" s="134"/>
      <c r="K84" s="134"/>
      <c r="L84" s="134"/>
      <c r="M84" s="134"/>
      <c r="N84" s="134"/>
      <c r="O84" s="134"/>
      <c r="P84" s="134"/>
      <c r="Q84" s="134"/>
      <c r="R84" s="134"/>
      <c r="S84" s="134"/>
      <c r="T84" s="134"/>
      <c r="U84" s="134"/>
      <c r="V84" s="134"/>
      <c r="W84" s="134"/>
      <c r="X84" s="134"/>
      <c r="Y84" s="134"/>
      <c r="Z84" s="134"/>
      <c r="AA84" s="134"/>
      <c r="AB84" s="134"/>
      <c r="AC84" s="134"/>
      <c r="AD84" s="134"/>
      <c r="AF84" s="85"/>
      <c r="AG84" s="85"/>
      <c r="AH84" s="85"/>
      <c r="AI84" s="85"/>
      <c r="AJ84" s="85"/>
      <c r="AK84" s="85"/>
      <c r="AL84" s="85"/>
      <c r="AM84" s="85"/>
      <c r="AN84" s="85"/>
      <c r="AO84" s="85"/>
      <c r="AP84" s="85"/>
      <c r="AQ84" s="85"/>
      <c r="AR84" s="85"/>
      <c r="AS84" s="85"/>
      <c r="AT84" s="85"/>
      <c r="AU84" s="85"/>
      <c r="AV84" s="85"/>
      <c r="AW84" s="85"/>
      <c r="AX84" s="85"/>
      <c r="AY84" s="85"/>
      <c r="AZ84" s="85"/>
      <c r="BA84" s="85"/>
      <c r="BB84" s="85"/>
      <c r="BC84" s="85"/>
      <c r="BD84" s="85"/>
      <c r="BE84" s="85"/>
      <c r="BF84" s="85"/>
      <c r="BG84" s="85"/>
    </row>
    <row r="85" spans="1:59" x14ac:dyDescent="0.2">
      <c r="A85" s="39" t="s">
        <v>50</v>
      </c>
      <c r="B85" s="26" t="s">
        <v>57</v>
      </c>
      <c r="C85" s="14">
        <v>1413403.1</v>
      </c>
      <c r="D85" s="14">
        <v>1979356.5</v>
      </c>
      <c r="E85" s="14">
        <v>2289972.2999999998</v>
      </c>
      <c r="F85" s="14">
        <v>2511883</v>
      </c>
      <c r="G85" s="14">
        <v>4647394.3</v>
      </c>
      <c r="H85" s="14">
        <v>7118478.5999999996</v>
      </c>
      <c r="I85" s="14">
        <v>8796012.9000000004</v>
      </c>
      <c r="J85" s="14">
        <f>J79</f>
        <v>10612671.100000001</v>
      </c>
      <c r="K85" s="14">
        <v>12794802.199999999</v>
      </c>
      <c r="L85" s="86">
        <v>16639294.699999999</v>
      </c>
      <c r="M85" s="86">
        <v>21041153.100000001</v>
      </c>
      <c r="N85" s="86">
        <v>26079727.600000001</v>
      </c>
      <c r="O85" s="86">
        <v>32375566.399999999</v>
      </c>
      <c r="P85" s="86">
        <v>39995697.5</v>
      </c>
      <c r="Q85" s="86">
        <v>37457161.100000001</v>
      </c>
      <c r="R85" s="86">
        <v>44720781</v>
      </c>
      <c r="S85" s="12">
        <v>58182931.600000001</v>
      </c>
      <c r="T85" s="12">
        <v>65805612.299999997</v>
      </c>
      <c r="U85" s="12">
        <v>70141002.599999994</v>
      </c>
      <c r="V85" s="12">
        <v>76141646.700000003</v>
      </c>
      <c r="W85" s="12">
        <v>80515984.5</v>
      </c>
      <c r="X85" s="12">
        <v>82864800.900000006</v>
      </c>
      <c r="Y85" s="12">
        <v>88869576.299999997</v>
      </c>
      <c r="Z85" s="12">
        <v>100755517.3</v>
      </c>
      <c r="AA85" s="12">
        <v>105501215.40000001</v>
      </c>
      <c r="AB85" s="12">
        <f>AB79</f>
        <v>104631160</v>
      </c>
      <c r="AC85" s="12">
        <f>AC79</f>
        <v>131777906.8</v>
      </c>
      <c r="AD85" s="12">
        <f>AD79</f>
        <v>149933416.19999999</v>
      </c>
      <c r="AF85" s="85"/>
      <c r="AG85" s="85"/>
      <c r="AH85" s="85"/>
      <c r="AI85" s="85"/>
      <c r="AJ85" s="85"/>
      <c r="AK85" s="85"/>
      <c r="AL85" s="85"/>
      <c r="AM85" s="85"/>
      <c r="AN85" s="85"/>
      <c r="AO85" s="85"/>
      <c r="AP85" s="85"/>
      <c r="AQ85" s="85"/>
      <c r="AR85" s="85"/>
      <c r="AS85" s="85"/>
      <c r="AT85" s="85"/>
      <c r="AU85" s="85"/>
      <c r="AV85" s="85"/>
      <c r="AW85" s="85"/>
      <c r="AX85" s="85"/>
      <c r="AY85" s="85"/>
      <c r="AZ85" s="85"/>
      <c r="BA85" s="85"/>
      <c r="BB85" s="85"/>
      <c r="BC85" s="85"/>
      <c r="BD85" s="85"/>
      <c r="BE85" s="85"/>
      <c r="BF85" s="85"/>
      <c r="BG85" s="85"/>
    </row>
    <row r="86" spans="1:59" x14ac:dyDescent="0.2">
      <c r="A86" s="28" t="s">
        <v>15</v>
      </c>
      <c r="B86" s="18"/>
      <c r="C86" s="79">
        <v>1413403.1</v>
      </c>
      <c r="D86" s="11">
        <v>1979356.5</v>
      </c>
      <c r="E86" s="11">
        <v>2289972.2999999998</v>
      </c>
      <c r="F86" s="11">
        <v>2511883</v>
      </c>
      <c r="G86" s="92">
        <v>4647394.3</v>
      </c>
      <c r="H86" s="92">
        <v>7118478.5999999996</v>
      </c>
      <c r="I86" s="92">
        <v>8796012.9000000004</v>
      </c>
      <c r="J86" s="92">
        <f>J85</f>
        <v>10612671.100000001</v>
      </c>
      <c r="K86" s="92">
        <v>12794802.199999999</v>
      </c>
      <c r="L86" s="93">
        <v>16639294.699999999</v>
      </c>
      <c r="M86" s="93">
        <v>21041153.100000001</v>
      </c>
      <c r="N86" s="93">
        <v>26079727.600000001</v>
      </c>
      <c r="O86" s="93">
        <v>32375566.399999999</v>
      </c>
      <c r="P86" s="93">
        <v>39995697.5</v>
      </c>
      <c r="Q86" s="93">
        <v>37457161.100000001</v>
      </c>
      <c r="R86" s="93">
        <v>44720781</v>
      </c>
      <c r="S86" s="52">
        <v>58182931.600000001</v>
      </c>
      <c r="T86" s="52">
        <v>65805612.299999997</v>
      </c>
      <c r="U86" s="52">
        <v>70141002.599999994</v>
      </c>
      <c r="V86" s="52">
        <v>76141646.700000003</v>
      </c>
      <c r="W86" s="52">
        <v>80515984.5</v>
      </c>
      <c r="X86" s="52">
        <v>82864800.900000006</v>
      </c>
      <c r="Y86" s="52">
        <v>88869576.299999997</v>
      </c>
      <c r="Z86" s="52">
        <v>100755517.3</v>
      </c>
      <c r="AA86" s="52">
        <v>105501215.40000001</v>
      </c>
      <c r="AB86" s="52">
        <f>AB85</f>
        <v>104631160</v>
      </c>
      <c r="AC86" s="52">
        <f>AC85</f>
        <v>131777906.8</v>
      </c>
      <c r="AD86" s="52">
        <f>AD85</f>
        <v>149933416.19999999</v>
      </c>
      <c r="AF86" s="85"/>
      <c r="AG86" s="85"/>
      <c r="AH86" s="85"/>
      <c r="AI86" s="85"/>
      <c r="AJ86" s="85"/>
      <c r="AK86" s="85"/>
      <c r="AL86" s="85"/>
      <c r="AM86" s="85"/>
      <c r="AN86" s="85"/>
      <c r="AO86" s="85"/>
      <c r="AP86" s="85"/>
      <c r="AQ86" s="85"/>
      <c r="AR86" s="85"/>
      <c r="AS86" s="85"/>
      <c r="AT86" s="85"/>
      <c r="AU86" s="85"/>
      <c r="AV86" s="85"/>
      <c r="AW86" s="85"/>
      <c r="AX86" s="85"/>
      <c r="AY86" s="85"/>
      <c r="AZ86" s="85"/>
      <c r="BA86" s="85"/>
      <c r="BB86" s="85"/>
      <c r="BC86" s="85"/>
      <c r="BD86" s="85"/>
      <c r="BE86" s="85"/>
      <c r="BF86" s="85"/>
      <c r="BG86" s="85"/>
    </row>
    <row r="87" spans="1:59" x14ac:dyDescent="0.2">
      <c r="A87" s="44"/>
      <c r="B87" s="25"/>
      <c r="C87" s="135" t="s">
        <v>71</v>
      </c>
      <c r="D87" s="136"/>
      <c r="E87" s="136"/>
      <c r="F87" s="136"/>
      <c r="G87" s="136"/>
      <c r="H87" s="136"/>
      <c r="I87" s="136"/>
      <c r="J87" s="136"/>
      <c r="K87" s="136"/>
      <c r="L87" s="136"/>
      <c r="M87" s="136"/>
      <c r="N87" s="136"/>
      <c r="O87" s="136"/>
      <c r="P87" s="136"/>
      <c r="Q87" s="136"/>
      <c r="R87" s="136"/>
      <c r="S87" s="136"/>
      <c r="T87" s="136"/>
      <c r="U87" s="136"/>
      <c r="V87" s="136"/>
      <c r="W87" s="136"/>
      <c r="X87" s="136"/>
      <c r="Y87" s="136"/>
      <c r="Z87" s="136"/>
      <c r="AA87" s="136"/>
      <c r="AB87" s="136"/>
      <c r="AC87" s="136"/>
      <c r="AD87" s="136"/>
      <c r="AF87" s="85"/>
      <c r="AG87" s="85"/>
      <c r="AH87" s="85"/>
      <c r="AI87" s="85"/>
      <c r="AJ87" s="85"/>
      <c r="AK87" s="85"/>
      <c r="AL87" s="85"/>
      <c r="AM87" s="85"/>
      <c r="AN87" s="85"/>
      <c r="AO87" s="85"/>
      <c r="AP87" s="85"/>
      <c r="AQ87" s="85"/>
      <c r="AR87" s="85"/>
      <c r="AS87" s="85"/>
      <c r="AT87" s="85"/>
      <c r="AU87" s="85"/>
      <c r="AV87" s="85"/>
      <c r="AW87" s="85"/>
      <c r="AX87" s="85"/>
      <c r="AY87" s="85"/>
      <c r="AZ87" s="85"/>
      <c r="BA87" s="85"/>
      <c r="BB87" s="85"/>
      <c r="BC87" s="85"/>
      <c r="BD87" s="85"/>
      <c r="BE87" s="85"/>
      <c r="BF87" s="85"/>
      <c r="BG87" s="85"/>
    </row>
    <row r="88" spans="1:59" x14ac:dyDescent="0.2">
      <c r="A88" s="68" t="s">
        <v>1</v>
      </c>
      <c r="B88" s="16" t="s">
        <v>26</v>
      </c>
      <c r="C88" s="12">
        <v>1016594.3</v>
      </c>
      <c r="D88" s="12">
        <v>1435869.8</v>
      </c>
      <c r="E88" s="12">
        <v>1776137.6</v>
      </c>
      <c r="F88" s="12">
        <v>2003790.1</v>
      </c>
      <c r="G88" s="12">
        <v>3285678.1</v>
      </c>
      <c r="H88" s="12">
        <v>4476850.9000000004</v>
      </c>
      <c r="I88" s="12">
        <v>5886860.5999999996</v>
      </c>
      <c r="J88" s="12">
        <v>7484115.5</v>
      </c>
      <c r="K88" s="12">
        <v>9058687.5999999996</v>
      </c>
      <c r="L88" s="89">
        <v>11477849.6</v>
      </c>
      <c r="M88" s="89">
        <v>14438149.199999999</v>
      </c>
      <c r="N88" s="89">
        <v>17809740.699999999</v>
      </c>
      <c r="O88" s="89">
        <v>21968579.5</v>
      </c>
      <c r="P88" s="89">
        <v>27543511.399999999</v>
      </c>
      <c r="Q88" s="89">
        <v>29269625.100000001</v>
      </c>
      <c r="R88" s="89">
        <v>32514673.199999999</v>
      </c>
      <c r="S88" s="12">
        <v>40883862.899999999</v>
      </c>
      <c r="T88" s="12">
        <v>47273436.100000001</v>
      </c>
      <c r="U88" s="12">
        <v>52433659.700000003</v>
      </c>
      <c r="V88" s="12">
        <v>56735901.600000001</v>
      </c>
      <c r="W88" s="12">
        <v>58531125.899999999</v>
      </c>
      <c r="X88" s="12">
        <v>61398518.200000003</v>
      </c>
      <c r="Y88" s="12">
        <v>65289518.700000003</v>
      </c>
      <c r="Z88" s="12">
        <v>70705213</v>
      </c>
      <c r="AA88" s="12">
        <v>76397446.200000003</v>
      </c>
      <c r="AB88" s="12">
        <v>76939703</v>
      </c>
      <c r="AC88" s="12">
        <v>90043072.599999994</v>
      </c>
      <c r="AD88" s="12">
        <v>101216819.90000001</v>
      </c>
      <c r="AF88" s="85"/>
      <c r="AG88" s="85"/>
      <c r="AH88" s="85"/>
      <c r="AI88" s="85"/>
      <c r="AJ88" s="85"/>
      <c r="AK88" s="85"/>
      <c r="AL88" s="85"/>
      <c r="AM88" s="85"/>
      <c r="AN88" s="85"/>
      <c r="AO88" s="85"/>
      <c r="AP88" s="85"/>
      <c r="AQ88" s="85"/>
      <c r="AR88" s="85"/>
      <c r="AS88" s="85"/>
      <c r="AT88" s="85"/>
      <c r="AU88" s="85"/>
      <c r="AV88" s="85"/>
      <c r="AW88" s="85"/>
      <c r="AX88" s="85"/>
      <c r="AY88" s="85"/>
      <c r="AZ88" s="85"/>
      <c r="BA88" s="85"/>
      <c r="BB88" s="85"/>
      <c r="BC88" s="85"/>
      <c r="BD88" s="85"/>
      <c r="BE88" s="85"/>
      <c r="BF88" s="85"/>
      <c r="BG88" s="85"/>
    </row>
    <row r="89" spans="1:59" x14ac:dyDescent="0.2">
      <c r="A89" s="45" t="s">
        <v>30</v>
      </c>
      <c r="B89" s="16"/>
      <c r="C89" s="128"/>
      <c r="D89" s="128"/>
      <c r="E89" s="128"/>
      <c r="F89" s="128"/>
      <c r="G89" s="75"/>
      <c r="H89" s="75"/>
      <c r="I89" s="75"/>
      <c r="J89" s="75"/>
      <c r="K89" s="75"/>
      <c r="L89" s="130"/>
      <c r="M89" s="130"/>
      <c r="N89" s="130"/>
      <c r="O89" s="130"/>
      <c r="P89" s="130"/>
      <c r="Q89" s="130"/>
      <c r="R89" s="130"/>
      <c r="S89" s="131"/>
      <c r="T89" s="131"/>
      <c r="U89" s="131"/>
      <c r="V89" s="131"/>
      <c r="W89" s="131"/>
      <c r="X89" s="131"/>
      <c r="Y89" s="132"/>
      <c r="Z89" s="132"/>
      <c r="AA89" s="120"/>
      <c r="AB89" s="120"/>
      <c r="AC89" s="120"/>
      <c r="AD89" s="120"/>
      <c r="AF89" s="85"/>
      <c r="AG89" s="85"/>
      <c r="AH89" s="85"/>
      <c r="AI89" s="85"/>
      <c r="AJ89" s="85"/>
      <c r="AK89" s="85"/>
      <c r="AL89" s="85"/>
      <c r="AM89" s="85"/>
      <c r="AN89" s="85"/>
      <c r="AO89" s="85"/>
      <c r="AP89" s="85"/>
      <c r="AQ89" s="85"/>
      <c r="AR89" s="85"/>
      <c r="AS89" s="85"/>
      <c r="AT89" s="85"/>
      <c r="AU89" s="85"/>
      <c r="AV89" s="85"/>
      <c r="AW89" s="85"/>
      <c r="AX89" s="85"/>
      <c r="AY89" s="85"/>
      <c r="AZ89" s="85"/>
      <c r="BA89" s="85"/>
      <c r="BB89" s="85"/>
      <c r="BC89" s="85"/>
      <c r="BD89" s="85"/>
      <c r="BE89" s="85"/>
      <c r="BF89" s="85"/>
      <c r="BG89" s="85"/>
    </row>
    <row r="90" spans="1:59" x14ac:dyDescent="0.2">
      <c r="A90" s="46" t="s">
        <v>54</v>
      </c>
      <c r="B90" s="16"/>
      <c r="C90" s="12">
        <v>719793.5</v>
      </c>
      <c r="D90" s="12">
        <v>1007827</v>
      </c>
      <c r="E90" s="12">
        <v>1235213.7</v>
      </c>
      <c r="F90" s="12">
        <v>1462284</v>
      </c>
      <c r="G90" s="12">
        <v>2526167.9</v>
      </c>
      <c r="H90" s="12">
        <v>3295237.3</v>
      </c>
      <c r="I90" s="12">
        <v>4318121.0999999996</v>
      </c>
      <c r="J90" s="12">
        <v>5409157.7000000002</v>
      </c>
      <c r="K90" s="12">
        <v>6537401.5</v>
      </c>
      <c r="L90" s="89">
        <v>8438484.0999999996</v>
      </c>
      <c r="M90" s="89">
        <v>10652857.800000001</v>
      </c>
      <c r="N90" s="89">
        <v>12974743.4</v>
      </c>
      <c r="O90" s="89">
        <v>16031739.800000001</v>
      </c>
      <c r="P90" s="89">
        <v>19966954.699999999</v>
      </c>
      <c r="Q90" s="89">
        <v>20985936.100000001</v>
      </c>
      <c r="R90" s="89">
        <v>23617623.300000001</v>
      </c>
      <c r="S90" s="12">
        <v>30062605.899999999</v>
      </c>
      <c r="T90" s="12">
        <v>34788524.399999999</v>
      </c>
      <c r="U90" s="12">
        <v>38544309.600000001</v>
      </c>
      <c r="V90" s="12">
        <v>42198664.299999997</v>
      </c>
      <c r="W90" s="12">
        <v>43456179.5</v>
      </c>
      <c r="X90" s="12">
        <v>45244514.600000001</v>
      </c>
      <c r="Y90" s="12">
        <v>48178030.200000003</v>
      </c>
      <c r="Z90" s="12">
        <v>51883723.299999997</v>
      </c>
      <c r="AA90" s="12">
        <v>56109663.100000001</v>
      </c>
      <c r="AB90" s="12">
        <v>54752096</v>
      </c>
      <c r="AC90" s="12">
        <v>65810927.5</v>
      </c>
      <c r="AD90" s="12">
        <v>73259804.099999994</v>
      </c>
      <c r="AF90" s="85"/>
      <c r="AG90" s="85"/>
      <c r="AH90" s="85"/>
      <c r="AI90" s="85"/>
      <c r="AJ90" s="85"/>
      <c r="AK90" s="85"/>
      <c r="AL90" s="85"/>
      <c r="AM90" s="85"/>
      <c r="AN90" s="85"/>
      <c r="AO90" s="85"/>
      <c r="AP90" s="85"/>
      <c r="AQ90" s="85"/>
      <c r="AR90" s="85"/>
      <c r="AS90" s="85"/>
      <c r="AT90" s="85"/>
      <c r="AU90" s="85"/>
      <c r="AV90" s="85"/>
      <c r="AW90" s="85"/>
      <c r="AX90" s="85"/>
      <c r="AY90" s="85"/>
      <c r="AZ90" s="85"/>
      <c r="BA90" s="85"/>
      <c r="BB90" s="85"/>
      <c r="BC90" s="85"/>
      <c r="BD90" s="85"/>
      <c r="BE90" s="85"/>
      <c r="BF90" s="85"/>
      <c r="BG90" s="85"/>
    </row>
    <row r="91" spans="1:59" x14ac:dyDescent="0.2">
      <c r="A91" s="46" t="s">
        <v>55</v>
      </c>
      <c r="B91" s="47" t="s">
        <v>58</v>
      </c>
      <c r="C91" s="12">
        <v>272501.5</v>
      </c>
      <c r="D91" s="12">
        <v>391381.3</v>
      </c>
      <c r="E91" s="12">
        <v>493573.5</v>
      </c>
      <c r="F91" s="12">
        <v>492620.6</v>
      </c>
      <c r="G91" s="12">
        <v>703209.1</v>
      </c>
      <c r="H91" s="12">
        <v>1102497.1000000001</v>
      </c>
      <c r="I91" s="12">
        <v>1469957.6</v>
      </c>
      <c r="J91" s="12">
        <v>1942441.8</v>
      </c>
      <c r="K91" s="12">
        <v>2366368.7000000002</v>
      </c>
      <c r="L91" s="89">
        <v>2889814.5</v>
      </c>
      <c r="M91" s="89">
        <v>3645918.5</v>
      </c>
      <c r="N91" s="89">
        <v>4680409.7</v>
      </c>
      <c r="O91" s="89">
        <v>5750964.0999999996</v>
      </c>
      <c r="P91" s="89">
        <v>7359844.2000000002</v>
      </c>
      <c r="Q91" s="89">
        <v>8066692.5999999996</v>
      </c>
      <c r="R91" s="89">
        <v>8671323.6999999993</v>
      </c>
      <c r="S91" s="12">
        <v>10595420.800000001</v>
      </c>
      <c r="T91" s="12">
        <v>12236319.4</v>
      </c>
      <c r="U91" s="12">
        <v>13630354.199999999</v>
      </c>
      <c r="V91" s="12">
        <v>14247046</v>
      </c>
      <c r="W91" s="12">
        <v>14760859.4</v>
      </c>
      <c r="X91" s="12">
        <v>15809774.199999999</v>
      </c>
      <c r="Y91" s="12">
        <v>16730910</v>
      </c>
      <c r="Z91" s="12">
        <v>18394324.100000001</v>
      </c>
      <c r="AA91" s="12">
        <v>19840656</v>
      </c>
      <c r="AB91" s="12">
        <v>21500403.399999999</v>
      </c>
      <c r="AC91" s="12">
        <v>23445706.600000001</v>
      </c>
      <c r="AD91" s="12">
        <v>27106295.399999999</v>
      </c>
      <c r="AF91" s="85"/>
      <c r="AG91" s="85"/>
      <c r="AH91" s="85"/>
      <c r="AI91" s="85"/>
      <c r="AJ91" s="85"/>
      <c r="AK91" s="85"/>
      <c r="AL91" s="85"/>
      <c r="AM91" s="85"/>
      <c r="AN91" s="85"/>
      <c r="AO91" s="85"/>
      <c r="AP91" s="85"/>
      <c r="AQ91" s="85"/>
      <c r="AR91" s="85"/>
      <c r="AS91" s="85"/>
      <c r="AT91" s="85"/>
      <c r="AU91" s="85"/>
      <c r="AV91" s="85"/>
      <c r="AW91" s="85"/>
      <c r="AX91" s="85"/>
      <c r="AY91" s="85"/>
      <c r="AZ91" s="85"/>
      <c r="BA91" s="85"/>
      <c r="BB91" s="85"/>
      <c r="BC91" s="85"/>
      <c r="BD91" s="85"/>
      <c r="BE91" s="85"/>
      <c r="BF91" s="85"/>
      <c r="BG91" s="85"/>
    </row>
    <row r="92" spans="1:59" ht="19.5" x14ac:dyDescent="0.2">
      <c r="A92" s="46" t="s">
        <v>56</v>
      </c>
      <c r="B92" s="16"/>
      <c r="C92" s="12">
        <v>24299.3</v>
      </c>
      <c r="D92" s="12">
        <v>36661.5</v>
      </c>
      <c r="E92" s="12">
        <v>47350.400000000001</v>
      </c>
      <c r="F92" s="12">
        <v>48885.5</v>
      </c>
      <c r="G92" s="12">
        <v>56301.1</v>
      </c>
      <c r="H92" s="12">
        <v>79116.5</v>
      </c>
      <c r="I92" s="12">
        <v>98781.9</v>
      </c>
      <c r="J92" s="12">
        <v>132516</v>
      </c>
      <c r="K92" s="12">
        <v>154917.4</v>
      </c>
      <c r="L92" s="89">
        <v>149551</v>
      </c>
      <c r="M92" s="89">
        <v>139372.9</v>
      </c>
      <c r="N92" s="89">
        <v>154587.6</v>
      </c>
      <c r="O92" s="89">
        <v>185875.6</v>
      </c>
      <c r="P92" s="89">
        <v>216712.5</v>
      </c>
      <c r="Q92" s="89">
        <v>216996.4</v>
      </c>
      <c r="R92" s="89">
        <v>225726.2</v>
      </c>
      <c r="S92" s="12">
        <v>225836.2</v>
      </c>
      <c r="T92" s="12">
        <v>248592.3</v>
      </c>
      <c r="U92" s="12">
        <v>258995.9</v>
      </c>
      <c r="V92" s="12">
        <v>290191.3</v>
      </c>
      <c r="W92" s="12">
        <v>314087</v>
      </c>
      <c r="X92" s="12">
        <v>344229.4</v>
      </c>
      <c r="Y92" s="12">
        <v>380578.5</v>
      </c>
      <c r="Z92" s="12">
        <v>427165.6</v>
      </c>
      <c r="AA92" s="12">
        <v>447127.1</v>
      </c>
      <c r="AB92" s="12">
        <v>687203.6</v>
      </c>
      <c r="AC92" s="12">
        <v>786438.5</v>
      </c>
      <c r="AD92" s="12">
        <v>850720.4</v>
      </c>
      <c r="AF92" s="85"/>
      <c r="AG92" s="85"/>
      <c r="AH92" s="85"/>
      <c r="AI92" s="85"/>
      <c r="AJ92" s="85"/>
      <c r="AK92" s="85"/>
      <c r="AL92" s="85"/>
      <c r="AM92" s="85"/>
      <c r="AN92" s="85"/>
      <c r="AO92" s="85"/>
      <c r="AP92" s="85"/>
      <c r="AQ92" s="85"/>
      <c r="AR92" s="85"/>
      <c r="AS92" s="85"/>
      <c r="AT92" s="85"/>
      <c r="AU92" s="85"/>
      <c r="AV92" s="85"/>
      <c r="AW92" s="85"/>
      <c r="AX92" s="85"/>
      <c r="AY92" s="85"/>
      <c r="AZ92" s="85"/>
      <c r="BA92" s="85"/>
      <c r="BB92" s="85"/>
      <c r="BC92" s="85"/>
      <c r="BD92" s="85"/>
      <c r="BE92" s="85"/>
      <c r="BF92" s="85"/>
      <c r="BG92" s="85"/>
    </row>
    <row r="93" spans="1:59" x14ac:dyDescent="0.2">
      <c r="A93" s="39" t="s">
        <v>8</v>
      </c>
      <c r="B93" s="26" t="s">
        <v>59</v>
      </c>
      <c r="C93" s="12">
        <v>396808.8</v>
      </c>
      <c r="D93" s="12">
        <v>543486.69999999995</v>
      </c>
      <c r="E93" s="12">
        <v>513834.7</v>
      </c>
      <c r="F93" s="12">
        <v>508092.9</v>
      </c>
      <c r="G93" s="12">
        <v>1361716.2</v>
      </c>
      <c r="H93" s="12">
        <v>2641627.7000000002</v>
      </c>
      <c r="I93" s="12">
        <v>2909152.3</v>
      </c>
      <c r="J93" s="12">
        <f>J85-J88</f>
        <v>3128555.6000000015</v>
      </c>
      <c r="K93" s="12">
        <v>3736114.6</v>
      </c>
      <c r="L93" s="89">
        <v>5161445.0999999996</v>
      </c>
      <c r="M93" s="89">
        <v>6603003.9000000004</v>
      </c>
      <c r="N93" s="89">
        <v>8269986.9000000004</v>
      </c>
      <c r="O93" s="89">
        <v>10406986.9</v>
      </c>
      <c r="P93" s="89">
        <v>12452186.1</v>
      </c>
      <c r="Q93" s="89">
        <v>8187536</v>
      </c>
      <c r="R93" s="89">
        <v>12206107.800000001</v>
      </c>
      <c r="S93" s="12">
        <v>17299068.699999999</v>
      </c>
      <c r="T93" s="12">
        <v>18532176.199999999</v>
      </c>
      <c r="U93" s="12">
        <v>17707342.899999999</v>
      </c>
      <c r="V93" s="12">
        <v>19405745.100000001</v>
      </c>
      <c r="W93" s="12">
        <v>21984858.600000001</v>
      </c>
      <c r="X93" s="12">
        <v>21466282.699999999</v>
      </c>
      <c r="Y93" s="12">
        <v>23580057.600000001</v>
      </c>
      <c r="Z93" s="12">
        <v>30050304.300000001</v>
      </c>
      <c r="AA93" s="12">
        <v>29103769.199999999</v>
      </c>
      <c r="AB93" s="12">
        <v>27691457</v>
      </c>
      <c r="AC93" s="12">
        <v>41734834.200000003</v>
      </c>
      <c r="AD93" s="12">
        <v>48716596.299999997</v>
      </c>
      <c r="AF93" s="85"/>
      <c r="AG93" s="85"/>
      <c r="AH93" s="85"/>
      <c r="AI93" s="85"/>
      <c r="AJ93" s="85"/>
      <c r="AK93" s="85"/>
      <c r="AL93" s="85"/>
      <c r="AM93" s="85"/>
      <c r="AN93" s="85"/>
      <c r="AO93" s="85"/>
      <c r="AP93" s="85"/>
      <c r="AQ93" s="85"/>
      <c r="AR93" s="85"/>
      <c r="AS93" s="85"/>
      <c r="AT93" s="85"/>
      <c r="AU93" s="85"/>
      <c r="AV93" s="85"/>
      <c r="AW93" s="85"/>
      <c r="AX93" s="85"/>
      <c r="AY93" s="85"/>
      <c r="AZ93" s="85"/>
      <c r="BA93" s="85"/>
      <c r="BB93" s="85"/>
      <c r="BC93" s="85"/>
      <c r="BD93" s="85"/>
      <c r="BE93" s="85"/>
      <c r="BF93" s="85"/>
      <c r="BG93" s="85"/>
    </row>
    <row r="94" spans="1:59" x14ac:dyDescent="0.2">
      <c r="A94" s="40" t="s">
        <v>15</v>
      </c>
      <c r="B94" s="48"/>
      <c r="C94" s="79">
        <v>1413403.1</v>
      </c>
      <c r="D94" s="11">
        <v>1979356.5</v>
      </c>
      <c r="E94" s="11">
        <v>2289972.2999999998</v>
      </c>
      <c r="F94" s="11">
        <v>2511883</v>
      </c>
      <c r="G94" s="92">
        <v>4647394.3</v>
      </c>
      <c r="H94" s="92">
        <v>7118478.5999999996</v>
      </c>
      <c r="I94" s="92">
        <v>8796012.9000000004</v>
      </c>
      <c r="J94" s="92">
        <f>J88+J93</f>
        <v>10612671.100000001</v>
      </c>
      <c r="K94" s="92">
        <v>12794802.199999999</v>
      </c>
      <c r="L94" s="93">
        <v>16639294.699999999</v>
      </c>
      <c r="M94" s="93">
        <v>21041153.100000001</v>
      </c>
      <c r="N94" s="93">
        <v>26079727.600000001</v>
      </c>
      <c r="O94" s="93">
        <v>32375566.399999999</v>
      </c>
      <c r="P94" s="93">
        <v>39995697.5</v>
      </c>
      <c r="Q94" s="93">
        <v>37457161.100000001</v>
      </c>
      <c r="R94" s="93">
        <v>44720781</v>
      </c>
      <c r="S94" s="52">
        <v>58182931.599999994</v>
      </c>
      <c r="T94" s="52">
        <v>65805612.299999997</v>
      </c>
      <c r="U94" s="52">
        <v>70141002.599999994</v>
      </c>
      <c r="V94" s="52">
        <v>76141646.700000003</v>
      </c>
      <c r="W94" s="52">
        <v>80515984.5</v>
      </c>
      <c r="X94" s="52">
        <v>82864800.900000006</v>
      </c>
      <c r="Y94" s="52">
        <v>88869576.300000012</v>
      </c>
      <c r="Z94" s="52">
        <v>100755517.3</v>
      </c>
      <c r="AA94" s="52">
        <v>105501215.40000001</v>
      </c>
      <c r="AB94" s="52">
        <f>AB88+AB93</f>
        <v>104631160</v>
      </c>
      <c r="AC94" s="52">
        <f>AC88+AC93</f>
        <v>131777906.8</v>
      </c>
      <c r="AD94" s="52">
        <f>AD88+AD93</f>
        <v>149933416.19999999</v>
      </c>
      <c r="AF94" s="85"/>
      <c r="AG94" s="85"/>
      <c r="AH94" s="85"/>
      <c r="AI94" s="85"/>
      <c r="AJ94" s="85"/>
      <c r="AK94" s="85"/>
      <c r="AL94" s="85"/>
      <c r="AM94" s="85"/>
      <c r="AN94" s="85"/>
      <c r="AO94" s="85"/>
      <c r="AP94" s="85"/>
      <c r="AQ94" s="85"/>
      <c r="AR94" s="85"/>
      <c r="AS94" s="85"/>
      <c r="AT94" s="85"/>
      <c r="AU94" s="85"/>
      <c r="AV94" s="85"/>
      <c r="AW94" s="85"/>
      <c r="AX94" s="85"/>
      <c r="AY94" s="85"/>
      <c r="AZ94" s="85"/>
      <c r="BA94" s="85"/>
      <c r="BB94" s="85"/>
      <c r="BC94" s="85"/>
      <c r="BD94" s="85"/>
      <c r="BE94" s="85"/>
      <c r="BF94" s="85"/>
      <c r="BG94" s="85"/>
    </row>
    <row r="95" spans="1:59" x14ac:dyDescent="0.2">
      <c r="A95" s="61"/>
      <c r="B95" s="61"/>
      <c r="C95" s="125"/>
      <c r="D95" s="4"/>
      <c r="E95" s="128"/>
      <c r="F95" s="13"/>
      <c r="G95" s="64"/>
      <c r="H95" s="62"/>
      <c r="I95" s="126"/>
      <c r="J95" s="126"/>
      <c r="K95" s="126"/>
      <c r="L95" s="127"/>
      <c r="M95" s="127"/>
      <c r="N95" s="127"/>
      <c r="O95" s="127"/>
      <c r="P95" s="127"/>
      <c r="Q95" s="127"/>
      <c r="R95" s="127"/>
      <c r="S95" s="128"/>
      <c r="T95" s="128"/>
      <c r="U95" s="128"/>
      <c r="V95" s="128"/>
      <c r="W95" s="128"/>
      <c r="X95" s="128"/>
      <c r="Y95" s="128"/>
      <c r="Z95" s="128"/>
      <c r="AA95" s="128"/>
      <c r="AB95" s="85"/>
      <c r="AC95" s="85"/>
      <c r="AD95" s="85"/>
      <c r="AF95" s="85"/>
      <c r="AG95" s="85"/>
      <c r="AH95" s="85"/>
      <c r="AI95" s="85"/>
      <c r="AJ95" s="85"/>
      <c r="AK95" s="85"/>
      <c r="AL95" s="85"/>
      <c r="AM95" s="85"/>
      <c r="AN95" s="85"/>
      <c r="AO95" s="85"/>
      <c r="AP95" s="85"/>
      <c r="AQ95" s="85"/>
      <c r="AR95" s="85"/>
      <c r="AS95" s="85"/>
      <c r="AT95" s="85"/>
      <c r="AU95" s="85"/>
      <c r="AV95" s="85"/>
      <c r="AW95" s="85"/>
      <c r="AX95" s="85"/>
      <c r="AY95" s="85"/>
      <c r="AZ95" s="85"/>
      <c r="BA95" s="85"/>
      <c r="BB95" s="85"/>
      <c r="BC95" s="85"/>
      <c r="BD95" s="85"/>
      <c r="BE95" s="85"/>
      <c r="BF95" s="85"/>
      <c r="BG95" s="85"/>
    </row>
    <row r="96" spans="1:59" x14ac:dyDescent="0.2">
      <c r="A96" s="110"/>
      <c r="B96" s="116"/>
      <c r="C96" s="137" t="s">
        <v>68</v>
      </c>
      <c r="D96" s="137"/>
      <c r="E96" s="137"/>
      <c r="F96" s="137"/>
      <c r="G96" s="137"/>
      <c r="H96" s="137"/>
      <c r="I96" s="137"/>
      <c r="J96" s="137"/>
      <c r="K96" s="137"/>
      <c r="L96" s="137"/>
      <c r="M96" s="137"/>
      <c r="N96" s="137"/>
      <c r="O96" s="137"/>
      <c r="P96" s="137"/>
      <c r="Q96" s="137"/>
      <c r="R96" s="137"/>
      <c r="S96" s="137"/>
      <c r="T96" s="137"/>
      <c r="U96" s="137"/>
      <c r="V96" s="137"/>
      <c r="W96" s="137"/>
      <c r="X96" s="137"/>
      <c r="Y96" s="137"/>
      <c r="Z96" s="137"/>
      <c r="AA96" s="137"/>
      <c r="AB96" s="137"/>
      <c r="AC96" s="137"/>
      <c r="AD96" s="137"/>
      <c r="AF96" s="85"/>
      <c r="AG96" s="85"/>
      <c r="AH96" s="85"/>
      <c r="AI96" s="85"/>
      <c r="AJ96" s="85"/>
      <c r="AK96" s="85"/>
      <c r="AL96" s="85"/>
      <c r="AM96" s="85"/>
      <c r="AN96" s="85"/>
      <c r="AO96" s="85"/>
      <c r="AP96" s="85"/>
      <c r="AQ96" s="85"/>
      <c r="AR96" s="85"/>
      <c r="AS96" s="85"/>
      <c r="AT96" s="85"/>
      <c r="AU96" s="85"/>
      <c r="AV96" s="85"/>
      <c r="AW96" s="85"/>
      <c r="AX96" s="85"/>
      <c r="AY96" s="85"/>
      <c r="AZ96" s="85"/>
      <c r="BA96" s="85"/>
      <c r="BB96" s="85"/>
      <c r="BC96" s="85"/>
      <c r="BD96" s="85"/>
      <c r="BE96" s="85"/>
      <c r="BF96" s="85"/>
      <c r="BG96" s="85"/>
    </row>
    <row r="97" spans="1:59" x14ac:dyDescent="0.2">
      <c r="A97" s="53"/>
      <c r="B97" s="53"/>
      <c r="C97" s="125"/>
      <c r="D97" s="4"/>
      <c r="E97" s="128"/>
      <c r="F97" s="13"/>
      <c r="G97" s="64"/>
      <c r="H97" s="62"/>
      <c r="I97" s="126"/>
      <c r="J97" s="126"/>
      <c r="K97" s="126"/>
      <c r="L97" s="127"/>
      <c r="M97" s="127"/>
      <c r="N97" s="127"/>
      <c r="O97" s="127"/>
      <c r="P97" s="127"/>
      <c r="Q97" s="127"/>
      <c r="R97" s="127"/>
      <c r="S97" s="128"/>
      <c r="T97" s="128"/>
      <c r="U97" s="128"/>
      <c r="V97" s="128"/>
      <c r="W97" s="128"/>
      <c r="X97" s="128"/>
      <c r="Y97" s="128"/>
      <c r="Z97" s="128"/>
      <c r="AA97" s="128"/>
      <c r="AB97" s="85"/>
      <c r="AC97" s="85"/>
      <c r="AD97" s="85"/>
      <c r="AF97" s="85"/>
      <c r="AG97" s="85"/>
      <c r="AH97" s="85"/>
      <c r="AI97" s="85"/>
      <c r="AJ97" s="85"/>
      <c r="AK97" s="85"/>
      <c r="AL97" s="85"/>
      <c r="AM97" s="85"/>
      <c r="AN97" s="85"/>
      <c r="AO97" s="85"/>
      <c r="AP97" s="85"/>
      <c r="AQ97" s="85"/>
      <c r="AR97" s="85"/>
      <c r="AS97" s="85"/>
      <c r="AT97" s="85"/>
      <c r="AU97" s="85"/>
      <c r="AV97" s="85"/>
      <c r="AW97" s="85"/>
      <c r="AX97" s="85"/>
      <c r="AY97" s="85"/>
      <c r="AZ97" s="85"/>
      <c r="BA97" s="85"/>
      <c r="BB97" s="85"/>
      <c r="BC97" s="85"/>
      <c r="BD97" s="85"/>
      <c r="BE97" s="85"/>
      <c r="BF97" s="85"/>
      <c r="BG97" s="85"/>
    </row>
    <row r="98" spans="1:59" x14ac:dyDescent="0.2">
      <c r="A98" s="58"/>
      <c r="B98" s="58"/>
      <c r="C98" s="134" t="s">
        <v>70</v>
      </c>
      <c r="D98" s="134"/>
      <c r="E98" s="134"/>
      <c r="F98" s="134"/>
      <c r="G98" s="134"/>
      <c r="H98" s="134"/>
      <c r="I98" s="134"/>
      <c r="J98" s="134"/>
      <c r="K98" s="134"/>
      <c r="L98" s="134"/>
      <c r="M98" s="134"/>
      <c r="N98" s="134"/>
      <c r="O98" s="134"/>
      <c r="P98" s="134"/>
      <c r="Q98" s="134"/>
      <c r="R98" s="134"/>
      <c r="S98" s="134"/>
      <c r="T98" s="134"/>
      <c r="U98" s="134"/>
      <c r="V98" s="134"/>
      <c r="W98" s="134"/>
      <c r="X98" s="134"/>
      <c r="Y98" s="134"/>
      <c r="Z98" s="134"/>
      <c r="AA98" s="134"/>
      <c r="AB98" s="134"/>
      <c r="AC98" s="134"/>
      <c r="AD98" s="134"/>
      <c r="AF98" s="85"/>
      <c r="AG98" s="85"/>
      <c r="AH98" s="85"/>
      <c r="AI98" s="85"/>
      <c r="AJ98" s="85"/>
      <c r="AK98" s="85"/>
      <c r="AL98" s="85"/>
      <c r="AM98" s="85"/>
      <c r="AN98" s="85"/>
      <c r="AO98" s="85"/>
      <c r="AP98" s="85"/>
      <c r="AQ98" s="85"/>
      <c r="AR98" s="85"/>
      <c r="AS98" s="85"/>
      <c r="AT98" s="85"/>
      <c r="AU98" s="85"/>
      <c r="AV98" s="85"/>
      <c r="AW98" s="85"/>
      <c r="AX98" s="85"/>
      <c r="AY98" s="85"/>
      <c r="AZ98" s="85"/>
      <c r="BA98" s="85"/>
      <c r="BB98" s="85"/>
      <c r="BC98" s="85"/>
      <c r="BD98" s="85"/>
      <c r="BE98" s="85"/>
      <c r="BF98" s="85"/>
      <c r="BG98" s="85"/>
    </row>
    <row r="99" spans="1:59" x14ac:dyDescent="0.2">
      <c r="A99" s="34" t="s">
        <v>8</v>
      </c>
      <c r="B99" s="16" t="s">
        <v>59</v>
      </c>
      <c r="C99" s="14">
        <v>396808.8</v>
      </c>
      <c r="D99" s="14">
        <v>543486.69999999995</v>
      </c>
      <c r="E99" s="14">
        <v>513834.7</v>
      </c>
      <c r="F99" s="14">
        <v>508092.9</v>
      </c>
      <c r="G99" s="14">
        <v>1361716.2</v>
      </c>
      <c r="H99" s="14">
        <v>2641627.7000000002</v>
      </c>
      <c r="I99" s="14">
        <v>2909152.3</v>
      </c>
      <c r="J99" s="14">
        <f>J93</f>
        <v>3128555.6000000015</v>
      </c>
      <c r="K99" s="14">
        <v>3736114.6</v>
      </c>
      <c r="L99" s="86">
        <v>5161445.0999999996</v>
      </c>
      <c r="M99" s="86">
        <v>6603003.9000000004</v>
      </c>
      <c r="N99" s="86">
        <v>8269986.9000000004</v>
      </c>
      <c r="O99" s="86">
        <v>10406986.9</v>
      </c>
      <c r="P99" s="86">
        <v>12452186.1</v>
      </c>
      <c r="Q99" s="86">
        <v>8187536</v>
      </c>
      <c r="R99" s="86">
        <v>12206107.800000001</v>
      </c>
      <c r="S99" s="14">
        <v>17299068.699999999</v>
      </c>
      <c r="T99" s="14">
        <v>18532176.199999999</v>
      </c>
      <c r="U99" s="14">
        <v>17707342.899999999</v>
      </c>
      <c r="V99" s="14">
        <v>19405745.100000001</v>
      </c>
      <c r="W99" s="14">
        <v>21984858.600000001</v>
      </c>
      <c r="X99" s="14">
        <v>21466282.699999999</v>
      </c>
      <c r="Y99" s="14">
        <v>23580057.600000001</v>
      </c>
      <c r="Z99" s="14">
        <v>30050304.300000001</v>
      </c>
      <c r="AA99" s="14">
        <v>29103769.199999999</v>
      </c>
      <c r="AB99" s="14">
        <v>27691457</v>
      </c>
      <c r="AC99" s="14">
        <v>41734834.200000003</v>
      </c>
      <c r="AD99" s="14">
        <v>48716596.299999997</v>
      </c>
      <c r="AF99" s="85"/>
      <c r="AG99" s="85"/>
      <c r="AH99" s="85"/>
      <c r="AI99" s="85"/>
      <c r="AJ99" s="85"/>
      <c r="AK99" s="85"/>
      <c r="AL99" s="85"/>
      <c r="AM99" s="85"/>
      <c r="AN99" s="85"/>
      <c r="AO99" s="85"/>
      <c r="AP99" s="85"/>
      <c r="AQ99" s="85"/>
      <c r="AR99" s="85"/>
      <c r="AS99" s="85"/>
      <c r="AT99" s="85"/>
      <c r="AU99" s="85"/>
      <c r="AV99" s="85"/>
      <c r="AW99" s="85"/>
      <c r="AX99" s="85"/>
      <c r="AY99" s="85"/>
      <c r="AZ99" s="85"/>
      <c r="BA99" s="85"/>
      <c r="BB99" s="85"/>
      <c r="BC99" s="85"/>
      <c r="BD99" s="85"/>
      <c r="BE99" s="85"/>
      <c r="BF99" s="85"/>
      <c r="BG99" s="85"/>
    </row>
    <row r="100" spans="1:59" ht="19.5" x14ac:dyDescent="0.2">
      <c r="A100" s="34" t="s">
        <v>60</v>
      </c>
      <c r="B100" s="16" t="s">
        <v>62</v>
      </c>
      <c r="C100" s="12">
        <v>6368.9</v>
      </c>
      <c r="D100" s="12">
        <v>9429.9</v>
      </c>
      <c r="E100" s="12">
        <v>6919.4</v>
      </c>
      <c r="F100" s="12">
        <v>8844.7999999999993</v>
      </c>
      <c r="G100" s="12">
        <v>11911.3</v>
      </c>
      <c r="H100" s="12">
        <v>318706</v>
      </c>
      <c r="I100" s="12">
        <v>58174.3</v>
      </c>
      <c r="J100" s="12">
        <v>230447</v>
      </c>
      <c r="K100" s="12">
        <v>14827.7</v>
      </c>
      <c r="L100" s="89">
        <v>20448.599999999999</v>
      </c>
      <c r="M100" s="89">
        <v>12256.3</v>
      </c>
      <c r="N100" s="89">
        <v>19982.900000000001</v>
      </c>
      <c r="O100" s="89">
        <v>22262.3</v>
      </c>
      <c r="P100" s="89">
        <v>25424.5</v>
      </c>
      <c r="Q100" s="89">
        <v>35000.400000000001</v>
      </c>
      <c r="R100" s="89">
        <v>19977.5</v>
      </c>
      <c r="S100" s="14">
        <v>4878.8</v>
      </c>
      <c r="T100" s="14">
        <v>11237</v>
      </c>
      <c r="U100" s="14">
        <v>12378.9</v>
      </c>
      <c r="V100" s="14">
        <v>16942.400000000001</v>
      </c>
      <c r="W100" s="14">
        <v>18501.400000000001</v>
      </c>
      <c r="X100" s="14">
        <v>65467.8</v>
      </c>
      <c r="Y100" s="14">
        <v>28698.6</v>
      </c>
      <c r="Z100" s="14">
        <v>14577.1</v>
      </c>
      <c r="AA100" s="14">
        <v>15503</v>
      </c>
      <c r="AB100" s="14">
        <v>13204.1</v>
      </c>
      <c r="AC100" s="14">
        <v>34088.1</v>
      </c>
      <c r="AD100" s="14">
        <v>89777.1</v>
      </c>
      <c r="AF100" s="85"/>
      <c r="AG100" s="85"/>
      <c r="AH100" s="85"/>
      <c r="AI100" s="85"/>
      <c r="AJ100" s="85"/>
      <c r="AK100" s="85"/>
      <c r="AL100" s="85"/>
      <c r="AM100" s="85"/>
      <c r="AN100" s="85"/>
      <c r="AO100" s="85"/>
      <c r="AP100" s="85"/>
      <c r="AQ100" s="85"/>
      <c r="AR100" s="85"/>
      <c r="AS100" s="85"/>
      <c r="AT100" s="85"/>
      <c r="AU100" s="85"/>
      <c r="AV100" s="85"/>
      <c r="AW100" s="85"/>
      <c r="AX100" s="85"/>
      <c r="AY100" s="85"/>
      <c r="AZ100" s="85"/>
      <c r="BA100" s="85"/>
      <c r="BB100" s="85"/>
      <c r="BC100" s="85"/>
      <c r="BD100" s="85"/>
      <c r="BE100" s="85"/>
      <c r="BF100" s="85"/>
      <c r="BG100" s="85"/>
    </row>
    <row r="101" spans="1:59" ht="19.5" x14ac:dyDescent="0.2">
      <c r="A101" s="34" t="s">
        <v>61</v>
      </c>
      <c r="B101" s="16" t="s">
        <v>62</v>
      </c>
      <c r="C101" s="12">
        <v>10131.9</v>
      </c>
      <c r="D101" s="12">
        <v>12029.9</v>
      </c>
      <c r="E101" s="12">
        <v>11499.5</v>
      </c>
      <c r="F101" s="12">
        <v>14173.6</v>
      </c>
      <c r="G101" s="12">
        <v>22781.9</v>
      </c>
      <c r="H101" s="12">
        <v>18609.5</v>
      </c>
      <c r="I101" s="12">
        <v>331923.59999999998</v>
      </c>
      <c r="J101" s="12">
        <v>622334.6</v>
      </c>
      <c r="K101" s="12">
        <v>44811.9</v>
      </c>
      <c r="L101" s="89">
        <v>66118.2</v>
      </c>
      <c r="M101" s="89">
        <v>377258</v>
      </c>
      <c r="N101" s="89">
        <v>17565.599999999999</v>
      </c>
      <c r="O101" s="89">
        <v>283939.20000000001</v>
      </c>
      <c r="P101" s="89">
        <v>18064.099999999999</v>
      </c>
      <c r="Q101" s="89">
        <v>411801</v>
      </c>
      <c r="R101" s="89">
        <v>24449.7</v>
      </c>
      <c r="S101" s="14">
        <v>9069.5</v>
      </c>
      <c r="T101" s="14">
        <v>157015.6</v>
      </c>
      <c r="U101" s="14">
        <v>20579.3</v>
      </c>
      <c r="V101" s="14">
        <v>1868686.4</v>
      </c>
      <c r="W101" s="14">
        <v>33892.6</v>
      </c>
      <c r="X101" s="14">
        <v>116572.2</v>
      </c>
      <c r="Y101" s="14">
        <v>37444.9</v>
      </c>
      <c r="Z101" s="14">
        <v>80365.7</v>
      </c>
      <c r="AA101" s="14">
        <v>52829.9</v>
      </c>
      <c r="AB101" s="14">
        <v>14264.8</v>
      </c>
      <c r="AC101" s="14">
        <v>16796.8</v>
      </c>
      <c r="AD101" s="14">
        <v>365661.1</v>
      </c>
      <c r="AF101" s="85"/>
      <c r="AG101" s="85"/>
      <c r="AH101" s="85"/>
      <c r="AI101" s="85"/>
      <c r="AJ101" s="85"/>
      <c r="AK101" s="85"/>
      <c r="AL101" s="85"/>
      <c r="AM101" s="85"/>
      <c r="AN101" s="85"/>
      <c r="AO101" s="85"/>
      <c r="AP101" s="85"/>
      <c r="AQ101" s="85"/>
      <c r="AR101" s="85"/>
      <c r="AS101" s="85"/>
      <c r="AT101" s="85"/>
      <c r="AU101" s="85"/>
      <c r="AV101" s="85"/>
      <c r="AW101" s="85"/>
      <c r="AX101" s="85"/>
      <c r="AY101" s="85"/>
      <c r="AZ101" s="85"/>
      <c r="BA101" s="85"/>
      <c r="BB101" s="85"/>
      <c r="BC101" s="85"/>
      <c r="BD101" s="85"/>
      <c r="BE101" s="85"/>
      <c r="BF101" s="85"/>
      <c r="BG101" s="85"/>
    </row>
    <row r="102" spans="1:59" s="77" customFormat="1" x14ac:dyDescent="0.2">
      <c r="A102" s="28" t="s">
        <v>15</v>
      </c>
      <c r="B102" s="18"/>
      <c r="C102" s="79">
        <v>393045.8</v>
      </c>
      <c r="D102" s="11">
        <v>540886.69999999995</v>
      </c>
      <c r="E102" s="11">
        <v>509254.6</v>
      </c>
      <c r="F102" s="11">
        <v>502764.1</v>
      </c>
      <c r="G102" s="11">
        <v>1350845.6</v>
      </c>
      <c r="H102" s="11">
        <v>2941724.2</v>
      </c>
      <c r="I102" s="11">
        <v>2635403</v>
      </c>
      <c r="J102" s="11">
        <f>J99+J100-J101</f>
        <v>2736668.0000000014</v>
      </c>
      <c r="K102" s="11">
        <v>3706130.4</v>
      </c>
      <c r="L102" s="91">
        <v>5115775.5</v>
      </c>
      <c r="M102" s="91">
        <v>6238002.2000000002</v>
      </c>
      <c r="N102" s="91">
        <v>8272404.2000000002</v>
      </c>
      <c r="O102" s="91">
        <v>10145310</v>
      </c>
      <c r="P102" s="91">
        <v>12459546.5</v>
      </c>
      <c r="Q102" s="91">
        <v>7810735.4000000004</v>
      </c>
      <c r="R102" s="91">
        <v>12201635.6</v>
      </c>
      <c r="S102" s="52">
        <v>17294878</v>
      </c>
      <c r="T102" s="52">
        <v>18386397.599999998</v>
      </c>
      <c r="U102" s="52">
        <v>17699142.499999996</v>
      </c>
      <c r="V102" s="52">
        <v>17554001.100000001</v>
      </c>
      <c r="W102" s="52">
        <v>21969467.399999999</v>
      </c>
      <c r="X102" s="52">
        <v>21415178.300000001</v>
      </c>
      <c r="Y102" s="52">
        <v>23571311.300000004</v>
      </c>
      <c r="Z102" s="52">
        <v>29984515.700000003</v>
      </c>
      <c r="AA102" s="52">
        <v>29066442.300000001</v>
      </c>
      <c r="AB102" s="52">
        <v>27690396.300000001</v>
      </c>
      <c r="AC102" s="52">
        <v>41752125.5</v>
      </c>
      <c r="AD102" s="52">
        <v>48440712.299999997</v>
      </c>
      <c r="AF102" s="85"/>
      <c r="AG102" s="85"/>
      <c r="AH102" s="85"/>
      <c r="AI102" s="85"/>
      <c r="AJ102" s="85"/>
      <c r="AK102" s="85"/>
      <c r="AL102" s="85"/>
      <c r="AM102" s="85"/>
      <c r="AN102" s="85"/>
      <c r="AO102" s="85"/>
      <c r="AP102" s="85"/>
      <c r="AQ102" s="85"/>
      <c r="AR102" s="85"/>
      <c r="AS102" s="85"/>
      <c r="AT102" s="85"/>
      <c r="AU102" s="85"/>
      <c r="AV102" s="85"/>
      <c r="AW102" s="85"/>
      <c r="AX102" s="85"/>
      <c r="AY102" s="85"/>
      <c r="AZ102" s="85"/>
      <c r="BA102" s="85"/>
      <c r="BB102" s="85"/>
      <c r="BC102" s="85"/>
      <c r="BD102" s="85"/>
      <c r="BE102" s="85"/>
      <c r="BF102" s="85"/>
      <c r="BG102" s="85"/>
    </row>
    <row r="103" spans="1:59" x14ac:dyDescent="0.2">
      <c r="A103" s="19"/>
      <c r="B103" s="25"/>
      <c r="C103" s="135" t="s">
        <v>71</v>
      </c>
      <c r="D103" s="136"/>
      <c r="E103" s="136"/>
      <c r="F103" s="136"/>
      <c r="G103" s="136"/>
      <c r="H103" s="136"/>
      <c r="I103" s="136"/>
      <c r="J103" s="136"/>
      <c r="K103" s="136"/>
      <c r="L103" s="136"/>
      <c r="M103" s="136"/>
      <c r="N103" s="136"/>
      <c r="O103" s="136"/>
      <c r="P103" s="136"/>
      <c r="Q103" s="136"/>
      <c r="R103" s="136"/>
      <c r="S103" s="136"/>
      <c r="T103" s="136"/>
      <c r="U103" s="136"/>
      <c r="V103" s="136"/>
      <c r="W103" s="136"/>
      <c r="X103" s="136"/>
      <c r="Y103" s="136"/>
      <c r="Z103" s="136"/>
      <c r="AA103" s="136"/>
      <c r="AB103" s="136"/>
      <c r="AC103" s="136"/>
      <c r="AD103" s="136"/>
      <c r="AF103" s="85"/>
      <c r="AG103" s="85"/>
      <c r="AH103" s="85"/>
      <c r="AI103" s="85"/>
      <c r="AJ103" s="85"/>
      <c r="AK103" s="85"/>
      <c r="AL103" s="85"/>
      <c r="AM103" s="85"/>
      <c r="AN103" s="85"/>
      <c r="AO103" s="85"/>
      <c r="AP103" s="85"/>
      <c r="AQ103" s="85"/>
      <c r="AR103" s="85"/>
      <c r="AS103" s="85"/>
      <c r="AT103" s="85"/>
      <c r="AU103" s="85"/>
      <c r="AV103" s="85"/>
      <c r="AW103" s="85"/>
      <c r="AX103" s="85"/>
      <c r="AY103" s="85"/>
      <c r="AZ103" s="85"/>
      <c r="BA103" s="85"/>
      <c r="BB103" s="85"/>
      <c r="BC103" s="85"/>
      <c r="BD103" s="85"/>
      <c r="BE103" s="85"/>
      <c r="BF103" s="85"/>
      <c r="BG103" s="85"/>
    </row>
    <row r="104" spans="1:59" ht="18" x14ac:dyDescent="0.2">
      <c r="A104" s="34" t="s">
        <v>92</v>
      </c>
      <c r="B104" s="32" t="s">
        <v>63</v>
      </c>
      <c r="C104" s="12">
        <v>301117.40000000002</v>
      </c>
      <c r="D104" s="12">
        <v>401613.9</v>
      </c>
      <c r="E104" s="12">
        <v>428522.1</v>
      </c>
      <c r="F104" s="12">
        <v>424656.5</v>
      </c>
      <c r="G104" s="12">
        <v>693958.5</v>
      </c>
      <c r="H104" s="12">
        <v>1232043.1000000001</v>
      </c>
      <c r="I104" s="12">
        <v>1689315</v>
      </c>
      <c r="J104" s="12">
        <v>1939314.4</v>
      </c>
      <c r="K104" s="12">
        <v>2432252</v>
      </c>
      <c r="L104" s="89">
        <v>3130523.6</v>
      </c>
      <c r="M104" s="89">
        <v>3836895.9</v>
      </c>
      <c r="N104" s="89">
        <v>4980573.3</v>
      </c>
      <c r="O104" s="89">
        <v>6980359.0999999996</v>
      </c>
      <c r="P104" s="89">
        <v>9200768.9000000004</v>
      </c>
      <c r="Q104" s="89">
        <v>8535671.5</v>
      </c>
      <c r="R104" s="89">
        <v>10014340.1</v>
      </c>
      <c r="S104" s="12">
        <v>12817253.5</v>
      </c>
      <c r="T104" s="12">
        <v>14683886.199999999</v>
      </c>
      <c r="U104" s="12">
        <v>16013227</v>
      </c>
      <c r="V104" s="12">
        <v>16926030.199999999</v>
      </c>
      <c r="W104" s="12">
        <v>17125612.199999999</v>
      </c>
      <c r="X104" s="12">
        <v>18733924</v>
      </c>
      <c r="Y104" s="12">
        <v>20189066.399999999</v>
      </c>
      <c r="Z104" s="12">
        <v>21452076.300000001</v>
      </c>
      <c r="AA104" s="12">
        <v>22910697.800000001</v>
      </c>
      <c r="AB104" s="12">
        <v>23210960.899999999</v>
      </c>
      <c r="AC104" s="12">
        <v>26623322.399999999</v>
      </c>
      <c r="AD104" s="12">
        <v>31783718.100000001</v>
      </c>
      <c r="AF104" s="85"/>
      <c r="AG104" s="85"/>
      <c r="AH104" s="85"/>
      <c r="AI104" s="85"/>
      <c r="AJ104" s="85"/>
      <c r="AK104" s="85"/>
      <c r="AL104" s="85"/>
      <c r="AM104" s="85"/>
      <c r="AN104" s="85"/>
      <c r="AO104" s="85"/>
      <c r="AP104" s="85"/>
      <c r="AQ104" s="85"/>
      <c r="AR104" s="85"/>
      <c r="AS104" s="85"/>
      <c r="AT104" s="85"/>
      <c r="AU104" s="85"/>
      <c r="AV104" s="85"/>
      <c r="AW104" s="85"/>
      <c r="AX104" s="85"/>
      <c r="AY104" s="85"/>
      <c r="AZ104" s="85"/>
      <c r="BA104" s="85"/>
      <c r="BB104" s="85"/>
      <c r="BC104" s="85"/>
      <c r="BD104" s="85"/>
      <c r="BE104" s="85"/>
      <c r="BF104" s="85"/>
      <c r="BG104" s="85"/>
    </row>
    <row r="105" spans="1:59" ht="19.5" x14ac:dyDescent="0.2">
      <c r="A105" s="34" t="s">
        <v>10</v>
      </c>
      <c r="B105" s="16" t="s">
        <v>64</v>
      </c>
      <c r="C105" s="12">
        <v>62244.6</v>
      </c>
      <c r="D105" s="12">
        <v>73642.5</v>
      </c>
      <c r="E105" s="12">
        <v>86279.2</v>
      </c>
      <c r="F105" s="12">
        <v>-31174.3</v>
      </c>
      <c r="G105" s="12">
        <v>21361</v>
      </c>
      <c r="H105" s="12">
        <v>133690.70000000001</v>
      </c>
      <c r="I105" s="12">
        <v>273795.40000000002</v>
      </c>
      <c r="J105" s="12">
        <v>229999.3</v>
      </c>
      <c r="K105" s="12">
        <v>322796.5</v>
      </c>
      <c r="L105" s="89">
        <v>428427.8</v>
      </c>
      <c r="M105" s="89">
        <v>501834.6</v>
      </c>
      <c r="N105" s="89">
        <v>718154</v>
      </c>
      <c r="O105" s="89">
        <v>1053739.1000000001</v>
      </c>
      <c r="P105" s="89">
        <v>1325347.2</v>
      </c>
      <c r="Q105" s="89">
        <v>-1190915</v>
      </c>
      <c r="R105" s="89">
        <v>458289.9</v>
      </c>
      <c r="S105" s="12">
        <v>1766814</v>
      </c>
      <c r="T105" s="12">
        <v>2038012.4</v>
      </c>
      <c r="U105" s="12">
        <v>971798.9</v>
      </c>
      <c r="V105" s="12">
        <v>769455.1</v>
      </c>
      <c r="W105" s="12">
        <v>1277161.2</v>
      </c>
      <c r="X105" s="12">
        <v>1039475.8</v>
      </c>
      <c r="Y105" s="12">
        <v>1492114.1</v>
      </c>
      <c r="Z105" s="12">
        <v>1312402.8999999999</v>
      </c>
      <c r="AA105" s="12">
        <v>1928156.2</v>
      </c>
      <c r="AB105" s="12">
        <v>2041108.2</v>
      </c>
      <c r="AC105" s="12">
        <v>4772292.3</v>
      </c>
      <c r="AD105" s="12">
        <v>2409990.2000000002</v>
      </c>
      <c r="AF105" s="85"/>
      <c r="AG105" s="85"/>
      <c r="AH105" s="85"/>
      <c r="AI105" s="85"/>
      <c r="AJ105" s="85"/>
      <c r="AK105" s="85"/>
      <c r="AL105" s="85"/>
      <c r="AM105" s="85"/>
      <c r="AN105" s="85"/>
      <c r="AO105" s="85"/>
      <c r="AP105" s="85"/>
      <c r="AQ105" s="85"/>
      <c r="AR105" s="85"/>
      <c r="AS105" s="85"/>
      <c r="AT105" s="85"/>
      <c r="AU105" s="85"/>
      <c r="AV105" s="85"/>
      <c r="AW105" s="85"/>
      <c r="AX105" s="85"/>
      <c r="AY105" s="85"/>
      <c r="AZ105" s="85"/>
      <c r="BA105" s="85"/>
      <c r="BB105" s="85"/>
      <c r="BC105" s="85"/>
      <c r="BD105" s="85"/>
      <c r="BE105" s="85"/>
      <c r="BF105" s="85"/>
      <c r="BG105" s="85"/>
    </row>
    <row r="106" spans="1:59" ht="19.5" x14ac:dyDescent="0.2">
      <c r="A106" s="69" t="s">
        <v>73</v>
      </c>
      <c r="B106" s="37" t="s">
        <v>74</v>
      </c>
      <c r="C106" s="12"/>
      <c r="D106" s="12"/>
      <c r="E106" s="12"/>
      <c r="F106" s="12"/>
      <c r="G106" s="12"/>
      <c r="H106" s="12"/>
      <c r="I106" s="12"/>
      <c r="J106" s="12"/>
      <c r="K106" s="12"/>
      <c r="L106" s="89"/>
      <c r="M106" s="89"/>
      <c r="N106" s="89"/>
      <c r="O106" s="89"/>
      <c r="P106" s="89">
        <v>5773.8</v>
      </c>
      <c r="Q106" s="89">
        <v>7232.4</v>
      </c>
      <c r="R106" s="89">
        <v>0</v>
      </c>
      <c r="S106" s="12">
        <v>-1195.2</v>
      </c>
      <c r="T106" s="12">
        <v>12549.9</v>
      </c>
      <c r="U106" s="12">
        <v>4606.3</v>
      </c>
      <c r="V106" s="12">
        <v>10304.9</v>
      </c>
      <c r="W106" s="12">
        <v>2841.4</v>
      </c>
      <c r="X106" s="12">
        <v>934.4</v>
      </c>
      <c r="Y106" s="12">
        <v>2270.5</v>
      </c>
      <c r="Z106" s="12">
        <v>4316.8</v>
      </c>
      <c r="AA106" s="12">
        <v>6505.6</v>
      </c>
      <c r="AB106" s="12">
        <v>5785.3</v>
      </c>
      <c r="AC106" s="12">
        <v>7918.6</v>
      </c>
      <c r="AD106" s="12">
        <v>8598.7999999999993</v>
      </c>
      <c r="AF106" s="85"/>
      <c r="AG106" s="85"/>
      <c r="AH106" s="85"/>
      <c r="AI106" s="85"/>
      <c r="AJ106" s="85"/>
      <c r="AK106" s="85"/>
      <c r="AL106" s="85"/>
      <c r="AM106" s="85"/>
      <c r="AN106" s="85"/>
      <c r="AO106" s="85"/>
      <c r="AP106" s="85"/>
      <c r="AQ106" s="85"/>
      <c r="AR106" s="85"/>
      <c r="AS106" s="85"/>
      <c r="AT106" s="85"/>
      <c r="AU106" s="85"/>
      <c r="AV106" s="85"/>
      <c r="AW106" s="85"/>
      <c r="AX106" s="85"/>
      <c r="AY106" s="85"/>
      <c r="AZ106" s="85"/>
      <c r="BA106" s="85"/>
      <c r="BB106" s="85"/>
      <c r="BC106" s="85"/>
      <c r="BD106" s="85"/>
      <c r="BE106" s="85"/>
      <c r="BF106" s="85"/>
      <c r="BG106" s="85"/>
    </row>
    <row r="107" spans="1:59" x14ac:dyDescent="0.2">
      <c r="A107" s="98" t="s">
        <v>77</v>
      </c>
      <c r="B107" s="16"/>
      <c r="C107" s="12">
        <v>0</v>
      </c>
      <c r="D107" s="12">
        <v>11929.8</v>
      </c>
      <c r="E107" s="12">
        <v>0</v>
      </c>
      <c r="F107" s="12">
        <v>56941.1</v>
      </c>
      <c r="G107" s="12">
        <v>0</v>
      </c>
      <c r="H107" s="12">
        <v>0</v>
      </c>
      <c r="I107" s="12">
        <v>-40022.6</v>
      </c>
      <c r="J107" s="12">
        <v>9615.4</v>
      </c>
      <c r="K107" s="12">
        <v>-107462.39999999999</v>
      </c>
      <c r="L107" s="12">
        <v>-96143.5</v>
      </c>
      <c r="M107" s="12">
        <v>-126095.3</v>
      </c>
      <c r="N107" s="12">
        <v>-17179.400000000001</v>
      </c>
      <c r="O107" s="12">
        <v>378284.2</v>
      </c>
      <c r="P107" s="12">
        <v>-605345.6</v>
      </c>
      <c r="Q107" s="12">
        <v>-694862.1</v>
      </c>
      <c r="R107" s="12">
        <v>-418458.9</v>
      </c>
      <c r="S107" s="12">
        <v>-208364.9</v>
      </c>
      <c r="T107" s="12">
        <v>-429785.8</v>
      </c>
      <c r="U107" s="12">
        <v>-376733.9</v>
      </c>
      <c r="V107" s="12">
        <v>-475745.9</v>
      </c>
      <c r="W107" s="12">
        <v>-532947.5</v>
      </c>
      <c r="X107" s="12">
        <v>0</v>
      </c>
      <c r="Y107" s="12">
        <v>0</v>
      </c>
      <c r="Z107" s="12">
        <v>-0.9</v>
      </c>
      <c r="AA107" s="12">
        <v>0.1</v>
      </c>
      <c r="AB107" s="12">
        <v>0</v>
      </c>
      <c r="AC107" s="12">
        <v>1365765.8</v>
      </c>
      <c r="AD107" s="12">
        <v>-1313813.5</v>
      </c>
      <c r="AF107" s="85"/>
      <c r="AG107" s="85"/>
      <c r="AH107" s="85"/>
      <c r="AI107" s="85"/>
      <c r="AJ107" s="85"/>
      <c r="AK107" s="85"/>
      <c r="AL107" s="85"/>
      <c r="AM107" s="85"/>
      <c r="AN107" s="85"/>
      <c r="AO107" s="85"/>
      <c r="AP107" s="85"/>
      <c r="AQ107" s="85"/>
      <c r="AR107" s="85"/>
      <c r="AS107" s="85"/>
      <c r="AT107" s="85"/>
      <c r="AU107" s="85"/>
      <c r="AV107" s="85"/>
      <c r="AW107" s="85"/>
      <c r="AX107" s="85"/>
      <c r="AY107" s="85"/>
      <c r="AZ107" s="85"/>
      <c r="BA107" s="85"/>
      <c r="BB107" s="85"/>
      <c r="BC107" s="85"/>
      <c r="BD107" s="85"/>
      <c r="BE107" s="85"/>
      <c r="BF107" s="85"/>
      <c r="BG107" s="85"/>
    </row>
    <row r="108" spans="1:59" ht="19.5" x14ac:dyDescent="0.2">
      <c r="A108" s="34" t="s">
        <v>79</v>
      </c>
      <c r="B108" s="37" t="s">
        <v>65</v>
      </c>
      <c r="C108" s="12">
        <v>29683.8</v>
      </c>
      <c r="D108" s="12">
        <v>53700.5</v>
      </c>
      <c r="E108" s="12">
        <v>-5546.7</v>
      </c>
      <c r="F108" s="12">
        <v>52340.800000000003</v>
      </c>
      <c r="G108" s="12">
        <v>635526.1</v>
      </c>
      <c r="H108" s="12">
        <v>1575990.4</v>
      </c>
      <c r="I108" s="12">
        <v>712315.2</v>
      </c>
      <c r="J108" s="12">
        <f>J102-J104-J105-J107</f>
        <v>557738.90000000142</v>
      </c>
      <c r="K108" s="12">
        <v>1058544.3</v>
      </c>
      <c r="L108" s="12">
        <v>1652967.6</v>
      </c>
      <c r="M108" s="12">
        <v>2025367</v>
      </c>
      <c r="N108" s="12">
        <v>2590856.2999999998</v>
      </c>
      <c r="O108" s="12">
        <v>1732927.6</v>
      </c>
      <c r="P108" s="12">
        <v>2533002.2000000002</v>
      </c>
      <c r="Q108" s="12">
        <v>1153608.6000000001</v>
      </c>
      <c r="R108" s="12">
        <v>2147464.5</v>
      </c>
      <c r="S108" s="12">
        <v>2920370.6</v>
      </c>
      <c r="T108" s="12">
        <v>2081734.9</v>
      </c>
      <c r="U108" s="12">
        <v>1086244.2</v>
      </c>
      <c r="V108" s="12">
        <v>323956.8</v>
      </c>
      <c r="W108" s="12">
        <v>4096800.1</v>
      </c>
      <c r="X108" s="12">
        <v>1640844.1</v>
      </c>
      <c r="Y108" s="12">
        <v>1887860.3</v>
      </c>
      <c r="Z108" s="12">
        <v>7215720.5999999996</v>
      </c>
      <c r="AA108" s="12">
        <v>4221082.5999999996</v>
      </c>
      <c r="AB108" s="12">
        <v>2432541.9</v>
      </c>
      <c r="AC108" s="12">
        <v>8982826.4000000004</v>
      </c>
      <c r="AD108" s="12">
        <v>15552218.699999999</v>
      </c>
      <c r="AF108" s="85"/>
      <c r="AG108" s="85"/>
      <c r="AH108" s="85"/>
      <c r="AI108" s="85"/>
      <c r="AJ108" s="85"/>
      <c r="AK108" s="85"/>
      <c r="AL108" s="85"/>
      <c r="AM108" s="85"/>
      <c r="AN108" s="85"/>
      <c r="AO108" s="85"/>
      <c r="AP108" s="85"/>
      <c r="AQ108" s="85"/>
      <c r="AR108" s="85"/>
      <c r="AS108" s="85"/>
      <c r="AT108" s="85"/>
      <c r="AU108" s="85"/>
      <c r="AV108" s="85"/>
      <c r="AW108" s="85"/>
      <c r="AX108" s="85"/>
      <c r="AY108" s="85"/>
      <c r="AZ108" s="85"/>
      <c r="BA108" s="85"/>
      <c r="BB108" s="85"/>
      <c r="BC108" s="85"/>
      <c r="BD108" s="85"/>
      <c r="BE108" s="85"/>
      <c r="BF108" s="85"/>
      <c r="BG108" s="85"/>
    </row>
    <row r="109" spans="1:59" x14ac:dyDescent="0.2">
      <c r="A109" s="28" t="s">
        <v>15</v>
      </c>
      <c r="B109" s="28"/>
      <c r="C109" s="11">
        <v>393045.8</v>
      </c>
      <c r="D109" s="11">
        <v>540886.69999999995</v>
      </c>
      <c r="E109" s="11">
        <v>509254.6</v>
      </c>
      <c r="F109" s="11">
        <v>502764.1</v>
      </c>
      <c r="G109" s="52">
        <v>1350845.6</v>
      </c>
      <c r="H109" s="52">
        <v>2941724.2</v>
      </c>
      <c r="I109" s="52">
        <v>2635403</v>
      </c>
      <c r="J109" s="52">
        <f>J104+J105+J107+J108</f>
        <v>2736668.0000000009</v>
      </c>
      <c r="K109" s="52">
        <v>3706130.4</v>
      </c>
      <c r="L109" s="52">
        <v>5115775.5</v>
      </c>
      <c r="M109" s="52">
        <v>6238002.2000000002</v>
      </c>
      <c r="N109" s="52">
        <v>8272404.2000000002</v>
      </c>
      <c r="O109" s="52">
        <v>10145310</v>
      </c>
      <c r="P109" s="52">
        <v>12459546.5</v>
      </c>
      <c r="Q109" s="52">
        <v>7810735.4000000004</v>
      </c>
      <c r="R109" s="52">
        <v>12201635.6</v>
      </c>
      <c r="S109" s="11">
        <v>17294878</v>
      </c>
      <c r="T109" s="11">
        <v>18386397.599999998</v>
      </c>
      <c r="U109" s="11">
        <v>17699142.5</v>
      </c>
      <c r="V109" s="11">
        <v>17554001.100000001</v>
      </c>
      <c r="W109" s="11">
        <v>21969467.399999999</v>
      </c>
      <c r="X109" s="11">
        <v>21415178.300000001</v>
      </c>
      <c r="Y109" s="11">
        <v>23571311.300000001</v>
      </c>
      <c r="Z109" s="11">
        <v>29984515.700000003</v>
      </c>
      <c r="AA109" s="11">
        <v>29066442.300000001</v>
      </c>
      <c r="AB109" s="11">
        <f>AB104+AB105+AB106+AB108+AB107</f>
        <v>27690396.299999997</v>
      </c>
      <c r="AC109" s="11">
        <f>AC104+AC105+AC106+AC108+AC107</f>
        <v>41752125.5</v>
      </c>
      <c r="AD109" s="11">
        <f>AD104+AD105+AD106+AD108+AD107</f>
        <v>48440712.299999997</v>
      </c>
      <c r="AF109" s="85"/>
      <c r="AG109" s="85"/>
      <c r="AH109" s="85"/>
      <c r="AI109" s="85"/>
      <c r="AJ109" s="85"/>
      <c r="AK109" s="85"/>
      <c r="AL109" s="85"/>
      <c r="AM109" s="85"/>
      <c r="AN109" s="85"/>
      <c r="AO109" s="85"/>
      <c r="AP109" s="85"/>
      <c r="AQ109" s="85"/>
      <c r="AR109" s="85"/>
      <c r="AS109" s="85"/>
      <c r="AT109" s="85"/>
      <c r="AU109" s="85"/>
      <c r="AV109" s="85"/>
      <c r="AW109" s="85"/>
      <c r="AX109" s="85"/>
      <c r="AY109" s="85"/>
      <c r="AZ109" s="85"/>
      <c r="BA109" s="85"/>
      <c r="BB109" s="85"/>
      <c r="BC109" s="85"/>
      <c r="BD109" s="85"/>
      <c r="BE109" s="85"/>
      <c r="BF109" s="85"/>
      <c r="BG109" s="85"/>
    </row>
    <row r="110" spans="1:59" x14ac:dyDescent="0.2">
      <c r="A110" s="54"/>
      <c r="B110" s="54"/>
      <c r="E110" s="60"/>
      <c r="F110" s="75"/>
      <c r="G110" s="65"/>
      <c r="H110" s="65"/>
      <c r="I110" s="65"/>
      <c r="J110" s="65"/>
      <c r="K110" s="65"/>
      <c r="S110" s="60"/>
      <c r="T110" s="60"/>
      <c r="U110" s="60"/>
      <c r="V110" s="60"/>
      <c r="W110" s="60"/>
      <c r="X110" s="60"/>
      <c r="Y110" s="60"/>
      <c r="Z110" s="60"/>
      <c r="AA110" s="60"/>
    </row>
    <row r="111" spans="1:59" x14ac:dyDescent="0.2">
      <c r="B111" s="54"/>
      <c r="E111" s="60"/>
      <c r="F111" s="75"/>
      <c r="G111" s="65"/>
      <c r="H111" s="65"/>
      <c r="I111" s="65"/>
      <c r="J111" s="65"/>
      <c r="K111" s="65"/>
    </row>
    <row r="112" spans="1:59" s="81" customFormat="1" ht="30" customHeight="1" x14ac:dyDescent="0.2">
      <c r="A112" s="139" t="s">
        <v>87</v>
      </c>
      <c r="B112" s="139"/>
      <c r="C112" s="139"/>
      <c r="D112" s="139"/>
      <c r="E112" s="139"/>
      <c r="F112" s="139"/>
      <c r="G112" s="139"/>
      <c r="H112" s="139"/>
      <c r="I112" s="139"/>
      <c r="J112" s="139"/>
      <c r="K112" s="139"/>
      <c r="L112" s="139"/>
      <c r="M112" s="139"/>
      <c r="N112" s="139"/>
      <c r="O112" s="139"/>
      <c r="P112" s="139"/>
      <c r="Q112" s="139"/>
      <c r="R112" s="139"/>
      <c r="S112" s="139"/>
      <c r="T112" s="139"/>
      <c r="U112" s="139"/>
      <c r="V112" s="139"/>
      <c r="W112" s="139"/>
      <c r="X112" s="139"/>
      <c r="Y112" s="139"/>
      <c r="Z112" s="139"/>
      <c r="AA112" s="139"/>
      <c r="AB112" s="139"/>
      <c r="AC112" s="139"/>
      <c r="AD112" s="139"/>
    </row>
    <row r="113" spans="1:30" s="83" customFormat="1" ht="15.75" customHeight="1" x14ac:dyDescent="0.2">
      <c r="A113" s="140" t="s">
        <v>84</v>
      </c>
      <c r="B113" s="140"/>
      <c r="C113" s="140"/>
      <c r="D113" s="140"/>
      <c r="E113" s="140"/>
      <c r="F113" s="140"/>
      <c r="G113" s="140"/>
      <c r="H113" s="140"/>
      <c r="I113" s="140"/>
      <c r="J113" s="140"/>
      <c r="K113" s="140"/>
      <c r="L113" s="140"/>
      <c r="M113" s="140"/>
      <c r="N113" s="140"/>
      <c r="O113" s="140"/>
      <c r="P113" s="140"/>
      <c r="Q113" s="140"/>
      <c r="R113" s="140"/>
      <c r="S113" s="140"/>
      <c r="T113" s="140"/>
      <c r="U113" s="140"/>
      <c r="V113" s="140"/>
      <c r="W113" s="140"/>
      <c r="X113" s="140"/>
      <c r="Y113" s="140"/>
      <c r="Z113" s="140"/>
      <c r="AA113" s="140"/>
      <c r="AB113" s="140"/>
      <c r="AC113" s="140"/>
      <c r="AD113" s="140"/>
    </row>
    <row r="114" spans="1:30" s="82" customFormat="1" ht="11.25" x14ac:dyDescent="0.2">
      <c r="A114" s="148" t="s">
        <v>88</v>
      </c>
      <c r="B114" s="148"/>
      <c r="C114" s="148"/>
      <c r="D114" s="148"/>
      <c r="E114" s="148"/>
      <c r="F114" s="148"/>
      <c r="G114" s="148"/>
      <c r="H114" s="148"/>
      <c r="I114" s="148"/>
      <c r="J114" s="148"/>
      <c r="K114" s="148"/>
      <c r="L114" s="148"/>
      <c r="M114" s="148"/>
      <c r="N114" s="148"/>
      <c r="O114" s="148"/>
      <c r="P114" s="148"/>
      <c r="Q114" s="148"/>
      <c r="R114" s="148"/>
      <c r="S114" s="148"/>
      <c r="T114" s="148"/>
      <c r="U114" s="148"/>
      <c r="V114" s="148"/>
      <c r="W114" s="148"/>
      <c r="X114" s="148"/>
      <c r="Y114" s="148"/>
    </row>
    <row r="115" spans="1:30" x14ac:dyDescent="0.2">
      <c r="A115" s="140" t="s">
        <v>89</v>
      </c>
      <c r="B115" s="140"/>
      <c r="C115" s="140"/>
      <c r="D115" s="140"/>
      <c r="E115" s="140"/>
      <c r="F115" s="140"/>
      <c r="G115" s="140"/>
      <c r="H115" s="140"/>
      <c r="I115" s="140"/>
      <c r="J115" s="140"/>
      <c r="K115" s="140"/>
      <c r="L115" s="140"/>
      <c r="M115" s="140"/>
      <c r="N115" s="140"/>
      <c r="O115" s="140"/>
      <c r="P115" s="140"/>
      <c r="Q115" s="140"/>
      <c r="R115" s="140"/>
      <c r="S115" s="140"/>
      <c r="T115" s="140"/>
      <c r="U115" s="140"/>
      <c r="V115" s="140"/>
      <c r="W115" s="140"/>
      <c r="X115" s="140"/>
      <c r="Y115" s="140"/>
      <c r="Z115" s="140"/>
      <c r="AA115" s="140"/>
      <c r="AB115" s="140"/>
      <c r="AC115" s="140"/>
      <c r="AD115" s="140"/>
    </row>
    <row r="116" spans="1:30" x14ac:dyDescent="0.2">
      <c r="A116" s="140" t="s">
        <v>85</v>
      </c>
      <c r="B116" s="140"/>
      <c r="C116" s="140"/>
      <c r="D116" s="140"/>
      <c r="E116" s="140"/>
      <c r="F116" s="140"/>
      <c r="G116" s="140"/>
      <c r="H116" s="140"/>
      <c r="I116" s="140"/>
      <c r="J116" s="140"/>
      <c r="K116" s="140"/>
      <c r="L116" s="140"/>
      <c r="M116" s="140"/>
      <c r="N116" s="140"/>
      <c r="O116" s="140"/>
      <c r="P116" s="140"/>
      <c r="Q116" s="140"/>
      <c r="R116" s="140"/>
      <c r="S116" s="140"/>
      <c r="T116" s="140"/>
      <c r="U116" s="140"/>
      <c r="V116" s="140"/>
      <c r="W116" s="140"/>
      <c r="X116" s="140"/>
      <c r="Y116" s="140"/>
      <c r="Z116" s="140"/>
      <c r="AA116" s="140"/>
      <c r="AB116" s="140"/>
      <c r="AC116" s="140"/>
      <c r="AD116" s="140"/>
    </row>
    <row r="118" spans="1:30" x14ac:dyDescent="0.2">
      <c r="E118" s="60"/>
      <c r="F118" s="13"/>
      <c r="G118" s="64"/>
      <c r="H118" s="1"/>
    </row>
    <row r="119" spans="1:30" x14ac:dyDescent="0.2">
      <c r="C119" s="60"/>
      <c r="D119" s="60"/>
      <c r="E119" s="60"/>
      <c r="F119" s="60"/>
      <c r="G119" s="60"/>
      <c r="H119" s="60"/>
      <c r="I119" s="60"/>
      <c r="J119" s="60"/>
      <c r="K119" s="60"/>
      <c r="L119" s="60"/>
      <c r="M119" s="60"/>
      <c r="N119" s="60"/>
      <c r="O119" s="60"/>
      <c r="P119" s="60"/>
      <c r="Q119" s="60"/>
      <c r="R119" s="60"/>
      <c r="S119" s="60"/>
      <c r="T119" s="60"/>
      <c r="U119" s="60"/>
      <c r="V119" s="60"/>
      <c r="W119" s="60"/>
      <c r="X119" s="60"/>
      <c r="Y119" s="60"/>
      <c r="Z119" s="60"/>
      <c r="AA119" s="60"/>
      <c r="AB119" s="60"/>
    </row>
    <row r="120" spans="1:30" x14ac:dyDescent="0.2">
      <c r="A120" s="2"/>
      <c r="B120" s="2"/>
      <c r="H120" s="1"/>
    </row>
    <row r="121" spans="1:30" x14ac:dyDescent="0.2">
      <c r="A121" s="2"/>
      <c r="B121" s="2"/>
      <c r="S121" s="60"/>
      <c r="T121" s="60"/>
      <c r="U121" s="60"/>
      <c r="V121" s="60"/>
      <c r="W121" s="60"/>
      <c r="X121" s="60"/>
      <c r="Y121" s="60"/>
      <c r="Z121" s="60"/>
      <c r="AA121" s="60"/>
      <c r="AB121" s="60"/>
    </row>
    <row r="122" spans="1:30" x14ac:dyDescent="0.2">
      <c r="A122" s="2"/>
      <c r="B122" s="2"/>
    </row>
    <row r="123" spans="1:30" x14ac:dyDescent="0.2">
      <c r="A123" s="2"/>
      <c r="B123" s="2"/>
      <c r="S123" s="60"/>
      <c r="T123" s="60"/>
      <c r="U123" s="60"/>
      <c r="V123" s="60"/>
      <c r="W123" s="60"/>
      <c r="X123" s="60"/>
      <c r="Y123" s="60"/>
      <c r="Z123" s="60"/>
      <c r="AA123" s="60"/>
      <c r="AB123" s="60"/>
    </row>
    <row r="124" spans="1:30" x14ac:dyDescent="0.2">
      <c r="A124" s="2"/>
      <c r="B124" s="2"/>
    </row>
    <row r="125" spans="1:30" x14ac:dyDescent="0.2">
      <c r="A125" s="2"/>
      <c r="B125" s="2"/>
    </row>
    <row r="126" spans="1:30" x14ac:dyDescent="0.2">
      <c r="A126" s="2"/>
      <c r="B126" s="2"/>
    </row>
    <row r="127" spans="1:30" x14ac:dyDescent="0.2">
      <c r="A127" s="2"/>
      <c r="B127" s="2"/>
    </row>
    <row r="128" spans="1:30" x14ac:dyDescent="0.2">
      <c r="A128" s="2"/>
      <c r="B128" s="2"/>
    </row>
    <row r="129" spans="1:2" x14ac:dyDescent="0.2">
      <c r="A129" s="2"/>
      <c r="B129" s="2"/>
    </row>
    <row r="130" spans="1:2" x14ac:dyDescent="0.2">
      <c r="A130" s="2"/>
      <c r="B130" s="2"/>
    </row>
    <row r="131" spans="1:2" ht="21" customHeight="1" x14ac:dyDescent="0.2">
      <c r="A131" s="2"/>
      <c r="B131" s="2"/>
    </row>
    <row r="132" spans="1:2" x14ac:dyDescent="0.2">
      <c r="A132" s="2"/>
      <c r="B132" s="2"/>
    </row>
    <row r="133" spans="1:2" x14ac:dyDescent="0.2">
      <c r="A133" s="2"/>
      <c r="B133" s="2"/>
    </row>
    <row r="134" spans="1:2" x14ac:dyDescent="0.2">
      <c r="A134" s="2"/>
      <c r="B134" s="2"/>
    </row>
    <row r="135" spans="1:2" x14ac:dyDescent="0.2">
      <c r="A135" s="2"/>
      <c r="B135" s="2"/>
    </row>
    <row r="136" spans="1:2" x14ac:dyDescent="0.2">
      <c r="A136" s="2"/>
      <c r="B136" s="2"/>
    </row>
    <row r="137" spans="1:2" x14ac:dyDescent="0.2">
      <c r="A137" s="2"/>
      <c r="B137" s="2"/>
    </row>
    <row r="138" spans="1:2" x14ac:dyDescent="0.2">
      <c r="A138" s="2"/>
      <c r="B138" s="2"/>
    </row>
    <row r="139" spans="1:2" x14ac:dyDescent="0.2">
      <c r="A139" s="2"/>
      <c r="B139" s="2"/>
    </row>
    <row r="140" spans="1:2" x14ac:dyDescent="0.2">
      <c r="A140" s="2"/>
      <c r="B140" s="2"/>
    </row>
    <row r="141" spans="1:2" x14ac:dyDescent="0.2">
      <c r="A141" s="2"/>
      <c r="B141" s="2"/>
    </row>
    <row r="142" spans="1:2" x14ac:dyDescent="0.2">
      <c r="A142" s="2"/>
      <c r="B142" s="2"/>
    </row>
    <row r="143" spans="1:2" x14ac:dyDescent="0.2">
      <c r="A143" s="2"/>
      <c r="B143" s="2"/>
    </row>
    <row r="144" spans="1:2" x14ac:dyDescent="0.2">
      <c r="A144" s="2"/>
      <c r="B144" s="2"/>
    </row>
    <row r="145" spans="1:2" x14ac:dyDescent="0.2">
      <c r="A145" s="2"/>
      <c r="B145" s="2"/>
    </row>
    <row r="146" spans="1:2" x14ac:dyDescent="0.2">
      <c r="A146" s="2"/>
      <c r="B146" s="2"/>
    </row>
    <row r="147" spans="1:2" x14ac:dyDescent="0.2">
      <c r="A147" s="2"/>
      <c r="B147" s="2"/>
    </row>
    <row r="148" spans="1:2" x14ac:dyDescent="0.2">
      <c r="A148" s="2"/>
      <c r="B148" s="2"/>
    </row>
    <row r="149" spans="1:2" x14ac:dyDescent="0.2">
      <c r="A149" s="2"/>
      <c r="B149" s="2"/>
    </row>
    <row r="150" spans="1:2" x14ac:dyDescent="0.2">
      <c r="A150" s="2"/>
      <c r="B150" s="2"/>
    </row>
    <row r="151" spans="1:2" x14ac:dyDescent="0.2">
      <c r="A151" s="2"/>
      <c r="B151" s="2"/>
    </row>
    <row r="152" spans="1:2" x14ac:dyDescent="0.2">
      <c r="A152" s="2"/>
      <c r="B152" s="2"/>
    </row>
    <row r="153" spans="1:2" x14ac:dyDescent="0.2">
      <c r="A153" s="2"/>
      <c r="B153" s="2"/>
    </row>
    <row r="154" spans="1:2" x14ac:dyDescent="0.2">
      <c r="A154" s="2"/>
      <c r="B154" s="2"/>
    </row>
    <row r="155" spans="1:2" ht="14.25" customHeight="1" x14ac:dyDescent="0.2">
      <c r="A155" s="2"/>
      <c r="B155" s="2"/>
    </row>
    <row r="156" spans="1:2" x14ac:dyDescent="0.2">
      <c r="A156" s="2"/>
      <c r="B156" s="2"/>
    </row>
    <row r="157" spans="1:2" x14ac:dyDescent="0.2">
      <c r="A157" s="2"/>
      <c r="B157" s="2"/>
    </row>
    <row r="158" spans="1:2" x14ac:dyDescent="0.2">
      <c r="A158" s="2"/>
      <c r="B158" s="2"/>
    </row>
    <row r="159" spans="1:2" x14ac:dyDescent="0.2">
      <c r="A159" s="2"/>
      <c r="B159" s="2"/>
    </row>
    <row r="160" spans="1:2" x14ac:dyDescent="0.2">
      <c r="A160" s="2"/>
      <c r="B160" s="2"/>
    </row>
    <row r="161" spans="1:4" x14ac:dyDescent="0.2">
      <c r="A161" s="2"/>
      <c r="B161" s="2"/>
    </row>
    <row r="162" spans="1:4" x14ac:dyDescent="0.2">
      <c r="A162" s="2"/>
      <c r="B162" s="2"/>
    </row>
    <row r="163" spans="1:4" x14ac:dyDescent="0.2">
      <c r="A163" s="2"/>
      <c r="B163" s="2"/>
    </row>
    <row r="164" spans="1:4" x14ac:dyDescent="0.2">
      <c r="A164" s="2"/>
      <c r="B164" s="2"/>
    </row>
    <row r="165" spans="1:4" x14ac:dyDescent="0.2">
      <c r="A165" s="2"/>
      <c r="B165" s="2"/>
    </row>
    <row r="166" spans="1:4" x14ac:dyDescent="0.2">
      <c r="C166" s="3"/>
      <c r="D166" s="3"/>
    </row>
    <row r="167" spans="1:4" x14ac:dyDescent="0.2">
      <c r="C167" s="3"/>
      <c r="D167" s="3"/>
    </row>
    <row r="168" spans="1:4" x14ac:dyDescent="0.2">
      <c r="C168" s="3"/>
      <c r="D168" s="3"/>
    </row>
    <row r="169" spans="1:4" x14ac:dyDescent="0.2">
      <c r="A169" s="10"/>
      <c r="B169" s="10"/>
    </row>
    <row r="170" spans="1:4" x14ac:dyDescent="0.2">
      <c r="A170" s="10"/>
      <c r="B170" s="10"/>
      <c r="C170" s="7"/>
      <c r="D170" s="7"/>
    </row>
    <row r="171" spans="1:4" x14ac:dyDescent="0.2">
      <c r="C171" s="3"/>
      <c r="D171" s="3"/>
    </row>
    <row r="172" spans="1:4" x14ac:dyDescent="0.2">
      <c r="C172" s="3"/>
      <c r="D172" s="3"/>
    </row>
    <row r="173" spans="1:4" x14ac:dyDescent="0.2">
      <c r="C173" s="3"/>
      <c r="D173" s="3"/>
    </row>
    <row r="174" spans="1:4" x14ac:dyDescent="0.2">
      <c r="C174" s="3"/>
      <c r="D174" s="3"/>
    </row>
    <row r="175" spans="1:4" x14ac:dyDescent="0.2">
      <c r="A175" s="54"/>
      <c r="B175" s="54"/>
      <c r="C175" s="7"/>
      <c r="D175" s="7"/>
    </row>
    <row r="176" spans="1:4" x14ac:dyDescent="0.2">
      <c r="C176" s="6"/>
      <c r="D176" s="6"/>
    </row>
    <row r="177" spans="3:4" x14ac:dyDescent="0.2">
      <c r="C177" s="6"/>
      <c r="D177" s="6"/>
    </row>
    <row r="178" spans="3:4" x14ac:dyDescent="0.2">
      <c r="C178" s="5"/>
      <c r="D178" s="5"/>
    </row>
    <row r="179" spans="3:4" x14ac:dyDescent="0.2">
      <c r="C179" s="5"/>
      <c r="D179" s="5"/>
    </row>
  </sheetData>
  <mergeCells count="27">
    <mergeCell ref="A114:Y114"/>
    <mergeCell ref="A112:AD112"/>
    <mergeCell ref="A113:AD113"/>
    <mergeCell ref="A115:AD115"/>
    <mergeCell ref="A116:AD116"/>
    <mergeCell ref="A4:E4"/>
    <mergeCell ref="A5:E5"/>
    <mergeCell ref="C11:AD11"/>
    <mergeCell ref="C17:AD17"/>
    <mergeCell ref="C25:AD25"/>
    <mergeCell ref="C82:AD82"/>
    <mergeCell ref="C27:AD27"/>
    <mergeCell ref="C32:AD32"/>
    <mergeCell ref="C37:AD37"/>
    <mergeCell ref="C39:AD39"/>
    <mergeCell ref="C42:AD42"/>
    <mergeCell ref="C56:AD56"/>
    <mergeCell ref="C58:AD58"/>
    <mergeCell ref="C66:AD66"/>
    <mergeCell ref="C71:AD71"/>
    <mergeCell ref="C73:AD73"/>
    <mergeCell ref="C77:AD77"/>
    <mergeCell ref="C84:AD84"/>
    <mergeCell ref="C87:AD87"/>
    <mergeCell ref="C96:AD96"/>
    <mergeCell ref="C98:AD98"/>
    <mergeCell ref="C103:AD103"/>
  </mergeCells>
  <phoneticPr fontId="2" type="noConversion"/>
  <pageMargins left="0.74803149606299213" right="0.74803149606299213" top="0.39370078740157483" bottom="0.27559055118110237" header="0.31496062992125984" footer="0.15748031496062992"/>
  <pageSetup paperSize="9" scale="92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таблица37</vt:lpstr>
      <vt:lpstr>таблица37!Заголовки_для_печати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Андреева</dc:creator>
  <cp:lastModifiedBy>Соловьева И. В.</cp:lastModifiedBy>
  <cp:lastPrinted>2016-07-26T10:59:23Z</cp:lastPrinted>
  <dcterms:created xsi:type="dcterms:W3CDTF">2000-03-31T09:16:36Z</dcterms:created>
  <dcterms:modified xsi:type="dcterms:W3CDTF">2023-12-05T10:56:57Z</dcterms:modified>
</cp:coreProperties>
</file>