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gagliardini/Recherche/Elmer/"/>
    </mc:Choice>
  </mc:AlternateContent>
  <xr:revisionPtr revIDLastSave="0" documentId="13_ncr:1_{59CBA02A-2CA6-E44A-AE80-122F8805E9AB}" xr6:coauthVersionLast="45" xr6:coauthVersionMax="45" xr10:uidLastSave="{00000000-0000-0000-0000-000000000000}"/>
  <bookViews>
    <workbookView xWindow="6400" yWindow="2980" windowWidth="28220" windowHeight="173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6" i="1"/>
  <c r="K17" i="1"/>
  <c r="K18" i="1"/>
  <c r="K19" i="1"/>
  <c r="K20" i="1"/>
  <c r="K21" i="1"/>
  <c r="K22" i="1"/>
  <c r="K23" i="1"/>
  <c r="K24" i="1"/>
  <c r="K25" i="1"/>
  <c r="K26" i="1"/>
  <c r="G43" i="1" l="1"/>
  <c r="H43" i="1" s="1"/>
  <c r="C16" i="1"/>
  <c r="G10" i="1"/>
  <c r="G26" i="1" s="1"/>
  <c r="H26" i="1" s="1"/>
  <c r="C43" i="1"/>
  <c r="D43" i="1" s="1"/>
  <c r="C26" i="1"/>
  <c r="C17" i="1"/>
  <c r="G9" i="1"/>
  <c r="D26" i="1"/>
  <c r="B19" i="1"/>
  <c r="C19" i="1" s="1"/>
  <c r="D19" i="1" s="1"/>
  <c r="B20" i="1"/>
  <c r="B21" i="1" s="1"/>
  <c r="F44" i="1"/>
  <c r="F45" i="1"/>
  <c r="F46" i="1" s="1"/>
  <c r="F47" i="1" s="1"/>
  <c r="B45" i="1"/>
  <c r="B46" i="1" s="1"/>
  <c r="B44" i="1"/>
  <c r="C44" i="1" s="1"/>
  <c r="D44" i="1" s="1"/>
  <c r="F19" i="1"/>
  <c r="F20" i="1" s="1"/>
  <c r="F21" i="1" s="1"/>
  <c r="F22" i="1" s="1"/>
  <c r="F23" i="1" s="1"/>
  <c r="F24" i="1" s="1"/>
  <c r="F25" i="1" s="1"/>
  <c r="F27" i="1" s="1"/>
  <c r="F18" i="1"/>
  <c r="D17" i="1"/>
  <c r="D16" i="1"/>
  <c r="B18" i="1"/>
  <c r="C18" i="1" s="1"/>
  <c r="D18" i="1" s="1"/>
  <c r="G47" i="1" l="1"/>
  <c r="H47" i="1" s="1"/>
  <c r="F48" i="1"/>
  <c r="G48" i="1" s="1"/>
  <c r="H48" i="1" s="1"/>
  <c r="G27" i="1"/>
  <c r="H27" i="1" s="1"/>
  <c r="F28" i="1"/>
  <c r="F29" i="1" s="1"/>
  <c r="F30" i="1" s="1"/>
  <c r="F31" i="1" s="1"/>
  <c r="B22" i="1"/>
  <c r="C21" i="1"/>
  <c r="D21" i="1" s="1"/>
  <c r="B47" i="1"/>
  <c r="C46" i="1"/>
  <c r="D46" i="1" s="1"/>
  <c r="C20" i="1"/>
  <c r="D20" i="1" s="1"/>
  <c r="G20" i="1"/>
  <c r="H20" i="1" s="1"/>
  <c r="G24" i="1"/>
  <c r="H24" i="1" s="1"/>
  <c r="G44" i="1"/>
  <c r="H44" i="1" s="1"/>
  <c r="G16" i="1"/>
  <c r="H16" i="1" s="1"/>
  <c r="G23" i="1"/>
  <c r="H23" i="1" s="1"/>
  <c r="C45" i="1"/>
  <c r="D45" i="1" s="1"/>
  <c r="G17" i="1"/>
  <c r="H17" i="1" s="1"/>
  <c r="G21" i="1"/>
  <c r="H21" i="1" s="1"/>
  <c r="G25" i="1"/>
  <c r="H25" i="1" s="1"/>
  <c r="G29" i="1"/>
  <c r="H29" i="1" s="1"/>
  <c r="G45" i="1"/>
  <c r="H45" i="1" s="1"/>
  <c r="G19" i="1"/>
  <c r="H19" i="1" s="1"/>
  <c r="G18" i="1"/>
  <c r="H18" i="1" s="1"/>
  <c r="G22" i="1"/>
  <c r="H22" i="1" s="1"/>
  <c r="G30" i="1"/>
  <c r="H30" i="1" s="1"/>
  <c r="G46" i="1"/>
  <c r="H46" i="1" s="1"/>
  <c r="B48" i="1" l="1"/>
  <c r="C48" i="1" s="1"/>
  <c r="D48" i="1" s="1"/>
  <c r="C47" i="1"/>
  <c r="D47" i="1" s="1"/>
  <c r="C22" i="1"/>
  <c r="D22" i="1" s="1"/>
  <c r="B23" i="1"/>
  <c r="G31" i="1"/>
  <c r="H31" i="1" s="1"/>
  <c r="F32" i="1"/>
  <c r="G28" i="1"/>
  <c r="H28" i="1" s="1"/>
  <c r="C23" i="1" l="1"/>
  <c r="D23" i="1" s="1"/>
  <c r="B24" i="1"/>
  <c r="F33" i="1"/>
  <c r="G32" i="1"/>
  <c r="H32" i="1" s="1"/>
  <c r="F34" i="1" l="1"/>
  <c r="G33" i="1"/>
  <c r="H33" i="1" s="1"/>
  <c r="B25" i="1"/>
  <c r="C24" i="1"/>
  <c r="D24" i="1" s="1"/>
  <c r="B27" i="1" l="1"/>
  <c r="C25" i="1"/>
  <c r="D25" i="1" s="1"/>
  <c r="F35" i="1"/>
  <c r="G34" i="1"/>
  <c r="H34" i="1" s="1"/>
  <c r="G35" i="1" l="1"/>
  <c r="H35" i="1" s="1"/>
  <c r="F36" i="1"/>
  <c r="C27" i="1"/>
  <c r="B28" i="1"/>
  <c r="C28" i="1" l="1"/>
  <c r="D28" i="1" s="1"/>
  <c r="B29" i="1"/>
  <c r="F37" i="1"/>
  <c r="G36" i="1"/>
  <c r="H36" i="1" s="1"/>
  <c r="C8" i="1"/>
  <c r="D27" i="1"/>
  <c r="B30" i="1" l="1"/>
  <c r="C29" i="1"/>
  <c r="D29" i="1" s="1"/>
  <c r="F38" i="1"/>
  <c r="G37" i="1"/>
  <c r="H37" i="1" s="1"/>
  <c r="F39" i="1" l="1"/>
  <c r="G38" i="1"/>
  <c r="H38" i="1" s="1"/>
  <c r="B31" i="1"/>
  <c r="C30" i="1"/>
  <c r="D30" i="1" s="1"/>
  <c r="B32" i="1" l="1"/>
  <c r="C31" i="1"/>
  <c r="D31" i="1" s="1"/>
  <c r="G39" i="1"/>
  <c r="H39" i="1" s="1"/>
  <c r="F40" i="1"/>
  <c r="F41" i="1" l="1"/>
  <c r="G40" i="1"/>
  <c r="H40" i="1" s="1"/>
  <c r="C32" i="1"/>
  <c r="D32" i="1" s="1"/>
  <c r="B33" i="1"/>
  <c r="B34" i="1" l="1"/>
  <c r="C33" i="1"/>
  <c r="D33" i="1" s="1"/>
  <c r="F42" i="1"/>
  <c r="G42" i="1" s="1"/>
  <c r="H42" i="1" s="1"/>
  <c r="G41" i="1"/>
  <c r="H41" i="1" s="1"/>
  <c r="B35" i="1" l="1"/>
  <c r="C34" i="1"/>
  <c r="D34" i="1" s="1"/>
  <c r="C35" i="1" l="1"/>
  <c r="D35" i="1" s="1"/>
  <c r="B36" i="1"/>
  <c r="C36" i="1" l="1"/>
  <c r="D36" i="1" s="1"/>
  <c r="B37" i="1"/>
  <c r="B38" i="1" l="1"/>
  <c r="C37" i="1"/>
  <c r="D37" i="1" s="1"/>
  <c r="B39" i="1" l="1"/>
  <c r="C38" i="1"/>
  <c r="D38" i="1" s="1"/>
  <c r="B40" i="1" l="1"/>
  <c r="C39" i="1"/>
  <c r="D39" i="1" s="1"/>
  <c r="C40" i="1" l="1"/>
  <c r="D40" i="1" s="1"/>
  <c r="B41" i="1"/>
  <c r="B42" i="1" l="1"/>
  <c r="C42" i="1" s="1"/>
  <c r="D42" i="1" s="1"/>
  <c r="C41" i="1"/>
  <c r="D41" i="1" s="1"/>
</calcChain>
</file>

<file path=xl/sharedStrings.xml><?xml version="1.0" encoding="utf-8"?>
<sst xmlns="http://schemas.openxmlformats.org/spreadsheetml/2006/main" count="38" uniqueCount="23">
  <si>
    <t>Paterson 1994</t>
  </si>
  <si>
    <t>Zwinger et aL, 2007</t>
  </si>
  <si>
    <t>Glen's law parameter</t>
  </si>
  <si>
    <t xml:space="preserve">A1 = </t>
  </si>
  <si>
    <t xml:space="preserve">A2 = </t>
  </si>
  <si>
    <t xml:space="preserve">Q1 = </t>
  </si>
  <si>
    <t xml:space="preserve">Q2 = </t>
  </si>
  <si>
    <t>s^-1 Pa^-3</t>
  </si>
  <si>
    <t>J/mol</t>
  </si>
  <si>
    <t>T [°C]</t>
  </si>
  <si>
    <t>A [s^-1 Pa^-3]</t>
  </si>
  <si>
    <t>A [a^-1 MPa^-3]</t>
  </si>
  <si>
    <t>Paterson 2010</t>
  </si>
  <si>
    <t xml:space="preserve">A* = </t>
  </si>
  <si>
    <t>A* =</t>
  </si>
  <si>
    <t xml:space="preserve">H = </t>
  </si>
  <si>
    <t xml:space="preserve">sin(alpha) = </t>
  </si>
  <si>
    <t>m</t>
  </si>
  <si>
    <t xml:space="preserve">rho.g = </t>
  </si>
  <si>
    <t>MPa/a</t>
  </si>
  <si>
    <t xml:space="preserve">SIA </t>
  </si>
  <si>
    <t>us [m/a]</t>
  </si>
  <si>
    <t>us = 1/2 A (rho.g.sin(alpha)^3 H^4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</si>
</sst>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E+00"/>
    <numFmt numFmtId="166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1" fillId="0" borderId="0" xfId="0" applyNumberFormat="1" applyFont="1"/>
    <xf numFmtId="0" fontId="0" fillId="0" borderId="2" xfId="0" applyBorder="1"/>
    <xf numFmtId="0" fontId="0" fillId="0" borderId="2" xfId="0" applyFill="1" applyBorder="1"/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workbookViewId="0">
      <selection activeCell="K10" sqref="K10"/>
    </sheetView>
  </sheetViews>
  <sheetFormatPr baseColWidth="10" defaultRowHeight="16"/>
  <cols>
    <col min="2" max="8" width="16.5" customWidth="1"/>
    <col min="9" max="9" width="12.1640625" bestFit="1" customWidth="1"/>
    <col min="11" max="11" width="12.6640625" bestFit="1" customWidth="1"/>
  </cols>
  <sheetData>
    <row r="2" spans="1:12">
      <c r="A2" t="s">
        <v>2</v>
      </c>
    </row>
    <row r="6" spans="1:12">
      <c r="B6" s="2" t="s">
        <v>0</v>
      </c>
      <c r="F6" s="2" t="s">
        <v>12</v>
      </c>
    </row>
    <row r="7" spans="1:12">
      <c r="B7" s="2" t="s">
        <v>1</v>
      </c>
    </row>
    <row r="8" spans="1:12">
      <c r="B8" s="1" t="s">
        <v>14</v>
      </c>
      <c r="C8" s="8">
        <f>C27</f>
        <v>4.9045091197714978E-25</v>
      </c>
      <c r="D8" s="7" t="s">
        <v>7</v>
      </c>
      <c r="F8" s="3" t="s">
        <v>13</v>
      </c>
      <c r="G8" s="12">
        <v>3.5000000000000002E-25</v>
      </c>
      <c r="H8" s="2" t="s">
        <v>7</v>
      </c>
      <c r="J8" s="2" t="s">
        <v>20</v>
      </c>
      <c r="K8" s="18" t="s">
        <v>22</v>
      </c>
    </row>
    <row r="9" spans="1:12">
      <c r="B9" s="3" t="s">
        <v>3</v>
      </c>
      <c r="C9" s="12">
        <v>3.9850000000000002E-13</v>
      </c>
      <c r="D9" s="2" t="s">
        <v>7</v>
      </c>
      <c r="E9" s="8"/>
      <c r="F9" s="1" t="s">
        <v>3</v>
      </c>
      <c r="G9" s="8">
        <f>G8*EXP(G11/(8.314*263))</f>
        <v>2.8916541527853436E-13</v>
      </c>
      <c r="H9" t="s">
        <v>7</v>
      </c>
      <c r="J9" s="1" t="s">
        <v>15</v>
      </c>
      <c r="K9" s="17">
        <v>24</v>
      </c>
      <c r="L9" t="s">
        <v>17</v>
      </c>
    </row>
    <row r="10" spans="1:12">
      <c r="B10" s="3" t="s">
        <v>4</v>
      </c>
      <c r="C10" s="12">
        <v>1916</v>
      </c>
      <c r="D10" s="2" t="s">
        <v>7</v>
      </c>
      <c r="E10" s="8"/>
      <c r="F10" s="1" t="s">
        <v>4</v>
      </c>
      <c r="G10" s="8">
        <f>G8*EXP(G12/(8.314*263))</f>
        <v>2.4273633786594775E-2</v>
      </c>
      <c r="H10" t="s">
        <v>7</v>
      </c>
      <c r="J10" s="1" t="s">
        <v>16</v>
      </c>
      <c r="K10" s="19">
        <f>SIN(PI()*37/180)</f>
        <v>0.60181502315204827</v>
      </c>
    </row>
    <row r="11" spans="1:12">
      <c r="B11" s="3" t="s">
        <v>5</v>
      </c>
      <c r="C11" s="2">
        <v>60000</v>
      </c>
      <c r="D11" s="2" t="s">
        <v>8</v>
      </c>
      <c r="F11" s="3" t="s">
        <v>5</v>
      </c>
      <c r="G11" s="2">
        <v>60000</v>
      </c>
      <c r="H11" s="2" t="s">
        <v>8</v>
      </c>
      <c r="J11" s="1" t="s">
        <v>18</v>
      </c>
      <c r="K11" s="17">
        <v>8.9999999999999993E-3</v>
      </c>
      <c r="L11" t="s">
        <v>19</v>
      </c>
    </row>
    <row r="12" spans="1:12">
      <c r="B12" s="3" t="s">
        <v>6</v>
      </c>
      <c r="C12" s="2">
        <v>139000</v>
      </c>
      <c r="D12" s="2" t="s">
        <v>8</v>
      </c>
      <c r="F12" s="3" t="s">
        <v>6</v>
      </c>
      <c r="G12" s="2">
        <v>115000</v>
      </c>
      <c r="H12" s="2" t="s">
        <v>8</v>
      </c>
      <c r="J12" s="18"/>
    </row>
    <row r="15" spans="1:12">
      <c r="B15" s="4" t="s">
        <v>9</v>
      </c>
      <c r="C15" s="4" t="s">
        <v>10</v>
      </c>
      <c r="D15" s="4" t="s">
        <v>11</v>
      </c>
      <c r="E15" s="13"/>
      <c r="F15" s="4" t="s">
        <v>9</v>
      </c>
      <c r="G15" s="4" t="s">
        <v>10</v>
      </c>
      <c r="H15" s="4" t="s">
        <v>11</v>
      </c>
      <c r="J15" s="4" t="str">
        <f>F15</f>
        <v>T [°C]</v>
      </c>
      <c r="K15" s="6" t="s">
        <v>21</v>
      </c>
    </row>
    <row r="16" spans="1:12">
      <c r="B16" s="4">
        <v>0</v>
      </c>
      <c r="C16" s="5">
        <f>$C$10*EXP(-$C$12/(8.314*(273.16+B16)))</f>
        <v>5.0275266508594015E-24</v>
      </c>
      <c r="D16" s="15">
        <f>C16*365.25*24*3.6E+21</f>
        <v>158.65667503716065</v>
      </c>
      <c r="E16" s="13"/>
      <c r="F16" s="4">
        <v>0</v>
      </c>
      <c r="G16" s="5">
        <f>$G$10*EXP(-$G$12/(8.314*(273.15+F16)))</f>
        <v>2.4707047211185081E-24</v>
      </c>
      <c r="H16" s="15">
        <f>G16*365.25*24*3.6E+21</f>
        <v>77.969511307169427</v>
      </c>
      <c r="J16" s="4">
        <f t="shared" ref="J16:J48" si="0">F16</f>
        <v>0</v>
      </c>
      <c r="K16" s="15">
        <f>0.5*H16*($K$11*$K$10)^3*$K$9^4</f>
        <v>2.0552108606769872</v>
      </c>
    </row>
    <row r="17" spans="2:11">
      <c r="B17" s="4">
        <v>-1</v>
      </c>
      <c r="C17" s="5">
        <f t="shared" ref="C17:C25" si="1">$C$10*EXP(-$C$12/(8.314*(273.16+B17)))</f>
        <v>4.0150172612565587E-24</v>
      </c>
      <c r="D17" s="15">
        <f t="shared" ref="D17:D47" si="2">C17*365.25*24*3.6E+21</f>
        <v>126.70430872382997</v>
      </c>
      <c r="E17" s="13"/>
      <c r="F17" s="4">
        <v>-1</v>
      </c>
      <c r="G17" s="5">
        <f t="shared" ref="G17:G26" si="3">$G$10*EXP(-$G$12/(8.314*(273.15+F17)))</f>
        <v>2.0512156141881222E-24</v>
      </c>
      <c r="H17" s="15">
        <f t="shared" ref="H17:H47" si="4">G17*365.25*24*3.6E+21</f>
        <v>64.731441866303086</v>
      </c>
      <c r="J17" s="4">
        <f t="shared" si="0"/>
        <v>-1</v>
      </c>
      <c r="K17" s="15">
        <f t="shared" ref="K17:K48" si="5">0.5*H17*($K$11*$K$10)^3*$K$9^4</f>
        <v>1.7062664639104157</v>
      </c>
    </row>
    <row r="18" spans="2:11">
      <c r="B18" s="4">
        <f>B17-1</f>
        <v>-2</v>
      </c>
      <c r="C18" s="5">
        <f t="shared" si="1"/>
        <v>3.2011062393341384E-24</v>
      </c>
      <c r="D18" s="15">
        <f t="shared" si="2"/>
        <v>101.01923025841101</v>
      </c>
      <c r="E18" s="13"/>
      <c r="F18" s="4">
        <f>F17-1</f>
        <v>-2</v>
      </c>
      <c r="G18" s="5">
        <f t="shared" si="3"/>
        <v>1.7006139297156375E-24</v>
      </c>
      <c r="H18" s="15">
        <f t="shared" si="4"/>
        <v>53.667294148394198</v>
      </c>
      <c r="J18" s="4">
        <f t="shared" si="0"/>
        <v>-2</v>
      </c>
      <c r="K18" s="15">
        <f t="shared" si="5"/>
        <v>1.4146248186986423</v>
      </c>
    </row>
    <row r="19" spans="2:11">
      <c r="B19" s="4">
        <f t="shared" ref="B19:B42" si="6">B18-1</f>
        <v>-3</v>
      </c>
      <c r="C19" s="5">
        <f t="shared" si="1"/>
        <v>2.5479118323237201E-24</v>
      </c>
      <c r="D19" s="15">
        <f t="shared" si="2"/>
        <v>80.405982439739034</v>
      </c>
      <c r="E19" s="13"/>
      <c r="F19" s="4">
        <f t="shared" ref="F19:F42" si="7">F18-1</f>
        <v>-3</v>
      </c>
      <c r="G19" s="5">
        <f t="shared" si="3"/>
        <v>1.4079832259325801E-24</v>
      </c>
      <c r="H19" s="15">
        <f t="shared" si="4"/>
        <v>44.432571450689984</v>
      </c>
      <c r="J19" s="4">
        <f t="shared" si="0"/>
        <v>-3</v>
      </c>
      <c r="K19" s="15">
        <f t="shared" si="5"/>
        <v>1.1712052811708136</v>
      </c>
    </row>
    <row r="20" spans="2:11">
      <c r="B20" s="4">
        <f t="shared" si="6"/>
        <v>-4</v>
      </c>
      <c r="C20" s="5">
        <f t="shared" si="1"/>
        <v>2.0245673176669184E-24</v>
      </c>
      <c r="D20" s="15">
        <f t="shared" si="2"/>
        <v>63.890485584005546</v>
      </c>
      <c r="E20" s="13"/>
      <c r="F20" s="4">
        <f t="shared" si="7"/>
        <v>-4</v>
      </c>
      <c r="G20" s="5">
        <f t="shared" si="3"/>
        <v>1.164071998975025E-24</v>
      </c>
      <c r="H20" s="15">
        <f t="shared" si="4"/>
        <v>36.735318514854249</v>
      </c>
      <c r="J20" s="4">
        <f t="shared" si="0"/>
        <v>-4</v>
      </c>
      <c r="K20" s="15">
        <f t="shared" si="5"/>
        <v>0.96831215582102315</v>
      </c>
    </row>
    <row r="21" spans="2:11">
      <c r="B21" s="4">
        <f t="shared" si="6"/>
        <v>-5</v>
      </c>
      <c r="C21" s="5">
        <f t="shared" si="1"/>
        <v>1.6059622301763451E-24</v>
      </c>
      <c r="D21" s="15">
        <f t="shared" si="2"/>
        <v>50.680313675013032</v>
      </c>
      <c r="E21" s="13"/>
      <c r="F21" s="4">
        <f t="shared" si="7"/>
        <v>-5</v>
      </c>
      <c r="G21" s="5">
        <f t="shared" si="3"/>
        <v>9.610500371920277E-25</v>
      </c>
      <c r="H21" s="15">
        <f t="shared" si="4"/>
        <v>30.328432653691131</v>
      </c>
      <c r="J21" s="4">
        <f t="shared" si="0"/>
        <v>-5</v>
      </c>
      <c r="K21" s="15">
        <f t="shared" si="5"/>
        <v>0.79943202326375407</v>
      </c>
    </row>
    <row r="22" spans="2:11">
      <c r="B22" s="4">
        <f t="shared" si="6"/>
        <v>-6</v>
      </c>
      <c r="C22" s="5">
        <f t="shared" si="1"/>
        <v>1.2717019841874178E-24</v>
      </c>
      <c r="D22" s="15">
        <f t="shared" si="2"/>
        <v>40.131862536192855</v>
      </c>
      <c r="E22" s="13"/>
      <c r="F22" s="4">
        <f t="shared" si="7"/>
        <v>-6</v>
      </c>
      <c r="G22" s="5">
        <f t="shared" si="3"/>
        <v>7.9229886288589381E-25</v>
      </c>
      <c r="H22" s="15">
        <f t="shared" si="4"/>
        <v>25.003050595407881</v>
      </c>
      <c r="J22" s="4">
        <f t="shared" si="0"/>
        <v>-6</v>
      </c>
      <c r="K22" s="15">
        <f t="shared" si="5"/>
        <v>0.65905942300055709</v>
      </c>
    </row>
    <row r="23" spans="2:11">
      <c r="B23" s="4">
        <f t="shared" si="6"/>
        <v>-7</v>
      </c>
      <c r="C23" s="5">
        <f t="shared" si="1"/>
        <v>1.0052493451718121E-24</v>
      </c>
      <c r="D23" s="15">
        <f t="shared" si="2"/>
        <v>31.723256735193974</v>
      </c>
      <c r="E23" s="13"/>
      <c r="F23" s="4">
        <f t="shared" si="7"/>
        <v>-7</v>
      </c>
      <c r="G23" s="5">
        <f t="shared" si="3"/>
        <v>6.5223172178728612E-25</v>
      </c>
      <c r="H23" s="15">
        <f t="shared" si="4"/>
        <v>20.582867783474459</v>
      </c>
      <c r="J23" s="4">
        <f t="shared" si="0"/>
        <v>-7</v>
      </c>
      <c r="K23" s="15">
        <f t="shared" si="5"/>
        <v>0.54254711493344232</v>
      </c>
    </row>
    <row r="24" spans="2:11">
      <c r="B24" s="4">
        <f t="shared" si="6"/>
        <v>-8</v>
      </c>
      <c r="C24" s="5">
        <f t="shared" si="1"/>
        <v>7.9321708647451821E-25</v>
      </c>
      <c r="D24" s="15">
        <f t="shared" si="2"/>
        <v>25.03202752812826</v>
      </c>
      <c r="E24" s="13"/>
      <c r="F24" s="4">
        <f t="shared" si="7"/>
        <v>-8</v>
      </c>
      <c r="G24" s="5">
        <f t="shared" si="3"/>
        <v>5.3613915305380382E-25</v>
      </c>
      <c r="H24" s="15">
        <f t="shared" si="4"/>
        <v>16.919264936410723</v>
      </c>
      <c r="J24" s="4">
        <f t="shared" si="0"/>
        <v>-8</v>
      </c>
      <c r="K24" s="15">
        <f t="shared" si="5"/>
        <v>0.44597761957224497</v>
      </c>
    </row>
    <row r="25" spans="2:11">
      <c r="B25" s="4">
        <f t="shared" si="6"/>
        <v>-9</v>
      </c>
      <c r="C25" s="5">
        <f t="shared" si="1"/>
        <v>6.2478614092789359E-25</v>
      </c>
      <c r="D25" s="15">
        <f t="shared" si="2"/>
        <v>19.716751120946093</v>
      </c>
      <c r="E25" s="14"/>
      <c r="F25" s="4">
        <f t="shared" si="7"/>
        <v>-9</v>
      </c>
      <c r="G25" s="5">
        <f t="shared" si="3"/>
        <v>4.4005667715517996E-25</v>
      </c>
      <c r="H25" s="15">
        <f t="shared" si="4"/>
        <v>13.887132594992309</v>
      </c>
      <c r="J25" s="4">
        <f t="shared" si="0"/>
        <v>-9</v>
      </c>
      <c r="K25" s="15">
        <f t="shared" si="5"/>
        <v>0.36605315660437132</v>
      </c>
    </row>
    <row r="26" spans="2:11">
      <c r="B26" s="10">
        <v>-10</v>
      </c>
      <c r="C26" s="11">
        <f>$C$10*EXP(-$C$12/(8.314*(273.16+B26)))</f>
        <v>4.912277576342094E-25</v>
      </c>
      <c r="D26" s="16">
        <f t="shared" si="2"/>
        <v>15.501969084317325</v>
      </c>
      <c r="E26" s="14"/>
      <c r="F26" s="10">
        <v>-10</v>
      </c>
      <c r="G26" s="11">
        <f t="shared" si="3"/>
        <v>3.606515831851715E-25</v>
      </c>
      <c r="H26" s="16">
        <f t="shared" si="4"/>
        <v>11.381298401524369</v>
      </c>
      <c r="J26" s="4">
        <f t="shared" si="0"/>
        <v>-10</v>
      </c>
      <c r="K26" s="15">
        <f t="shared" si="5"/>
        <v>0.30000147097584384</v>
      </c>
    </row>
    <row r="27" spans="2:11">
      <c r="B27" s="10">
        <f>B25-1</f>
        <v>-10</v>
      </c>
      <c r="C27" s="11">
        <f>$C$9*EXP(-$C$11/(8.314*(273.16+B27)))</f>
        <v>4.9045091197714978E-25</v>
      </c>
      <c r="D27" s="16">
        <f t="shared" si="2"/>
        <v>15.4774536998101</v>
      </c>
      <c r="E27" s="14"/>
      <c r="F27" s="10">
        <f>F25-1</f>
        <v>-10</v>
      </c>
      <c r="G27" s="11">
        <f>$G$9*EXP(-$G$11/(8.314*(273.15+F27)))</f>
        <v>3.5551749955851144E-25</v>
      </c>
      <c r="H27" s="16">
        <f t="shared" si="4"/>
        <v>11.219279044067681</v>
      </c>
      <c r="J27" s="4">
        <f t="shared" si="0"/>
        <v>-10</v>
      </c>
      <c r="K27" s="15">
        <f t="shared" si="5"/>
        <v>0.2957307767326407</v>
      </c>
    </row>
    <row r="28" spans="2:11">
      <c r="B28" s="4">
        <f t="shared" si="6"/>
        <v>-11</v>
      </c>
      <c r="C28" s="9">
        <f>$C$9*EXP(-$C$11/(8.314*(273.16+B28)))</f>
        <v>4.4173917189769182E-25</v>
      </c>
      <c r="D28" s="15">
        <f t="shared" si="2"/>
        <v>13.9402280910786</v>
      </c>
      <c r="E28" s="14"/>
      <c r="F28" s="4">
        <f t="shared" si="7"/>
        <v>-11</v>
      </c>
      <c r="G28" s="9">
        <f t="shared" ref="G28:G47" si="8">$G$9*EXP(-$G$11/(8.314*(273.15+F28)))</f>
        <v>3.2020483815519404E-25</v>
      </c>
      <c r="H28" s="15">
        <f t="shared" si="4"/>
        <v>10.104896200566353</v>
      </c>
      <c r="J28" s="4">
        <f t="shared" si="0"/>
        <v>-11</v>
      </c>
      <c r="K28" s="15">
        <f t="shared" si="5"/>
        <v>0.26635658053057426</v>
      </c>
    </row>
    <row r="29" spans="2:11">
      <c r="B29" s="4">
        <f t="shared" si="6"/>
        <v>-12</v>
      </c>
      <c r="C29" s="9">
        <f t="shared" ref="C29:C47" si="9">$C$9*EXP(-$C$11/(8.314*(273.16+B29)))</f>
        <v>3.9754690108329058E-25</v>
      </c>
      <c r="D29" s="15">
        <f t="shared" si="2"/>
        <v>12.545626085626051</v>
      </c>
      <c r="E29" s="13"/>
      <c r="F29" s="4">
        <f t="shared" si="7"/>
        <v>-12</v>
      </c>
      <c r="G29" s="9">
        <f t="shared" si="8"/>
        <v>2.8816872843187239E-25</v>
      </c>
      <c r="H29" s="15">
        <f t="shared" si="4"/>
        <v>9.0939134643616573</v>
      </c>
      <c r="J29" s="4">
        <f t="shared" si="0"/>
        <v>-12</v>
      </c>
      <c r="K29" s="15">
        <f t="shared" si="5"/>
        <v>0.23970792434983748</v>
      </c>
    </row>
    <row r="30" spans="2:11">
      <c r="B30" s="4">
        <f t="shared" si="6"/>
        <v>-13</v>
      </c>
      <c r="C30" s="9">
        <f t="shared" si="9"/>
        <v>3.5748589740072005E-25</v>
      </c>
      <c r="D30" s="15">
        <f t="shared" si="2"/>
        <v>11.281396955812962</v>
      </c>
      <c r="E30" s="13"/>
      <c r="F30" s="4">
        <f t="shared" si="7"/>
        <v>-13</v>
      </c>
      <c r="G30" s="9">
        <f t="shared" si="8"/>
        <v>2.5912770692084736E-25</v>
      </c>
      <c r="H30" s="15">
        <f t="shared" si="4"/>
        <v>8.1774485239253316</v>
      </c>
      <c r="J30" s="4">
        <f t="shared" si="0"/>
        <v>-13</v>
      </c>
      <c r="K30" s="15">
        <f t="shared" si="5"/>
        <v>0.21555067791547089</v>
      </c>
    </row>
    <row r="31" spans="2:11">
      <c r="B31" s="4">
        <f t="shared" si="6"/>
        <v>-14</v>
      </c>
      <c r="C31" s="9">
        <f t="shared" si="9"/>
        <v>3.2119846645186379E-25</v>
      </c>
      <c r="D31" s="15">
        <f t="shared" si="2"/>
        <v>10.136252724901338</v>
      </c>
      <c r="E31" s="13"/>
      <c r="F31" s="4">
        <f t="shared" si="7"/>
        <v>-14</v>
      </c>
      <c r="G31" s="9">
        <f t="shared" si="8"/>
        <v>2.3282243146657147E-25</v>
      </c>
      <c r="H31" s="15">
        <f t="shared" si="4"/>
        <v>7.3473171632494747</v>
      </c>
      <c r="J31" s="4">
        <f t="shared" si="0"/>
        <v>-14</v>
      </c>
      <c r="K31" s="15">
        <f t="shared" si="5"/>
        <v>0.19366911216436286</v>
      </c>
    </row>
    <row r="32" spans="2:11">
      <c r="B32" s="4">
        <f t="shared" si="6"/>
        <v>-15</v>
      </c>
      <c r="C32" s="9">
        <f t="shared" si="9"/>
        <v>2.883552635921407E-25</v>
      </c>
      <c r="D32" s="15">
        <f t="shared" si="2"/>
        <v>9.0998000663353391</v>
      </c>
      <c r="E32" s="13"/>
      <c r="F32" s="4">
        <f t="shared" si="7"/>
        <v>-15</v>
      </c>
      <c r="G32" s="9">
        <f t="shared" si="8"/>
        <v>2.0901411631859455E-25</v>
      </c>
      <c r="H32" s="15">
        <f t="shared" si="4"/>
        <v>6.5959838771356791</v>
      </c>
      <c r="J32" s="4">
        <f t="shared" si="0"/>
        <v>-15</v>
      </c>
      <c r="K32" s="15">
        <f t="shared" si="5"/>
        <v>0.17386459750573097</v>
      </c>
    </row>
    <row r="33" spans="2:11">
      <c r="B33" s="4">
        <f t="shared" si="6"/>
        <v>-16</v>
      </c>
      <c r="C33" s="9">
        <f t="shared" si="9"/>
        <v>2.5865327006378695E-25</v>
      </c>
      <c r="D33" s="15">
        <f t="shared" si="2"/>
        <v>8.1624764353649635</v>
      </c>
      <c r="E33" s="13"/>
      <c r="F33" s="4">
        <f t="shared" si="7"/>
        <v>-16</v>
      </c>
      <c r="G33" s="9">
        <f t="shared" si="8"/>
        <v>1.8748306449072591E-25</v>
      </c>
      <c r="H33" s="15">
        <f t="shared" si="4"/>
        <v>5.9165155559725324</v>
      </c>
      <c r="J33" s="4">
        <f t="shared" si="0"/>
        <v>-16</v>
      </c>
      <c r="K33" s="15">
        <f t="shared" si="5"/>
        <v>0.15595438299073949</v>
      </c>
    </row>
    <row r="34" spans="2:11">
      <c r="B34" s="4">
        <f t="shared" si="6"/>
        <v>-17</v>
      </c>
      <c r="C34" s="9">
        <f t="shared" si="9"/>
        <v>2.31813896205256E-25</v>
      </c>
      <c r="D34" s="15">
        <f t="shared" si="2"/>
        <v>7.3154902108869875</v>
      </c>
      <c r="E34" s="13"/>
      <c r="F34" s="4">
        <f t="shared" si="7"/>
        <v>-17</v>
      </c>
      <c r="G34" s="9">
        <f t="shared" si="8"/>
        <v>1.68027292281049E-25</v>
      </c>
      <c r="H34" s="15">
        <f t="shared" si="4"/>
        <v>5.302538078888432</v>
      </c>
      <c r="J34" s="4">
        <f t="shared" si="0"/>
        <v>-17</v>
      </c>
      <c r="K34" s="15">
        <f t="shared" si="5"/>
        <v>0.13977045214444891</v>
      </c>
    </row>
    <row r="35" spans="2:11">
      <c r="B35" s="4">
        <f t="shared" si="6"/>
        <v>-18</v>
      </c>
      <c r="C35" s="9">
        <f t="shared" si="9"/>
        <v>2.0758120498677399E-25</v>
      </c>
      <c r="D35" s="15">
        <f t="shared" si="2"/>
        <v>6.5507646344906192</v>
      </c>
      <c r="E35" s="13"/>
      <c r="F35" s="4">
        <f t="shared" si="7"/>
        <v>-18</v>
      </c>
      <c r="G35" s="9">
        <f t="shared" si="8"/>
        <v>1.5046124105683253E-25</v>
      </c>
      <c r="H35" s="15">
        <f t="shared" si="4"/>
        <v>4.7481956607750986</v>
      </c>
      <c r="J35" s="4">
        <f t="shared" si="0"/>
        <v>-18</v>
      </c>
      <c r="K35" s="15">
        <f t="shared" si="5"/>
        <v>0.12515845138748499</v>
      </c>
    </row>
    <row r="36" spans="2:11">
      <c r="B36" s="4">
        <f t="shared" si="6"/>
        <v>-19</v>
      </c>
      <c r="C36" s="9">
        <f t="shared" si="9"/>
        <v>1.857202494034236E-25</v>
      </c>
      <c r="D36" s="15">
        <f t="shared" si="2"/>
        <v>5.8608853425734804</v>
      </c>
      <c r="E36" s="13"/>
      <c r="F36" s="4">
        <f t="shared" si="7"/>
        <v>-19</v>
      </c>
      <c r="G36" s="9">
        <f t="shared" si="8"/>
        <v>1.3461457161246531E-25</v>
      </c>
      <c r="H36" s="15">
        <f t="shared" si="4"/>
        <v>4.2481128051175352</v>
      </c>
      <c r="J36" s="4">
        <f t="shared" si="0"/>
        <v>-19</v>
      </c>
      <c r="K36" s="15">
        <f t="shared" si="5"/>
        <v>0.1119766871445779</v>
      </c>
    </row>
    <row r="37" spans="2:11">
      <c r="B37" s="4">
        <f t="shared" si="6"/>
        <v>-20</v>
      </c>
      <c r="C37" s="9">
        <f t="shared" si="9"/>
        <v>1.6601551753092683E-25</v>
      </c>
      <c r="D37" s="15">
        <f t="shared" si="2"/>
        <v>5.2390512960339768</v>
      </c>
      <c r="E37" s="13"/>
      <c r="F37" s="4">
        <f t="shared" si="7"/>
        <v>-20</v>
      </c>
      <c r="G37" s="9">
        <f t="shared" si="8"/>
        <v>1.2033103660722041E-25</v>
      </c>
      <c r="H37" s="15">
        <f t="shared" si="4"/>
        <v>3.7973587208360193</v>
      </c>
      <c r="J37" s="4">
        <f t="shared" si="0"/>
        <v>-20</v>
      </c>
      <c r="K37" s="15">
        <f t="shared" si="5"/>
        <v>0.10009518790239018</v>
      </c>
    </row>
    <row r="38" spans="2:11">
      <c r="B38" s="4">
        <f t="shared" si="6"/>
        <v>-21</v>
      </c>
      <c r="C38" s="9">
        <f t="shared" si="9"/>
        <v>1.4826947931561156E-25</v>
      </c>
      <c r="D38" s="15">
        <f t="shared" si="2"/>
        <v>4.6790289204503432</v>
      </c>
      <c r="E38" s="13"/>
      <c r="F38" s="4">
        <f t="shared" si="7"/>
        <v>-21</v>
      </c>
      <c r="G38" s="9">
        <f t="shared" si="8"/>
        <v>1.074674267828168E-25</v>
      </c>
      <c r="H38" s="15">
        <f t="shared" si="4"/>
        <v>3.3914140674414197</v>
      </c>
      <c r="J38" s="4">
        <f t="shared" si="0"/>
        <v>-21</v>
      </c>
      <c r="K38" s="15">
        <f t="shared" si="5"/>
        <v>8.9394827639729127E-2</v>
      </c>
    </row>
    <row r="39" spans="2:11">
      <c r="B39" s="4">
        <f t="shared" si="6"/>
        <v>-22</v>
      </c>
      <c r="C39" s="9">
        <f t="shared" si="9"/>
        <v>1.3230122942896842E-25</v>
      </c>
      <c r="D39" s="15">
        <f t="shared" si="2"/>
        <v>4.1751092778276133</v>
      </c>
      <c r="E39" s="13"/>
      <c r="F39" s="4">
        <f t="shared" si="7"/>
        <v>-22</v>
      </c>
      <c r="G39" s="9">
        <f t="shared" si="8"/>
        <v>9.5892586848551437E-26</v>
      </c>
      <c r="H39" s="15">
        <f t="shared" si="4"/>
        <v>3.0261398987318464</v>
      </c>
      <c r="J39" s="4">
        <f t="shared" si="0"/>
        <v>-22</v>
      </c>
      <c r="K39" s="15">
        <f t="shared" si="5"/>
        <v>7.9766507209463169E-2</v>
      </c>
    </row>
    <row r="40" spans="2:11">
      <c r="B40" s="4">
        <f>B39-1</f>
        <v>-23</v>
      </c>
      <c r="C40" s="9">
        <f t="shared" si="9"/>
        <v>1.1794522076854822E-25</v>
      </c>
      <c r="D40" s="15">
        <f t="shared" si="2"/>
        <v>3.7220680989255381</v>
      </c>
      <c r="E40" s="13"/>
      <c r="F40" s="4">
        <f>F39-1</f>
        <v>-23</v>
      </c>
      <c r="G40" s="9">
        <f t="shared" si="8"/>
        <v>8.5486497104156829E-26</v>
      </c>
      <c r="H40" s="15">
        <f t="shared" si="4"/>
        <v>2.69774868101414</v>
      </c>
      <c r="J40" s="4">
        <f t="shared" si="0"/>
        <v>-23</v>
      </c>
      <c r="K40" s="15">
        <f t="shared" si="5"/>
        <v>7.1110390403171062E-2</v>
      </c>
    </row>
    <row r="41" spans="2:11">
      <c r="B41" s="4">
        <f t="shared" si="6"/>
        <v>-24</v>
      </c>
      <c r="C41" s="9">
        <f t="shared" si="9"/>
        <v>1.0505008343092544E-25</v>
      </c>
      <c r="D41" s="15">
        <f t="shared" si="2"/>
        <v>3.3151285128797725</v>
      </c>
      <c r="E41" s="13"/>
      <c r="F41" s="4">
        <f t="shared" si="7"/>
        <v>-24</v>
      </c>
      <c r="G41" s="9">
        <f t="shared" si="8"/>
        <v>7.6139417047476955E-26</v>
      </c>
      <c r="H41" s="15">
        <f t="shared" si="4"/>
        <v>2.4027772674174588</v>
      </c>
      <c r="J41" s="4">
        <f t="shared" si="0"/>
        <v>-24</v>
      </c>
      <c r="K41" s="15">
        <f t="shared" si="5"/>
        <v>6.3335191576736977E-2</v>
      </c>
    </row>
    <row r="42" spans="2:11">
      <c r="B42" s="4">
        <f t="shared" si="6"/>
        <v>-25</v>
      </c>
      <c r="C42" s="9">
        <f t="shared" si="9"/>
        <v>9.3477524219016893E-26</v>
      </c>
      <c r="D42" s="15">
        <f t="shared" si="2"/>
        <v>2.9499263182940476</v>
      </c>
      <c r="E42" s="13"/>
      <c r="F42" s="4">
        <f t="shared" si="7"/>
        <v>-25</v>
      </c>
      <c r="G42" s="9">
        <f t="shared" si="8"/>
        <v>6.7751087385688392E-26</v>
      </c>
      <c r="H42" s="15">
        <f t="shared" si="4"/>
        <v>2.1380617152825998</v>
      </c>
      <c r="J42" s="4">
        <f t="shared" si="0"/>
        <v>-25</v>
      </c>
      <c r="K42" s="15">
        <f t="shared" si="5"/>
        <v>5.6357511857874333E-2</v>
      </c>
    </row>
    <row r="43" spans="2:11">
      <c r="B43" s="4">
        <v>-30</v>
      </c>
      <c r="C43" s="9">
        <f t="shared" si="9"/>
        <v>5.1405240126015289E-26</v>
      </c>
      <c r="D43" s="15">
        <f t="shared" si="2"/>
        <v>1.6222260058007398</v>
      </c>
      <c r="E43" s="13"/>
      <c r="F43" s="4">
        <v>-30</v>
      </c>
      <c r="G43" s="9">
        <f t="shared" si="8"/>
        <v>3.72559218673877E-26</v>
      </c>
      <c r="H43" s="15">
        <f t="shared" si="4"/>
        <v>1.175707479922274</v>
      </c>
      <c r="J43" s="4">
        <f t="shared" si="0"/>
        <v>-30</v>
      </c>
      <c r="K43" s="15">
        <f t="shared" si="5"/>
        <v>3.0990662134536728E-2</v>
      </c>
    </row>
    <row r="44" spans="2:11">
      <c r="B44" s="6">
        <f>B43-5</f>
        <v>-35</v>
      </c>
      <c r="C44" s="9">
        <f t="shared" si="9"/>
        <v>2.7567866495737673E-26</v>
      </c>
      <c r="D44" s="15">
        <f t="shared" si="2"/>
        <v>0.86997570372589128</v>
      </c>
      <c r="E44" s="13"/>
      <c r="F44" s="6">
        <f>F43-5</f>
        <v>-35</v>
      </c>
      <c r="G44" s="9">
        <f t="shared" si="8"/>
        <v>1.9978762608148994E-26</v>
      </c>
      <c r="H44" s="15">
        <f t="shared" si="4"/>
        <v>0.63048179888292277</v>
      </c>
      <c r="J44" s="4">
        <f t="shared" si="0"/>
        <v>-35</v>
      </c>
      <c r="K44" s="15">
        <f t="shared" si="5"/>
        <v>1.6618970913111247E-2</v>
      </c>
    </row>
    <row r="45" spans="2:11">
      <c r="B45" s="6">
        <f t="shared" ref="B45:B48" si="10">B44-5</f>
        <v>-40</v>
      </c>
      <c r="C45" s="9">
        <f t="shared" si="9"/>
        <v>1.4394380405131559E-26</v>
      </c>
      <c r="D45" s="15">
        <f t="shared" si="2"/>
        <v>0.4542520990729797</v>
      </c>
      <c r="E45" s="13"/>
      <c r="F45" s="6">
        <f t="shared" ref="F45:F48" si="11">F44-5</f>
        <v>-40</v>
      </c>
      <c r="G45" s="9">
        <f t="shared" si="8"/>
        <v>1.0431204280029163E-26</v>
      </c>
      <c r="H45" s="15">
        <f t="shared" si="4"/>
        <v>0.32918377218744826</v>
      </c>
      <c r="J45" s="4">
        <f t="shared" si="0"/>
        <v>-40</v>
      </c>
      <c r="K45" s="15">
        <f t="shared" si="5"/>
        <v>8.677007876744941E-3</v>
      </c>
    </row>
    <row r="46" spans="2:11">
      <c r="B46" s="6">
        <f t="shared" si="10"/>
        <v>-45</v>
      </c>
      <c r="C46" s="9">
        <f t="shared" si="9"/>
        <v>7.3048925983469033E-27</v>
      </c>
      <c r="D46" s="15">
        <f t="shared" si="2"/>
        <v>0.23052487866159224</v>
      </c>
      <c r="E46" s="13"/>
      <c r="F46" s="6">
        <f t="shared" si="11"/>
        <v>-45</v>
      </c>
      <c r="G46" s="9">
        <f t="shared" si="8"/>
        <v>5.2933396647513683E-27</v>
      </c>
      <c r="H46" s="15">
        <f t="shared" si="4"/>
        <v>0.16704509580435778</v>
      </c>
      <c r="J46" s="4">
        <f t="shared" si="0"/>
        <v>-45</v>
      </c>
      <c r="K46" s="15">
        <f t="shared" si="5"/>
        <v>4.4031684868130723E-3</v>
      </c>
    </row>
    <row r="47" spans="2:11">
      <c r="B47" s="6">
        <f t="shared" si="10"/>
        <v>-50</v>
      </c>
      <c r="C47" s="9">
        <f t="shared" si="9"/>
        <v>3.5961213500706555E-27</v>
      </c>
      <c r="D47" s="15">
        <f t="shared" si="2"/>
        <v>0.11348495911698971</v>
      </c>
      <c r="E47" s="13"/>
      <c r="F47" s="6">
        <f t="shared" si="11"/>
        <v>-50</v>
      </c>
      <c r="G47" s="9">
        <f t="shared" si="8"/>
        <v>2.6056914200858026E-27</v>
      </c>
      <c r="H47" s="15">
        <f t="shared" si="4"/>
        <v>8.222936755849973E-2</v>
      </c>
      <c r="J47" s="4">
        <f t="shared" si="0"/>
        <v>-50</v>
      </c>
      <c r="K47" s="15">
        <f t="shared" si="5"/>
        <v>2.1674970952048132E-3</v>
      </c>
    </row>
    <row r="48" spans="2:11">
      <c r="B48" s="6">
        <f t="shared" si="10"/>
        <v>-55</v>
      </c>
      <c r="C48" s="9">
        <f t="shared" ref="C48" si="12">$C$9*EXP(-$C$11/(8.314*(273.16+B48)))</f>
        <v>1.7137476443253635E-27</v>
      </c>
      <c r="D48" s="15">
        <f t="shared" ref="D48" si="13">C48*365.25*24*3.6E+21</f>
        <v>5.4081762660562097E-2</v>
      </c>
      <c r="F48" s="6">
        <f t="shared" si="11"/>
        <v>-55</v>
      </c>
      <c r="G48" s="9">
        <f t="shared" ref="G48" si="14">$G$9*EXP(-$G$11/(8.314*(273.15+F48)))</f>
        <v>1.2416704184753154E-27</v>
      </c>
      <c r="H48" s="15">
        <f t="shared" ref="H48" si="15">G48*365.25*24*3.6E+21</f>
        <v>3.9184138398076614E-2</v>
      </c>
      <c r="J48" s="4">
        <f t="shared" si="0"/>
        <v>-55</v>
      </c>
      <c r="K48" s="15">
        <f t="shared" si="5"/>
        <v>1.032860992096435E-3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LGGE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GAGLIARDINI Olivier</dc:creator>
  <cp:lastModifiedBy>Olivier Gagliardini</cp:lastModifiedBy>
  <dcterms:created xsi:type="dcterms:W3CDTF">2012-10-10T20:19:29Z</dcterms:created>
  <dcterms:modified xsi:type="dcterms:W3CDTF">2020-07-05T10:09:13Z</dcterms:modified>
</cp:coreProperties>
</file>