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alf">Лист1!$C$2</definedName>
    <definedName name="bet">Лист1!$C$3</definedName>
    <definedName name="dz">Лист1!$C$5</definedName>
    <definedName name="fi">Лист1!$C$8</definedName>
    <definedName name="gam">Лист1!$C$4</definedName>
    <definedName name="k">Лист1!$C$6</definedName>
    <definedName name="l">Лист1!$C$7</definedName>
    <definedName name="lym">Лист1!$C$9</definedName>
    <definedName name="m">Лист1!$C$14</definedName>
    <definedName name="mu">Лист1!$C$10</definedName>
    <definedName name="n">Лист1!$C$15</definedName>
    <definedName name="tau">Лист1!$C$12</definedName>
    <definedName name="v">Лист1!$C$11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H22" i="1" l="1"/>
  <c r="F22" i="1"/>
  <c r="C15" i="1" l="1"/>
  <c r="E33" i="1" s="1"/>
  <c r="C14" i="1"/>
  <c r="B33" i="1" s="1"/>
  <c r="C8" i="1"/>
  <c r="F7" i="1"/>
  <c r="H8" i="1" s="1"/>
  <c r="F6" i="1"/>
  <c r="F8" i="1" s="1"/>
  <c r="F3" i="1"/>
  <c r="F2" i="1"/>
  <c r="F17" i="1"/>
  <c r="H18" i="1" s="1"/>
  <c r="F16" i="1"/>
  <c r="F18" i="1" s="1"/>
  <c r="F13" i="1"/>
  <c r="F12" i="1"/>
  <c r="F14" i="1" s="1"/>
  <c r="C36" i="1" l="1"/>
  <c r="D36" i="1"/>
  <c r="E36" i="1"/>
  <c r="B36" i="1"/>
  <c r="D33" i="1"/>
  <c r="C33" i="1"/>
  <c r="H10" i="1"/>
  <c r="H20" i="1"/>
  <c r="H14" i="1"/>
  <c r="F20" i="1"/>
  <c r="F10" i="1"/>
  <c r="F4" i="1"/>
  <c r="H4" i="1"/>
  <c r="E28" i="1" l="1"/>
  <c r="E31" i="1"/>
  <c r="D31" i="1"/>
  <c r="C31" i="1"/>
  <c r="B31" i="1"/>
  <c r="F33" i="1"/>
  <c r="F34" i="1" s="1"/>
  <c r="B25" i="1"/>
  <c r="D28" i="1"/>
  <c r="C28" i="1"/>
  <c r="B28" i="1"/>
  <c r="F36" i="1"/>
  <c r="F37" i="1" s="1"/>
  <c r="D25" i="1"/>
  <c r="E25" i="1"/>
  <c r="C25" i="1"/>
  <c r="F28" i="1" l="1"/>
  <c r="F29" i="1" s="1"/>
  <c r="F31" i="1"/>
  <c r="F38" i="1" s="1"/>
  <c r="F25" i="1"/>
  <c r="C41" i="1" l="1"/>
</calcChain>
</file>

<file path=xl/sharedStrings.xml><?xml version="1.0" encoding="utf-8"?>
<sst xmlns="http://schemas.openxmlformats.org/spreadsheetml/2006/main" count="54" uniqueCount="42">
  <si>
    <t>bet=</t>
  </si>
  <si>
    <t>gam=</t>
  </si>
  <si>
    <t>dz=</t>
  </si>
  <si>
    <t>alf=</t>
  </si>
  <si>
    <t>k=</t>
  </si>
  <si>
    <t>l=</t>
  </si>
  <si>
    <t>fi=</t>
  </si>
  <si>
    <t>lym=</t>
  </si>
  <si>
    <t>mu=</t>
  </si>
  <si>
    <t>v=</t>
  </si>
  <si>
    <t>tau=</t>
  </si>
  <si>
    <t>lym*alf=</t>
  </si>
  <si>
    <t>lym*bet=</t>
  </si>
  <si>
    <t>mu*gam=</t>
  </si>
  <si>
    <t>mu*dz=</t>
  </si>
  <si>
    <t>|m|=</t>
  </si>
  <si>
    <t>|n|=</t>
  </si>
  <si>
    <t>lym a =</t>
  </si>
  <si>
    <t>m</t>
  </si>
  <si>
    <t>n</t>
  </si>
  <si>
    <t>mu b=</t>
  </si>
  <si>
    <t>lym a + mu b =</t>
  </si>
  <si>
    <t xml:space="preserve"> </t>
  </si>
  <si>
    <t>v*alf</t>
  </si>
  <si>
    <t>v*bet</t>
  </si>
  <si>
    <t>v a =</t>
  </si>
  <si>
    <t>tau*gam=</t>
  </si>
  <si>
    <t>tau*dz=</t>
  </si>
  <si>
    <t>tau b =</t>
  </si>
  <si>
    <t>v a + tau b=</t>
  </si>
  <si>
    <t>1)</t>
  </si>
  <si>
    <t>2)</t>
  </si>
  <si>
    <t>|a|=</t>
  </si>
  <si>
    <t>(a*a)</t>
  </si>
  <si>
    <t>|b|=</t>
  </si>
  <si>
    <t>(b*b)</t>
  </si>
  <si>
    <t>cos(a,b)=</t>
  </si>
  <si>
    <t>(v a*b)</t>
  </si>
  <si>
    <t>|v a| =</t>
  </si>
  <si>
    <t xml:space="preserve">b = </t>
  </si>
  <si>
    <t xml:space="preserve">пр = </t>
  </si>
  <si>
    <t>cos(fi)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</si>
</sst>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abSelected="1" workbookViewId="0">
      <selection activeCell="C8" sqref="C8"/>
    </sheetView>
  </sheetViews>
  <sheetFormatPr defaultRowHeight="15" x14ac:dyDescent="0.25"/>
  <cols>
    <col min="5" max="5" width="13.5703125" bestFit="1" customWidth="1"/>
    <col min="6" max="6" width="12.5703125" bestFit="1" customWidth="1"/>
    <col min="7" max="8" width="2.7109375" bestFit="1" customWidth="1"/>
    <col min="9" max="9" width="2.140625" bestFit="1" customWidth="1"/>
  </cols>
  <sheetData>
    <row r="2" spans="2:12" x14ac:dyDescent="0.25">
      <c r="B2" s="2" t="s">
        <v>3</v>
      </c>
      <c r="C2" s="3">
        <v>5</v>
      </c>
      <c r="E2" t="s">
        <v>11</v>
      </c>
      <c r="F2">
        <f>lym*alf</f>
        <v>10</v>
      </c>
      <c r="K2" s="1"/>
      <c r="L2" s="1"/>
    </row>
    <row r="3" spans="2:12" x14ac:dyDescent="0.25">
      <c r="B3" s="2" t="s">
        <v>0</v>
      </c>
      <c r="C3" s="3">
        <v>-3</v>
      </c>
      <c r="E3" t="s">
        <v>12</v>
      </c>
      <c r="F3">
        <f>lym*bet</f>
        <v>-6</v>
      </c>
      <c r="K3" s="1"/>
      <c r="L3" s="1"/>
    </row>
    <row r="4" spans="2:12" x14ac:dyDescent="0.25">
      <c r="B4" s="2" t="s">
        <v>1</v>
      </c>
      <c r="C4" s="3">
        <v>4</v>
      </c>
      <c r="E4" t="s">
        <v>17</v>
      </c>
      <c r="F4" s="8">
        <f>F2</f>
        <v>10</v>
      </c>
      <c r="G4" s="8" t="s">
        <v>18</v>
      </c>
      <c r="H4" s="8">
        <f>F3</f>
        <v>-6</v>
      </c>
      <c r="I4" s="8" t="s">
        <v>19</v>
      </c>
      <c r="K4" s="1"/>
      <c r="L4" s="1"/>
    </row>
    <row r="5" spans="2:12" x14ac:dyDescent="0.25">
      <c r="B5" s="2" t="s">
        <v>2</v>
      </c>
      <c r="C5" s="3">
        <v>2</v>
      </c>
      <c r="K5" s="1"/>
      <c r="L5" s="1"/>
    </row>
    <row r="6" spans="2:12" x14ac:dyDescent="0.25">
      <c r="B6" s="2" t="s">
        <v>4</v>
      </c>
      <c r="C6" s="3">
        <v>4</v>
      </c>
      <c r="E6" t="s">
        <v>13</v>
      </c>
      <c r="F6">
        <f>mu*gam</f>
        <v>-2</v>
      </c>
      <c r="K6" s="1"/>
      <c r="L6" s="1"/>
    </row>
    <row r="7" spans="2:12" x14ac:dyDescent="0.25">
      <c r="B7" s="2" t="s">
        <v>5</v>
      </c>
      <c r="C7" s="3">
        <v>1</v>
      </c>
      <c r="E7" t="s">
        <v>14</v>
      </c>
      <c r="F7" s="4">
        <f>mu*dz</f>
        <v>-1</v>
      </c>
      <c r="K7" s="1"/>
      <c r="L7" s="1"/>
    </row>
    <row r="8" spans="2:12" x14ac:dyDescent="0.25">
      <c r="B8" s="2" t="s">
        <v>6</v>
      </c>
      <c r="C8" s="3">
        <f>2*PI()/3</f>
        <v>2.0943951023931953</v>
      </c>
      <c r="E8" t="s">
        <v>20</v>
      </c>
      <c r="F8" s="8">
        <f>F6</f>
        <v>-2</v>
      </c>
      <c r="G8" s="8" t="s">
        <v>18</v>
      </c>
      <c r="H8" s="8">
        <f>F7</f>
        <v>-1</v>
      </c>
      <c r="I8" s="8" t="s">
        <v>19</v>
      </c>
      <c r="K8" s="1"/>
      <c r="L8" s="1"/>
    </row>
    <row r="9" spans="2:12" x14ac:dyDescent="0.25">
      <c r="B9" s="2" t="s">
        <v>7</v>
      </c>
      <c r="C9" s="3">
        <v>2</v>
      </c>
      <c r="K9" s="1"/>
      <c r="L9" s="1"/>
    </row>
    <row r="10" spans="2:12" x14ac:dyDescent="0.25">
      <c r="B10" s="2" t="s">
        <v>8</v>
      </c>
      <c r="C10" s="3">
        <v>-0.5</v>
      </c>
      <c r="E10" t="s">
        <v>21</v>
      </c>
      <c r="F10" s="5">
        <f>F2+F6</f>
        <v>8</v>
      </c>
      <c r="G10" s="5" t="s">
        <v>18</v>
      </c>
      <c r="H10" s="5">
        <f>F3+F7</f>
        <v>-7</v>
      </c>
      <c r="I10" s="5" t="s">
        <v>19</v>
      </c>
      <c r="K10" s="1"/>
      <c r="L10" s="1"/>
    </row>
    <row r="11" spans="2:12" x14ac:dyDescent="0.25">
      <c r="B11" s="2" t="s">
        <v>9</v>
      </c>
      <c r="C11" s="3">
        <v>3</v>
      </c>
      <c r="K11" s="1"/>
      <c r="L11" s="1"/>
    </row>
    <row r="12" spans="2:12" x14ac:dyDescent="0.25">
      <c r="B12" s="2" t="s">
        <v>10</v>
      </c>
      <c r="C12" s="3">
        <v>0</v>
      </c>
      <c r="E12" t="s">
        <v>23</v>
      </c>
      <c r="F12">
        <f>v*alf</f>
        <v>15</v>
      </c>
      <c r="K12" s="1"/>
      <c r="L12" s="1"/>
    </row>
    <row r="13" spans="2:12" x14ac:dyDescent="0.25">
      <c r="B13" s="2"/>
      <c r="C13" s="3"/>
      <c r="D13" t="s">
        <v>22</v>
      </c>
      <c r="E13" t="s">
        <v>24</v>
      </c>
      <c r="F13">
        <f>v*bet</f>
        <v>-9</v>
      </c>
      <c r="K13" s="1"/>
      <c r="L13" s="1"/>
    </row>
    <row r="14" spans="2:12" x14ac:dyDescent="0.25">
      <c r="B14" s="2" t="s">
        <v>15</v>
      </c>
      <c r="C14" s="3">
        <f>k</f>
        <v>4</v>
      </c>
      <c r="E14" t="s">
        <v>25</v>
      </c>
      <c r="F14" s="8">
        <f>F12</f>
        <v>15</v>
      </c>
      <c r="G14" s="8" t="s">
        <v>18</v>
      </c>
      <c r="H14" s="8">
        <f>F13</f>
        <v>-9</v>
      </c>
      <c r="I14" s="8" t="s">
        <v>19</v>
      </c>
      <c r="K14" s="1"/>
      <c r="L14" s="1"/>
    </row>
    <row r="15" spans="2:12" x14ac:dyDescent="0.25">
      <c r="B15" s="2" t="s">
        <v>16</v>
      </c>
      <c r="C15" s="3">
        <f>l</f>
        <v>1</v>
      </c>
      <c r="K15" s="1"/>
      <c r="L15" s="1"/>
    </row>
    <row r="16" spans="2:12" x14ac:dyDescent="0.25">
      <c r="E16" t="s">
        <v>26</v>
      </c>
      <c r="F16">
        <f>tau*gam</f>
        <v>0</v>
      </c>
      <c r="K16" s="1"/>
      <c r="L16" s="1"/>
    </row>
    <row r="17" spans="1:12" x14ac:dyDescent="0.25">
      <c r="B17" t="s">
        <v>41</v>
      </c>
      <c r="C17">
        <f>COS(fi)</f>
        <v>-0.49999999999999978</v>
      </c>
      <c r="E17" t="s">
        <v>27</v>
      </c>
      <c r="F17">
        <f>tau*dz</f>
        <v>0</v>
      </c>
      <c r="K17" s="1"/>
      <c r="L17" s="1"/>
    </row>
    <row r="18" spans="1:12" x14ac:dyDescent="0.25">
      <c r="E18" t="s">
        <v>28</v>
      </c>
      <c r="F18" s="8">
        <f>F16</f>
        <v>0</v>
      </c>
      <c r="G18" s="8" t="s">
        <v>18</v>
      </c>
      <c r="H18" s="8">
        <f>F17</f>
        <v>0</v>
      </c>
      <c r="I18" s="8" t="s">
        <v>19</v>
      </c>
      <c r="K18" s="1"/>
      <c r="L18" s="1"/>
    </row>
    <row r="20" spans="1:12" x14ac:dyDescent="0.25">
      <c r="E20" t="s">
        <v>29</v>
      </c>
      <c r="F20" s="5">
        <f>F12+F16</f>
        <v>15</v>
      </c>
      <c r="G20" s="5" t="s">
        <v>18</v>
      </c>
      <c r="H20" s="5">
        <f>F13+F17</f>
        <v>-9</v>
      </c>
      <c r="I20" s="5" t="s">
        <v>19</v>
      </c>
    </row>
    <row r="22" spans="1:12" x14ac:dyDescent="0.25">
      <c r="E22" t="s">
        <v>39</v>
      </c>
      <c r="F22">
        <f>gam</f>
        <v>4</v>
      </c>
      <c r="G22" t="s">
        <v>18</v>
      </c>
      <c r="H22">
        <f>dz</f>
        <v>2</v>
      </c>
      <c r="I22" t="s">
        <v>19</v>
      </c>
    </row>
    <row r="25" spans="1:12" x14ac:dyDescent="0.25">
      <c r="A25" t="s">
        <v>30</v>
      </c>
      <c r="B25">
        <f>F10*F20*m*m</f>
        <v>1920</v>
      </c>
      <c r="C25">
        <f>F10*H20*m*n*COS(fi)</f>
        <v>143.99999999999994</v>
      </c>
      <c r="D25">
        <f>H10*F20*m*n*COS(fi)</f>
        <v>209.99999999999991</v>
      </c>
      <c r="E25">
        <f>H10*H20*n*n</f>
        <v>63</v>
      </c>
      <c r="F25" s="6">
        <f>SUM(B25:E25)</f>
        <v>2337</v>
      </c>
    </row>
    <row r="27" spans="1:12" x14ac:dyDescent="0.25">
      <c r="A27" t="s">
        <v>31</v>
      </c>
    </row>
    <row r="28" spans="1:12" x14ac:dyDescent="0.25">
      <c r="B28">
        <f>F20*F20*m*m</f>
        <v>3600</v>
      </c>
      <c r="C28">
        <f>F20*H20*m*n*COS(fi)</f>
        <v>269.99999999999989</v>
      </c>
      <c r="D28">
        <f>F20*H20*m*n*COS(fi)</f>
        <v>269.99999999999989</v>
      </c>
      <c r="E28">
        <f>H20*H20*n*n</f>
        <v>81</v>
      </c>
      <c r="F28" s="7">
        <f>SUM(B28:E28)</f>
        <v>4221</v>
      </c>
    </row>
    <row r="29" spans="1:12" x14ac:dyDescent="0.25">
      <c r="E29" t="s">
        <v>38</v>
      </c>
      <c r="F29">
        <f>SQRT(F28)</f>
        <v>64.969223483123145</v>
      </c>
    </row>
    <row r="30" spans="1:12" x14ac:dyDescent="0.25">
      <c r="F30" t="s">
        <v>37</v>
      </c>
    </row>
    <row r="31" spans="1:12" x14ac:dyDescent="0.25">
      <c r="B31">
        <f>F20*F22*m*m</f>
        <v>960</v>
      </c>
      <c r="C31">
        <f>F20*H22*m*n*COS(fi)</f>
        <v>-59.999999999999972</v>
      </c>
      <c r="D31">
        <f>F22*H20*m*n*COS(fi)</f>
        <v>71.999999999999972</v>
      </c>
      <c r="E31">
        <f>H20*H22*n*n</f>
        <v>-18</v>
      </c>
      <c r="F31">
        <f>B31+C31+D31+E31</f>
        <v>954</v>
      </c>
    </row>
    <row r="32" spans="1:12" x14ac:dyDescent="0.25">
      <c r="F32" t="s">
        <v>33</v>
      </c>
    </row>
    <row r="33" spans="2:6" x14ac:dyDescent="0.25">
      <c r="B33">
        <f>alf*alf*m*m</f>
        <v>400</v>
      </c>
      <c r="C33">
        <f>alf*bet*m*n*COS(fi)</f>
        <v>29.999999999999986</v>
      </c>
      <c r="D33">
        <f>alf*bet*m*n*COS(fi)</f>
        <v>29.999999999999986</v>
      </c>
      <c r="E33">
        <f>bet*bet*n*n</f>
        <v>9</v>
      </c>
      <c r="F33">
        <f>B33+C33+D33+E33</f>
        <v>469</v>
      </c>
    </row>
    <row r="34" spans="2:6" x14ac:dyDescent="0.25">
      <c r="E34" t="s">
        <v>32</v>
      </c>
      <c r="F34">
        <f>SQRT(F33)</f>
        <v>21.656407827707714</v>
      </c>
    </row>
    <row r="35" spans="2:6" x14ac:dyDescent="0.25">
      <c r="F35" t="s">
        <v>35</v>
      </c>
    </row>
    <row r="36" spans="2:6" x14ac:dyDescent="0.25">
      <c r="B36">
        <f>gam*gam*m*m</f>
        <v>256</v>
      </c>
      <c r="C36">
        <f>gam*dz*m*n*COS(fi)</f>
        <v>-15.999999999999993</v>
      </c>
      <c r="D36">
        <f>gam*dz*m*n*COS(fi)</f>
        <v>-15.999999999999993</v>
      </c>
      <c r="E36">
        <f>dz*dz*n*n</f>
        <v>4</v>
      </c>
      <c r="F36">
        <f>B36+C36+D36+E36</f>
        <v>228</v>
      </c>
    </row>
    <row r="37" spans="2:6" x14ac:dyDescent="0.25">
      <c r="E37" t="s">
        <v>34</v>
      </c>
      <c r="F37">
        <f>SQRT(F36)</f>
        <v>15.0996688705415</v>
      </c>
    </row>
    <row r="38" spans="2:6" x14ac:dyDescent="0.25">
      <c r="E38" t="s">
        <v>36</v>
      </c>
      <c r="F38">
        <f>F31/(F29*F37)</f>
        <v>0.97246342259908203</v>
      </c>
    </row>
    <row r="41" spans="2:6" x14ac:dyDescent="0.25">
      <c r="B41" t="s">
        <v>40</v>
      </c>
      <c r="C41">
        <f>F29*F38</f>
        <v>63.180193432002589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Лист1</vt:lpstr>
      <vt:lpstr>alf</vt:lpstr>
      <vt:lpstr>bet</vt:lpstr>
      <vt:lpstr>dz</vt:lpstr>
      <vt:lpstr>fi</vt:lpstr>
      <vt:lpstr>gam</vt:lpstr>
      <vt:lpstr>k</vt:lpstr>
      <vt:lpstr>l</vt:lpstr>
      <vt:lpstr>lym</vt:lpstr>
      <vt:lpstr>m</vt:lpstr>
      <vt:lpstr>mu</vt:lpstr>
      <vt:lpstr>n</vt:lpstr>
      <vt:lpstr>tau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2020-09-23T18:04:47Z</dcterms:modified>
</cp:coreProperties>
</file>