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mels/Desktop/Th Ag/Thriving Ag datasets 2024/"/>
    </mc:Choice>
  </mc:AlternateContent>
  <xr:revisionPtr revIDLastSave="0" documentId="13_ncr:1_{D311470D-1B22-574F-9765-D2FAA193C4CA}" xr6:coauthVersionLast="47" xr6:coauthVersionMax="47" xr10:uidLastSave="{00000000-0000-0000-0000-000000000000}"/>
  <bookViews>
    <workbookView xWindow="0" yWindow="500" windowWidth="28160" windowHeight="15260" xr2:uid="{5A516176-7078-CE45-A186-5166C3E91B9A}"/>
  </bookViews>
  <sheets>
    <sheet name="Meta Data" sheetId="1" r:id="rId1"/>
    <sheet name="Fall21,22 CoverCrop DryMatter" sheetId="2" r:id="rId2"/>
    <sheet name="Spring22,23 CoverCrop DryMatter" sheetId="3" r:id="rId3"/>
    <sheet name="Experimental Design" sheetId="4" r:id="rId4"/>
  </sheets>
  <definedNames>
    <definedName name="_xlnm._FilterDatabase" localSheetId="1" hidden="1">'Fall21,22 CoverCrop DryMatter'!$A$1:$AC$938</definedName>
    <definedName name="_xlnm._FilterDatabase" localSheetId="2" hidden="1">'Spring22,23 CoverCrop DryMatter'!$A$1:$U$928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09" i="3" l="1"/>
  <c r="S309" i="3" s="1"/>
  <c r="T309" i="3" s="1"/>
  <c r="R308" i="3"/>
  <c r="S308" i="3" s="1"/>
  <c r="T308" i="3" s="1"/>
  <c r="T307" i="3"/>
  <c r="S307" i="3"/>
  <c r="R307" i="3"/>
  <c r="R306" i="3"/>
  <c r="S306" i="3" s="1"/>
  <c r="T306" i="3" s="1"/>
  <c r="R305" i="3"/>
  <c r="S305" i="3" s="1"/>
  <c r="T305" i="3" s="1"/>
  <c r="R304" i="3"/>
  <c r="S304" i="3" s="1"/>
  <c r="T304" i="3" s="1"/>
  <c r="T303" i="3"/>
  <c r="S303" i="3"/>
  <c r="R303" i="3"/>
  <c r="R302" i="3"/>
  <c r="S302" i="3" s="1"/>
  <c r="T302" i="3" s="1"/>
  <c r="R301" i="3"/>
  <c r="S301" i="3" s="1"/>
  <c r="T301" i="3" s="1"/>
  <c r="R300" i="3"/>
  <c r="S300" i="3" s="1"/>
  <c r="T300" i="3" s="1"/>
  <c r="T299" i="3"/>
  <c r="S299" i="3"/>
  <c r="R299" i="3"/>
  <c r="R298" i="3"/>
  <c r="S298" i="3" s="1"/>
  <c r="T298" i="3" s="1"/>
  <c r="R297" i="3"/>
  <c r="S297" i="3" s="1"/>
  <c r="T297" i="3" s="1"/>
  <c r="R296" i="3"/>
  <c r="S296" i="3" s="1"/>
  <c r="T296" i="3" s="1"/>
  <c r="T295" i="3"/>
  <c r="S295" i="3"/>
  <c r="R295" i="3"/>
  <c r="R294" i="3"/>
  <c r="S294" i="3" s="1"/>
  <c r="T294" i="3" s="1"/>
  <c r="R293" i="3"/>
  <c r="S293" i="3" s="1"/>
  <c r="T293" i="3" s="1"/>
  <c r="R292" i="3"/>
  <c r="S292" i="3" s="1"/>
  <c r="T292" i="3" s="1"/>
  <c r="T291" i="3"/>
  <c r="S291" i="3"/>
  <c r="R291" i="3"/>
  <c r="R290" i="3"/>
  <c r="S290" i="3" s="1"/>
  <c r="T290" i="3" s="1"/>
  <c r="R289" i="3"/>
  <c r="S289" i="3" s="1"/>
  <c r="T289" i="3" s="1"/>
  <c r="R288" i="3"/>
  <c r="S288" i="3" s="1"/>
  <c r="T288" i="3" s="1"/>
  <c r="T287" i="3"/>
  <c r="S287" i="3"/>
  <c r="R287" i="3"/>
  <c r="R286" i="3"/>
  <c r="S286" i="3" s="1"/>
  <c r="T286" i="3" s="1"/>
  <c r="R285" i="3"/>
  <c r="S285" i="3" s="1"/>
  <c r="T285" i="3" s="1"/>
  <c r="R284" i="3"/>
  <c r="S284" i="3" s="1"/>
  <c r="T284" i="3" s="1"/>
  <c r="T283" i="3"/>
  <c r="S283" i="3"/>
  <c r="R283" i="3"/>
  <c r="R282" i="3"/>
  <c r="S282" i="3" s="1"/>
  <c r="T282" i="3" s="1"/>
  <c r="R281" i="3"/>
  <c r="S281" i="3" s="1"/>
  <c r="T281" i="3" s="1"/>
  <c r="R280" i="3"/>
  <c r="S280" i="3" s="1"/>
  <c r="T280" i="3" s="1"/>
  <c r="U279" i="3"/>
  <c r="R279" i="3"/>
  <c r="S279" i="3" s="1"/>
  <c r="T279" i="3" s="1"/>
  <c r="R278" i="3"/>
  <c r="S278" i="3" s="1"/>
  <c r="T278" i="3" s="1"/>
  <c r="S277" i="3"/>
  <c r="T277" i="3" s="1"/>
  <c r="R277" i="3"/>
  <c r="R276" i="3"/>
  <c r="S276" i="3" s="1"/>
  <c r="T276" i="3" s="1"/>
  <c r="R275" i="3"/>
  <c r="S275" i="3" s="1"/>
  <c r="T275" i="3" s="1"/>
  <c r="R274" i="3"/>
  <c r="S274" i="3" s="1"/>
  <c r="T274" i="3" s="1"/>
  <c r="S273" i="3"/>
  <c r="T273" i="3" s="1"/>
  <c r="R273" i="3"/>
  <c r="R272" i="3"/>
  <c r="S272" i="3" s="1"/>
  <c r="T272" i="3" s="1"/>
  <c r="U271" i="3"/>
  <c r="R271" i="3"/>
  <c r="S271" i="3" s="1"/>
  <c r="T271" i="3" s="1"/>
  <c r="U270" i="3"/>
  <c r="R270" i="3"/>
  <c r="S270" i="3" s="1"/>
  <c r="T270" i="3" s="1"/>
  <c r="U269" i="3"/>
  <c r="R269" i="3"/>
  <c r="S269" i="3" s="1"/>
  <c r="T269" i="3" s="1"/>
  <c r="U268" i="3"/>
  <c r="R268" i="3"/>
  <c r="S268" i="3" s="1"/>
  <c r="T268" i="3" s="1"/>
  <c r="R267" i="3"/>
  <c r="S267" i="3" s="1"/>
  <c r="T267" i="3" s="1"/>
  <c r="U266" i="3"/>
  <c r="T266" i="3"/>
  <c r="R266" i="3"/>
  <c r="S266" i="3" s="1"/>
  <c r="S265" i="3"/>
  <c r="T265" i="3" s="1"/>
  <c r="R265" i="3"/>
  <c r="R264" i="3"/>
  <c r="S264" i="3" s="1"/>
  <c r="T264" i="3" s="1"/>
  <c r="R263" i="3"/>
  <c r="S263" i="3" s="1"/>
  <c r="T263" i="3" s="1"/>
  <c r="T262" i="3"/>
  <c r="R262" i="3"/>
  <c r="S262" i="3" s="1"/>
  <c r="R261" i="3"/>
  <c r="S261" i="3" s="1"/>
  <c r="T261" i="3" s="1"/>
  <c r="R260" i="3"/>
  <c r="S260" i="3" s="1"/>
  <c r="T260" i="3" s="1"/>
  <c r="R259" i="3"/>
  <c r="S259" i="3" s="1"/>
  <c r="T259" i="3" s="1"/>
  <c r="R258" i="3"/>
  <c r="S258" i="3" s="1"/>
  <c r="T258" i="3" s="1"/>
  <c r="R257" i="3"/>
  <c r="S257" i="3" s="1"/>
  <c r="T257" i="3" s="1"/>
  <c r="R256" i="3"/>
  <c r="S256" i="3" s="1"/>
  <c r="T256" i="3" s="1"/>
  <c r="R255" i="3"/>
  <c r="S255" i="3" s="1"/>
  <c r="T255" i="3" s="1"/>
  <c r="R254" i="3"/>
  <c r="S254" i="3" s="1"/>
  <c r="T254" i="3" s="1"/>
  <c r="T253" i="3"/>
  <c r="S253" i="3"/>
  <c r="R253" i="3"/>
  <c r="R252" i="3"/>
  <c r="S252" i="3" s="1"/>
  <c r="T252" i="3" s="1"/>
  <c r="R251" i="3"/>
  <c r="S251" i="3" s="1"/>
  <c r="T251" i="3" s="1"/>
  <c r="T250" i="3"/>
  <c r="R250" i="3"/>
  <c r="S250" i="3" s="1"/>
  <c r="S249" i="3"/>
  <c r="T249" i="3" s="1"/>
  <c r="R249" i="3"/>
  <c r="R248" i="3"/>
  <c r="S248" i="3" s="1"/>
  <c r="T248" i="3" s="1"/>
  <c r="R247" i="3"/>
  <c r="S247" i="3" s="1"/>
  <c r="T247" i="3" s="1"/>
  <c r="T246" i="3"/>
  <c r="R246" i="3"/>
  <c r="S246" i="3" s="1"/>
  <c r="R245" i="3"/>
  <c r="S245" i="3" s="1"/>
  <c r="T245" i="3" s="1"/>
  <c r="R244" i="3"/>
  <c r="S244" i="3" s="1"/>
  <c r="T244" i="3" s="1"/>
  <c r="R243" i="3"/>
  <c r="S243" i="3" s="1"/>
  <c r="T243" i="3" s="1"/>
  <c r="R242" i="3"/>
  <c r="S242" i="3" s="1"/>
  <c r="T242" i="3" s="1"/>
  <c r="R241" i="3"/>
  <c r="S241" i="3" s="1"/>
  <c r="T241" i="3" s="1"/>
  <c r="R240" i="3"/>
  <c r="S240" i="3" s="1"/>
  <c r="T240" i="3" s="1"/>
  <c r="R239" i="3"/>
  <c r="S239" i="3" s="1"/>
  <c r="T239" i="3" s="1"/>
  <c r="R238" i="3"/>
  <c r="S238" i="3" s="1"/>
  <c r="T238" i="3" s="1"/>
  <c r="T237" i="3"/>
  <c r="S237" i="3"/>
  <c r="R237" i="3"/>
  <c r="R236" i="3"/>
  <c r="S236" i="3" s="1"/>
  <c r="T236" i="3" s="1"/>
  <c r="R235" i="3"/>
  <c r="S235" i="3" s="1"/>
  <c r="T235" i="3" s="1"/>
  <c r="T234" i="3"/>
  <c r="R234" i="3"/>
  <c r="S234" i="3" s="1"/>
  <c r="S233" i="3"/>
  <c r="T233" i="3" s="1"/>
  <c r="R233" i="3"/>
  <c r="R232" i="3"/>
  <c r="S232" i="3" s="1"/>
  <c r="T232" i="3" s="1"/>
  <c r="R231" i="3"/>
  <c r="S231" i="3" s="1"/>
  <c r="T231" i="3" s="1"/>
  <c r="T230" i="3"/>
  <c r="R230" i="3"/>
  <c r="S230" i="3" s="1"/>
  <c r="R229" i="3"/>
  <c r="S229" i="3" s="1"/>
  <c r="T229" i="3" s="1"/>
  <c r="R228" i="3"/>
  <c r="S228" i="3" s="1"/>
  <c r="T228" i="3" s="1"/>
  <c r="R227" i="3"/>
  <c r="S227" i="3" s="1"/>
  <c r="T227" i="3" s="1"/>
  <c r="R226" i="3"/>
  <c r="S226" i="3" s="1"/>
  <c r="T226" i="3" s="1"/>
  <c r="R225" i="3"/>
  <c r="S225" i="3" s="1"/>
  <c r="T225" i="3" s="1"/>
  <c r="R224" i="3"/>
  <c r="S224" i="3" s="1"/>
  <c r="T224" i="3" s="1"/>
  <c r="R223" i="3"/>
  <c r="S223" i="3" s="1"/>
  <c r="T223" i="3" s="1"/>
  <c r="R222" i="3"/>
  <c r="S222" i="3" s="1"/>
  <c r="T222" i="3" s="1"/>
  <c r="T221" i="3"/>
  <c r="S221" i="3"/>
  <c r="R221" i="3"/>
  <c r="R220" i="3"/>
  <c r="S220" i="3" s="1"/>
  <c r="T220" i="3" s="1"/>
  <c r="R219" i="3"/>
  <c r="S219" i="3" s="1"/>
  <c r="T219" i="3" s="1"/>
  <c r="T218" i="3"/>
  <c r="R218" i="3"/>
  <c r="S218" i="3" s="1"/>
  <c r="S217" i="3"/>
  <c r="T217" i="3" s="1"/>
  <c r="R217" i="3"/>
  <c r="R216" i="3"/>
  <c r="S216" i="3" s="1"/>
  <c r="T216" i="3" s="1"/>
  <c r="R215" i="3"/>
  <c r="S215" i="3" s="1"/>
  <c r="T215" i="3" s="1"/>
  <c r="T214" i="3"/>
  <c r="R214" i="3"/>
  <c r="S214" i="3" s="1"/>
  <c r="R213" i="3"/>
  <c r="S213" i="3" s="1"/>
  <c r="T213" i="3" s="1"/>
  <c r="R212" i="3"/>
  <c r="S212" i="3" s="1"/>
  <c r="T212" i="3" s="1"/>
  <c r="R211" i="3"/>
  <c r="S211" i="3" s="1"/>
  <c r="T211" i="3" s="1"/>
  <c r="R210" i="3"/>
  <c r="S210" i="3" s="1"/>
  <c r="T210" i="3" s="1"/>
  <c r="R209" i="3"/>
  <c r="S209" i="3" s="1"/>
  <c r="T209" i="3" s="1"/>
  <c r="R208" i="3"/>
  <c r="S208" i="3" s="1"/>
  <c r="T208" i="3" s="1"/>
  <c r="R207" i="3"/>
  <c r="S207" i="3" s="1"/>
  <c r="T207" i="3" s="1"/>
  <c r="R206" i="3"/>
  <c r="S206" i="3" s="1"/>
  <c r="T206" i="3" s="1"/>
  <c r="T205" i="3"/>
  <c r="S205" i="3"/>
  <c r="R205" i="3"/>
  <c r="R204" i="3"/>
  <c r="S204" i="3" s="1"/>
  <c r="T204" i="3" s="1"/>
  <c r="R203" i="3"/>
  <c r="S203" i="3" s="1"/>
  <c r="T203" i="3" s="1"/>
  <c r="T202" i="3"/>
  <c r="R202" i="3"/>
  <c r="S202" i="3" s="1"/>
  <c r="S201" i="3"/>
  <c r="T201" i="3" s="1"/>
  <c r="R201" i="3"/>
  <c r="R200" i="3"/>
  <c r="S200" i="3" s="1"/>
  <c r="T200" i="3" s="1"/>
  <c r="R199" i="3"/>
  <c r="S199" i="3" s="1"/>
  <c r="T199" i="3" s="1"/>
  <c r="T198" i="3"/>
  <c r="R198" i="3"/>
  <c r="S198" i="3" s="1"/>
  <c r="R197" i="3"/>
  <c r="S197" i="3" s="1"/>
  <c r="T197" i="3" s="1"/>
  <c r="R196" i="3"/>
  <c r="S196" i="3" s="1"/>
  <c r="T196" i="3" s="1"/>
  <c r="R195" i="3"/>
  <c r="S195" i="3" s="1"/>
  <c r="T195" i="3" s="1"/>
  <c r="R194" i="3"/>
  <c r="S194" i="3" s="1"/>
  <c r="T194" i="3" s="1"/>
  <c r="R193" i="3"/>
  <c r="S193" i="3" s="1"/>
  <c r="T193" i="3" s="1"/>
  <c r="R192" i="3"/>
  <c r="S192" i="3" s="1"/>
  <c r="T192" i="3" s="1"/>
  <c r="R191" i="3"/>
  <c r="S191" i="3" s="1"/>
  <c r="T191" i="3" s="1"/>
  <c r="R190" i="3"/>
  <c r="S190" i="3" s="1"/>
  <c r="T190" i="3" s="1"/>
  <c r="T189" i="3"/>
  <c r="S189" i="3"/>
  <c r="R189" i="3"/>
  <c r="R188" i="3"/>
  <c r="S188" i="3" s="1"/>
  <c r="T188" i="3" s="1"/>
  <c r="R187" i="3"/>
  <c r="S187" i="3" s="1"/>
  <c r="T187" i="3" s="1"/>
  <c r="T186" i="3"/>
  <c r="R186" i="3"/>
  <c r="S186" i="3" s="1"/>
  <c r="S185" i="3"/>
  <c r="T185" i="3" s="1"/>
  <c r="R185" i="3"/>
  <c r="R184" i="3"/>
  <c r="S184" i="3" s="1"/>
  <c r="T184" i="3" s="1"/>
  <c r="R183" i="3"/>
  <c r="S183" i="3" s="1"/>
  <c r="T183" i="3" s="1"/>
  <c r="T182" i="3"/>
  <c r="R182" i="3"/>
  <c r="S182" i="3" s="1"/>
  <c r="R181" i="3"/>
  <c r="S181" i="3" s="1"/>
  <c r="T181" i="3" s="1"/>
  <c r="R180" i="3"/>
  <c r="S180" i="3" s="1"/>
  <c r="T180" i="3" s="1"/>
  <c r="R179" i="3"/>
  <c r="S179" i="3" s="1"/>
  <c r="T179" i="3" s="1"/>
  <c r="R178" i="3"/>
  <c r="S178" i="3" s="1"/>
  <c r="T178" i="3" s="1"/>
  <c r="R177" i="3"/>
  <c r="S177" i="3" s="1"/>
  <c r="T177" i="3" s="1"/>
  <c r="R176" i="3"/>
  <c r="S176" i="3" s="1"/>
  <c r="T176" i="3" s="1"/>
  <c r="R175" i="3"/>
  <c r="S175" i="3" s="1"/>
  <c r="T175" i="3" s="1"/>
  <c r="R174" i="3"/>
  <c r="S174" i="3" s="1"/>
  <c r="T174" i="3" s="1"/>
  <c r="T173" i="3"/>
  <c r="S173" i="3"/>
  <c r="R173" i="3"/>
  <c r="R172" i="3"/>
  <c r="S172" i="3" s="1"/>
  <c r="T172" i="3" s="1"/>
  <c r="R171" i="3"/>
  <c r="S171" i="3" s="1"/>
  <c r="T171" i="3" s="1"/>
  <c r="R170" i="3"/>
  <c r="S170" i="3" s="1"/>
  <c r="T170" i="3" s="1"/>
  <c r="S169" i="3"/>
  <c r="T169" i="3" s="1"/>
  <c r="R169" i="3"/>
  <c r="R168" i="3"/>
  <c r="S168" i="3" s="1"/>
  <c r="T168" i="3" s="1"/>
  <c r="U167" i="3"/>
  <c r="S167" i="3"/>
  <c r="T167" i="3" s="1"/>
  <c r="R167" i="3"/>
  <c r="U166" i="3"/>
  <c r="R166" i="3"/>
  <c r="S166" i="3" s="1"/>
  <c r="T166" i="3" s="1"/>
  <c r="U165" i="3"/>
  <c r="R165" i="3"/>
  <c r="S165" i="3" s="1"/>
  <c r="T165" i="3" s="1"/>
  <c r="R164" i="3"/>
  <c r="S164" i="3" s="1"/>
  <c r="T164" i="3" s="1"/>
  <c r="U163" i="3"/>
  <c r="R163" i="3"/>
  <c r="S163" i="3" s="1"/>
  <c r="T163" i="3" s="1"/>
  <c r="U162" i="3"/>
  <c r="R162" i="3"/>
  <c r="S162" i="3" s="1"/>
  <c r="T162" i="3" s="1"/>
  <c r="R161" i="3"/>
  <c r="S161" i="3" s="1"/>
  <c r="T161" i="3" s="1"/>
  <c r="R160" i="3"/>
  <c r="S160" i="3" s="1"/>
  <c r="T160" i="3" s="1"/>
  <c r="R159" i="3"/>
  <c r="S159" i="3" s="1"/>
  <c r="T159" i="3" s="1"/>
  <c r="R158" i="3"/>
  <c r="S158" i="3" s="1"/>
  <c r="T158" i="3" s="1"/>
  <c r="R157" i="3"/>
  <c r="S157" i="3" s="1"/>
  <c r="T157" i="3" s="1"/>
  <c r="R156" i="3"/>
  <c r="S156" i="3" s="1"/>
  <c r="T156" i="3" s="1"/>
  <c r="R155" i="3"/>
  <c r="S155" i="3" s="1"/>
  <c r="T155" i="3" s="1"/>
  <c r="R154" i="3"/>
  <c r="S154" i="3" s="1"/>
  <c r="T154" i="3" s="1"/>
  <c r="R153" i="3"/>
  <c r="S153" i="3" s="1"/>
  <c r="T153" i="3" s="1"/>
  <c r="R152" i="3"/>
  <c r="S152" i="3" s="1"/>
  <c r="T152" i="3" s="1"/>
  <c r="R151" i="3"/>
  <c r="S151" i="3" s="1"/>
  <c r="T151" i="3" s="1"/>
  <c r="R150" i="3"/>
  <c r="S150" i="3" s="1"/>
  <c r="T150" i="3" s="1"/>
  <c r="R149" i="3"/>
  <c r="S149" i="3" s="1"/>
  <c r="T149" i="3" s="1"/>
  <c r="R148" i="3"/>
  <c r="S148" i="3" s="1"/>
  <c r="T148" i="3" s="1"/>
  <c r="S147" i="3"/>
  <c r="T147" i="3" s="1"/>
  <c r="R147" i="3"/>
  <c r="R146" i="3"/>
  <c r="S146" i="3" s="1"/>
  <c r="T146" i="3" s="1"/>
  <c r="S145" i="3"/>
  <c r="T145" i="3" s="1"/>
  <c r="R145" i="3"/>
  <c r="R144" i="3"/>
  <c r="S144" i="3" s="1"/>
  <c r="T144" i="3" s="1"/>
  <c r="R143" i="3"/>
  <c r="S143" i="3" s="1"/>
  <c r="T143" i="3" s="1"/>
  <c r="R142" i="3"/>
  <c r="S142" i="3" s="1"/>
  <c r="T142" i="3" s="1"/>
  <c r="T141" i="3"/>
  <c r="S141" i="3"/>
  <c r="R141" i="3"/>
  <c r="R140" i="3"/>
  <c r="S140" i="3" s="1"/>
  <c r="T140" i="3" s="1"/>
  <c r="S139" i="3"/>
  <c r="T139" i="3" s="1"/>
  <c r="R139" i="3"/>
  <c r="R138" i="3"/>
  <c r="S138" i="3" s="1"/>
  <c r="T138" i="3" s="1"/>
  <c r="S137" i="3"/>
  <c r="T137" i="3" s="1"/>
  <c r="R137" i="3"/>
  <c r="R136" i="3"/>
  <c r="S136" i="3" s="1"/>
  <c r="T136" i="3" s="1"/>
  <c r="R135" i="3"/>
  <c r="S135" i="3" s="1"/>
  <c r="T135" i="3" s="1"/>
  <c r="R134" i="3"/>
  <c r="S134" i="3" s="1"/>
  <c r="T134" i="3" s="1"/>
  <c r="S133" i="3"/>
  <c r="T133" i="3" s="1"/>
  <c r="R133" i="3"/>
  <c r="R132" i="3"/>
  <c r="S132" i="3" s="1"/>
  <c r="T132" i="3" s="1"/>
  <c r="R131" i="3"/>
  <c r="S131" i="3" s="1"/>
  <c r="T131" i="3" s="1"/>
  <c r="R130" i="3"/>
  <c r="S130" i="3" s="1"/>
  <c r="T130" i="3" s="1"/>
  <c r="S129" i="3"/>
  <c r="T129" i="3" s="1"/>
  <c r="R129" i="3"/>
  <c r="R128" i="3"/>
  <c r="S128" i="3" s="1"/>
  <c r="T128" i="3" s="1"/>
  <c r="R127" i="3"/>
  <c r="S127" i="3" s="1"/>
  <c r="T127" i="3" s="1"/>
  <c r="R126" i="3"/>
  <c r="S126" i="3" s="1"/>
  <c r="T126" i="3" s="1"/>
  <c r="S125" i="3"/>
  <c r="T125" i="3" s="1"/>
  <c r="R125" i="3"/>
  <c r="R124" i="3"/>
  <c r="S124" i="3" s="1"/>
  <c r="T124" i="3" s="1"/>
  <c r="S123" i="3"/>
  <c r="T123" i="3" s="1"/>
  <c r="R123" i="3"/>
  <c r="R122" i="3"/>
  <c r="S122" i="3" s="1"/>
  <c r="T122" i="3" s="1"/>
  <c r="R121" i="3"/>
  <c r="S121" i="3" s="1"/>
  <c r="T121" i="3" s="1"/>
  <c r="R120" i="3"/>
  <c r="S120" i="3" s="1"/>
  <c r="T120" i="3" s="1"/>
  <c r="R119" i="3"/>
  <c r="S119" i="3" s="1"/>
  <c r="T119" i="3" s="1"/>
  <c r="R118" i="3"/>
  <c r="S118" i="3" s="1"/>
  <c r="T118" i="3" s="1"/>
  <c r="S117" i="3"/>
  <c r="T117" i="3" s="1"/>
  <c r="R117" i="3"/>
  <c r="S116" i="3"/>
  <c r="T116" i="3" s="1"/>
  <c r="R116" i="3"/>
  <c r="S115" i="3"/>
  <c r="T115" i="3" s="1"/>
  <c r="R115" i="3"/>
  <c r="R114" i="3"/>
  <c r="S114" i="3" s="1"/>
  <c r="T114" i="3" s="1"/>
  <c r="R113" i="3"/>
  <c r="S113" i="3" s="1"/>
  <c r="T113" i="3" s="1"/>
  <c r="R112" i="3"/>
  <c r="S112" i="3" s="1"/>
  <c r="T112" i="3" s="1"/>
  <c r="R111" i="3"/>
  <c r="S111" i="3" s="1"/>
  <c r="T111" i="3" s="1"/>
  <c r="R110" i="3"/>
  <c r="S110" i="3" s="1"/>
  <c r="T110" i="3" s="1"/>
  <c r="S109" i="3"/>
  <c r="T109" i="3" s="1"/>
  <c r="R109" i="3"/>
  <c r="S108" i="3"/>
  <c r="T108" i="3" s="1"/>
  <c r="R108" i="3"/>
  <c r="S107" i="3"/>
  <c r="T107" i="3" s="1"/>
  <c r="R107" i="3"/>
  <c r="R106" i="3"/>
  <c r="S106" i="3" s="1"/>
  <c r="T106" i="3" s="1"/>
  <c r="R105" i="3"/>
  <c r="S105" i="3" s="1"/>
  <c r="T105" i="3" s="1"/>
  <c r="R104" i="3"/>
  <c r="S104" i="3" s="1"/>
  <c r="T104" i="3" s="1"/>
  <c r="R103" i="3"/>
  <c r="S103" i="3" s="1"/>
  <c r="T103" i="3" s="1"/>
  <c r="R102" i="3"/>
  <c r="S102" i="3" s="1"/>
  <c r="T102" i="3" s="1"/>
  <c r="S101" i="3"/>
  <c r="T101" i="3" s="1"/>
  <c r="R101" i="3"/>
  <c r="S100" i="3"/>
  <c r="T100" i="3" s="1"/>
  <c r="R100" i="3"/>
  <c r="S99" i="3"/>
  <c r="T99" i="3" s="1"/>
  <c r="R99" i="3"/>
  <c r="R98" i="3"/>
  <c r="S98" i="3" s="1"/>
  <c r="T98" i="3" s="1"/>
  <c r="R97" i="3"/>
  <c r="S97" i="3" s="1"/>
  <c r="T97" i="3" s="1"/>
  <c r="R96" i="3"/>
  <c r="S96" i="3" s="1"/>
  <c r="T96" i="3" s="1"/>
  <c r="R95" i="3"/>
  <c r="S95" i="3" s="1"/>
  <c r="T95" i="3" s="1"/>
  <c r="R94" i="3"/>
  <c r="S94" i="3" s="1"/>
  <c r="T94" i="3" s="1"/>
  <c r="S93" i="3"/>
  <c r="T93" i="3" s="1"/>
  <c r="R93" i="3"/>
  <c r="S92" i="3"/>
  <c r="T92" i="3" s="1"/>
  <c r="R92" i="3"/>
  <c r="S91" i="3"/>
  <c r="T91" i="3" s="1"/>
  <c r="R91" i="3"/>
  <c r="R90" i="3"/>
  <c r="S90" i="3" s="1"/>
  <c r="T90" i="3" s="1"/>
  <c r="R89" i="3"/>
  <c r="S89" i="3" s="1"/>
  <c r="T89" i="3" s="1"/>
  <c r="R88" i="3"/>
  <c r="S88" i="3" s="1"/>
  <c r="T88" i="3" s="1"/>
  <c r="R87" i="3"/>
  <c r="S87" i="3" s="1"/>
  <c r="T87" i="3" s="1"/>
  <c r="R86" i="3"/>
  <c r="S86" i="3" s="1"/>
  <c r="T86" i="3" s="1"/>
  <c r="S85" i="3"/>
  <c r="T85" i="3" s="1"/>
  <c r="R85" i="3"/>
  <c r="S84" i="3"/>
  <c r="T84" i="3" s="1"/>
  <c r="R84" i="3"/>
  <c r="S83" i="3"/>
  <c r="T83" i="3" s="1"/>
  <c r="R83" i="3"/>
  <c r="R82" i="3"/>
  <c r="S82" i="3" s="1"/>
  <c r="T82" i="3" s="1"/>
  <c r="R81" i="3"/>
  <c r="S81" i="3" s="1"/>
  <c r="T81" i="3" s="1"/>
  <c r="R80" i="3"/>
  <c r="S80" i="3" s="1"/>
  <c r="T80" i="3" s="1"/>
  <c r="R79" i="3"/>
  <c r="S79" i="3" s="1"/>
  <c r="T79" i="3" s="1"/>
  <c r="R78" i="3"/>
  <c r="S78" i="3" s="1"/>
  <c r="T78" i="3" s="1"/>
  <c r="S77" i="3"/>
  <c r="T77" i="3" s="1"/>
  <c r="R77" i="3"/>
  <c r="S76" i="3"/>
  <c r="T76" i="3" s="1"/>
  <c r="R76" i="3"/>
  <c r="S75" i="3"/>
  <c r="T75" i="3" s="1"/>
  <c r="R75" i="3"/>
  <c r="R74" i="3"/>
  <c r="S74" i="3" s="1"/>
  <c r="T74" i="3" s="1"/>
  <c r="R73" i="3"/>
  <c r="S73" i="3" s="1"/>
  <c r="T73" i="3" s="1"/>
  <c r="R72" i="3"/>
  <c r="S72" i="3" s="1"/>
  <c r="T72" i="3" s="1"/>
  <c r="R71" i="3"/>
  <c r="S71" i="3" s="1"/>
  <c r="T71" i="3" s="1"/>
  <c r="R70" i="3"/>
  <c r="S70" i="3" s="1"/>
  <c r="T70" i="3" s="1"/>
  <c r="S69" i="3"/>
  <c r="T69" i="3" s="1"/>
  <c r="R69" i="3"/>
  <c r="S68" i="3"/>
  <c r="T68" i="3" s="1"/>
  <c r="R68" i="3"/>
  <c r="U67" i="3"/>
  <c r="S67" i="3"/>
  <c r="T67" i="3" s="1"/>
  <c r="R67" i="3"/>
  <c r="R66" i="3"/>
  <c r="S66" i="3" s="1"/>
  <c r="T66" i="3" s="1"/>
  <c r="U65" i="3"/>
  <c r="R65" i="3"/>
  <c r="S65" i="3" s="1"/>
  <c r="T65" i="3" s="1"/>
  <c r="R64" i="3"/>
  <c r="S64" i="3" s="1"/>
  <c r="T64" i="3" s="1"/>
  <c r="U63" i="3"/>
  <c r="R63" i="3"/>
  <c r="S63" i="3" s="1"/>
  <c r="T63" i="3" s="1"/>
  <c r="U62" i="3"/>
  <c r="R62" i="3"/>
  <c r="S62" i="3" s="1"/>
  <c r="T62" i="3" s="1"/>
  <c r="S61" i="3"/>
  <c r="T61" i="3" s="1"/>
  <c r="R61" i="3"/>
  <c r="R60" i="3"/>
  <c r="S60" i="3" s="1"/>
  <c r="T60" i="3" s="1"/>
  <c r="R59" i="3"/>
  <c r="S59" i="3" s="1"/>
  <c r="T59" i="3" s="1"/>
  <c r="R58" i="3"/>
  <c r="S58" i="3" s="1"/>
  <c r="T58" i="3" s="1"/>
  <c r="S57" i="3"/>
  <c r="T57" i="3" s="1"/>
  <c r="R57" i="3"/>
  <c r="R56" i="3"/>
  <c r="S56" i="3" s="1"/>
  <c r="T56" i="3" s="1"/>
  <c r="R55" i="3"/>
  <c r="S55" i="3" s="1"/>
  <c r="T55" i="3" s="1"/>
  <c r="R54" i="3"/>
  <c r="S54" i="3" s="1"/>
  <c r="T54" i="3" s="1"/>
  <c r="R53" i="3"/>
  <c r="S53" i="3" s="1"/>
  <c r="T53" i="3" s="1"/>
  <c r="S52" i="3"/>
  <c r="T52" i="3" s="1"/>
  <c r="R52" i="3"/>
  <c r="S51" i="3"/>
  <c r="T51" i="3" s="1"/>
  <c r="R51" i="3"/>
  <c r="R50" i="3"/>
  <c r="S50" i="3" s="1"/>
  <c r="T50" i="3" s="1"/>
  <c r="S49" i="3"/>
  <c r="T49" i="3" s="1"/>
  <c r="R49" i="3"/>
  <c r="R48" i="3"/>
  <c r="S48" i="3" s="1"/>
  <c r="T48" i="3" s="1"/>
  <c r="R47" i="3"/>
  <c r="S47" i="3" s="1"/>
  <c r="T47" i="3" s="1"/>
  <c r="R46" i="3"/>
  <c r="S46" i="3" s="1"/>
  <c r="T46" i="3" s="1"/>
  <c r="R45" i="3"/>
  <c r="S45" i="3" s="1"/>
  <c r="T45" i="3" s="1"/>
  <c r="S44" i="3"/>
  <c r="T44" i="3" s="1"/>
  <c r="R44" i="3"/>
  <c r="R43" i="3"/>
  <c r="S43" i="3" s="1"/>
  <c r="T43" i="3" s="1"/>
  <c r="R42" i="3"/>
  <c r="S42" i="3" s="1"/>
  <c r="T42" i="3" s="1"/>
  <c r="R41" i="3"/>
  <c r="S41" i="3" s="1"/>
  <c r="T41" i="3" s="1"/>
  <c r="R40" i="3"/>
  <c r="S40" i="3" s="1"/>
  <c r="T40" i="3" s="1"/>
  <c r="R39" i="3"/>
  <c r="S39" i="3" s="1"/>
  <c r="T39" i="3" s="1"/>
  <c r="R38" i="3"/>
  <c r="S38" i="3" s="1"/>
  <c r="T38" i="3" s="1"/>
  <c r="R37" i="3"/>
  <c r="S37" i="3" s="1"/>
  <c r="T37" i="3" s="1"/>
  <c r="S36" i="3"/>
  <c r="T36" i="3" s="1"/>
  <c r="R36" i="3"/>
  <c r="R35" i="3"/>
  <c r="S35" i="3" s="1"/>
  <c r="T35" i="3" s="1"/>
  <c r="R34" i="3"/>
  <c r="S34" i="3" s="1"/>
  <c r="T34" i="3" s="1"/>
  <c r="R33" i="3"/>
  <c r="S33" i="3" s="1"/>
  <c r="T33" i="3" s="1"/>
  <c r="S32" i="3"/>
  <c r="T32" i="3" s="1"/>
  <c r="R32" i="3"/>
  <c r="R31" i="3"/>
  <c r="S31" i="3" s="1"/>
  <c r="T31" i="3" s="1"/>
  <c r="R30" i="3"/>
  <c r="S30" i="3" s="1"/>
  <c r="T30" i="3" s="1"/>
  <c r="R29" i="3"/>
  <c r="S29" i="3" s="1"/>
  <c r="T29" i="3" s="1"/>
  <c r="R28" i="3"/>
  <c r="S28" i="3" s="1"/>
  <c r="T28" i="3" s="1"/>
  <c r="R27" i="3"/>
  <c r="S27" i="3" s="1"/>
  <c r="T27" i="3" s="1"/>
  <c r="R26" i="3"/>
  <c r="S26" i="3" s="1"/>
  <c r="T26" i="3" s="1"/>
  <c r="R25" i="3"/>
  <c r="S25" i="3" s="1"/>
  <c r="T25" i="3" s="1"/>
  <c r="R24" i="3"/>
  <c r="S24" i="3" s="1"/>
  <c r="T24" i="3" s="1"/>
  <c r="R23" i="3"/>
  <c r="S23" i="3" s="1"/>
  <c r="T23" i="3" s="1"/>
  <c r="R22" i="3"/>
  <c r="S22" i="3" s="1"/>
  <c r="T22" i="3" s="1"/>
  <c r="R21" i="3"/>
  <c r="S21" i="3" s="1"/>
  <c r="T21" i="3" s="1"/>
  <c r="S20" i="3"/>
  <c r="T20" i="3" s="1"/>
  <c r="R20" i="3"/>
  <c r="R19" i="3"/>
  <c r="S19" i="3" s="1"/>
  <c r="T19" i="3" s="1"/>
  <c r="R18" i="3"/>
  <c r="S18" i="3" s="1"/>
  <c r="T18" i="3" s="1"/>
  <c r="R17" i="3"/>
  <c r="S17" i="3" s="1"/>
  <c r="T17" i="3" s="1"/>
  <c r="S16" i="3"/>
  <c r="T16" i="3" s="1"/>
  <c r="R16" i="3"/>
  <c r="R15" i="3"/>
  <c r="S15" i="3" s="1"/>
  <c r="T15" i="3" s="1"/>
  <c r="R14" i="3"/>
  <c r="S14" i="3" s="1"/>
  <c r="T14" i="3" s="1"/>
  <c r="R13" i="3"/>
  <c r="S13" i="3" s="1"/>
  <c r="T13" i="3" s="1"/>
  <c r="R12" i="3"/>
  <c r="S12" i="3" s="1"/>
  <c r="T12" i="3" s="1"/>
  <c r="R11" i="3"/>
  <c r="S11" i="3" s="1"/>
  <c r="T11" i="3" s="1"/>
  <c r="R10" i="3"/>
  <c r="S10" i="3" s="1"/>
  <c r="T10" i="3" s="1"/>
  <c r="R9" i="3"/>
  <c r="S9" i="3" s="1"/>
  <c r="T9" i="3" s="1"/>
  <c r="R8" i="3"/>
  <c r="S8" i="3" s="1"/>
  <c r="T8" i="3" s="1"/>
  <c r="R7" i="3"/>
  <c r="S7" i="3" s="1"/>
  <c r="T7" i="3" s="1"/>
  <c r="R6" i="3"/>
  <c r="S6" i="3" s="1"/>
  <c r="T6" i="3" s="1"/>
  <c r="R5" i="3"/>
  <c r="S5" i="3" s="1"/>
  <c r="T5" i="3" s="1"/>
  <c r="S4" i="3"/>
  <c r="T4" i="3" s="1"/>
  <c r="R4" i="3"/>
  <c r="R3" i="3"/>
  <c r="S3" i="3" s="1"/>
  <c r="T3" i="3" s="1"/>
  <c r="R2" i="3"/>
  <c r="S2" i="3" s="1"/>
  <c r="T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V221" authorId="0" shapeId="0" xr:uid="{E72544CC-3897-704E-B17B-77AF26A0EAF9}">
      <text>
        <r>
          <rPr>
            <sz val="11"/>
            <color rgb="FF000000"/>
            <rFont val="Arial"/>
            <family val="2"/>
          </rPr>
          <t xml:space="preserve">======
</t>
        </r>
        <r>
          <rPr>
            <sz val="11"/>
            <color rgb="FF000000"/>
            <rFont val="Arial"/>
            <family val="2"/>
          </rPr>
          <t xml:space="preserve">ID#AAAA95159Bs
</t>
        </r>
        <r>
          <rPr>
            <sz val="11"/>
            <color rgb="FF000000"/>
            <rFont val="Arial"/>
            <family val="2"/>
          </rPr>
          <t xml:space="preserve">Melissa Stefun    (2023-10-25 20:30:26)
</t>
        </r>
        <r>
          <rPr>
            <sz val="11"/>
            <color rgb="FF000000"/>
            <rFont val="Arial"/>
            <family val="2"/>
          </rPr>
          <t>LECO glitch destroyed sample</t>
        </r>
      </text>
    </comment>
  </commentList>
</comments>
</file>

<file path=xl/sharedStrings.xml><?xml version="1.0" encoding="utf-8"?>
<sst xmlns="http://schemas.openxmlformats.org/spreadsheetml/2006/main" count="6452" uniqueCount="228">
  <si>
    <t>Thriving Ag Meta data description</t>
  </si>
  <si>
    <t>Answer</t>
  </si>
  <si>
    <r>
      <t>1. Primary Contact/Creator</t>
    </r>
    <r>
      <rPr>
        <sz val="12"/>
        <color rgb="FF000000"/>
        <rFont val="Aptos"/>
      </rPr>
      <t>—Please provide contact information for the primary data contact if possible. This would be the person who knows the most about the data.  </t>
    </r>
  </si>
  <si>
    <t>Melissa Stefun melissastefun@gmail.com</t>
  </si>
  <si>
    <t>Column Name</t>
  </si>
  <si>
    <t>Column Letter</t>
  </si>
  <si>
    <t>Item description</t>
  </si>
  <si>
    <t>Notes</t>
  </si>
  <si>
    <r>
      <t>2. Title of Dataset</t>
    </r>
    <r>
      <rPr>
        <sz val="12"/>
        <color rgb="FF000000"/>
        <rFont val="Aptos"/>
      </rPr>
      <t>—Please list your preferred title for your dataset. </t>
    </r>
  </si>
  <si>
    <t>CCType</t>
  </si>
  <si>
    <t>3Way = 3 species mix of forage radish, crimson clover, and cereal rye</t>
  </si>
  <si>
    <r>
      <t>3. Date of Final Version of Dataset</t>
    </r>
    <r>
      <rPr>
        <sz val="12"/>
        <color rgb="FF000000"/>
        <rFont val="Aptos"/>
      </rPr>
      <t>—Please list the date of the final version of the dataset. For example, if the final update to the data was on April 15, 2021, you would list that date. </t>
    </r>
  </si>
  <si>
    <t>Rye = cereal rye monoculture</t>
  </si>
  <si>
    <r>
      <t>4. Data Type and Source</t>
    </r>
    <r>
      <rPr>
        <sz val="12"/>
        <color rgb="FF000000"/>
        <rFont val="Aptos"/>
      </rPr>
      <t>—Please indicate whether the data are primary or secondary, and the type of data such as field data, survey data, or model outputs. If secondary data, please indicate where the data are from. </t>
    </r>
  </si>
  <si>
    <t>Primary data, field data</t>
  </si>
  <si>
    <r>
      <t>5. Data Description and Purpose</t>
    </r>
    <r>
      <rPr>
        <sz val="12"/>
        <color rgb="FF000000"/>
        <rFont val="Aptos"/>
      </rPr>
      <t>—Please describe the data as well as the purpose of the data. </t>
    </r>
  </si>
  <si>
    <t>Site characteristics and treatment details</t>
  </si>
  <si>
    <t>See the tab titled "Experimental Design" for the experimental design and treatment details</t>
  </si>
  <si>
    <r>
      <t>6. Unit of analysis</t>
    </r>
    <r>
      <rPr>
        <sz val="12"/>
        <color rgb="FF000000"/>
        <rFont val="Aptos"/>
      </rPr>
      <t xml:space="preserve"> — field, farm, county, state, watershed, pixel, parcel, person, household.</t>
    </r>
    <r>
      <rPr>
        <b/>
        <sz val="12"/>
        <color rgb="FF000000"/>
        <rFont val="Aptos"/>
      </rPr>
      <t> </t>
    </r>
    <r>
      <rPr>
        <sz val="12"/>
        <color rgb="FF000000"/>
        <rFont val="Aptos"/>
      </rPr>
      <t> </t>
    </r>
  </si>
  <si>
    <t>Field</t>
  </si>
  <si>
    <t>E</t>
  </si>
  <si>
    <r>
      <t>7. Geographical scope of the data</t>
    </r>
    <r>
      <rPr>
        <sz val="12"/>
        <color rgb="FF000000"/>
        <rFont val="Aptos"/>
      </rPr>
      <t xml:space="preserve"> — Please indicate the geographical level of the data (farm, field, county, state, country-level, other). </t>
    </r>
  </si>
  <si>
    <t>Two corn/soybean fields in MD at the CMREC in Beltsville</t>
  </si>
  <si>
    <r>
      <t>8. Data sampling date range and frequency </t>
    </r>
    <r>
      <rPr>
        <sz val="12"/>
        <color rgb="FF000000"/>
        <rFont val="Aptos"/>
      </rPr>
      <t> </t>
    </r>
  </si>
  <si>
    <r>
      <t xml:space="preserve">9. Units of measurement and conversion ratios </t>
    </r>
    <r>
      <rPr>
        <sz val="12"/>
        <color rgb="FF000000"/>
        <rFont val="Aptos"/>
      </rPr>
      <t>— If there are any conversion ratios that would be helpful to include, please indicate this here (for example, converting from bushels/acre to metric ton/hectare). </t>
    </r>
  </si>
  <si>
    <t>*Any column that includes a single "." represents data was missing, uncollected, or otherwise unavailable.</t>
  </si>
  <si>
    <r>
      <t>10. Researchers</t>
    </r>
    <r>
      <rPr>
        <sz val="12"/>
        <color rgb="FF000000"/>
        <rFont val="Aptos"/>
      </rPr>
      <t>—Please list the names and email addresses of the researchers who were involved in collecting, compiling and/or preparing the data.  </t>
    </r>
  </si>
  <si>
    <t>melissa Stefun melissastefun@gmail.com, Ray Weil rweil@umd.edu</t>
  </si>
  <si>
    <r>
      <t>11. Data Access or Use Restrictions</t>
    </r>
    <r>
      <rPr>
        <sz val="12"/>
        <color rgb="FF000000"/>
        <rFont val="Aptos"/>
      </rPr>
      <t>—If there are restrictions on who can access the data, when the data can be accessed, or permissible uses of the data, please list them here. Please also indicate if the data are protected by copyright laws or other laws or regulations. </t>
    </r>
  </si>
  <si>
    <t>© Copyright by Melissa R. Stefun 2024</t>
  </si>
  <si>
    <r>
      <t>12. Data Format</t>
    </r>
    <r>
      <rPr>
        <sz val="12"/>
        <color rgb="FF000000"/>
        <rFont val="Aptos"/>
      </rPr>
      <t>—Please indicate the data format, such as CSV, Excel, SPSS, or Stata. Also keep standard metrics units across different files. </t>
    </r>
  </si>
  <si>
    <t>Excel sheet</t>
  </si>
  <si>
    <r>
      <t>13. Data Downloading</t>
    </r>
    <r>
      <rPr>
        <sz val="12"/>
        <color rgb="FF000000"/>
        <rFont val="Aptos"/>
      </rPr>
      <t>—If your data will be downloadable via FTP, just include the words FTP in this section. If you have other needs such as data that can be geoenabled (visualized in a GIS app), please let us know. </t>
    </r>
  </si>
  <si>
    <t>FTP</t>
  </si>
  <si>
    <r>
      <t>14. Additional Information</t>
    </r>
    <r>
      <rPr>
        <sz val="12"/>
        <color rgb="FF000000"/>
        <rFont val="Aptos"/>
      </rPr>
      <t>—Is there additional information about your data, such as a website you would like us to link to? </t>
    </r>
  </si>
  <si>
    <r>
      <t>15. Keywords</t>
    </r>
    <r>
      <rPr>
        <sz val="12"/>
        <color rgb="FF000000"/>
        <rFont val="Aptos"/>
      </rPr>
      <t>—Please provide us with a list of 4-6 keywords for your dataset. These will help users find your data more easily. </t>
    </r>
  </si>
  <si>
    <r>
      <t>16. References</t>
    </r>
    <r>
      <rPr>
        <sz val="12"/>
        <color rgb="FF000000"/>
        <rFont val="Aptos"/>
      </rPr>
      <t>—Include the bibliographic information for any publications related to this data that you would like us to list. </t>
    </r>
  </si>
  <si>
    <t>NA</t>
  </si>
  <si>
    <r>
      <t>17. DOI</t>
    </r>
    <r>
      <rPr>
        <sz val="12"/>
        <color rgb="FF000000"/>
        <rFont val="Aptos"/>
      </rPr>
      <t>—If you would like a DOI for your data or if you have a DOI for a publication and would like this included in the metadata, please let us know.  </t>
    </r>
  </si>
  <si>
    <r>
      <t>18. Supplementary Materials</t>
    </r>
    <r>
      <rPr>
        <sz val="12"/>
        <color rgb="FF000000"/>
        <rFont val="Aptos"/>
      </rPr>
      <t>—Do you have any additional material you would like to include with this data? For example, a final report, presentation, or data dictionary. </t>
    </r>
  </si>
  <si>
    <r>
      <t>19. Additional Points of Access</t>
    </r>
    <r>
      <rPr>
        <sz val="12"/>
        <color rgb="FF000000"/>
        <rFont val="Aptos"/>
      </rPr>
      <t>—Are there any existing or required access points for your data such as a specialized data repository for your field, or a repository associated with a journal in which you published an article using the data? </t>
    </r>
  </si>
  <si>
    <r>
      <t>20. Relation</t>
    </r>
    <r>
      <rPr>
        <sz val="12"/>
        <color rgb="FF000000"/>
        <rFont val="Aptos"/>
      </rPr>
      <t>—Are there related datasets such as those from the same field over multiple years? </t>
    </r>
  </si>
  <si>
    <t>CMREC datasets</t>
  </si>
  <si>
    <t>SOIL</t>
  </si>
  <si>
    <t>Rep</t>
  </si>
  <si>
    <t>Plot</t>
  </si>
  <si>
    <t>CC type</t>
  </si>
  <si>
    <t>prevCrop</t>
  </si>
  <si>
    <t>2022CCKILLDATE</t>
  </si>
  <si>
    <t>Year</t>
  </si>
  <si>
    <t>Date_Collected</t>
  </si>
  <si>
    <t>Smpl_Area_m2</t>
  </si>
  <si>
    <t>Weeds DM G</t>
  </si>
  <si>
    <t>Weeds N%</t>
  </si>
  <si>
    <t>Clover DM g</t>
  </si>
  <si>
    <t>Rye DM g</t>
  </si>
  <si>
    <t>Rye N%</t>
  </si>
  <si>
    <t>Rad top DM g</t>
  </si>
  <si>
    <t>Rad top N%</t>
  </si>
  <si>
    <t>Rad root DM g</t>
  </si>
  <si>
    <t>Rad root N%</t>
  </si>
  <si>
    <t>Total plot DM N%</t>
  </si>
  <si>
    <t>total Plot DM g</t>
  </si>
  <si>
    <t>Plot DM kgha</t>
  </si>
  <si>
    <t>39A</t>
  </si>
  <si>
    <t>Sandy Loam</t>
  </si>
  <si>
    <t>310-312</t>
  </si>
  <si>
    <t>Soybean</t>
  </si>
  <si>
    <t>In Soybean</t>
  </si>
  <si>
    <t>.</t>
  </si>
  <si>
    <t>207-209</t>
  </si>
  <si>
    <t>Corn</t>
  </si>
  <si>
    <t>MED</t>
  </si>
  <si>
    <t>ZERO</t>
  </si>
  <si>
    <t>110-112</t>
  </si>
  <si>
    <t>416-418</t>
  </si>
  <si>
    <t>HIGH</t>
  </si>
  <si>
    <t>Rye</t>
  </si>
  <si>
    <t>204-206</t>
  </si>
  <si>
    <t>3way</t>
  </si>
  <si>
    <t>203-201</t>
  </si>
  <si>
    <t>116-118</t>
  </si>
  <si>
    <t>316-318</t>
  </si>
  <si>
    <t>415-413</t>
  </si>
  <si>
    <t>315-312</t>
  </si>
  <si>
    <t>410-412</t>
  </si>
  <si>
    <t>115-113</t>
  </si>
  <si>
    <t>7E</t>
  </si>
  <si>
    <t>Silty Clay Loam</t>
  </si>
  <si>
    <t>410-413</t>
  </si>
  <si>
    <t>LATE</t>
  </si>
  <si>
    <t>EARLY</t>
  </si>
  <si>
    <t>MID</t>
  </si>
  <si>
    <t>CC Type</t>
  </si>
  <si>
    <t>Prev Years Crop</t>
  </si>
  <si>
    <t>prev Year Corn N Rate</t>
  </si>
  <si>
    <t xml:space="preserve">Termination Treatment Collection Date </t>
  </si>
  <si>
    <t>Date Collected</t>
  </si>
  <si>
    <t>Weeds in NC DM g</t>
  </si>
  <si>
    <t>Weeds in Rye DM g</t>
  </si>
  <si>
    <t>Weeds in 3way DM g</t>
  </si>
  <si>
    <t>rye in Rye DM g</t>
  </si>
  <si>
    <t>rye in 3way DM g</t>
  </si>
  <si>
    <t>Clover in 3way DM g</t>
  </si>
  <si>
    <t>plot_total DM g</t>
  </si>
  <si>
    <t>plot_total_kgha</t>
  </si>
  <si>
    <t>plot_total_lbac</t>
  </si>
  <si>
    <t>GREENCOVER%</t>
  </si>
  <si>
    <t>Nocover</t>
  </si>
  <si>
    <t>Cover Crop Biomass in Fall and Spring 2021-2023</t>
  </si>
  <si>
    <t>CORN-MID</t>
  </si>
  <si>
    <t>prevCorn_N_Rate</t>
  </si>
  <si>
    <t>plot DM lbac</t>
  </si>
  <si>
    <t>May 20th 2023</t>
  </si>
  <si>
    <t>Samplings took place once in Nov/Dec and again April/May  from fall 2021- spring 2023.</t>
  </si>
  <si>
    <t>g, kg/ha, lb/acre</t>
  </si>
  <si>
    <t>Cover crop dry matter measured in late fall and spring in two corn-soy rotation fields with different soil textures being managed with cover crop treatments at CREC Beltsville. The purpose was to measure the effect of cover crop species, main crop, soil type, and weather flucuations on cover crop biomass and N content in the fall. The effect of delayed termination on biomass was measured in the spring</t>
  </si>
  <si>
    <t>Cover crops; Nitrogen; Biomass; Soybean; Corn</t>
  </si>
  <si>
    <t>MANAGING COVER CROPS FOR BETTER N EFFICIENCY AND SOIL HEALTH.MS Thesis.Melissa Stefun, Chapter 2-3: https://drive.google.com/file/d/17I-Q5_yeQLwGEAHUOj9dimiCzhWVab7Q/view?usp=sharing</t>
  </si>
  <si>
    <t>Nocover= an unweeded control with no cover crop planted</t>
  </si>
  <si>
    <t>Experiment Plan on Fields 7E &amp; 39A, Hayden Research Site RCBD split-split plots</t>
  </si>
  <si>
    <t>FIELD ID</t>
  </si>
  <si>
    <t>YEAR</t>
  </si>
  <si>
    <t>Cash Crop</t>
  </si>
  <si>
    <t>Cash crop plant date</t>
  </si>
  <si>
    <t>Cash crop maturity</t>
  </si>
  <si>
    <t xml:space="preserve">Corn N sidedress date </t>
  </si>
  <si>
    <t>Corn sidedress N medium rate lb/ac</t>
  </si>
  <si>
    <t>Corn sidedress N high rate lb/ac</t>
  </si>
  <si>
    <t>Cover crop interseed date</t>
  </si>
  <si>
    <t>Cash crop harvest date</t>
  </si>
  <si>
    <t>Cover crop early killdate</t>
  </si>
  <si>
    <t>Cover crop mid killdate</t>
  </si>
  <si>
    <t>Cover crop late killdate</t>
  </si>
  <si>
    <t>Herbicides applied for termination and weed control</t>
  </si>
  <si>
    <t>CORN</t>
  </si>
  <si>
    <t>Short Season</t>
  </si>
  <si>
    <t>Roundup Power Max and Enlist One Herbicides</t>
  </si>
  <si>
    <t>Crop Rotation</t>
  </si>
  <si>
    <t>Treatment</t>
  </si>
  <si>
    <t>60'</t>
  </si>
  <si>
    <t>30'</t>
  </si>
  <si>
    <t>CoverCrop</t>
  </si>
  <si>
    <t>Flag Colors</t>
  </si>
  <si>
    <t>Spring cover termination dates</t>
  </si>
  <si>
    <t xml:space="preserve">     2020/ 2021/  2022  / 2023</t>
  </si>
  <si>
    <t>39D</t>
  </si>
  <si>
    <t>REP 4</t>
  </si>
  <si>
    <t>No cover</t>
  </si>
  <si>
    <t xml:space="preserve">                 Alleyway                </t>
  </si>
  <si>
    <t>REP 2</t>
  </si>
  <si>
    <t>3-WayMix</t>
  </si>
  <si>
    <t>main farm lane</t>
  </si>
  <si>
    <t>Blue</t>
  </si>
  <si>
    <t>early-Apr12</t>
  </si>
  <si>
    <t>mid-May04</t>
  </si>
  <si>
    <t>late-May13</t>
  </si>
  <si>
    <t>&lt;-Soybean/Corn/Soybean/Corn</t>
  </si>
  <si>
    <t>SOY</t>
  </si>
  <si>
    <t>Pink</t>
  </si>
  <si>
    <t>100/110</t>
  </si>
  <si>
    <t>160/180</t>
  </si>
  <si>
    <t>&lt;-Corn/Soybean/Corn/Soybean</t>
  </si>
  <si>
    <t>Green</t>
  </si>
  <si>
    <t>Spring 2022 CORN sidedress N rates</t>
  </si>
  <si>
    <t>Fertilizer N rates in lbs/acre</t>
  </si>
  <si>
    <t>Rye at 100 lbs/A</t>
  </si>
  <si>
    <t>REP 3</t>
  </si>
  <si>
    <t>REP 1</t>
  </si>
  <si>
    <t>3-WayMix= 75lb Rye, 4 lbs Radish, 15 lbs Crimson clover</t>
  </si>
  <si>
    <t>Use short season soybean and corn cultivars</t>
  </si>
  <si>
    <t>30'    wet</t>
  </si>
  <si>
    <t>Covers interseeded in corn, approx mid-July to mid-August ahead of rain if possible</t>
  </si>
  <si>
    <t>Covers interseeded at leaf drop in soybean 1st week of September</t>
  </si>
  <si>
    <t>If cover has to be drilled after harvest later than Sept. 15, substitute 2 lbs rapeseed for radish.</t>
  </si>
  <si>
    <t>Grass lane</t>
  </si>
  <si>
    <t>Spring 2022 Soybean Plots</t>
  </si>
  <si>
    <t>Image of 7E</t>
  </si>
  <si>
    <t>Cover crop term. target dates</t>
  </si>
  <si>
    <t>Soybean target planting 13 May 2022</t>
  </si>
  <si>
    <t>Plant soybean "green" ~May01; herbicide cover crop in subplots ~12 Apr, ~01May, ~15 May</t>
  </si>
  <si>
    <t>Band P and K starter as per soil test.</t>
  </si>
  <si>
    <t>Hi-boy air seed 3-way and rye cover crop at leaf drop ~Sept01</t>
  </si>
  <si>
    <t>2022 Corn Plots</t>
  </si>
  <si>
    <t>2022 sidedress N rates, lbs N/A</t>
  </si>
  <si>
    <t>for 7E</t>
  </si>
  <si>
    <t>High N rate 140 lbs/A for both fields in 2021</t>
  </si>
  <si>
    <t>for 39A</t>
  </si>
  <si>
    <t>Plant corn "green" ~May 1 with roller-crimper in all plots, wait 9-10 days to spray late-kill plots.</t>
  </si>
  <si>
    <t>Band P and K starter as per soil test, but no N at planting</t>
  </si>
  <si>
    <t>Sidedress N rate + 20 lb S to Field 39A</t>
  </si>
  <si>
    <t>Hi-Boy Air-seed 3-way mix and rye cover July15 - Aug15</t>
  </si>
  <si>
    <t>Cover Crop Seeding Rates</t>
  </si>
  <si>
    <t>Mix</t>
  </si>
  <si>
    <t>84 kg/ha Rye</t>
  </si>
  <si>
    <t>4.5 kg/ha Radish</t>
  </si>
  <si>
    <t>17 kg/ha Crimson clover</t>
  </si>
  <si>
    <t>112 kg/ha Rye</t>
  </si>
  <si>
    <t>A-H</t>
  </si>
  <si>
    <t>Clover N%</t>
  </si>
  <si>
    <t>L,N,P,R,T</t>
  </si>
  <si>
    <t>Species DM g</t>
  </si>
  <si>
    <t xml:space="preserve">The grams of dry biomass of a species within the 0.5m2 or 0.25m2 collection quadrat. Each species was separated and weighed  ("weeds", clover, rye,and radish) and have their own column. </t>
  </si>
  <si>
    <t>M,O,Q,S</t>
  </si>
  <si>
    <t>The N tissue content of the species dry matter samples measured by high temperature combustion LECO</t>
  </si>
  <si>
    <t>Species N%</t>
  </si>
  <si>
    <t>Total plot N%</t>
  </si>
  <si>
    <t>V</t>
  </si>
  <si>
    <t>W</t>
  </si>
  <si>
    <t>Plot N content kgha (Total plot DM N% multiplied by total plot DM)</t>
  </si>
  <si>
    <t>The average N% based on the species present and their relative amounts in the quadrat collection area</t>
  </si>
  <si>
    <t>The sum of the mass of each species present in the quadrat collection area</t>
  </si>
  <si>
    <t>Total plot DM g</t>
  </si>
  <si>
    <t>https://canopeoapp.com</t>
  </si>
  <si>
    <t>AA</t>
  </si>
  <si>
    <t xml:space="preserve">GREENCOVER% </t>
  </si>
  <si>
    <t xml:space="preserve">The percent green cover recorded by the (CANOPEO application) within the 0.5-0.25m2 mircoplot in nov/dec </t>
  </si>
  <si>
    <t>Fall21,22 CoverCrop DryMatter Tab Notes*</t>
  </si>
  <si>
    <t>Spring22,23 CoverCrop DryMatter Tab Notes*</t>
  </si>
  <si>
    <t>SOIL type</t>
  </si>
  <si>
    <t>A-I</t>
  </si>
  <si>
    <t>Area collected (m2)</t>
  </si>
  <si>
    <t>L-Q</t>
  </si>
  <si>
    <t>R</t>
  </si>
  <si>
    <t>The grams of dry biomass of a species within the 0.5m2 or 0.25m2 collection quadrat. Each species was separated and weighed  ("weeds", clover, rye). Each species within a cover crop type (Nocover, Raye, 3Way) have their own column, e.g. the DM of the weeds in 3Way have a column and the weed DM in Nocover have another column. The Radish is no longer present as it winter-killed in both years</t>
  </si>
  <si>
    <t>U</t>
  </si>
  <si>
    <t>See linked document, MANAGING COVER CROPS FOR BETTER N EFFICIENCY AND SOIL HEALTH.MS Thesis.Melissa Stefun. See Materials and Methods from Chapter 3 for details of this analysis</t>
  </si>
  <si>
    <t>See linked document, MANAGING COVER CROPS FOR BETTER N EFFICIENCY AND SOIL HEALTH.MS Thesis.Melissa Stefun. See Materials and Methods from Chapter 2 for details of this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</si>
</sst>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000"/>
    <numFmt numFmtId="166" formatCode="m/d/yyyy"/>
    <numFmt numFmtId="167" formatCode="m\-d\-yyyy"/>
  </numFmts>
  <fonts count="32" x14ac:knownFonts="1">
    <font>
      <sz val="12"/>
      <color theme="1"/>
      <name val="Aptos Narrow"/>
      <family val="2"/>
      <scheme val="minor"/>
    </font>
    <font>
      <b/>
      <sz val="12"/>
      <color theme="1"/>
      <name val="Aptos Narrow"/>
      <family val="2"/>
      <scheme val="minor"/>
    </font>
    <font>
      <b/>
      <sz val="16"/>
      <color theme="1"/>
      <name val="Aptos Narrow"/>
      <scheme val="minor"/>
    </font>
    <font>
      <sz val="12"/>
      <color theme="1"/>
      <name val="Aptos Narrow"/>
      <scheme val="minor"/>
    </font>
    <font>
      <b/>
      <sz val="12"/>
      <color theme="1"/>
      <name val="Aptos Narrow"/>
      <scheme val="minor"/>
    </font>
    <font>
      <b/>
      <sz val="12"/>
      <color rgb="FF000000"/>
      <name val="Aptos"/>
    </font>
    <font>
      <sz val="12"/>
      <color rgb="FF000000"/>
      <name val="Aptos"/>
    </font>
    <font>
      <sz val="12"/>
      <color theme="1"/>
      <name val="Calibri"/>
      <family val="2"/>
    </font>
    <font>
      <sz val="12"/>
      <color theme="1"/>
      <name val="Arial"/>
      <family val="2"/>
    </font>
    <font>
      <u/>
      <sz val="12"/>
      <color theme="10"/>
      <name val="Aptos Narrow"/>
      <family val="2"/>
      <scheme val="minor"/>
    </font>
    <font>
      <sz val="12"/>
      <color rgb="FF212529"/>
      <name val="Helvetica Neue"/>
      <family val="2"/>
    </font>
    <font>
      <b/>
      <sz val="12"/>
      <color rgb="FF000000"/>
      <name val="Calibri"/>
      <family val="2"/>
    </font>
    <font>
      <b/>
      <sz val="12"/>
      <color theme="1"/>
      <name val="Calibri"/>
      <family val="2"/>
    </font>
    <font>
      <sz val="12"/>
      <color rgb="FF000000"/>
      <name val="Calibri"/>
      <family val="2"/>
    </font>
    <font>
      <sz val="11"/>
      <color rgb="FF000000"/>
      <name val="Arial"/>
      <family val="2"/>
    </font>
    <font>
      <sz val="12"/>
      <color rgb="FF1F1F1F"/>
      <name val="Calibri"/>
      <family val="2"/>
    </font>
    <font>
      <sz val="11"/>
      <color theme="1"/>
      <name val="Calibri"/>
      <family val="2"/>
    </font>
    <font>
      <sz val="11"/>
      <color rgb="FF000000"/>
      <name val="Calibri"/>
      <family val="2"/>
    </font>
    <font>
      <sz val="12"/>
      <color rgb="FF222222"/>
      <name val="Calibri"/>
      <family val="2"/>
    </font>
    <font>
      <b/>
      <sz val="11"/>
      <color rgb="FF000000"/>
      <name val="Calibri"/>
      <family val="2"/>
    </font>
    <font>
      <sz val="9"/>
      <color rgb="FF000000"/>
      <name val="Calibri"/>
      <family val="2"/>
    </font>
    <font>
      <sz val="11"/>
      <color rgb="FFFFFFFF"/>
      <name val="Calibri"/>
      <family val="2"/>
    </font>
    <font>
      <b/>
      <sz val="14"/>
      <color rgb="FF000000"/>
      <name val="Calibri"/>
      <family val="2"/>
    </font>
    <font>
      <b/>
      <sz val="12"/>
      <color rgb="FFFFFFFF"/>
      <name val="Calibri"/>
      <family val="2"/>
    </font>
    <font>
      <sz val="11"/>
      <color rgb="FF000000"/>
      <name val="Arial Narrow"/>
      <family val="2"/>
    </font>
    <font>
      <b/>
      <sz val="11"/>
      <color rgb="FFFFFFFF"/>
      <name val="Calibri"/>
      <family val="2"/>
    </font>
    <font>
      <b/>
      <i/>
      <u/>
      <sz val="11"/>
      <color rgb="FF000000"/>
      <name val="Calibri"/>
      <family val="2"/>
    </font>
    <font>
      <sz val="10"/>
      <color rgb="FF000000"/>
      <name val="Calibri"/>
      <family val="2"/>
    </font>
    <font>
      <b/>
      <sz val="10"/>
      <color rgb="FFFFFFFF"/>
      <name val="Calibri"/>
      <family val="2"/>
    </font>
    <font>
      <sz val="11"/>
      <color rgb="FF000000"/>
      <name val="Calibri"/>
      <family val="3"/>
      <charset val="134"/>
    </font>
    <font>
      <b/>
      <i/>
      <sz val="11"/>
      <color rgb="FF000000"/>
      <name val="Calibri"/>
      <family val="2"/>
    </font>
    <font>
      <sz val="9"/>
      <color rgb="FF000000"/>
      <name val="Arial"/>
      <family val="2"/>
    </font>
  </fonts>
  <fills count="23">
    <fill>
      <patternFill patternType="none"/>
    </fill>
    <fill>
      <patternFill patternType="gray125"/>
    </fill>
    <fill>
      <patternFill patternType="solid">
        <fgColor theme="3" tint="0.89999084444715716"/>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CE5CD"/>
        <bgColor rgb="FFFCE5CD"/>
      </patternFill>
    </fill>
    <fill>
      <patternFill patternType="solid">
        <fgColor rgb="FFFFF2CC"/>
        <bgColor rgb="FFFFF2CC"/>
      </patternFill>
    </fill>
    <fill>
      <patternFill patternType="solid">
        <fgColor rgb="FFE7E6E6"/>
        <bgColor rgb="FF000000"/>
      </patternFill>
    </fill>
    <fill>
      <patternFill patternType="solid">
        <fgColor rgb="FF00B0F0"/>
        <bgColor rgb="FF000000"/>
      </patternFill>
    </fill>
    <fill>
      <patternFill patternType="darkUp">
        <fgColor rgb="FF000000"/>
        <bgColor rgb="FFC6E0B4"/>
      </patternFill>
    </fill>
    <fill>
      <patternFill patternType="solid">
        <fgColor rgb="FFA9D08E"/>
        <bgColor rgb="FF000000"/>
      </patternFill>
    </fill>
    <fill>
      <patternFill patternType="solid">
        <fgColor rgb="FFE2EFDA"/>
        <bgColor rgb="FF000000"/>
      </patternFill>
    </fill>
    <fill>
      <patternFill patternType="solid">
        <fgColor rgb="FFF31789"/>
        <bgColor rgb="FF000000"/>
      </patternFill>
    </fill>
    <fill>
      <patternFill patternType="solid">
        <fgColor rgb="FFFFD966"/>
        <bgColor rgb="FF000000"/>
      </patternFill>
    </fill>
    <fill>
      <patternFill patternType="lightGrid">
        <fgColor rgb="FF548235"/>
        <bgColor rgb="FFFFE699"/>
      </patternFill>
    </fill>
    <fill>
      <patternFill patternType="solid">
        <fgColor rgb="FFFFF2CC"/>
        <bgColor rgb="FF000000"/>
      </patternFill>
    </fill>
    <fill>
      <patternFill patternType="solid">
        <fgColor rgb="FFD9EAD3"/>
        <bgColor rgb="FFD9EAD3"/>
      </patternFill>
    </fill>
    <fill>
      <patternFill patternType="solid">
        <fgColor rgb="FF70AD47"/>
        <bgColor rgb="FF000000"/>
      </patternFill>
    </fill>
    <fill>
      <patternFill patternType="darkUp">
        <fgColor rgb="FF000000"/>
        <bgColor rgb="FFA9D08E"/>
      </patternFill>
    </fill>
    <fill>
      <patternFill patternType="solid">
        <fgColor rgb="FFFFFFFF"/>
        <bgColor rgb="FF000000"/>
      </patternFill>
    </fill>
    <fill>
      <patternFill patternType="solid">
        <fgColor theme="5" tint="0.79998168889431442"/>
        <bgColor indexed="64"/>
      </patternFill>
    </fill>
  </fills>
  <borders count="31">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indexed="64"/>
      </left>
      <right/>
      <top/>
      <bottom/>
      <diagonal/>
    </border>
    <border>
      <left/>
      <right style="thin">
        <color indexed="64"/>
      </right>
      <top/>
      <bottom/>
      <diagonal/>
    </border>
    <border>
      <left/>
      <right/>
      <top/>
      <bottom style="thin">
        <color auto="1"/>
      </bottom>
      <diagonal/>
    </border>
    <border>
      <left/>
      <right/>
      <top/>
      <bottom style="medium">
        <color auto="1"/>
      </bottom>
      <diagonal/>
    </border>
    <border>
      <left/>
      <right style="thin">
        <color auto="1"/>
      </right>
      <top/>
      <bottom style="medium">
        <color auto="1"/>
      </bottom>
      <diagonal/>
    </border>
    <border>
      <left/>
      <right/>
      <top style="thin">
        <color auto="1"/>
      </top>
      <bottom/>
      <diagonal/>
    </border>
    <border>
      <left style="thin">
        <color auto="1"/>
      </left>
      <right style="thin">
        <color auto="1"/>
      </right>
      <top/>
      <bottom/>
      <diagonal/>
    </border>
    <border>
      <left style="thin">
        <color rgb="FFED4189"/>
      </left>
      <right style="thin">
        <color auto="1"/>
      </right>
      <top style="thin">
        <color rgb="FFED4189"/>
      </top>
      <bottom style="thin">
        <color rgb="FFED4189"/>
      </bottom>
      <diagonal/>
    </border>
    <border>
      <left style="thin">
        <color auto="1"/>
      </left>
      <right style="thin">
        <color auto="1"/>
      </right>
      <top style="thin">
        <color rgb="FFED4189"/>
      </top>
      <bottom style="thin">
        <color rgb="FFED4189"/>
      </bottom>
      <diagonal/>
    </border>
    <border>
      <left style="thin">
        <color auto="1"/>
      </left>
      <right style="thin">
        <color rgb="FFED4189"/>
      </right>
      <top style="thin">
        <color rgb="FFED4189"/>
      </top>
      <bottom style="thin">
        <color rgb="FFED4189"/>
      </bottom>
      <diagonal/>
    </border>
    <border>
      <left style="thin">
        <color auto="1"/>
      </left>
      <right style="thin">
        <color auto="1"/>
      </right>
      <top/>
      <bottom style="medium">
        <color auto="1"/>
      </bottom>
      <diagonal/>
    </border>
    <border>
      <left style="thin">
        <color auto="1"/>
      </left>
      <right style="thin">
        <color auto="1"/>
      </right>
      <top style="thin">
        <color auto="1"/>
      </top>
      <bottom style="thin">
        <color rgb="FFED4189"/>
      </bottom>
      <diagonal/>
    </border>
    <border>
      <left/>
      <right/>
      <top style="thin">
        <color rgb="FFED4189"/>
      </top>
      <bottom/>
      <diagonal/>
    </border>
    <border>
      <left style="thin">
        <color auto="1"/>
      </left>
      <right style="thin">
        <color auto="1"/>
      </right>
      <top/>
      <bottom style="thin">
        <color rgb="FFED4189"/>
      </bottom>
      <diagonal/>
    </border>
    <border>
      <left/>
      <right/>
      <top/>
      <bottom style="thin">
        <color rgb="FF43B1F1"/>
      </bottom>
      <diagonal/>
    </border>
    <border>
      <left style="thin">
        <color rgb="FF43B1F1"/>
      </left>
      <right style="thin">
        <color auto="1"/>
      </right>
      <top style="thin">
        <color rgb="FF43B1F1"/>
      </top>
      <bottom style="thin">
        <color rgb="FF43B1F1"/>
      </bottom>
      <diagonal/>
    </border>
    <border>
      <left style="thin">
        <color auto="1"/>
      </left>
      <right style="thin">
        <color auto="1"/>
      </right>
      <top style="thin">
        <color rgb="FF43B1F1"/>
      </top>
      <bottom style="thin">
        <color rgb="FF43B1F1"/>
      </bottom>
      <diagonal/>
    </border>
    <border>
      <left style="thin">
        <color auto="1"/>
      </left>
      <right style="thin">
        <color rgb="FF43B1F1"/>
      </right>
      <top style="thin">
        <color rgb="FF43B1F1"/>
      </top>
      <bottom style="thin">
        <color rgb="FF43B1F1"/>
      </bottom>
      <diagonal/>
    </border>
    <border>
      <left style="thin">
        <color rgb="FFED4189"/>
      </left>
      <right style="thin">
        <color auto="1"/>
      </right>
      <top style="thin">
        <color rgb="FFED4189"/>
      </top>
      <bottom/>
      <diagonal/>
    </border>
    <border>
      <left style="thin">
        <color auto="1"/>
      </left>
      <right style="thin">
        <color auto="1"/>
      </right>
      <top style="thin">
        <color rgb="FFED4189"/>
      </top>
      <bottom/>
      <diagonal/>
    </border>
    <border>
      <left style="thin">
        <color auto="1"/>
      </left>
      <right style="thin">
        <color rgb="FFED4189"/>
      </right>
      <top style="thin">
        <color rgb="FFED4189"/>
      </top>
      <bottom/>
      <diagonal/>
    </border>
    <border>
      <left style="thin">
        <color rgb="FFED4189"/>
      </left>
      <right style="thin">
        <color auto="1"/>
      </right>
      <top/>
      <bottom style="thin">
        <color rgb="FFED4189"/>
      </bottom>
      <diagonal/>
    </border>
    <border>
      <left style="thin">
        <color auto="1"/>
      </left>
      <right style="thin">
        <color rgb="FFED4189"/>
      </right>
      <top/>
      <bottom style="thin">
        <color rgb="FFED4189"/>
      </bottom>
      <diagonal/>
    </border>
    <border>
      <left style="thin">
        <color auto="1"/>
      </left>
      <right style="thin">
        <color auto="1"/>
      </right>
      <top style="thin">
        <color rgb="FFED4189"/>
      </top>
      <bottom style="thin">
        <color rgb="FF43B1F1"/>
      </bottom>
      <diagonal/>
    </border>
    <border>
      <left style="thin">
        <color rgb="FF43B1F1"/>
      </left>
      <right style="thin">
        <color auto="1"/>
      </right>
      <top/>
      <bottom style="thin">
        <color rgb="FF43B1F1"/>
      </bottom>
      <diagonal/>
    </border>
    <border>
      <left style="thin">
        <color auto="1"/>
      </left>
      <right style="thin">
        <color auto="1"/>
      </right>
      <top/>
      <bottom style="thin">
        <color rgb="FF43B1F1"/>
      </bottom>
      <diagonal/>
    </border>
    <border>
      <left style="thin">
        <color auto="1"/>
      </left>
      <right style="thin">
        <color rgb="FF43B1F1"/>
      </right>
      <top/>
      <bottom style="thin">
        <color rgb="FF43B1F1"/>
      </bottom>
      <diagonal/>
    </border>
    <border>
      <left style="thin">
        <color auto="1"/>
      </left>
      <right style="thin">
        <color auto="1"/>
      </right>
      <top style="thin">
        <color auto="1"/>
      </top>
      <bottom style="thin">
        <color rgb="FF43B1F1"/>
      </bottom>
      <diagonal/>
    </border>
  </borders>
  <cellStyleXfs count="2">
    <xf numFmtId="0" fontId="0" fillId="0" borderId="0"/>
    <xf numFmtId="0" fontId="9" fillId="0" borderId="0" applyNumberFormat="0" applyFill="0" applyBorder="0" applyAlignment="0" applyProtection="0"/>
  </cellStyleXfs>
  <cellXfs count="189">
    <xf numFmtId="0" fontId="0" fillId="0" borderId="0" xfId="0"/>
    <xf numFmtId="0" fontId="2" fillId="0" borderId="0" xfId="0" applyFont="1"/>
    <xf numFmtId="0" fontId="3" fillId="0" borderId="0" xfId="0" applyFont="1"/>
    <xf numFmtId="0" fontId="5" fillId="0" borderId="0" xfId="0" applyFont="1" applyAlignment="1">
      <alignment wrapText="1"/>
    </xf>
    <xf numFmtId="0" fontId="7" fillId="0" borderId="0" xfId="0" applyFont="1"/>
    <xf numFmtId="0" fontId="8" fillId="0" borderId="0" xfId="0" applyFont="1"/>
    <xf numFmtId="0" fontId="10" fillId="0" borderId="0" xfId="0" applyFont="1"/>
    <xf numFmtId="0" fontId="11" fillId="0" borderId="0" xfId="0" applyFont="1"/>
    <xf numFmtId="165" fontId="12" fillId="0" borderId="0" xfId="0" applyNumberFormat="1" applyFont="1"/>
    <xf numFmtId="0" fontId="1" fillId="0" borderId="0" xfId="0" applyFont="1"/>
    <xf numFmtId="0" fontId="13" fillId="0" borderId="0" xfId="0" applyFont="1"/>
    <xf numFmtId="14" fontId="13" fillId="0" borderId="0" xfId="0" applyNumberFormat="1" applyFont="1"/>
    <xf numFmtId="2" fontId="13" fillId="0" borderId="0" xfId="0" applyNumberFormat="1" applyFont="1"/>
    <xf numFmtId="0" fontId="7" fillId="0" borderId="0" xfId="0" applyFont="1" applyAlignment="1">
      <alignment horizontal="left"/>
    </xf>
    <xf numFmtId="165" fontId="7" fillId="0" borderId="0" xfId="0" applyNumberFormat="1" applyFont="1"/>
    <xf numFmtId="2" fontId="7" fillId="0" borderId="0" xfId="0" applyNumberFormat="1" applyFont="1"/>
    <xf numFmtId="0" fontId="11" fillId="2" borderId="0" xfId="0" applyFont="1" applyFill="1"/>
    <xf numFmtId="0" fontId="11" fillId="3" borderId="0" xfId="0" applyFont="1" applyFill="1"/>
    <xf numFmtId="0" fontId="11" fillId="4" borderId="0" xfId="0" applyFont="1" applyFill="1"/>
    <xf numFmtId="0" fontId="7" fillId="2" borderId="0" xfId="0" applyFont="1" applyFill="1"/>
    <xf numFmtId="0" fontId="7" fillId="3" borderId="0" xfId="0" applyFont="1" applyFill="1"/>
    <xf numFmtId="0" fontId="13" fillId="4" borderId="0" xfId="0" applyFont="1" applyFill="1"/>
    <xf numFmtId="0" fontId="15" fillId="4" borderId="0" xfId="0" applyFont="1" applyFill="1"/>
    <xf numFmtId="0" fontId="7" fillId="4" borderId="0" xfId="0" applyFont="1" applyFill="1"/>
    <xf numFmtId="0" fontId="13" fillId="2" borderId="0" xfId="0" applyFont="1" applyFill="1"/>
    <xf numFmtId="0" fontId="13" fillId="3" borderId="0" xfId="0" applyFont="1" applyFill="1"/>
    <xf numFmtId="0" fontId="11" fillId="5" borderId="0" xfId="0" applyFont="1" applyFill="1"/>
    <xf numFmtId="0" fontId="13" fillId="5" borderId="0" xfId="0" applyFont="1" applyFill="1"/>
    <xf numFmtId="0" fontId="7" fillId="5" borderId="0" xfId="0" applyFont="1" applyFill="1"/>
    <xf numFmtId="0" fontId="7" fillId="5" borderId="0" xfId="0" applyFont="1" applyFill="1" applyAlignment="1">
      <alignment horizontal="left"/>
    </xf>
    <xf numFmtId="165" fontId="7" fillId="5" borderId="0" xfId="0" applyNumberFormat="1" applyFont="1" applyFill="1"/>
    <xf numFmtId="0" fontId="7" fillId="4" borderId="0" xfId="0" applyFont="1" applyFill="1" applyAlignment="1">
      <alignment horizontal="left"/>
    </xf>
    <xf numFmtId="0" fontId="11" fillId="6" borderId="0" xfId="0" applyFont="1" applyFill="1"/>
    <xf numFmtId="0" fontId="7" fillId="6" borderId="0" xfId="0" applyFont="1" applyFill="1"/>
    <xf numFmtId="0" fontId="13" fillId="6" borderId="0" xfId="0" applyFont="1" applyFill="1"/>
    <xf numFmtId="0" fontId="7" fillId="6" borderId="0" xfId="0" applyFont="1" applyFill="1" applyAlignment="1">
      <alignment horizontal="left"/>
    </xf>
    <xf numFmtId="165" fontId="7" fillId="6" borderId="0" xfId="0" applyNumberFormat="1" applyFont="1" applyFill="1"/>
    <xf numFmtId="165" fontId="7" fillId="4" borderId="0" xfId="0" applyNumberFormat="1" applyFont="1" applyFill="1"/>
    <xf numFmtId="0" fontId="16" fillId="0" borderId="0" xfId="0" applyFont="1"/>
    <xf numFmtId="0" fontId="11" fillId="0" borderId="0" xfId="0" applyFont="1" applyAlignment="1">
      <alignment horizontal="center"/>
    </xf>
    <xf numFmtId="0" fontId="17" fillId="0" borderId="0" xfId="0" applyFont="1"/>
    <xf numFmtId="0" fontId="16" fillId="0" borderId="0" xfId="0" applyFont="1"/>
    <xf numFmtId="0" fontId="11" fillId="7" borderId="0" xfId="0" applyFont="1" applyFill="1" applyAlignment="1">
      <alignment wrapText="1"/>
    </xf>
    <xf numFmtId="0" fontId="11" fillId="7" borderId="0" xfId="0" applyFont="1" applyFill="1" applyAlignment="1">
      <alignment horizontal="left" wrapText="1"/>
    </xf>
    <xf numFmtId="0" fontId="17" fillId="0" borderId="0" xfId="0" applyFont="1"/>
    <xf numFmtId="0" fontId="13" fillId="8" borderId="0" xfId="0" applyFont="1" applyFill="1"/>
    <xf numFmtId="0" fontId="11" fillId="8" borderId="0" xfId="0" applyFont="1" applyFill="1"/>
    <xf numFmtId="14" fontId="13" fillId="8" borderId="0" xfId="0" applyNumberFormat="1" applyFont="1" applyFill="1"/>
    <xf numFmtId="166" fontId="13" fillId="8" borderId="0" xfId="0" applyNumberFormat="1" applyFont="1" applyFill="1"/>
    <xf numFmtId="166" fontId="15" fillId="8" borderId="0" xfId="0" applyNumberFormat="1" applyFont="1" applyFill="1"/>
    <xf numFmtId="0" fontId="15" fillId="8" borderId="0" xfId="0" applyFont="1" applyFill="1"/>
    <xf numFmtId="0" fontId="16" fillId="0" borderId="0" xfId="0" applyFont="1" applyAlignment="1">
      <alignment horizontal="center"/>
    </xf>
    <xf numFmtId="0" fontId="17" fillId="0" borderId="0" xfId="0" applyFont="1" applyAlignment="1">
      <alignment horizontal="center"/>
    </xf>
    <xf numFmtId="0" fontId="16" fillId="0" borderId="0" xfId="0" applyFont="1" applyAlignment="1">
      <alignment horizontal="center" vertical="center"/>
    </xf>
    <xf numFmtId="14" fontId="18" fillId="8" borderId="0" xfId="0" applyNumberFormat="1" applyFont="1" applyFill="1"/>
    <xf numFmtId="0" fontId="17" fillId="9" borderId="0" xfId="0" applyFont="1" applyFill="1" applyAlignment="1">
      <alignment vertical="center" textRotation="90"/>
    </xf>
    <xf numFmtId="0" fontId="19" fillId="0" borderId="0" xfId="0" applyFont="1" applyAlignment="1">
      <alignment horizontal="center"/>
    </xf>
    <xf numFmtId="0" fontId="16" fillId="9" borderId="0" xfId="0" applyFont="1" applyFill="1" applyAlignment="1">
      <alignment vertical="center" textRotation="90"/>
    </xf>
    <xf numFmtId="0" fontId="16" fillId="0" borderId="0" xfId="0" applyFont="1" applyAlignment="1">
      <alignment vertical="center" textRotation="90"/>
    </xf>
    <xf numFmtId="0" fontId="16" fillId="10" borderId="0" xfId="0" applyFont="1" applyFill="1"/>
    <xf numFmtId="0" fontId="20" fillId="11" borderId="1" xfId="0" applyFont="1" applyFill="1" applyBorder="1" applyAlignment="1">
      <alignment horizontal="center"/>
    </xf>
    <xf numFmtId="0" fontId="20" fillId="12" borderId="1" xfId="0" applyFont="1" applyFill="1" applyBorder="1" applyAlignment="1">
      <alignment horizontal="center"/>
    </xf>
    <xf numFmtId="0" fontId="20" fillId="13" borderId="1" xfId="0" applyFont="1" applyFill="1" applyBorder="1" applyAlignment="1">
      <alignment horizontal="center"/>
    </xf>
    <xf numFmtId="0" fontId="16" fillId="0" borderId="0" xfId="0" applyFont="1" applyAlignment="1">
      <alignment horizontal="left"/>
    </xf>
    <xf numFmtId="0" fontId="17" fillId="9" borderId="0" xfId="0" applyFont="1" applyFill="1" applyAlignment="1">
      <alignment horizontal="left" textRotation="90"/>
    </xf>
    <xf numFmtId="0" fontId="17" fillId="9" borderId="0" xfId="0" applyFont="1" applyFill="1" applyAlignment="1">
      <alignment horizontal="left" vertical="center" textRotation="90"/>
    </xf>
    <xf numFmtId="0" fontId="17" fillId="17" borderId="2" xfId="0" applyFont="1" applyFill="1" applyBorder="1" applyAlignment="1">
      <alignment horizontal="center"/>
    </xf>
    <xf numFmtId="0" fontId="22" fillId="16" borderId="2" xfId="0" applyFont="1" applyFill="1" applyBorder="1" applyAlignment="1">
      <alignment horizontal="center"/>
    </xf>
    <xf numFmtId="0" fontId="17" fillId="15" borderId="2" xfId="0" applyFont="1" applyFill="1" applyBorder="1" applyAlignment="1">
      <alignment horizontal="center"/>
    </xf>
    <xf numFmtId="0" fontId="17" fillId="0" borderId="3" xfId="0" applyFont="1" applyBorder="1" applyAlignment="1">
      <alignment horizontal="center"/>
    </xf>
    <xf numFmtId="0" fontId="13" fillId="18" borderId="0" xfId="0" applyFont="1" applyFill="1"/>
    <xf numFmtId="0" fontId="11" fillId="18" borderId="0" xfId="0" applyFont="1" applyFill="1"/>
    <xf numFmtId="14" fontId="13" fillId="18" borderId="0" xfId="0" applyNumberFormat="1" applyFont="1" applyFill="1"/>
    <xf numFmtId="14" fontId="18" fillId="18" borderId="0" xfId="0" applyNumberFormat="1" applyFont="1" applyFill="1"/>
    <xf numFmtId="166" fontId="15" fillId="18" borderId="0" xfId="0" applyNumberFormat="1" applyFont="1" applyFill="1"/>
    <xf numFmtId="0" fontId="15" fillId="18" borderId="0" xfId="0" applyFont="1" applyFill="1"/>
    <xf numFmtId="0" fontId="21" fillId="14" borderId="4" xfId="0" applyFont="1" applyFill="1" applyBorder="1" applyAlignment="1">
      <alignment vertical="center"/>
    </xf>
    <xf numFmtId="0" fontId="16" fillId="9" borderId="0" xfId="0" applyFont="1" applyFill="1" applyAlignment="1">
      <alignment horizontal="left" textRotation="90"/>
    </xf>
    <xf numFmtId="0" fontId="16" fillId="19" borderId="4" xfId="0" applyFont="1" applyFill="1" applyBorder="1" applyAlignment="1">
      <alignment vertical="center"/>
    </xf>
    <xf numFmtId="0" fontId="16" fillId="9" borderId="0" xfId="0" applyFont="1" applyFill="1" applyAlignment="1">
      <alignment horizontal="left" vertical="center" textRotation="90"/>
    </xf>
    <xf numFmtId="0" fontId="16" fillId="14" borderId="4" xfId="0" applyFont="1" applyFill="1" applyBorder="1" applyAlignment="1">
      <alignment vertical="center"/>
    </xf>
    <xf numFmtId="0" fontId="17" fillId="13" borderId="2" xfId="0" applyFont="1" applyFill="1" applyBorder="1" applyAlignment="1">
      <alignment horizontal="center"/>
    </xf>
    <xf numFmtId="0" fontId="23" fillId="20" borderId="2" xfId="0" applyFont="1" applyFill="1" applyBorder="1" applyAlignment="1">
      <alignment horizontal="center"/>
    </xf>
    <xf numFmtId="0" fontId="17" fillId="12" borderId="2" xfId="0" applyFont="1" applyFill="1" applyBorder="1" applyAlignment="1">
      <alignment horizontal="center"/>
    </xf>
    <xf numFmtId="0" fontId="17" fillId="0" borderId="5" xfId="0" applyFont="1" applyBorder="1" applyAlignment="1">
      <alignment horizontal="center"/>
    </xf>
    <xf numFmtId="0" fontId="16" fillId="10" borderId="4" xfId="0" applyFont="1" applyFill="1" applyBorder="1" applyAlignment="1">
      <alignment vertical="center"/>
    </xf>
    <xf numFmtId="0" fontId="19" fillId="0" borderId="0" xfId="0" applyFont="1" applyAlignment="1">
      <alignment horizontal="center"/>
    </xf>
    <xf numFmtId="0" fontId="19" fillId="0" borderId="0" xfId="0" applyFont="1"/>
    <xf numFmtId="14" fontId="13" fillId="17" borderId="0" xfId="0" applyNumberFormat="1" applyFont="1" applyFill="1"/>
    <xf numFmtId="167" fontId="15" fillId="8" borderId="0" xfId="0" applyNumberFormat="1" applyFont="1" applyFill="1"/>
    <xf numFmtId="0" fontId="16" fillId="0" borderId="6" xfId="0" applyFont="1" applyBorder="1" applyAlignment="1">
      <alignment vertical="center" textRotation="90"/>
    </xf>
    <xf numFmtId="0" fontId="16" fillId="19" borderId="7" xfId="0" applyFont="1" applyFill="1" applyBorder="1"/>
    <xf numFmtId="0" fontId="17" fillId="0" borderId="0" xfId="0" applyFont="1" applyAlignment="1">
      <alignment horizontal="center"/>
    </xf>
    <xf numFmtId="0" fontId="16" fillId="19" borderId="0" xfId="0" applyFont="1" applyFill="1"/>
    <xf numFmtId="0" fontId="17" fillId="0" borderId="0" xfId="0" applyFont="1" applyAlignment="1">
      <alignment horizontal="right"/>
    </xf>
    <xf numFmtId="0" fontId="13" fillId="0" borderId="0" xfId="0" applyFont="1" applyAlignment="1">
      <alignment horizontal="center"/>
    </xf>
    <xf numFmtId="14" fontId="15" fillId="18" borderId="0" xfId="0" applyNumberFormat="1" applyFont="1" applyFill="1"/>
    <xf numFmtId="167" fontId="15" fillId="18" borderId="0" xfId="0" applyNumberFormat="1" applyFont="1" applyFill="1"/>
    <xf numFmtId="0" fontId="24" fillId="0" borderId="0" xfId="0" applyFont="1"/>
    <xf numFmtId="0" fontId="20" fillId="17" borderId="1" xfId="0" applyFont="1" applyFill="1" applyBorder="1" applyAlignment="1">
      <alignment horizontal="center"/>
    </xf>
    <xf numFmtId="0" fontId="17" fillId="0" borderId="0" xfId="0" applyFont="1" applyAlignment="1">
      <alignment horizontal="left"/>
    </xf>
    <xf numFmtId="14" fontId="15" fillId="8" borderId="0" xfId="0" applyNumberFormat="1" applyFont="1" applyFill="1"/>
    <xf numFmtId="0" fontId="16" fillId="0" borderId="0" xfId="0" applyFont="1" applyAlignment="1">
      <alignment horizontal="center"/>
    </xf>
    <xf numFmtId="0" fontId="24" fillId="0" borderId="0" xfId="0" applyFont="1" applyAlignment="1">
      <alignment wrapText="1"/>
    </xf>
    <xf numFmtId="0" fontId="25" fillId="16" borderId="2" xfId="0" applyFont="1" applyFill="1" applyBorder="1" applyAlignment="1">
      <alignment horizontal="center"/>
    </xf>
    <xf numFmtId="0" fontId="25" fillId="11" borderId="2" xfId="0" applyFont="1" applyFill="1" applyBorder="1" applyAlignment="1">
      <alignment horizontal="center"/>
    </xf>
    <xf numFmtId="0" fontId="17" fillId="0" borderId="5" xfId="0" applyFont="1" applyBorder="1" applyAlignment="1">
      <alignment horizontal="center"/>
    </xf>
    <xf numFmtId="0" fontId="7" fillId="18" borderId="0" xfId="0" applyFont="1" applyFill="1"/>
    <xf numFmtId="14" fontId="7" fillId="18" borderId="0" xfId="0" applyNumberFormat="1" applyFont="1" applyFill="1"/>
    <xf numFmtId="0" fontId="26" fillId="0" borderId="0" xfId="0" applyFont="1"/>
    <xf numFmtId="0" fontId="16" fillId="0" borderId="8" xfId="0" applyFont="1" applyBorder="1" applyAlignment="1">
      <alignment horizontal="center"/>
    </xf>
    <xf numFmtId="0" fontId="24" fillId="0" borderId="0" xfId="0" applyFont="1" applyAlignment="1">
      <alignment wrapText="1"/>
    </xf>
    <xf numFmtId="0" fontId="16" fillId="0" borderId="0" xfId="0" applyFont="1" applyAlignment="1">
      <alignment wrapText="1"/>
    </xf>
    <xf numFmtId="0" fontId="16" fillId="0" borderId="5" xfId="0" applyFont="1" applyBorder="1" applyAlignment="1">
      <alignment horizontal="center"/>
    </xf>
    <xf numFmtId="0" fontId="27" fillId="17" borderId="2" xfId="0" applyFont="1" applyFill="1" applyBorder="1" applyAlignment="1">
      <alignment horizontal="center"/>
    </xf>
    <xf numFmtId="0" fontId="28" fillId="16" borderId="2" xfId="0" applyFont="1" applyFill="1" applyBorder="1" applyAlignment="1">
      <alignment horizontal="center"/>
    </xf>
    <xf numFmtId="0" fontId="27" fillId="15" borderId="2" xfId="0" applyFont="1" applyFill="1" applyBorder="1" applyAlignment="1">
      <alignment horizontal="center"/>
    </xf>
    <xf numFmtId="0" fontId="29" fillId="0" borderId="0" xfId="0" applyFont="1"/>
    <xf numFmtId="0" fontId="26" fillId="0" borderId="5" xfId="0" applyFont="1" applyBorder="1" applyAlignment="1">
      <alignment horizontal="left"/>
    </xf>
    <xf numFmtId="0" fontId="30" fillId="0" borderId="5" xfId="0" applyFont="1" applyBorder="1" applyAlignment="1">
      <alignment horizontal="left"/>
    </xf>
    <xf numFmtId="0" fontId="16" fillId="0" borderId="5" xfId="0" applyFont="1" applyBorder="1" applyAlignment="1">
      <alignment horizontal="center"/>
    </xf>
    <xf numFmtId="0" fontId="31" fillId="0" borderId="0" xfId="0" applyFont="1" applyAlignment="1">
      <alignment horizontal="left" vertical="center" wrapText="1" indent="1"/>
    </xf>
    <xf numFmtId="0" fontId="21" fillId="14" borderId="0" xfId="0" applyFont="1" applyFill="1" applyBorder="1" applyAlignment="1">
      <alignment vertical="center"/>
    </xf>
    <xf numFmtId="0" fontId="20" fillId="11" borderId="9" xfId="0" applyFont="1" applyFill="1" applyBorder="1" applyAlignment="1">
      <alignment horizontal="center"/>
    </xf>
    <xf numFmtId="0" fontId="20" fillId="12" borderId="9" xfId="0" applyFont="1" applyFill="1" applyBorder="1" applyAlignment="1">
      <alignment horizontal="center"/>
    </xf>
    <xf numFmtId="0" fontId="20" fillId="13" borderId="9" xfId="0" applyFont="1" applyFill="1" applyBorder="1" applyAlignment="1">
      <alignment horizontal="center"/>
    </xf>
    <xf numFmtId="0" fontId="20" fillId="13" borderId="10" xfId="0" applyFont="1" applyFill="1" applyBorder="1" applyAlignment="1">
      <alignment horizontal="center"/>
    </xf>
    <xf numFmtId="0" fontId="20" fillId="12" borderId="11" xfId="0" applyFont="1" applyFill="1" applyBorder="1" applyAlignment="1">
      <alignment horizontal="center"/>
    </xf>
    <xf numFmtId="0" fontId="20" fillId="11" borderId="12" xfId="0" applyFont="1" applyFill="1" applyBorder="1" applyAlignment="1">
      <alignment horizontal="center"/>
    </xf>
    <xf numFmtId="0" fontId="20" fillId="17" borderId="10" xfId="0" applyFont="1" applyFill="1" applyBorder="1" applyAlignment="1">
      <alignment horizontal="center"/>
    </xf>
    <xf numFmtId="0" fontId="20" fillId="16" borderId="11" xfId="0" applyFont="1" applyFill="1" applyBorder="1" applyAlignment="1">
      <alignment horizontal="center"/>
    </xf>
    <xf numFmtId="0" fontId="20" fillId="15" borderId="12" xfId="0" applyFont="1" applyFill="1" applyBorder="1" applyAlignment="1">
      <alignment horizontal="center"/>
    </xf>
    <xf numFmtId="0" fontId="20" fillId="15" borderId="13" xfId="0" applyFont="1" applyFill="1" applyBorder="1" applyAlignment="1">
      <alignment horizontal="center"/>
    </xf>
    <xf numFmtId="0" fontId="20" fillId="16" borderId="13" xfId="0" applyFont="1" applyFill="1" applyBorder="1" applyAlignment="1">
      <alignment horizontal="center"/>
    </xf>
    <xf numFmtId="0" fontId="20" fillId="15" borderId="10" xfId="0" applyFont="1" applyFill="1" applyBorder="1" applyAlignment="1">
      <alignment horizontal="center"/>
    </xf>
    <xf numFmtId="0" fontId="20" fillId="17" borderId="12" xfId="0" applyFont="1" applyFill="1" applyBorder="1" applyAlignment="1">
      <alignment horizontal="center"/>
    </xf>
    <xf numFmtId="0" fontId="20" fillId="13" borderId="14" xfId="0" applyFont="1" applyFill="1" applyBorder="1" applyAlignment="1">
      <alignment horizontal="center"/>
    </xf>
    <xf numFmtId="0" fontId="20" fillId="11" borderId="14" xfId="0" applyFont="1" applyFill="1" applyBorder="1" applyAlignment="1">
      <alignment horizontal="center"/>
    </xf>
    <xf numFmtId="0" fontId="20" fillId="12" borderId="14" xfId="0" applyFont="1" applyFill="1" applyBorder="1" applyAlignment="1">
      <alignment horizontal="center"/>
    </xf>
    <xf numFmtId="0" fontId="21" fillId="14" borderId="15" xfId="0" applyFont="1" applyFill="1" applyBorder="1" applyAlignment="1">
      <alignment vertical="center"/>
    </xf>
    <xf numFmtId="0" fontId="20" fillId="17" borderId="16" xfId="0" applyFont="1" applyFill="1" applyBorder="1" applyAlignment="1">
      <alignment horizontal="center"/>
    </xf>
    <xf numFmtId="0" fontId="20" fillId="16" borderId="16" xfId="0" applyFont="1" applyFill="1" applyBorder="1" applyAlignment="1">
      <alignment horizontal="center"/>
    </xf>
    <xf numFmtId="0" fontId="20" fillId="15" borderId="16" xfId="0" applyFont="1" applyFill="1" applyBorder="1" applyAlignment="1">
      <alignment horizontal="center"/>
    </xf>
    <xf numFmtId="0" fontId="16" fillId="0" borderId="17" xfId="0" applyFont="1" applyBorder="1" applyAlignment="1">
      <alignment horizontal="center"/>
    </xf>
    <xf numFmtId="0" fontId="16" fillId="10" borderId="0" xfId="0" applyFont="1" applyFill="1" applyBorder="1" applyAlignment="1">
      <alignment vertical="center"/>
    </xf>
    <xf numFmtId="0" fontId="20" fillId="15" borderId="9" xfId="0" applyFont="1" applyFill="1" applyBorder="1" applyAlignment="1">
      <alignment horizontal="center"/>
    </xf>
    <xf numFmtId="0" fontId="20" fillId="17" borderId="9" xfId="0" applyFont="1" applyFill="1" applyBorder="1" applyAlignment="1">
      <alignment horizontal="center"/>
    </xf>
    <xf numFmtId="0" fontId="20" fillId="16" borderId="9" xfId="0" applyFont="1" applyFill="1" applyBorder="1" applyAlignment="1">
      <alignment horizontal="center"/>
    </xf>
    <xf numFmtId="0" fontId="20" fillId="15" borderId="18" xfId="0" applyFont="1" applyFill="1" applyBorder="1" applyAlignment="1">
      <alignment horizontal="center"/>
    </xf>
    <xf numFmtId="0" fontId="20" fillId="16" borderId="19" xfId="0" applyFont="1" applyFill="1" applyBorder="1" applyAlignment="1">
      <alignment horizontal="center"/>
    </xf>
    <xf numFmtId="0" fontId="20" fillId="17" borderId="20" xfId="0" applyFont="1" applyFill="1" applyBorder="1" applyAlignment="1">
      <alignment horizontal="center"/>
    </xf>
    <xf numFmtId="0" fontId="20" fillId="17" borderId="18" xfId="0" applyFont="1" applyFill="1" applyBorder="1" applyAlignment="1">
      <alignment horizontal="center"/>
    </xf>
    <xf numFmtId="0" fontId="20" fillId="15" borderId="20" xfId="0" applyFont="1" applyFill="1" applyBorder="1" applyAlignment="1">
      <alignment horizontal="center"/>
    </xf>
    <xf numFmtId="0" fontId="20" fillId="11" borderId="21" xfId="0" applyFont="1" applyFill="1" applyBorder="1" applyAlignment="1">
      <alignment horizontal="center"/>
    </xf>
    <xf numFmtId="0" fontId="20" fillId="13" borderId="22" xfId="0" applyFont="1" applyFill="1" applyBorder="1" applyAlignment="1">
      <alignment horizontal="center"/>
    </xf>
    <xf numFmtId="0" fontId="20" fillId="12" borderId="23" xfId="0" applyFont="1" applyFill="1" applyBorder="1" applyAlignment="1">
      <alignment horizontal="center"/>
    </xf>
    <xf numFmtId="0" fontId="20" fillId="15" borderId="24" xfId="0" applyFont="1" applyFill="1" applyBorder="1" applyAlignment="1">
      <alignment horizontal="center"/>
    </xf>
    <xf numFmtId="0" fontId="20" fillId="17" borderId="25" xfId="0" applyFont="1" applyFill="1" applyBorder="1" applyAlignment="1">
      <alignment horizontal="center"/>
    </xf>
    <xf numFmtId="0" fontId="20" fillId="12" borderId="18" xfId="0" applyFont="1" applyFill="1" applyBorder="1" applyAlignment="1">
      <alignment horizontal="center"/>
    </xf>
    <xf numFmtId="0" fontId="20" fillId="11" borderId="19" xfId="0" applyFont="1" applyFill="1" applyBorder="1" applyAlignment="1">
      <alignment horizontal="center"/>
    </xf>
    <xf numFmtId="0" fontId="20" fillId="13" borderId="20" xfId="0" applyFont="1" applyFill="1" applyBorder="1" applyAlignment="1">
      <alignment horizontal="center"/>
    </xf>
    <xf numFmtId="0" fontId="16" fillId="10" borderId="6" xfId="0" applyFont="1" applyFill="1" applyBorder="1" applyAlignment="1">
      <alignment vertical="center"/>
    </xf>
    <xf numFmtId="0" fontId="20" fillId="15" borderId="22" xfId="0" applyFont="1" applyFill="1" applyBorder="1" applyAlignment="1">
      <alignment horizontal="center"/>
    </xf>
    <xf numFmtId="0" fontId="20" fillId="17" borderId="22" xfId="0" applyFont="1" applyFill="1" applyBorder="1" applyAlignment="1">
      <alignment horizontal="center"/>
    </xf>
    <xf numFmtId="0" fontId="20" fillId="16" borderId="22" xfId="0" applyFont="1" applyFill="1" applyBorder="1" applyAlignment="1">
      <alignment horizontal="center"/>
    </xf>
    <xf numFmtId="0" fontId="21" fillId="21" borderId="13" xfId="0" applyFont="1" applyFill="1" applyBorder="1"/>
    <xf numFmtId="0" fontId="20" fillId="11" borderId="26" xfId="0" applyFont="1" applyFill="1" applyBorder="1" applyAlignment="1">
      <alignment horizontal="center"/>
    </xf>
    <xf numFmtId="0" fontId="20" fillId="13" borderId="26" xfId="0" applyFont="1" applyFill="1" applyBorder="1" applyAlignment="1">
      <alignment horizontal="center"/>
    </xf>
    <xf numFmtId="0" fontId="20" fillId="12" borderId="26" xfId="0" applyFont="1" applyFill="1" applyBorder="1" applyAlignment="1">
      <alignment horizontal="center"/>
    </xf>
    <xf numFmtId="0" fontId="20" fillId="11" borderId="24" xfId="0" applyFont="1" applyFill="1" applyBorder="1" applyAlignment="1">
      <alignment horizontal="center"/>
    </xf>
    <xf numFmtId="0" fontId="20" fillId="13" borderId="16" xfId="0" applyFont="1" applyFill="1" applyBorder="1" applyAlignment="1">
      <alignment horizontal="center"/>
    </xf>
    <xf numFmtId="0" fontId="20" fillId="12" borderId="25" xfId="0" applyFont="1" applyFill="1" applyBorder="1" applyAlignment="1">
      <alignment horizontal="center"/>
    </xf>
    <xf numFmtId="0" fontId="20" fillId="11" borderId="27" xfId="0" applyFont="1" applyFill="1" applyBorder="1" applyAlignment="1">
      <alignment horizontal="center"/>
    </xf>
    <xf numFmtId="0" fontId="20" fillId="12" borderId="28" xfId="0" applyFont="1" applyFill="1" applyBorder="1" applyAlignment="1">
      <alignment horizontal="center"/>
    </xf>
    <xf numFmtId="0" fontId="20" fillId="13" borderId="29" xfId="0" applyFont="1" applyFill="1" applyBorder="1" applyAlignment="1">
      <alignment horizontal="center"/>
    </xf>
    <xf numFmtId="0" fontId="20" fillId="17" borderId="30" xfId="0" applyFont="1" applyFill="1" applyBorder="1" applyAlignment="1">
      <alignment horizontal="center"/>
    </xf>
    <xf numFmtId="0" fontId="20" fillId="16" borderId="30" xfId="0" applyFont="1" applyFill="1" applyBorder="1" applyAlignment="1">
      <alignment horizontal="center"/>
    </xf>
    <xf numFmtId="0" fontId="20" fillId="15" borderId="30" xfId="0" applyFont="1" applyFill="1" applyBorder="1" applyAlignment="1">
      <alignment horizontal="center"/>
    </xf>
    <xf numFmtId="0" fontId="4" fillId="22" borderId="0" xfId="0" applyFont="1" applyFill="1"/>
    <xf numFmtId="0" fontId="3" fillId="22" borderId="0" xfId="0" applyFont="1" applyFill="1"/>
    <xf numFmtId="0" fontId="7" fillId="22" borderId="0" xfId="0" applyFont="1" applyFill="1"/>
    <xf numFmtId="0" fontId="0" fillId="22" borderId="0" xfId="0" applyFill="1"/>
    <xf numFmtId="0" fontId="7" fillId="22" borderId="0" xfId="0" applyFont="1" applyFill="1" applyAlignment="1">
      <alignment wrapText="1"/>
    </xf>
    <xf numFmtId="0" fontId="9" fillId="22" borderId="0" xfId="1" applyFill="1"/>
    <xf numFmtId="0" fontId="4" fillId="3" borderId="0" xfId="0" applyFont="1" applyFill="1"/>
    <xf numFmtId="0" fontId="3" fillId="3" borderId="0" xfId="0" applyFont="1" applyFill="1"/>
    <xf numFmtId="0" fontId="0" fillId="3" borderId="0" xfId="0" applyFill="1"/>
    <xf numFmtId="0" fontId="7" fillId="3" borderId="0" xfId="0" applyFont="1" applyFill="1" applyAlignment="1">
      <alignment wrapText="1"/>
    </xf>
    <xf numFmtId="0" fontId="9" fillId="3" borderId="0" xfId="1" applyFill="1"/>
  </cellXfs>
  <cellStyles count="2">
    <cellStyle name="Hyperlink" xfId="1" builtinId="8"/>
    <cellStyle name="Normal" xfId="0" builtinId="0"/>
  </cellStyles>
  <dxfs count="0"/>
  <tableStyles count="0" defaultTableStyle="TableStyleMedium2" defaultPivotStyle="PivotStyleLight16"/>
  <colors>
    <mruColors>
      <color rgb="FF43B1F1"/>
      <color rgb="FFED4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323850</xdr:colOff>
      <xdr:row>22</xdr:row>
      <xdr:rowOff>184150</xdr:rowOff>
    </xdr:from>
    <xdr:to>
      <xdr:col>20</xdr:col>
      <xdr:colOff>317500</xdr:colOff>
      <xdr:row>40</xdr:row>
      <xdr:rowOff>103555</xdr:rowOff>
    </xdr:to>
    <xdr:pic>
      <xdr:nvPicPr>
        <xdr:cNvPr id="2" name="Picture 1">
          <a:extLst>
            <a:ext uri="{FF2B5EF4-FFF2-40B4-BE49-F238E27FC236}">
              <a16:creationId xmlns:a16="http://schemas.microsoft.com/office/drawing/2014/main" id="{C4A8A03C-3E79-DD4B-99DE-15AB92F4B942}"/>
            </a:ext>
          </a:extLst>
        </xdr:cNvPr>
        <xdr:cNvPicPr>
          <a:picLocks noChangeAspect="1"/>
        </xdr:cNvPicPr>
      </xdr:nvPicPr>
      <xdr:blipFill>
        <a:blip xmlns:r="http://schemas.openxmlformats.org/officeDocument/2006/relationships" r:embed="rId1"/>
        <a:stretch>
          <a:fillRect/>
        </a:stretch>
      </xdr:blipFill>
      <xdr:spPr>
        <a:xfrm>
          <a:off x="11880850" y="5657850"/>
          <a:ext cx="4946650" cy="35770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canopeoapp.com/" TargetMode="External"/><Relationship Id="rId1" Type="http://schemas.openxmlformats.org/officeDocument/2006/relationships/hyperlink" Target="https://canopeoapp.co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38A36-28D1-E447-9BB9-709B8BBA085E}">
  <dimension ref="A1:S29"/>
  <sheetViews>
    <sheetView tabSelected="1" topLeftCell="A2" workbookViewId="0">
      <selection activeCell="P10" sqref="P10"/>
    </sheetView>
  </sheetViews>
  <sheetFormatPr baseColWidth="10" defaultRowHeight="16" x14ac:dyDescent="0.2"/>
  <cols>
    <col min="1" max="1" width="53.5" customWidth="1"/>
    <col min="9" max="9" width="28.83203125" style="181" customWidth="1"/>
    <col min="10" max="12" width="10.83203125" style="181"/>
    <col min="14" max="14" width="28.83203125" style="186" customWidth="1"/>
    <col min="15" max="17" width="10.83203125" style="186"/>
  </cols>
  <sheetData>
    <row r="1" spans="1:19" ht="22" x14ac:dyDescent="0.3">
      <c r="A1" s="1" t="s">
        <v>0</v>
      </c>
      <c r="B1" s="1" t="s">
        <v>1</v>
      </c>
      <c r="C1" s="2"/>
      <c r="D1" s="2"/>
      <c r="E1" s="2"/>
      <c r="F1" s="2"/>
      <c r="G1" s="2"/>
      <c r="H1" s="2"/>
      <c r="I1" s="178" t="s">
        <v>217</v>
      </c>
      <c r="J1" s="179"/>
      <c r="K1" s="179"/>
      <c r="L1" s="179"/>
      <c r="M1" s="2"/>
      <c r="N1" s="184" t="s">
        <v>218</v>
      </c>
      <c r="O1" s="185"/>
      <c r="P1" s="185"/>
      <c r="Q1" s="185"/>
      <c r="R1" s="2"/>
      <c r="S1" s="2"/>
    </row>
    <row r="2" spans="1:19" ht="51" x14ac:dyDescent="0.2">
      <c r="A2" s="3" t="s">
        <v>2</v>
      </c>
      <c r="B2" s="2" t="s">
        <v>3</v>
      </c>
      <c r="C2" s="2"/>
      <c r="D2" s="2"/>
      <c r="E2" s="2"/>
      <c r="F2" s="2"/>
      <c r="G2" s="2"/>
      <c r="H2" s="2"/>
      <c r="I2" s="178" t="s">
        <v>4</v>
      </c>
      <c r="J2" s="178" t="s">
        <v>5</v>
      </c>
      <c r="K2" s="178" t="s">
        <v>6</v>
      </c>
      <c r="L2" s="178" t="s">
        <v>7</v>
      </c>
      <c r="M2" s="2"/>
      <c r="N2" s="184" t="s">
        <v>4</v>
      </c>
      <c r="O2" s="184" t="s">
        <v>5</v>
      </c>
      <c r="P2" s="184" t="s">
        <v>6</v>
      </c>
      <c r="Q2" s="184" t="s">
        <v>7</v>
      </c>
      <c r="R2" s="2"/>
      <c r="S2" s="2"/>
    </row>
    <row r="3" spans="1:19" ht="34" x14ac:dyDescent="0.2">
      <c r="A3" s="3" t="s">
        <v>8</v>
      </c>
      <c r="B3" s="2" t="s">
        <v>109</v>
      </c>
      <c r="C3" s="2"/>
      <c r="D3" s="2"/>
      <c r="E3" s="2"/>
      <c r="F3" s="2"/>
      <c r="G3" s="2"/>
      <c r="H3" s="2"/>
      <c r="I3" s="179" t="s">
        <v>9</v>
      </c>
      <c r="J3" s="179" t="s">
        <v>20</v>
      </c>
      <c r="K3" s="180" t="s">
        <v>10</v>
      </c>
      <c r="L3" s="179"/>
      <c r="M3" s="2"/>
      <c r="N3" s="185" t="s">
        <v>9</v>
      </c>
      <c r="O3" s="185" t="s">
        <v>20</v>
      </c>
      <c r="P3" s="20" t="s">
        <v>10</v>
      </c>
      <c r="Q3" s="185"/>
      <c r="R3" s="2"/>
      <c r="S3" s="2"/>
    </row>
    <row r="4" spans="1:19" ht="68" x14ac:dyDescent="0.2">
      <c r="A4" s="3" t="s">
        <v>11</v>
      </c>
      <c r="B4" s="2" t="s">
        <v>113</v>
      </c>
      <c r="C4" s="2"/>
      <c r="D4" s="2"/>
      <c r="E4" s="2"/>
      <c r="F4" s="2"/>
      <c r="G4" s="2"/>
      <c r="H4" s="2"/>
      <c r="I4" s="179" t="s">
        <v>9</v>
      </c>
      <c r="J4" s="179" t="s">
        <v>20</v>
      </c>
      <c r="K4" s="179" t="s">
        <v>12</v>
      </c>
      <c r="L4" s="179"/>
      <c r="M4" s="2"/>
      <c r="N4" s="185" t="s">
        <v>9</v>
      </c>
      <c r="O4" s="185" t="s">
        <v>20</v>
      </c>
      <c r="P4" s="185" t="s">
        <v>12</v>
      </c>
      <c r="Q4" s="185"/>
      <c r="R4" s="2"/>
      <c r="S4" s="2"/>
    </row>
    <row r="5" spans="1:19" ht="68" x14ac:dyDescent="0.2">
      <c r="A5" s="3" t="s">
        <v>13</v>
      </c>
      <c r="B5" s="2" t="s">
        <v>14</v>
      </c>
      <c r="C5" s="2"/>
      <c r="D5" s="2"/>
      <c r="E5" s="2"/>
      <c r="F5" s="2"/>
      <c r="G5" s="2"/>
      <c r="H5" s="2"/>
      <c r="I5" s="179" t="s">
        <v>9</v>
      </c>
      <c r="J5" s="179" t="s">
        <v>20</v>
      </c>
      <c r="K5" s="179" t="s">
        <v>119</v>
      </c>
      <c r="N5" s="185" t="s">
        <v>9</v>
      </c>
      <c r="O5" s="185" t="s">
        <v>20</v>
      </c>
      <c r="P5" s="185" t="s">
        <v>119</v>
      </c>
      <c r="R5" s="2"/>
      <c r="S5" s="2"/>
    </row>
    <row r="6" spans="1:19" ht="34" x14ac:dyDescent="0.2">
      <c r="A6" s="3" t="s">
        <v>15</v>
      </c>
      <c r="B6" s="5" t="s">
        <v>116</v>
      </c>
      <c r="C6" s="2"/>
      <c r="D6" s="2"/>
      <c r="E6" s="2"/>
      <c r="F6" s="2"/>
      <c r="G6" s="2"/>
      <c r="H6" s="2"/>
      <c r="I6" s="179" t="s">
        <v>16</v>
      </c>
      <c r="J6" s="179" t="s">
        <v>198</v>
      </c>
      <c r="K6" s="179" t="s">
        <v>17</v>
      </c>
      <c r="L6" s="179"/>
      <c r="M6" s="2"/>
      <c r="N6" s="185" t="s">
        <v>16</v>
      </c>
      <c r="O6" s="185" t="s">
        <v>220</v>
      </c>
      <c r="P6" s="185" t="s">
        <v>17</v>
      </c>
      <c r="Q6" s="185"/>
      <c r="R6" s="2"/>
      <c r="S6" s="2"/>
    </row>
    <row r="7" spans="1:19" ht="34" x14ac:dyDescent="0.2">
      <c r="A7" s="3" t="s">
        <v>18</v>
      </c>
      <c r="B7" s="2" t="s">
        <v>19</v>
      </c>
      <c r="C7" s="2"/>
      <c r="D7" s="2"/>
      <c r="E7" s="2"/>
      <c r="F7" s="2"/>
      <c r="G7" s="2"/>
      <c r="H7" s="2"/>
      <c r="I7" s="182" t="s">
        <v>201</v>
      </c>
      <c r="J7" s="179" t="s">
        <v>200</v>
      </c>
      <c r="K7" s="179" t="s">
        <v>202</v>
      </c>
      <c r="L7" s="179"/>
      <c r="M7" s="2"/>
      <c r="N7" s="187" t="s">
        <v>201</v>
      </c>
      <c r="O7" s="185" t="s">
        <v>222</v>
      </c>
      <c r="P7" s="185" t="s">
        <v>224</v>
      </c>
      <c r="Q7" s="185"/>
      <c r="R7" s="2"/>
      <c r="S7" s="2"/>
    </row>
    <row r="8" spans="1:19" ht="51" x14ac:dyDescent="0.2">
      <c r="A8" s="3" t="s">
        <v>21</v>
      </c>
      <c r="B8" s="2" t="s">
        <v>22</v>
      </c>
      <c r="C8" s="2"/>
      <c r="D8" s="2"/>
      <c r="E8" s="2"/>
      <c r="F8" s="2"/>
      <c r="G8" s="2"/>
      <c r="H8" s="2"/>
      <c r="I8" s="179" t="s">
        <v>205</v>
      </c>
      <c r="J8" s="179" t="s">
        <v>203</v>
      </c>
      <c r="K8" s="179" t="s">
        <v>204</v>
      </c>
      <c r="L8" s="183"/>
      <c r="M8" s="2"/>
      <c r="N8" s="185" t="s">
        <v>212</v>
      </c>
      <c r="O8" s="185" t="s">
        <v>223</v>
      </c>
      <c r="P8" s="185" t="s">
        <v>211</v>
      </c>
      <c r="Q8" s="185"/>
      <c r="R8" s="2"/>
      <c r="S8" s="2"/>
    </row>
    <row r="9" spans="1:19" ht="17" x14ac:dyDescent="0.2">
      <c r="A9" s="3" t="s">
        <v>23</v>
      </c>
      <c r="B9" s="2" t="s">
        <v>114</v>
      </c>
      <c r="C9" s="2"/>
      <c r="D9" s="2"/>
      <c r="E9" s="2"/>
      <c r="F9" s="2"/>
      <c r="G9" s="2"/>
      <c r="H9" s="2"/>
      <c r="I9" s="182" t="s">
        <v>206</v>
      </c>
      <c r="J9" s="179" t="s">
        <v>207</v>
      </c>
      <c r="K9" s="179" t="s">
        <v>210</v>
      </c>
      <c r="L9" s="179"/>
      <c r="M9" s="2"/>
      <c r="N9" s="187" t="s">
        <v>107</v>
      </c>
      <c r="O9" s="185" t="s">
        <v>225</v>
      </c>
      <c r="P9" s="185" t="s">
        <v>216</v>
      </c>
      <c r="Q9" s="188" t="s">
        <v>213</v>
      </c>
      <c r="R9" s="2"/>
      <c r="S9" s="2"/>
    </row>
    <row r="10" spans="1:19" ht="68" x14ac:dyDescent="0.2">
      <c r="A10" s="3" t="s">
        <v>24</v>
      </c>
      <c r="B10" s="5" t="s">
        <v>115</v>
      </c>
      <c r="C10" s="2"/>
      <c r="D10" s="2"/>
      <c r="E10" s="2"/>
      <c r="F10" s="2"/>
      <c r="G10" s="2"/>
      <c r="H10" s="2"/>
      <c r="I10" s="179" t="s">
        <v>212</v>
      </c>
      <c r="J10" s="179" t="s">
        <v>208</v>
      </c>
      <c r="K10" s="179" t="s">
        <v>211</v>
      </c>
      <c r="L10" s="179"/>
      <c r="M10" s="2"/>
      <c r="N10" s="185" t="s">
        <v>25</v>
      </c>
      <c r="O10" s="185"/>
      <c r="P10" s="185" t="s">
        <v>226</v>
      </c>
      <c r="Q10" s="185"/>
      <c r="R10" s="2"/>
      <c r="S10" s="2"/>
    </row>
    <row r="11" spans="1:19" ht="51" x14ac:dyDescent="0.2">
      <c r="A11" s="3" t="s">
        <v>26</v>
      </c>
      <c r="B11" s="2" t="s">
        <v>27</v>
      </c>
      <c r="C11" s="2"/>
      <c r="D11" s="2"/>
      <c r="E11" s="2"/>
      <c r="F11" s="2"/>
      <c r="G11" s="2"/>
      <c r="H11" s="2"/>
      <c r="I11" s="182" t="s">
        <v>107</v>
      </c>
      <c r="J11" s="179" t="s">
        <v>214</v>
      </c>
      <c r="K11" s="179" t="s">
        <v>216</v>
      </c>
      <c r="L11" s="183" t="s">
        <v>213</v>
      </c>
      <c r="M11" s="2"/>
      <c r="R11" s="2"/>
      <c r="S11" s="2"/>
    </row>
    <row r="12" spans="1:19" ht="85" x14ac:dyDescent="0.2">
      <c r="A12" s="3" t="s">
        <v>28</v>
      </c>
      <c r="B12" s="6" t="s">
        <v>29</v>
      </c>
      <c r="C12" s="2"/>
      <c r="D12" s="2"/>
      <c r="E12" s="2"/>
      <c r="F12" s="2"/>
      <c r="G12" s="2"/>
      <c r="H12" s="2"/>
      <c r="I12" s="179" t="s">
        <v>25</v>
      </c>
      <c r="J12" s="179"/>
      <c r="K12" s="179" t="s">
        <v>227</v>
      </c>
      <c r="L12" s="179"/>
      <c r="M12" s="2"/>
      <c r="R12" s="2"/>
      <c r="S12" s="2"/>
    </row>
    <row r="13" spans="1:19" ht="51" x14ac:dyDescent="0.2">
      <c r="A13" s="3" t="s">
        <v>30</v>
      </c>
      <c r="B13" s="2" t="s">
        <v>31</v>
      </c>
      <c r="C13" s="2"/>
      <c r="D13" s="2"/>
      <c r="E13" s="2"/>
      <c r="F13" s="2"/>
      <c r="G13" s="2"/>
      <c r="H13" s="2"/>
      <c r="K13" s="179"/>
      <c r="L13" s="179"/>
      <c r="M13" s="2"/>
      <c r="P13" s="185"/>
      <c r="Q13" s="185"/>
      <c r="R13" s="2"/>
      <c r="S13" s="2"/>
    </row>
    <row r="14" spans="1:19" ht="68" x14ac:dyDescent="0.2">
      <c r="A14" s="3" t="s">
        <v>32</v>
      </c>
      <c r="B14" s="2" t="s">
        <v>33</v>
      </c>
      <c r="C14" s="2"/>
      <c r="D14" s="2"/>
      <c r="E14" s="2"/>
      <c r="F14" s="2"/>
      <c r="G14" s="2"/>
      <c r="H14" s="2"/>
      <c r="I14" s="179"/>
      <c r="J14" s="179"/>
      <c r="K14" s="179"/>
      <c r="L14" s="179"/>
      <c r="M14" s="2"/>
      <c r="N14" s="185"/>
      <c r="O14" s="185"/>
      <c r="P14" s="185"/>
      <c r="Q14" s="185"/>
      <c r="R14" s="2"/>
      <c r="S14" s="2"/>
    </row>
    <row r="15" spans="1:19" ht="51" x14ac:dyDescent="0.2">
      <c r="A15" s="3" t="s">
        <v>34</v>
      </c>
      <c r="B15" s="5" t="s">
        <v>118</v>
      </c>
      <c r="C15" s="2"/>
      <c r="D15" s="2"/>
      <c r="E15" s="2"/>
      <c r="F15" s="2"/>
      <c r="G15" s="2"/>
      <c r="H15" s="2"/>
      <c r="I15" s="179"/>
      <c r="J15" s="179"/>
      <c r="K15" s="179"/>
      <c r="L15" s="179"/>
      <c r="M15" s="2"/>
      <c r="N15" s="185"/>
      <c r="O15" s="185"/>
      <c r="P15" s="185"/>
      <c r="Q15" s="185"/>
      <c r="R15" s="2"/>
      <c r="S15" s="2"/>
    </row>
    <row r="16" spans="1:19" ht="51" x14ac:dyDescent="0.2">
      <c r="A16" s="3" t="s">
        <v>35</v>
      </c>
      <c r="B16" s="5" t="s">
        <v>117</v>
      </c>
      <c r="C16" s="2"/>
      <c r="D16" s="2"/>
      <c r="E16" s="2"/>
      <c r="F16" s="2"/>
      <c r="G16" s="2"/>
      <c r="H16" s="2"/>
      <c r="I16" s="179"/>
      <c r="J16" s="179"/>
      <c r="K16" s="179"/>
      <c r="L16" s="179"/>
      <c r="M16" s="2"/>
      <c r="N16" s="185"/>
      <c r="O16" s="185"/>
      <c r="P16" s="185"/>
      <c r="Q16" s="185"/>
      <c r="R16" s="2"/>
      <c r="S16" s="2"/>
    </row>
    <row r="17" spans="1:19" ht="51" x14ac:dyDescent="0.2">
      <c r="A17" s="3" t="s">
        <v>36</v>
      </c>
      <c r="B17" s="2" t="s">
        <v>37</v>
      </c>
      <c r="C17" s="2"/>
      <c r="D17" s="2"/>
      <c r="E17" s="2"/>
      <c r="F17" s="2"/>
      <c r="G17" s="2"/>
      <c r="H17" s="2"/>
      <c r="J17" s="179"/>
      <c r="K17" s="179"/>
      <c r="L17" s="179"/>
      <c r="M17" s="2"/>
      <c r="O17" s="185"/>
      <c r="P17" s="185"/>
      <c r="Q17" s="185"/>
      <c r="R17" s="2"/>
      <c r="S17" s="2"/>
    </row>
    <row r="18" spans="1:19" ht="51" x14ac:dyDescent="0.2">
      <c r="A18" s="3" t="s">
        <v>38</v>
      </c>
      <c r="B18" s="2" t="s">
        <v>37</v>
      </c>
      <c r="C18" s="2"/>
      <c r="D18" s="2"/>
      <c r="E18" s="2"/>
      <c r="F18" s="2"/>
      <c r="G18" s="2"/>
      <c r="H18" s="2"/>
      <c r="I18" s="179"/>
      <c r="J18" s="179"/>
      <c r="K18" s="179"/>
      <c r="L18" s="179"/>
      <c r="M18" s="2"/>
      <c r="N18" s="185"/>
      <c r="O18" s="185"/>
      <c r="P18" s="185"/>
      <c r="Q18" s="185"/>
      <c r="R18" s="2"/>
      <c r="S18" s="2"/>
    </row>
    <row r="19" spans="1:19" ht="51" x14ac:dyDescent="0.2">
      <c r="A19" s="3" t="s">
        <v>39</v>
      </c>
      <c r="B19" s="2" t="s">
        <v>37</v>
      </c>
      <c r="C19" s="2"/>
      <c r="D19" s="2"/>
      <c r="E19" s="2"/>
      <c r="F19" s="2"/>
      <c r="G19" s="2"/>
      <c r="H19" s="2"/>
      <c r="I19" s="179"/>
      <c r="J19" s="179"/>
      <c r="K19" s="179"/>
      <c r="L19" s="179"/>
      <c r="M19" s="2"/>
      <c r="N19" s="185"/>
      <c r="O19" s="185"/>
      <c r="P19" s="185"/>
      <c r="Q19" s="185"/>
      <c r="R19" s="2"/>
      <c r="S19" s="2"/>
    </row>
    <row r="20" spans="1:19" ht="85" x14ac:dyDescent="0.2">
      <c r="A20" s="3" t="s">
        <v>40</v>
      </c>
      <c r="B20" s="2" t="s">
        <v>37</v>
      </c>
      <c r="C20" s="2"/>
      <c r="D20" s="2"/>
      <c r="E20" s="2"/>
      <c r="F20" s="2"/>
      <c r="G20" s="2"/>
      <c r="H20" s="2"/>
      <c r="I20" s="179"/>
      <c r="J20" s="179"/>
      <c r="K20" s="179"/>
      <c r="L20" s="179"/>
      <c r="M20" s="2"/>
      <c r="N20" s="185"/>
      <c r="O20" s="185"/>
      <c r="P20" s="185"/>
      <c r="Q20" s="185"/>
      <c r="R20" s="2"/>
      <c r="S20" s="2"/>
    </row>
    <row r="21" spans="1:19" ht="34" x14ac:dyDescent="0.2">
      <c r="A21" s="3" t="s">
        <v>41</v>
      </c>
      <c r="B21" s="2" t="s">
        <v>42</v>
      </c>
      <c r="C21" s="2"/>
      <c r="D21" s="2"/>
      <c r="E21" s="2"/>
      <c r="F21" s="2"/>
      <c r="G21" s="2"/>
      <c r="H21" s="2"/>
      <c r="I21" s="179"/>
      <c r="J21" s="179"/>
      <c r="K21" s="179"/>
      <c r="L21" s="179"/>
      <c r="M21" s="2"/>
      <c r="N21" s="185"/>
      <c r="O21" s="185"/>
      <c r="P21" s="185"/>
      <c r="Q21" s="185"/>
      <c r="R21" s="2"/>
      <c r="S21" s="2"/>
    </row>
    <row r="22" spans="1:19" x14ac:dyDescent="0.2">
      <c r="A22" s="2"/>
      <c r="B22" s="2"/>
      <c r="C22" s="2"/>
      <c r="D22" s="2"/>
      <c r="E22" s="2"/>
      <c r="F22" s="2"/>
      <c r="G22" s="2"/>
      <c r="H22" s="2"/>
      <c r="I22" s="179"/>
      <c r="J22" s="179"/>
      <c r="K22" s="179"/>
      <c r="L22" s="179"/>
      <c r="M22" s="2"/>
      <c r="N22" s="185"/>
      <c r="O22" s="185"/>
      <c r="P22" s="185"/>
      <c r="Q22" s="185"/>
      <c r="R22" s="2"/>
      <c r="S22" s="2"/>
    </row>
    <row r="23" spans="1:19" x14ac:dyDescent="0.2">
      <c r="A23" s="2"/>
      <c r="B23" s="2"/>
      <c r="C23" s="2"/>
      <c r="D23" s="2"/>
      <c r="E23" s="2"/>
      <c r="F23" s="2"/>
      <c r="G23" s="2"/>
      <c r="H23" s="2"/>
      <c r="I23" s="179"/>
      <c r="J23" s="179"/>
      <c r="K23" s="179"/>
      <c r="L23" s="179"/>
      <c r="M23" s="2"/>
      <c r="N23" s="185"/>
      <c r="O23" s="185"/>
      <c r="P23" s="185"/>
      <c r="Q23" s="185"/>
      <c r="R23" s="2"/>
      <c r="S23" s="2"/>
    </row>
    <row r="24" spans="1:19" x14ac:dyDescent="0.2">
      <c r="A24" s="2"/>
      <c r="B24" s="2"/>
      <c r="C24" s="2"/>
      <c r="D24" s="2"/>
      <c r="E24" s="2"/>
      <c r="F24" s="2"/>
      <c r="G24" s="2"/>
      <c r="H24" s="2"/>
      <c r="I24" s="179"/>
      <c r="J24" s="179"/>
      <c r="K24" s="179"/>
      <c r="L24" s="179"/>
      <c r="M24" s="2"/>
      <c r="N24" s="185"/>
      <c r="O24" s="185"/>
      <c r="P24" s="185"/>
      <c r="Q24" s="185"/>
      <c r="R24" s="2"/>
      <c r="S24" s="2"/>
    </row>
    <row r="25" spans="1:19" x14ac:dyDescent="0.2">
      <c r="A25" s="2"/>
      <c r="B25" s="2"/>
      <c r="C25" s="2"/>
      <c r="D25" s="2"/>
      <c r="E25" s="2"/>
      <c r="F25" s="2"/>
      <c r="G25" s="2"/>
      <c r="H25" s="2"/>
      <c r="I25" s="179"/>
      <c r="J25" s="179"/>
      <c r="K25" s="179"/>
      <c r="L25" s="179"/>
      <c r="M25" s="2"/>
      <c r="N25" s="185"/>
      <c r="O25" s="185"/>
      <c r="P25" s="185"/>
      <c r="Q25" s="185"/>
      <c r="R25" s="2"/>
      <c r="S25" s="2"/>
    </row>
    <row r="26" spans="1:19" x14ac:dyDescent="0.2">
      <c r="A26" s="2"/>
      <c r="B26" s="2"/>
      <c r="C26" s="2"/>
      <c r="D26" s="2"/>
      <c r="E26" s="2"/>
      <c r="F26" s="2"/>
      <c r="G26" s="2"/>
      <c r="H26" s="2"/>
      <c r="I26" s="179"/>
      <c r="J26" s="179"/>
      <c r="K26" s="179"/>
      <c r="L26" s="179"/>
      <c r="M26" s="2"/>
      <c r="N26" s="185"/>
      <c r="O26" s="185"/>
      <c r="P26" s="185"/>
      <c r="Q26" s="185"/>
      <c r="R26" s="2"/>
      <c r="S26" s="2"/>
    </row>
    <row r="27" spans="1:19" x14ac:dyDescent="0.2">
      <c r="A27" s="2"/>
      <c r="B27" s="2"/>
      <c r="C27" s="2"/>
      <c r="D27" s="2"/>
      <c r="E27" s="2"/>
      <c r="F27" s="2"/>
      <c r="G27" s="2"/>
      <c r="H27" s="2"/>
      <c r="I27" s="179"/>
      <c r="J27" s="179"/>
      <c r="K27" s="179"/>
      <c r="L27" s="179"/>
      <c r="M27" s="2"/>
      <c r="N27" s="185"/>
      <c r="O27" s="185"/>
      <c r="P27" s="185"/>
      <c r="Q27" s="185"/>
      <c r="R27" s="2"/>
      <c r="S27" s="2"/>
    </row>
    <row r="28" spans="1:19" x14ac:dyDescent="0.2">
      <c r="A28" s="2"/>
      <c r="B28" s="2"/>
      <c r="C28" s="2"/>
      <c r="D28" s="2"/>
      <c r="E28" s="2"/>
      <c r="F28" s="2"/>
      <c r="G28" s="2"/>
      <c r="H28" s="2"/>
      <c r="I28" s="179"/>
      <c r="J28" s="179"/>
      <c r="K28" s="179"/>
      <c r="L28" s="179"/>
      <c r="M28" s="2"/>
      <c r="N28" s="185"/>
      <c r="O28" s="185"/>
      <c r="P28" s="185"/>
      <c r="Q28" s="185"/>
      <c r="R28" s="2"/>
      <c r="S28" s="2"/>
    </row>
    <row r="29" spans="1:19" x14ac:dyDescent="0.2">
      <c r="A29" s="2"/>
      <c r="B29" s="2"/>
      <c r="C29" s="2"/>
      <c r="D29" s="2"/>
      <c r="E29" s="2"/>
      <c r="F29" s="2"/>
      <c r="G29" s="2"/>
      <c r="H29" s="2"/>
      <c r="I29" s="179"/>
      <c r="J29" s="179"/>
      <c r="K29" s="179"/>
      <c r="L29" s="179"/>
      <c r="M29" s="2"/>
      <c r="N29" s="185"/>
      <c r="O29" s="185"/>
      <c r="P29" s="185"/>
      <c r="Q29" s="185"/>
      <c r="R29" s="2"/>
      <c r="S29" s="2"/>
    </row>
  </sheetData>
  <hyperlinks>
    <hyperlink ref="L11" r:id="rId1" display="https://canopeoapp.com/" xr:uid="{A1ACF13B-9BD4-0D47-A319-E5319BE381AC}"/>
    <hyperlink ref="Q9" r:id="rId2" display="https://canopeoapp.com/" xr:uid="{C52045E7-59AB-114F-820D-094131FC4B7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7EADD-E64C-4642-A989-17B5E9153994}">
  <dimension ref="A1:AC938"/>
  <sheetViews>
    <sheetView topLeftCell="J1" workbookViewId="0">
      <selection activeCell="AA1" sqref="AA1"/>
    </sheetView>
  </sheetViews>
  <sheetFormatPr baseColWidth="10" defaultRowHeight="16" x14ac:dyDescent="0.2"/>
  <cols>
    <col min="1" max="1" width="5.6640625" style="4" customWidth="1"/>
    <col min="2" max="2" width="10" style="4" customWidth="1"/>
    <col min="3" max="3" width="4.83203125" style="4" customWidth="1"/>
    <col min="4" max="5" width="10.83203125" style="4"/>
    <col min="6" max="8" width="10.83203125" style="4" customWidth="1"/>
    <col min="9" max="11" width="10.83203125" style="4"/>
    <col min="12" max="13" width="8.6640625" style="28" customWidth="1"/>
    <col min="14" max="15" width="8.33203125" style="23" customWidth="1"/>
    <col min="16" max="17" width="7.5" style="33" customWidth="1"/>
    <col min="18" max="19" width="10.1640625" style="23" customWidth="1"/>
    <col min="20" max="21" width="9" style="23" customWidth="1"/>
    <col min="22" max="22" width="9" style="14" customWidth="1"/>
    <col min="23" max="26" width="13.6640625" style="4" customWidth="1"/>
    <col min="27" max="29" width="10.83203125" style="4"/>
    <col min="35" max="35" width="13.5" customWidth="1"/>
  </cols>
  <sheetData>
    <row r="1" spans="1:29" s="9" customFormat="1" x14ac:dyDescent="0.2">
      <c r="A1" s="7" t="s">
        <v>19</v>
      </c>
      <c r="B1" s="7" t="s">
        <v>43</v>
      </c>
      <c r="C1" s="7" t="s">
        <v>44</v>
      </c>
      <c r="D1" s="7" t="s">
        <v>45</v>
      </c>
      <c r="E1" s="7" t="s">
        <v>46</v>
      </c>
      <c r="F1" s="7" t="s">
        <v>47</v>
      </c>
      <c r="G1" s="7" t="s">
        <v>111</v>
      </c>
      <c r="H1" s="7" t="s">
        <v>48</v>
      </c>
      <c r="I1" s="7" t="s">
        <v>49</v>
      </c>
      <c r="J1" s="7" t="s">
        <v>50</v>
      </c>
      <c r="K1" s="7" t="s">
        <v>51</v>
      </c>
      <c r="L1" s="26" t="s">
        <v>52</v>
      </c>
      <c r="M1" s="26" t="s">
        <v>53</v>
      </c>
      <c r="N1" s="18" t="s">
        <v>54</v>
      </c>
      <c r="O1" s="18" t="s">
        <v>199</v>
      </c>
      <c r="P1" s="32" t="s">
        <v>55</v>
      </c>
      <c r="Q1" s="32" t="s">
        <v>56</v>
      </c>
      <c r="R1" s="18" t="s">
        <v>57</v>
      </c>
      <c r="S1" s="18" t="s">
        <v>58</v>
      </c>
      <c r="T1" s="18" t="s">
        <v>59</v>
      </c>
      <c r="U1" s="18" t="s">
        <v>60</v>
      </c>
      <c r="V1" s="8" t="s">
        <v>61</v>
      </c>
      <c r="W1" s="7" t="s">
        <v>62</v>
      </c>
      <c r="X1" s="7" t="s">
        <v>63</v>
      </c>
      <c r="Y1" s="7" t="s">
        <v>209</v>
      </c>
      <c r="Z1" s="7" t="s">
        <v>112</v>
      </c>
      <c r="AA1" s="7" t="s">
        <v>215</v>
      </c>
      <c r="AB1" s="7"/>
      <c r="AC1" s="7"/>
    </row>
    <row r="2" spans="1:29" x14ac:dyDescent="0.2">
      <c r="A2" s="10" t="s">
        <v>64</v>
      </c>
      <c r="B2" s="10" t="s">
        <v>65</v>
      </c>
      <c r="C2" s="10">
        <v>2</v>
      </c>
      <c r="D2" s="10" t="s">
        <v>78</v>
      </c>
      <c r="E2" s="10" t="s">
        <v>79</v>
      </c>
      <c r="F2" s="10" t="s">
        <v>67</v>
      </c>
      <c r="G2" s="10" t="s">
        <v>68</v>
      </c>
      <c r="H2" s="10" t="s">
        <v>69</v>
      </c>
      <c r="I2" s="10">
        <v>2021</v>
      </c>
      <c r="J2" s="11">
        <v>44513</v>
      </c>
      <c r="K2" s="10">
        <v>0.5</v>
      </c>
      <c r="L2" s="27">
        <v>0</v>
      </c>
      <c r="M2" s="27">
        <v>1.0179068816303207E-2</v>
      </c>
      <c r="N2" s="21">
        <v>5.62</v>
      </c>
      <c r="O2" s="31">
        <v>1.1496964981832931E-2</v>
      </c>
      <c r="P2" s="34">
        <v>20.079999999999998</v>
      </c>
      <c r="Q2" s="34">
        <v>1.7464768063991939E-2</v>
      </c>
      <c r="R2" s="21">
        <v>9.02</v>
      </c>
      <c r="S2" s="37">
        <v>1.3546846799226188E-2</v>
      </c>
      <c r="T2" s="21">
        <v>1.42</v>
      </c>
      <c r="U2" s="37">
        <v>8.7456317009592423E-3</v>
      </c>
      <c r="V2" s="14">
        <v>1.5216293333349238E-2</v>
      </c>
      <c r="W2" s="4">
        <v>36.14</v>
      </c>
      <c r="X2" s="4">
        <v>722.8</v>
      </c>
      <c r="Y2" s="4">
        <v>10.998336821344829</v>
      </c>
      <c r="Z2" s="12">
        <v>644.78144513826896</v>
      </c>
      <c r="AA2" s="10">
        <v>29.82</v>
      </c>
      <c r="AB2" s="10"/>
      <c r="AC2" s="10"/>
    </row>
    <row r="3" spans="1:29" x14ac:dyDescent="0.2">
      <c r="A3" s="10" t="s">
        <v>64</v>
      </c>
      <c r="B3" s="10" t="s">
        <v>65</v>
      </c>
      <c r="C3" s="10">
        <v>4</v>
      </c>
      <c r="D3" s="10">
        <v>408</v>
      </c>
      <c r="E3" s="10" t="s">
        <v>79</v>
      </c>
      <c r="F3" s="10" t="s">
        <v>71</v>
      </c>
      <c r="G3" s="10" t="s">
        <v>72</v>
      </c>
      <c r="H3" s="10" t="s">
        <v>69</v>
      </c>
      <c r="I3" s="10">
        <v>2021</v>
      </c>
      <c r="J3" s="11">
        <v>44513</v>
      </c>
      <c r="K3" s="10">
        <v>0.5</v>
      </c>
      <c r="L3" s="27">
        <v>10.47</v>
      </c>
      <c r="M3" s="27" t="s">
        <v>69</v>
      </c>
      <c r="N3" s="21">
        <v>5.94</v>
      </c>
      <c r="O3" s="21" t="s">
        <v>69</v>
      </c>
      <c r="P3" s="34">
        <v>21.39</v>
      </c>
      <c r="Q3" s="33" t="s">
        <v>69</v>
      </c>
      <c r="R3" s="21">
        <v>16.190000000000001</v>
      </c>
      <c r="S3" s="21" t="s">
        <v>69</v>
      </c>
      <c r="T3" s="21">
        <v>5.94</v>
      </c>
      <c r="U3" s="21" t="s">
        <v>69</v>
      </c>
      <c r="V3" s="14">
        <v>2.1999999999999999E-2</v>
      </c>
      <c r="W3" s="4">
        <v>59.929999999999993</v>
      </c>
      <c r="X3" s="4">
        <v>1198.5999999999999</v>
      </c>
      <c r="Y3" s="4">
        <v>26.369199999999996</v>
      </c>
      <c r="Z3" s="12">
        <v>1069.2239072256912</v>
      </c>
      <c r="AA3" s="10">
        <v>37.729999999999997</v>
      </c>
      <c r="AB3" s="10"/>
      <c r="AC3" s="10"/>
    </row>
    <row r="4" spans="1:29" x14ac:dyDescent="0.2">
      <c r="A4" s="10" t="s">
        <v>64</v>
      </c>
      <c r="B4" s="10" t="s">
        <v>65</v>
      </c>
      <c r="C4" s="10">
        <v>2</v>
      </c>
      <c r="D4" s="10">
        <v>216</v>
      </c>
      <c r="E4" s="10" t="s">
        <v>79</v>
      </c>
      <c r="F4" s="10" t="s">
        <v>71</v>
      </c>
      <c r="G4" s="10" t="s">
        <v>76</v>
      </c>
      <c r="H4" s="10" t="s">
        <v>69</v>
      </c>
      <c r="I4" s="10">
        <v>2021</v>
      </c>
      <c r="J4" s="11">
        <v>44513</v>
      </c>
      <c r="K4" s="10">
        <v>0.5</v>
      </c>
      <c r="L4" s="27">
        <v>11.3</v>
      </c>
      <c r="M4" s="27" t="s">
        <v>69</v>
      </c>
      <c r="N4" s="21">
        <v>20.93</v>
      </c>
      <c r="O4" s="21" t="s">
        <v>69</v>
      </c>
      <c r="P4" s="34">
        <v>4.46</v>
      </c>
      <c r="Q4" s="33" t="s">
        <v>69</v>
      </c>
      <c r="R4" s="21">
        <v>26.67</v>
      </c>
      <c r="S4" s="21" t="s">
        <v>69</v>
      </c>
      <c r="T4" s="21">
        <v>22.48</v>
      </c>
      <c r="U4" s="21" t="s">
        <v>69</v>
      </c>
      <c r="V4" s="14">
        <v>2.5000000000000001E-2</v>
      </c>
      <c r="W4" s="4">
        <v>85.84</v>
      </c>
      <c r="X4" s="4">
        <v>1716.8000000000002</v>
      </c>
      <c r="Y4" s="4">
        <v>42.920000000000009</v>
      </c>
      <c r="Z4" s="12">
        <v>1531.4897413024087</v>
      </c>
      <c r="AA4" s="10">
        <v>47.4</v>
      </c>
      <c r="AB4" s="10"/>
      <c r="AC4" s="10"/>
    </row>
    <row r="5" spans="1:29" x14ac:dyDescent="0.2">
      <c r="A5" s="10" t="s">
        <v>64</v>
      </c>
      <c r="B5" s="10" t="s">
        <v>65</v>
      </c>
      <c r="C5" s="10">
        <v>4</v>
      </c>
      <c r="D5" s="10">
        <v>407</v>
      </c>
      <c r="E5" s="10" t="s">
        <v>79</v>
      </c>
      <c r="F5" s="10" t="s">
        <v>71</v>
      </c>
      <c r="G5" s="10" t="s">
        <v>76</v>
      </c>
      <c r="H5" s="10" t="s">
        <v>69</v>
      </c>
      <c r="I5" s="10">
        <v>2021</v>
      </c>
      <c r="J5" s="11">
        <v>44513</v>
      </c>
      <c r="K5" s="10">
        <v>0.5</v>
      </c>
      <c r="L5" s="27">
        <v>15.79</v>
      </c>
      <c r="M5" s="27" t="s">
        <v>69</v>
      </c>
      <c r="N5" s="21">
        <v>12.92</v>
      </c>
      <c r="O5" s="21" t="s">
        <v>69</v>
      </c>
      <c r="P5" s="34">
        <v>4.08</v>
      </c>
      <c r="Q5" s="33" t="s">
        <v>69</v>
      </c>
      <c r="R5" s="21">
        <v>35.26</v>
      </c>
      <c r="S5" s="21" t="s">
        <v>69</v>
      </c>
      <c r="T5" s="21">
        <v>29.68</v>
      </c>
      <c r="U5" s="21" t="s">
        <v>69</v>
      </c>
      <c r="V5" s="14">
        <v>2.7E-2</v>
      </c>
      <c r="W5" s="4">
        <v>97.72999999999999</v>
      </c>
      <c r="X5" s="4">
        <v>1954.6</v>
      </c>
      <c r="Y5" s="4">
        <v>52.7742</v>
      </c>
      <c r="Z5" s="12">
        <v>1743.6217662801071</v>
      </c>
      <c r="AA5" s="10">
        <v>28.234999999999999</v>
      </c>
      <c r="AB5" s="10"/>
      <c r="AC5" s="10"/>
    </row>
    <row r="6" spans="1:29" x14ac:dyDescent="0.2">
      <c r="A6" s="10" t="s">
        <v>64</v>
      </c>
      <c r="B6" s="10" t="s">
        <v>65</v>
      </c>
      <c r="C6" s="10">
        <v>4</v>
      </c>
      <c r="D6" s="10" t="s">
        <v>83</v>
      </c>
      <c r="E6" s="10" t="s">
        <v>79</v>
      </c>
      <c r="F6" s="10" t="s">
        <v>67</v>
      </c>
      <c r="G6" s="10" t="s">
        <v>68</v>
      </c>
      <c r="H6" s="10" t="s">
        <v>69</v>
      </c>
      <c r="I6" s="10">
        <v>2021</v>
      </c>
      <c r="J6" s="11">
        <v>44513</v>
      </c>
      <c r="K6" s="10">
        <v>0.5</v>
      </c>
      <c r="L6" s="27">
        <v>0.8</v>
      </c>
      <c r="M6" s="27">
        <v>1.0179068816303207E-2</v>
      </c>
      <c r="N6" s="21">
        <v>2.21</v>
      </c>
      <c r="O6" s="21">
        <v>1.3507230000000002E-2</v>
      </c>
      <c r="P6" s="34">
        <v>21.93</v>
      </c>
      <c r="Q6" s="34">
        <v>1.7464768063991939E-2</v>
      </c>
      <c r="R6" s="21">
        <v>8.7799999999999994</v>
      </c>
      <c r="S6" s="37">
        <v>1.3546846799226188E-2</v>
      </c>
      <c r="T6" s="21">
        <v>1.6</v>
      </c>
      <c r="U6" s="37">
        <v>8.7456317009592423E-3</v>
      </c>
      <c r="V6" s="14">
        <v>1.5683208454561906E-2</v>
      </c>
      <c r="W6" s="4">
        <v>35.32</v>
      </c>
      <c r="X6" s="4">
        <v>706.4</v>
      </c>
      <c r="Y6" s="4">
        <v>11.07861845230253</v>
      </c>
      <c r="Z6" s="12">
        <v>630.15165031222125</v>
      </c>
      <c r="AA6" s="10">
        <v>26.72</v>
      </c>
      <c r="AB6" s="10"/>
      <c r="AC6" s="10"/>
    </row>
    <row r="7" spans="1:29" x14ac:dyDescent="0.2">
      <c r="A7" s="10" t="s">
        <v>64</v>
      </c>
      <c r="B7" s="10" t="s">
        <v>65</v>
      </c>
      <c r="C7" s="10">
        <v>3</v>
      </c>
      <c r="D7" s="10" t="s">
        <v>84</v>
      </c>
      <c r="E7" s="10" t="s">
        <v>79</v>
      </c>
      <c r="F7" s="10" t="s">
        <v>67</v>
      </c>
      <c r="G7" s="10" t="s">
        <v>68</v>
      </c>
      <c r="H7" s="10" t="s">
        <v>69</v>
      </c>
      <c r="I7" s="10">
        <v>2021</v>
      </c>
      <c r="J7" s="11">
        <v>44513</v>
      </c>
      <c r="K7" s="10">
        <v>0.5</v>
      </c>
      <c r="L7" s="27">
        <v>0</v>
      </c>
      <c r="M7" s="27">
        <v>1.0179068816303207E-2</v>
      </c>
      <c r="N7" s="21">
        <v>3.12</v>
      </c>
      <c r="O7" s="31">
        <v>1.1379607359525918E-2</v>
      </c>
      <c r="P7" s="34">
        <v>12.58</v>
      </c>
      <c r="Q7" s="35">
        <v>7.8743903064813821E-3</v>
      </c>
      <c r="R7" s="21">
        <v>6.78</v>
      </c>
      <c r="S7" s="31">
        <v>1.3042003592031301E-2</v>
      </c>
      <c r="T7" s="21">
        <v>1.73</v>
      </c>
      <c r="U7" s="37">
        <v>8.7456317009592423E-3</v>
      </c>
      <c r="V7" s="14">
        <v>9.8355610166827069E-3</v>
      </c>
      <c r="W7" s="4">
        <v>24.21</v>
      </c>
      <c r="X7" s="4">
        <v>484.20000000000005</v>
      </c>
      <c r="Y7" s="4">
        <v>4.7623786442777671</v>
      </c>
      <c r="Z7" s="12">
        <v>431.93577163247107</v>
      </c>
      <c r="AA7" s="10">
        <v>31.94</v>
      </c>
      <c r="AB7" s="10"/>
      <c r="AC7" s="10"/>
    </row>
    <row r="8" spans="1:29" x14ac:dyDescent="0.2">
      <c r="A8" s="10" t="s">
        <v>64</v>
      </c>
      <c r="B8" s="10" t="s">
        <v>65</v>
      </c>
      <c r="C8" s="10">
        <v>1</v>
      </c>
      <c r="D8" s="10" t="s">
        <v>86</v>
      </c>
      <c r="E8" s="10" t="s">
        <v>79</v>
      </c>
      <c r="F8" s="10" t="s">
        <v>67</v>
      </c>
      <c r="G8" s="10" t="s">
        <v>68</v>
      </c>
      <c r="H8" s="10" t="s">
        <v>69</v>
      </c>
      <c r="I8" s="10">
        <v>2021</v>
      </c>
      <c r="J8" s="11">
        <v>44513</v>
      </c>
      <c r="K8" s="10">
        <v>0.5</v>
      </c>
      <c r="L8" s="27">
        <v>0</v>
      </c>
      <c r="M8" s="27">
        <v>1.0179068816303207E-2</v>
      </c>
      <c r="N8" s="21">
        <v>9.27</v>
      </c>
      <c r="O8" s="21">
        <v>1.3507230000000002E-2</v>
      </c>
      <c r="P8" s="34">
        <v>26.56</v>
      </c>
      <c r="Q8" s="34">
        <v>1.7464768063991939E-2</v>
      </c>
      <c r="R8" s="21">
        <v>14.86</v>
      </c>
      <c r="S8" s="37">
        <v>1.3546846799226188E-2</v>
      </c>
      <c r="T8" s="21">
        <v>4.1500000000000004</v>
      </c>
      <c r="U8" s="31">
        <v>1.5705173502715775E-2</v>
      </c>
      <c r="V8" s="14">
        <v>1.56010006446462E-2</v>
      </c>
      <c r="W8" s="4">
        <v>54.839999999999996</v>
      </c>
      <c r="X8" s="4">
        <v>1096.8</v>
      </c>
      <c r="Y8" s="4">
        <v>17.111177507047952</v>
      </c>
      <c r="Z8" s="12">
        <v>978.41213202497761</v>
      </c>
      <c r="AA8" s="10">
        <v>39.75</v>
      </c>
      <c r="AB8" s="10"/>
      <c r="AC8" s="10"/>
    </row>
    <row r="9" spans="1:29" x14ac:dyDescent="0.2">
      <c r="A9" s="10" t="s">
        <v>64</v>
      </c>
      <c r="B9" s="10" t="s">
        <v>65</v>
      </c>
      <c r="C9" s="10">
        <v>1</v>
      </c>
      <c r="D9" s="10">
        <v>108</v>
      </c>
      <c r="E9" s="10" t="s">
        <v>79</v>
      </c>
      <c r="F9" s="10" t="s">
        <v>71</v>
      </c>
      <c r="G9" s="10" t="s">
        <v>72</v>
      </c>
      <c r="H9" s="10" t="s">
        <v>69</v>
      </c>
      <c r="I9" s="10">
        <v>2021</v>
      </c>
      <c r="J9" s="11">
        <v>44513</v>
      </c>
      <c r="K9" s="10">
        <v>0.5</v>
      </c>
      <c r="L9" s="27">
        <v>38.17</v>
      </c>
      <c r="M9" s="27" t="s">
        <v>69</v>
      </c>
      <c r="N9" s="21">
        <v>40.31</v>
      </c>
      <c r="O9" s="21" t="s">
        <v>69</v>
      </c>
      <c r="P9" s="34">
        <v>15.1</v>
      </c>
      <c r="Q9" s="33" t="s">
        <v>69</v>
      </c>
      <c r="R9" s="21">
        <v>19.190000000000001</v>
      </c>
      <c r="S9" s="21" t="s">
        <v>69</v>
      </c>
      <c r="T9" s="21">
        <v>39.56</v>
      </c>
      <c r="U9" s="21" t="s">
        <v>69</v>
      </c>
      <c r="V9" s="14">
        <v>2.1000000000000001E-2</v>
      </c>
      <c r="W9" s="4">
        <v>152.32999999999998</v>
      </c>
      <c r="X9" s="4">
        <v>3046.5999999999995</v>
      </c>
      <c r="Y9" s="4">
        <v>63.978599999999993</v>
      </c>
      <c r="Z9" s="12">
        <v>2717.7520071364847</v>
      </c>
      <c r="AA9" s="10">
        <v>50.685000000000002</v>
      </c>
      <c r="AB9" s="10"/>
      <c r="AC9" s="10"/>
    </row>
    <row r="10" spans="1:29" x14ac:dyDescent="0.2">
      <c r="A10" s="10" t="s">
        <v>64</v>
      </c>
      <c r="B10" s="10" t="s">
        <v>65</v>
      </c>
      <c r="C10" s="10">
        <v>1</v>
      </c>
      <c r="D10" s="10">
        <v>107</v>
      </c>
      <c r="E10" s="10" t="s">
        <v>79</v>
      </c>
      <c r="F10" s="10" t="s">
        <v>71</v>
      </c>
      <c r="G10" s="10" t="s">
        <v>76</v>
      </c>
      <c r="H10" s="10" t="s">
        <v>69</v>
      </c>
      <c r="I10" s="10">
        <v>2021</v>
      </c>
      <c r="J10" s="11">
        <v>44513</v>
      </c>
      <c r="K10" s="10">
        <v>0.5</v>
      </c>
      <c r="L10" s="27">
        <v>24.87</v>
      </c>
      <c r="M10" s="27" t="s">
        <v>69</v>
      </c>
      <c r="N10" s="21">
        <v>25.9</v>
      </c>
      <c r="O10" s="21" t="s">
        <v>69</v>
      </c>
      <c r="P10" s="34">
        <v>9.16</v>
      </c>
      <c r="Q10" s="33" t="s">
        <v>69</v>
      </c>
      <c r="R10" s="21">
        <v>23.25</v>
      </c>
      <c r="S10" s="21" t="s">
        <v>69</v>
      </c>
      <c r="T10" s="21">
        <v>45.28</v>
      </c>
      <c r="U10" s="21" t="s">
        <v>69</v>
      </c>
      <c r="V10" s="14">
        <v>1.2999999999999999E-2</v>
      </c>
      <c r="W10" s="4">
        <v>128.45999999999998</v>
      </c>
      <c r="X10" s="4">
        <v>2569.1999999999998</v>
      </c>
      <c r="Y10" s="4">
        <v>33.3996</v>
      </c>
      <c r="Z10" s="12">
        <v>2291.8822479928635</v>
      </c>
      <c r="AA10" s="10">
        <v>40.935000000000002</v>
      </c>
      <c r="AB10" s="10"/>
      <c r="AC10" s="10"/>
    </row>
    <row r="11" spans="1:29" x14ac:dyDescent="0.2">
      <c r="A11" s="10" t="s">
        <v>64</v>
      </c>
      <c r="B11" s="10" t="s">
        <v>65</v>
      </c>
      <c r="C11" s="10">
        <v>3</v>
      </c>
      <c r="D11" s="10">
        <v>309</v>
      </c>
      <c r="E11" s="10" t="s">
        <v>79</v>
      </c>
      <c r="F11" s="10" t="s">
        <v>71</v>
      </c>
      <c r="G11" s="10" t="s">
        <v>72</v>
      </c>
      <c r="H11" s="10" t="s">
        <v>69</v>
      </c>
      <c r="I11" s="10">
        <v>2021</v>
      </c>
      <c r="J11" s="11">
        <v>44513</v>
      </c>
      <c r="K11" s="10">
        <v>0.5</v>
      </c>
      <c r="L11" s="27">
        <v>19.71</v>
      </c>
      <c r="M11" s="27" t="s">
        <v>69</v>
      </c>
      <c r="N11" s="21">
        <v>16.8</v>
      </c>
      <c r="O11" s="21" t="s">
        <v>69</v>
      </c>
      <c r="P11" s="34">
        <v>2.35</v>
      </c>
      <c r="Q11" s="33" t="s">
        <v>69</v>
      </c>
      <c r="R11" s="21">
        <v>64.86</v>
      </c>
      <c r="S11" s="21" t="s">
        <v>69</v>
      </c>
      <c r="T11" s="21">
        <v>81.599999999999994</v>
      </c>
      <c r="U11" s="21" t="s">
        <v>69</v>
      </c>
      <c r="V11" s="14">
        <v>2.1999999999999999E-2</v>
      </c>
      <c r="W11" s="4">
        <v>185.32</v>
      </c>
      <c r="X11" s="4">
        <v>3706.3999999999996</v>
      </c>
      <c r="Y11" s="4">
        <v>81.54079999999999</v>
      </c>
      <c r="Z11" s="12">
        <v>3306.3336306868864</v>
      </c>
      <c r="AA11" s="10">
        <v>51.05</v>
      </c>
      <c r="AB11" s="10"/>
      <c r="AC11" s="10"/>
    </row>
    <row r="12" spans="1:29" x14ac:dyDescent="0.2">
      <c r="A12" s="10" t="s">
        <v>64</v>
      </c>
      <c r="B12" s="10" t="s">
        <v>65</v>
      </c>
      <c r="C12" s="10">
        <v>2</v>
      </c>
      <c r="D12" s="10">
        <v>218</v>
      </c>
      <c r="E12" s="10" t="s">
        <v>79</v>
      </c>
      <c r="F12" s="10" t="s">
        <v>71</v>
      </c>
      <c r="G12" s="10" t="s">
        <v>73</v>
      </c>
      <c r="H12" s="10" t="s">
        <v>69</v>
      </c>
      <c r="I12" s="10">
        <v>2021</v>
      </c>
      <c r="J12" s="11">
        <v>44513</v>
      </c>
      <c r="K12" s="10">
        <v>0.5</v>
      </c>
      <c r="L12" s="27">
        <v>3.6</v>
      </c>
      <c r="M12" s="27" t="s">
        <v>69</v>
      </c>
      <c r="N12" s="21">
        <v>23.3</v>
      </c>
      <c r="O12" s="21" t="s">
        <v>69</v>
      </c>
      <c r="P12" s="34">
        <v>5.81</v>
      </c>
      <c r="Q12" s="33" t="s">
        <v>69</v>
      </c>
      <c r="R12" s="21">
        <v>9.1199999999999992</v>
      </c>
      <c r="S12" s="21" t="s">
        <v>69</v>
      </c>
      <c r="T12" s="21">
        <v>6.92</v>
      </c>
      <c r="U12" s="21" t="s">
        <v>69</v>
      </c>
      <c r="V12" s="14">
        <v>1.7000000000000001E-2</v>
      </c>
      <c r="W12" s="4">
        <v>48.75</v>
      </c>
      <c r="X12" s="4">
        <v>975</v>
      </c>
      <c r="Y12" s="4">
        <v>16.575000000000003</v>
      </c>
      <c r="Z12" s="12">
        <v>869.75914362176627</v>
      </c>
      <c r="AA12" s="10">
        <v>56.814999999999998</v>
      </c>
      <c r="AB12" s="10"/>
      <c r="AC12" s="10"/>
    </row>
    <row r="13" spans="1:29" x14ac:dyDescent="0.2">
      <c r="A13" s="10" t="s">
        <v>64</v>
      </c>
      <c r="B13" s="10" t="s">
        <v>65</v>
      </c>
      <c r="C13" s="10">
        <v>2</v>
      </c>
      <c r="D13" s="10">
        <v>217</v>
      </c>
      <c r="E13" s="10" t="s">
        <v>79</v>
      </c>
      <c r="F13" s="10" t="s">
        <v>71</v>
      </c>
      <c r="G13" s="10" t="s">
        <v>72</v>
      </c>
      <c r="H13" s="10" t="s">
        <v>69</v>
      </c>
      <c r="I13" s="10">
        <v>2021</v>
      </c>
      <c r="J13" s="11">
        <v>44513</v>
      </c>
      <c r="K13" s="10">
        <v>0.5</v>
      </c>
      <c r="L13" s="27">
        <v>19.600000000000001</v>
      </c>
      <c r="M13" s="27" t="s">
        <v>69</v>
      </c>
      <c r="N13" s="21">
        <v>29</v>
      </c>
      <c r="O13" s="21" t="s">
        <v>69</v>
      </c>
      <c r="P13" s="34">
        <v>23.4</v>
      </c>
      <c r="Q13" s="33" t="s">
        <v>69</v>
      </c>
      <c r="R13" s="21">
        <v>9.9499999999999993</v>
      </c>
      <c r="S13" s="21" t="s">
        <v>69</v>
      </c>
      <c r="T13" s="21">
        <v>3.69</v>
      </c>
      <c r="U13" s="21" t="s">
        <v>69</v>
      </c>
      <c r="V13" s="14">
        <v>0.02</v>
      </c>
      <c r="W13" s="4">
        <v>85.64</v>
      </c>
      <c r="X13" s="4">
        <v>1712.8</v>
      </c>
      <c r="Y13" s="4">
        <v>34.256</v>
      </c>
      <c r="Z13" s="12">
        <v>1527.921498661909</v>
      </c>
      <c r="AA13" s="10">
        <v>55.77</v>
      </c>
      <c r="AB13" s="10"/>
      <c r="AC13" s="10"/>
    </row>
    <row r="14" spans="1:29" x14ac:dyDescent="0.2">
      <c r="A14" s="10" t="s">
        <v>64</v>
      </c>
      <c r="B14" s="10" t="s">
        <v>65</v>
      </c>
      <c r="C14" s="10">
        <v>1</v>
      </c>
      <c r="D14" s="10">
        <v>109</v>
      </c>
      <c r="E14" s="10" t="s">
        <v>79</v>
      </c>
      <c r="F14" s="10" t="s">
        <v>71</v>
      </c>
      <c r="G14" s="10" t="s">
        <v>73</v>
      </c>
      <c r="H14" s="10" t="s">
        <v>69</v>
      </c>
      <c r="I14" s="10">
        <v>2021</v>
      </c>
      <c r="J14" s="11">
        <v>44513</v>
      </c>
      <c r="K14" s="10">
        <v>0.5</v>
      </c>
      <c r="L14" s="27">
        <v>43.34</v>
      </c>
      <c r="M14" s="27" t="s">
        <v>69</v>
      </c>
      <c r="N14" s="21">
        <v>112.22</v>
      </c>
      <c r="O14" s="21" t="s">
        <v>69</v>
      </c>
      <c r="P14" s="34">
        <v>9.11</v>
      </c>
      <c r="Q14" s="33" t="s">
        <v>69</v>
      </c>
      <c r="R14" s="21">
        <v>0</v>
      </c>
      <c r="S14" s="21" t="s">
        <v>69</v>
      </c>
      <c r="T14" s="21">
        <v>0</v>
      </c>
      <c r="U14" s="21" t="s">
        <v>69</v>
      </c>
      <c r="V14" s="14">
        <v>2.4E-2</v>
      </c>
      <c r="W14" s="4">
        <v>164.67000000000002</v>
      </c>
      <c r="X14" s="4">
        <v>3293.4000000000005</v>
      </c>
      <c r="Y14" s="4">
        <v>79.041600000000017</v>
      </c>
      <c r="Z14" s="12">
        <v>2937.9125780553081</v>
      </c>
      <c r="AA14" s="10">
        <v>66.055000000000007</v>
      </c>
      <c r="AB14" s="10"/>
      <c r="AC14" s="10"/>
    </row>
    <row r="15" spans="1:29" x14ac:dyDescent="0.2">
      <c r="A15" s="10" t="s">
        <v>64</v>
      </c>
      <c r="B15" s="10" t="s">
        <v>65</v>
      </c>
      <c r="C15" s="10">
        <v>3</v>
      </c>
      <c r="D15" s="10">
        <v>308</v>
      </c>
      <c r="E15" s="10" t="s">
        <v>79</v>
      </c>
      <c r="F15" s="10" t="s">
        <v>71</v>
      </c>
      <c r="G15" s="10" t="s">
        <v>76</v>
      </c>
      <c r="H15" s="10" t="s">
        <v>69</v>
      </c>
      <c r="I15" s="10">
        <v>2021</v>
      </c>
      <c r="J15" s="11">
        <v>44513</v>
      </c>
      <c r="K15" s="10">
        <v>0.5</v>
      </c>
      <c r="L15" s="27">
        <v>21.79</v>
      </c>
      <c r="M15" s="27" t="s">
        <v>69</v>
      </c>
      <c r="N15" s="21">
        <v>53.31</v>
      </c>
      <c r="O15" s="21" t="s">
        <v>69</v>
      </c>
      <c r="P15" s="34">
        <v>2.9</v>
      </c>
      <c r="Q15" s="33" t="s">
        <v>69</v>
      </c>
      <c r="R15" s="21">
        <v>27.91</v>
      </c>
      <c r="S15" s="21" t="s">
        <v>69</v>
      </c>
      <c r="T15" s="21">
        <v>20.2</v>
      </c>
      <c r="U15" s="21" t="s">
        <v>69</v>
      </c>
      <c r="V15" s="14">
        <v>2.5000000000000001E-2</v>
      </c>
      <c r="W15" s="4">
        <v>126.11</v>
      </c>
      <c r="X15" s="4">
        <v>2522.1999999999998</v>
      </c>
      <c r="Y15" s="4">
        <v>63.055</v>
      </c>
      <c r="Z15" s="12">
        <v>2249.9553969669937</v>
      </c>
      <c r="AA15" s="10">
        <v>62.844999999999999</v>
      </c>
      <c r="AB15" s="10"/>
      <c r="AC15" s="10"/>
    </row>
    <row r="16" spans="1:29" x14ac:dyDescent="0.2">
      <c r="A16" s="10" t="s">
        <v>64</v>
      </c>
      <c r="B16" s="10" t="s">
        <v>65</v>
      </c>
      <c r="C16" s="10">
        <v>4</v>
      </c>
      <c r="D16" s="10">
        <v>409</v>
      </c>
      <c r="E16" s="10" t="s">
        <v>79</v>
      </c>
      <c r="F16" s="10" t="s">
        <v>71</v>
      </c>
      <c r="G16" s="10" t="s">
        <v>73</v>
      </c>
      <c r="H16" s="10" t="s">
        <v>69</v>
      </c>
      <c r="I16" s="10">
        <v>2021</v>
      </c>
      <c r="J16" s="11">
        <v>44513</v>
      </c>
      <c r="K16" s="10">
        <v>0.5</v>
      </c>
      <c r="L16" s="27">
        <v>0.85</v>
      </c>
      <c r="M16" s="27" t="s">
        <v>69</v>
      </c>
      <c r="N16" s="21">
        <v>20.41</v>
      </c>
      <c r="O16" s="21" t="s">
        <v>69</v>
      </c>
      <c r="P16" s="34">
        <v>2.4500000000000002</v>
      </c>
      <c r="Q16" s="33" t="s">
        <v>69</v>
      </c>
      <c r="R16" s="21">
        <v>25.23</v>
      </c>
      <c r="S16" s="21" t="s">
        <v>69</v>
      </c>
      <c r="T16" s="21">
        <v>11.2</v>
      </c>
      <c r="U16" s="31">
        <v>7.4687088799465862E-3</v>
      </c>
      <c r="V16" s="14">
        <v>2.3E-2</v>
      </c>
      <c r="W16" s="4">
        <v>60.14</v>
      </c>
      <c r="X16" s="4">
        <v>1202.8</v>
      </c>
      <c r="Y16" s="4">
        <v>27.664399999999997</v>
      </c>
      <c r="Z16" s="12">
        <v>1072.9705619982158</v>
      </c>
      <c r="AA16" s="10">
        <v>55.02</v>
      </c>
      <c r="AB16" s="10"/>
      <c r="AC16" s="10"/>
    </row>
    <row r="17" spans="1:29" x14ac:dyDescent="0.2">
      <c r="A17" s="10" t="s">
        <v>64</v>
      </c>
      <c r="B17" s="10" t="s">
        <v>65</v>
      </c>
      <c r="C17" s="10">
        <v>3</v>
      </c>
      <c r="D17" s="10">
        <v>307</v>
      </c>
      <c r="E17" s="10" t="s">
        <v>79</v>
      </c>
      <c r="F17" s="10" t="s">
        <v>71</v>
      </c>
      <c r="G17" s="10" t="s">
        <v>73</v>
      </c>
      <c r="H17" s="10" t="s">
        <v>69</v>
      </c>
      <c r="I17" s="10">
        <v>2021</v>
      </c>
      <c r="J17" s="11">
        <v>44513</v>
      </c>
      <c r="K17" s="10">
        <v>0.5</v>
      </c>
      <c r="L17" s="27">
        <v>5.07</v>
      </c>
      <c r="M17" s="27" t="s">
        <v>69</v>
      </c>
      <c r="N17" s="21">
        <v>57.72</v>
      </c>
      <c r="O17" s="21" t="s">
        <v>69</v>
      </c>
      <c r="P17" s="34">
        <v>1.98</v>
      </c>
      <c r="Q17" s="33" t="s">
        <v>69</v>
      </c>
      <c r="R17" s="21">
        <v>17.14</v>
      </c>
      <c r="S17" s="21" t="s">
        <v>69</v>
      </c>
      <c r="T17" s="21">
        <v>27.5</v>
      </c>
      <c r="U17" s="21" t="s">
        <v>69</v>
      </c>
      <c r="V17" s="14">
        <v>1.7999999999999999E-2</v>
      </c>
      <c r="W17" s="4">
        <v>109.41</v>
      </c>
      <c r="X17" s="4">
        <v>2188.1999999999998</v>
      </c>
      <c r="Y17" s="4">
        <v>39.387599999999992</v>
      </c>
      <c r="Z17" s="12">
        <v>1952.0071364852809</v>
      </c>
      <c r="AA17" s="10">
        <v>86.194999999999993</v>
      </c>
      <c r="AB17" s="10"/>
      <c r="AC17" s="10"/>
    </row>
    <row r="18" spans="1:29" x14ac:dyDescent="0.2">
      <c r="A18" s="10" t="s">
        <v>87</v>
      </c>
      <c r="B18" s="10" t="s">
        <v>88</v>
      </c>
      <c r="C18" s="10">
        <v>1</v>
      </c>
      <c r="D18" s="10">
        <v>107</v>
      </c>
      <c r="E18" s="10" t="s">
        <v>79</v>
      </c>
      <c r="F18" s="10" t="s">
        <v>71</v>
      </c>
      <c r="G18" s="10" t="s">
        <v>76</v>
      </c>
      <c r="H18" s="10" t="s">
        <v>69</v>
      </c>
      <c r="I18" s="10">
        <v>2021</v>
      </c>
      <c r="J18" s="11">
        <v>44513</v>
      </c>
      <c r="K18" s="10">
        <v>0.5</v>
      </c>
      <c r="L18" s="27">
        <v>15.91</v>
      </c>
      <c r="M18" s="29">
        <v>1.6192692993868101E-2</v>
      </c>
      <c r="N18" s="21">
        <v>3.23</v>
      </c>
      <c r="O18" s="31">
        <v>2.4970689000000001E-2</v>
      </c>
      <c r="P18" s="34">
        <v>10.66</v>
      </c>
      <c r="Q18" s="35">
        <v>1.5127593E-2</v>
      </c>
      <c r="R18" s="21">
        <v>34.01</v>
      </c>
      <c r="S18" s="37">
        <v>1.3546846799226188E-2</v>
      </c>
      <c r="T18" s="21">
        <v>55.84</v>
      </c>
      <c r="U18" s="31">
        <v>7.7819006140376901E-3</v>
      </c>
      <c r="V18" s="14">
        <v>1.1657424173104794E-2</v>
      </c>
      <c r="W18" s="4">
        <v>119.65</v>
      </c>
      <c r="X18" s="4">
        <v>2393</v>
      </c>
      <c r="Y18" s="4">
        <v>27.896216046239772</v>
      </c>
      <c r="Z18" s="12">
        <v>2134.7011596788579</v>
      </c>
      <c r="AA18" s="10" t="s">
        <v>69</v>
      </c>
    </row>
    <row r="19" spans="1:29" x14ac:dyDescent="0.2">
      <c r="A19" s="10" t="s">
        <v>87</v>
      </c>
      <c r="B19" s="10" t="s">
        <v>88</v>
      </c>
      <c r="C19" s="10">
        <v>1</v>
      </c>
      <c r="D19" s="10">
        <v>109</v>
      </c>
      <c r="E19" s="10" t="s">
        <v>79</v>
      </c>
      <c r="F19" s="10" t="s">
        <v>71</v>
      </c>
      <c r="G19" s="10" t="s">
        <v>73</v>
      </c>
      <c r="H19" s="10" t="s">
        <v>69</v>
      </c>
      <c r="I19" s="10">
        <v>2021</v>
      </c>
      <c r="J19" s="11">
        <v>44513</v>
      </c>
      <c r="K19" s="10">
        <v>0.5</v>
      </c>
      <c r="L19" s="27">
        <v>15.27</v>
      </c>
      <c r="M19" s="27">
        <v>1.2489394236351542E-2</v>
      </c>
      <c r="N19" s="21">
        <v>18.95</v>
      </c>
      <c r="O19" s="31">
        <v>1.8831896999999997E-2</v>
      </c>
      <c r="P19" s="34">
        <v>7.34</v>
      </c>
      <c r="Q19" s="33">
        <v>1.6687565999999997E-2</v>
      </c>
      <c r="R19" s="21">
        <v>11.97</v>
      </c>
      <c r="S19" s="37">
        <v>1.3546846799226188E-2</v>
      </c>
      <c r="T19" s="21">
        <v>6.6</v>
      </c>
      <c r="U19" s="31">
        <v>1.0510356E-2</v>
      </c>
      <c r="V19" s="14">
        <v>1.499398533786505E-2</v>
      </c>
      <c r="W19" s="4">
        <v>60.13</v>
      </c>
      <c r="X19" s="4">
        <v>1202.6000000000001</v>
      </c>
      <c r="Y19" s="4">
        <v>18.031766767316512</v>
      </c>
      <c r="Z19" s="12">
        <v>1072.792149866191</v>
      </c>
      <c r="AA19" s="10" t="s">
        <v>69</v>
      </c>
    </row>
    <row r="20" spans="1:29" x14ac:dyDescent="0.2">
      <c r="A20" s="10" t="s">
        <v>87</v>
      </c>
      <c r="B20" s="10" t="s">
        <v>88</v>
      </c>
      <c r="C20" s="10">
        <v>1</v>
      </c>
      <c r="D20" s="10">
        <v>108</v>
      </c>
      <c r="E20" s="10" t="s">
        <v>79</v>
      </c>
      <c r="F20" s="10" t="s">
        <v>71</v>
      </c>
      <c r="G20" s="10" t="s">
        <v>72</v>
      </c>
      <c r="H20" s="10" t="s">
        <v>69</v>
      </c>
      <c r="I20" s="10">
        <v>2021</v>
      </c>
      <c r="J20" s="11">
        <v>44513</v>
      </c>
      <c r="K20" s="10">
        <v>0.5</v>
      </c>
      <c r="L20" s="27">
        <v>6.24</v>
      </c>
      <c r="M20" s="29">
        <v>8.7860954788349811E-3</v>
      </c>
      <c r="N20" s="21">
        <v>14.19</v>
      </c>
      <c r="O20" s="21">
        <v>2.1901292999999999E-2</v>
      </c>
      <c r="P20" s="34">
        <v>5.41</v>
      </c>
      <c r="Q20" s="35">
        <v>1.8247538999999997E-2</v>
      </c>
      <c r="R20" s="21">
        <v>12.19</v>
      </c>
      <c r="S20" s="37">
        <v>1.3546846799226188E-2</v>
      </c>
      <c r="T20" s="21">
        <v>6.57</v>
      </c>
      <c r="U20" s="21">
        <v>1.5705173502715775E-2</v>
      </c>
      <c r="V20" s="14">
        <v>1.6426969099626463E-2</v>
      </c>
      <c r="W20" s="4">
        <v>44.6</v>
      </c>
      <c r="X20" s="4">
        <v>892</v>
      </c>
      <c r="Y20" s="4">
        <v>14.652856436866806</v>
      </c>
      <c r="Z20" s="12">
        <v>795.71810883140051</v>
      </c>
      <c r="AA20" s="10" t="s">
        <v>69</v>
      </c>
    </row>
    <row r="21" spans="1:29" x14ac:dyDescent="0.2">
      <c r="A21" s="10" t="s">
        <v>87</v>
      </c>
      <c r="B21" s="10" t="s">
        <v>88</v>
      </c>
      <c r="C21" s="10">
        <v>2</v>
      </c>
      <c r="D21" s="10">
        <v>216</v>
      </c>
      <c r="E21" s="10" t="s">
        <v>79</v>
      </c>
      <c r="F21" s="10" t="s">
        <v>71</v>
      </c>
      <c r="G21" s="10" t="s">
        <v>76</v>
      </c>
      <c r="H21" s="10" t="s">
        <v>69</v>
      </c>
      <c r="I21" s="10">
        <v>2021</v>
      </c>
      <c r="J21" s="11">
        <v>44513</v>
      </c>
      <c r="K21" s="10">
        <v>0.5</v>
      </c>
      <c r="L21" s="27">
        <v>9.49</v>
      </c>
      <c r="M21" s="29">
        <v>1.494258E-2</v>
      </c>
      <c r="N21" s="21">
        <v>3.1</v>
      </c>
      <c r="O21" s="31">
        <v>1.7882567999999998E-2</v>
      </c>
      <c r="P21" s="34">
        <v>11.05</v>
      </c>
      <c r="Q21" s="36">
        <v>1.9165016006095843E-2</v>
      </c>
      <c r="R21" s="21">
        <v>14.62</v>
      </c>
      <c r="S21" s="37">
        <v>1.3546846799226188E-2</v>
      </c>
      <c r="T21" s="21">
        <v>15.45</v>
      </c>
      <c r="U21" s="31">
        <v>4.6743218676238143E-3</v>
      </c>
      <c r="V21" s="14">
        <v>1.2647321633342652E-2</v>
      </c>
      <c r="W21" s="4">
        <v>53.709999999999994</v>
      </c>
      <c r="X21" s="4">
        <v>1074.1999999999998</v>
      </c>
      <c r="Y21" s="4">
        <v>13.585752898536676</v>
      </c>
      <c r="Z21" s="12">
        <v>958.25156110615501</v>
      </c>
      <c r="AA21" s="10" t="s">
        <v>69</v>
      </c>
    </row>
    <row r="22" spans="1:29" x14ac:dyDescent="0.2">
      <c r="A22" s="10" t="s">
        <v>87</v>
      </c>
      <c r="B22" s="10" t="s">
        <v>88</v>
      </c>
      <c r="C22" s="10">
        <v>2</v>
      </c>
      <c r="D22" s="10">
        <v>217</v>
      </c>
      <c r="E22" s="10" t="s">
        <v>79</v>
      </c>
      <c r="F22" s="10" t="s">
        <v>71</v>
      </c>
      <c r="G22" s="10" t="s">
        <v>72</v>
      </c>
      <c r="H22" s="10" t="s">
        <v>69</v>
      </c>
      <c r="I22" s="10">
        <v>2021</v>
      </c>
      <c r="J22" s="11">
        <v>44513</v>
      </c>
      <c r="K22" s="10">
        <v>0.5</v>
      </c>
      <c r="L22" s="27">
        <v>8.66</v>
      </c>
      <c r="M22" s="27">
        <v>1.041224798778705E-2</v>
      </c>
      <c r="N22" s="21">
        <v>4.9400000000000004</v>
      </c>
      <c r="O22" s="31">
        <v>1.7445815999999999E-2</v>
      </c>
      <c r="P22" s="34">
        <v>10.64</v>
      </c>
      <c r="Q22" s="36">
        <v>1.9165016006095843E-2</v>
      </c>
      <c r="R22" s="21">
        <v>1.22</v>
      </c>
      <c r="S22" s="37">
        <v>1.3546846799226188E-2</v>
      </c>
      <c r="T22" s="21">
        <v>1.21</v>
      </c>
      <c r="U22" s="37">
        <v>1.2422961984322333E-2</v>
      </c>
      <c r="V22" s="14">
        <v>1.5441586277284647E-2</v>
      </c>
      <c r="W22" s="4">
        <v>26.67</v>
      </c>
      <c r="X22" s="4">
        <v>533.40000000000009</v>
      </c>
      <c r="Y22" s="4">
        <v>8.236542120303632</v>
      </c>
      <c r="Z22" s="12">
        <v>475.82515611061558</v>
      </c>
      <c r="AA22" s="10" t="s">
        <v>69</v>
      </c>
    </row>
    <row r="23" spans="1:29" x14ac:dyDescent="0.2">
      <c r="A23" s="10" t="s">
        <v>87</v>
      </c>
      <c r="B23" s="10" t="s">
        <v>88</v>
      </c>
      <c r="C23" s="10">
        <v>2</v>
      </c>
      <c r="D23" s="10">
        <v>218</v>
      </c>
      <c r="E23" s="10" t="s">
        <v>79</v>
      </c>
      <c r="F23" s="10" t="s">
        <v>71</v>
      </c>
      <c r="G23" s="10" t="s">
        <v>73</v>
      </c>
      <c r="H23" s="10" t="s">
        <v>69</v>
      </c>
      <c r="I23" s="10">
        <v>2021</v>
      </c>
      <c r="J23" s="11">
        <v>44514</v>
      </c>
      <c r="K23" s="10">
        <v>0.5</v>
      </c>
      <c r="L23" s="27">
        <v>11.39</v>
      </c>
      <c r="M23" s="29">
        <v>5.8819159755740978E-3</v>
      </c>
      <c r="N23" s="21">
        <v>25.03</v>
      </c>
      <c r="O23" s="23">
        <v>1.7664191999999995E-2</v>
      </c>
      <c r="P23" s="34">
        <v>10.41</v>
      </c>
      <c r="Q23" s="35">
        <v>1.5268121999999997E-2</v>
      </c>
      <c r="R23" s="21">
        <v>12.5</v>
      </c>
      <c r="S23" s="37">
        <v>1.3546846799226188E-2</v>
      </c>
      <c r="T23" s="21">
        <v>5.54</v>
      </c>
      <c r="U23" s="37">
        <v>1.2422961984322333E-2</v>
      </c>
      <c r="V23" s="14">
        <v>1.3969935149148481E-2</v>
      </c>
      <c r="W23" s="4">
        <v>64.87</v>
      </c>
      <c r="X23" s="4">
        <v>1297.4000000000001</v>
      </c>
      <c r="Y23" s="4">
        <v>18.12459386250524</v>
      </c>
      <c r="Z23" s="12">
        <v>1157.3595004460303</v>
      </c>
      <c r="AA23" s="10" t="s">
        <v>69</v>
      </c>
    </row>
    <row r="24" spans="1:29" x14ac:dyDescent="0.2">
      <c r="A24" s="10" t="s">
        <v>87</v>
      </c>
      <c r="B24" s="10" t="s">
        <v>88</v>
      </c>
      <c r="C24" s="10">
        <v>3</v>
      </c>
      <c r="D24" s="10" t="s">
        <v>84</v>
      </c>
      <c r="E24" s="10" t="s">
        <v>79</v>
      </c>
      <c r="F24" s="10" t="s">
        <v>67</v>
      </c>
      <c r="G24" s="10" t="s">
        <v>68</v>
      </c>
      <c r="H24" s="10" t="s">
        <v>69</v>
      </c>
      <c r="I24" s="10">
        <v>2021</v>
      </c>
      <c r="J24" s="11">
        <v>44514</v>
      </c>
      <c r="K24" s="10">
        <v>0.5</v>
      </c>
      <c r="L24" s="27">
        <v>0</v>
      </c>
      <c r="M24" s="27">
        <v>1.449071466111421E-2</v>
      </c>
      <c r="N24" s="21">
        <v>4.17</v>
      </c>
      <c r="O24" s="31">
        <v>1.9540470000000001E-2</v>
      </c>
      <c r="P24" s="34">
        <v>6.22</v>
      </c>
      <c r="Q24" s="35">
        <v>1.6513875658596584E-2</v>
      </c>
      <c r="R24" s="21">
        <v>1.67</v>
      </c>
      <c r="S24" s="37">
        <v>1.3546846799226188E-2</v>
      </c>
      <c r="T24" s="21">
        <v>1.44</v>
      </c>
      <c r="U24" s="31">
        <v>1.5502490000000001E-2</v>
      </c>
      <c r="V24" s="14">
        <v>1.697384342601322E-2</v>
      </c>
      <c r="W24" s="4">
        <v>13.5</v>
      </c>
      <c r="X24" s="4">
        <v>270</v>
      </c>
      <c r="Y24" s="4">
        <v>4.5829377250235694</v>
      </c>
      <c r="Z24" s="12">
        <v>240.85637823371988</v>
      </c>
      <c r="AA24" s="10" t="s">
        <v>69</v>
      </c>
    </row>
    <row r="25" spans="1:29" x14ac:dyDescent="0.2">
      <c r="A25" s="10" t="s">
        <v>87</v>
      </c>
      <c r="B25" s="10" t="s">
        <v>88</v>
      </c>
      <c r="C25" s="10">
        <v>4</v>
      </c>
      <c r="D25" s="10">
        <v>407</v>
      </c>
      <c r="E25" s="10" t="s">
        <v>79</v>
      </c>
      <c r="F25" s="10" t="s">
        <v>71</v>
      </c>
      <c r="G25" s="10" t="s">
        <v>76</v>
      </c>
      <c r="H25" s="10" t="s">
        <v>69</v>
      </c>
      <c r="I25" s="10">
        <v>2021</v>
      </c>
      <c r="J25" s="11">
        <v>44514</v>
      </c>
      <c r="K25" s="10">
        <v>0.5</v>
      </c>
      <c r="L25" s="27">
        <v>3.53</v>
      </c>
      <c r="M25" s="27">
        <v>1.449071466111421E-2</v>
      </c>
      <c r="N25" s="21">
        <v>8.27</v>
      </c>
      <c r="O25" s="23">
        <v>1.7618134855968817E-2</v>
      </c>
      <c r="P25" s="34">
        <v>4.83</v>
      </c>
      <c r="Q25" s="35">
        <v>1.7693438205639195E-2</v>
      </c>
      <c r="R25" s="21">
        <v>11.92</v>
      </c>
      <c r="S25" s="37">
        <v>1.3546846799226188E-2</v>
      </c>
      <c r="T25" s="21">
        <v>0.98</v>
      </c>
      <c r="U25" s="37">
        <v>1.2422961984322333E-2</v>
      </c>
      <c r="V25" s="14">
        <v>1.5440786357509133E-2</v>
      </c>
      <c r="W25" s="4">
        <v>29.529999999999998</v>
      </c>
      <c r="X25" s="4">
        <v>590.59999999999991</v>
      </c>
      <c r="Y25" s="4">
        <v>9.1193284227448927</v>
      </c>
      <c r="Z25" s="12">
        <v>526.85102586975904</v>
      </c>
      <c r="AA25" s="10" t="s">
        <v>69</v>
      </c>
    </row>
    <row r="26" spans="1:29" x14ac:dyDescent="0.2">
      <c r="A26" s="10" t="s">
        <v>87</v>
      </c>
      <c r="B26" s="10" t="s">
        <v>88</v>
      </c>
      <c r="C26" s="10">
        <v>3</v>
      </c>
      <c r="D26" s="10">
        <v>308</v>
      </c>
      <c r="E26" s="10" t="s">
        <v>79</v>
      </c>
      <c r="F26" s="10" t="s">
        <v>71</v>
      </c>
      <c r="G26" s="10" t="s">
        <v>76</v>
      </c>
      <c r="H26" s="10" t="s">
        <v>69</v>
      </c>
      <c r="I26" s="10">
        <v>2021</v>
      </c>
      <c r="J26" s="11">
        <v>44514</v>
      </c>
      <c r="K26" s="10">
        <v>0.5</v>
      </c>
      <c r="L26" s="27">
        <v>5.2</v>
      </c>
      <c r="M26" s="27">
        <v>1.449071466111421E-2</v>
      </c>
      <c r="N26" s="21">
        <v>4.22</v>
      </c>
      <c r="O26" s="31">
        <v>2.0412099999999999E-2</v>
      </c>
      <c r="P26" s="34">
        <v>0.9</v>
      </c>
      <c r="Q26" s="35">
        <v>1.8779939999999998E-2</v>
      </c>
      <c r="R26" s="21">
        <v>41.43</v>
      </c>
      <c r="S26" s="37">
        <v>1.3546846799226188E-2</v>
      </c>
      <c r="T26" s="21">
        <v>33.19</v>
      </c>
      <c r="U26" s="31">
        <v>1.4080409999999998E-2</v>
      </c>
      <c r="V26" s="14">
        <v>1.4209646750997585E-2</v>
      </c>
      <c r="W26" s="4">
        <v>84.94</v>
      </c>
      <c r="X26" s="4">
        <v>1698.8</v>
      </c>
      <c r="Y26" s="4">
        <v>24.139347900594696</v>
      </c>
      <c r="Z26" s="12">
        <v>1515.4326494201605</v>
      </c>
      <c r="AA26" s="10" t="s">
        <v>69</v>
      </c>
    </row>
    <row r="27" spans="1:29" x14ac:dyDescent="0.2">
      <c r="A27" s="10" t="s">
        <v>87</v>
      </c>
      <c r="B27" s="10" t="s">
        <v>88</v>
      </c>
      <c r="C27" s="10">
        <v>2</v>
      </c>
      <c r="D27" s="10" t="s">
        <v>78</v>
      </c>
      <c r="E27" s="10" t="s">
        <v>79</v>
      </c>
      <c r="F27" s="10" t="s">
        <v>67</v>
      </c>
      <c r="G27" s="10" t="s">
        <v>68</v>
      </c>
      <c r="H27" s="10" t="s">
        <v>69</v>
      </c>
      <c r="I27" s="10">
        <v>2021</v>
      </c>
      <c r="J27" s="11">
        <v>44514</v>
      </c>
      <c r="K27" s="10">
        <v>0.5</v>
      </c>
      <c r="L27" s="27">
        <v>0</v>
      </c>
      <c r="M27" s="27">
        <v>1.449071466111421E-2</v>
      </c>
      <c r="N27" s="21">
        <v>2.33</v>
      </c>
      <c r="O27" s="31">
        <v>1.0713511583657869E-2</v>
      </c>
      <c r="P27" s="34">
        <v>5.66</v>
      </c>
      <c r="Q27" s="36">
        <v>1.9165016006095843E-2</v>
      </c>
      <c r="R27" s="21">
        <v>8.17</v>
      </c>
      <c r="S27" s="37">
        <v>1.3546846799226188E-2</v>
      </c>
      <c r="T27" s="21">
        <v>0.68</v>
      </c>
      <c r="U27" s="37">
        <v>1.2422961984322333E-2</v>
      </c>
      <c r="V27" s="14">
        <v>1.4997733080964516E-2</v>
      </c>
      <c r="W27" s="4">
        <v>16.84</v>
      </c>
      <c r="X27" s="4">
        <v>336.8</v>
      </c>
      <c r="Y27" s="4">
        <v>5.051236501668849</v>
      </c>
      <c r="Z27" s="12">
        <v>300.44603033006246</v>
      </c>
      <c r="AA27" s="10" t="s">
        <v>69</v>
      </c>
    </row>
    <row r="28" spans="1:29" x14ac:dyDescent="0.2">
      <c r="A28" s="10" t="s">
        <v>87</v>
      </c>
      <c r="B28" s="10" t="s">
        <v>88</v>
      </c>
      <c r="C28" s="10">
        <v>4</v>
      </c>
      <c r="D28" s="10">
        <v>409</v>
      </c>
      <c r="E28" s="10" t="s">
        <v>79</v>
      </c>
      <c r="F28" s="10" t="s">
        <v>71</v>
      </c>
      <c r="G28" s="10" t="s">
        <v>73</v>
      </c>
      <c r="H28" s="10" t="s">
        <v>69</v>
      </c>
      <c r="I28" s="10">
        <v>2021</v>
      </c>
      <c r="J28" s="11">
        <v>44514</v>
      </c>
      <c r="K28" s="10">
        <v>0.5</v>
      </c>
      <c r="L28" s="27">
        <v>5.39</v>
      </c>
      <c r="M28" s="27">
        <v>1.449071466111421E-2</v>
      </c>
      <c r="N28" s="21">
        <v>9.6999999999999993</v>
      </c>
      <c r="O28" s="23">
        <v>1.7618134855968817E-2</v>
      </c>
      <c r="P28" s="34">
        <v>3.12</v>
      </c>
      <c r="Q28" s="36">
        <v>1.9165016006095843E-2</v>
      </c>
      <c r="R28" s="21">
        <v>12.5</v>
      </c>
      <c r="S28" s="37">
        <v>1.3546846799226188E-2</v>
      </c>
      <c r="T28" s="21">
        <v>2.61</v>
      </c>
      <c r="U28" s="37">
        <v>1.2422961984322333E-2</v>
      </c>
      <c r="V28" s="14">
        <v>1.5322785889397682E-2</v>
      </c>
      <c r="W28" s="4">
        <v>33.32</v>
      </c>
      <c r="X28" s="4">
        <v>666.4</v>
      </c>
      <c r="Y28" s="4">
        <v>10.211104516694615</v>
      </c>
      <c r="Z28" s="12">
        <v>594.46922390722568</v>
      </c>
      <c r="AA28" s="10" t="s">
        <v>69</v>
      </c>
    </row>
    <row r="29" spans="1:29" x14ac:dyDescent="0.2">
      <c r="A29" s="10" t="s">
        <v>87</v>
      </c>
      <c r="B29" s="10" t="s">
        <v>88</v>
      </c>
      <c r="C29" s="10">
        <v>3</v>
      </c>
      <c r="D29" s="10">
        <v>307</v>
      </c>
      <c r="E29" s="10" t="s">
        <v>79</v>
      </c>
      <c r="F29" s="10" t="s">
        <v>71</v>
      </c>
      <c r="G29" s="10" t="s">
        <v>73</v>
      </c>
      <c r="H29" s="10" t="s">
        <v>69</v>
      </c>
      <c r="I29" s="10">
        <v>2021</v>
      </c>
      <c r="J29" s="11">
        <v>44514</v>
      </c>
      <c r="K29" s="10">
        <v>0.5</v>
      </c>
      <c r="L29" s="27">
        <v>0.72</v>
      </c>
      <c r="M29" s="27">
        <v>1.449071466111421E-2</v>
      </c>
      <c r="N29" s="21">
        <v>12.76</v>
      </c>
      <c r="O29" s="31">
        <v>1.9560669999999999E-2</v>
      </c>
      <c r="P29" s="34">
        <v>2.69</v>
      </c>
      <c r="Q29" s="36">
        <v>1.9165016006095843E-2</v>
      </c>
      <c r="R29" s="21">
        <v>20.59</v>
      </c>
      <c r="S29" s="37">
        <v>1.3546846799226188E-2</v>
      </c>
      <c r="T29" s="21">
        <v>9.9700000000000006</v>
      </c>
      <c r="U29" s="31">
        <v>1.3008800000000001E-2</v>
      </c>
      <c r="V29" s="14">
        <v>1.5412126437159579E-2</v>
      </c>
      <c r="W29" s="4">
        <v>46.730000000000004</v>
      </c>
      <c r="X29" s="4">
        <v>934.60000000000014</v>
      </c>
      <c r="Y29" s="4">
        <v>14.404173368169346</v>
      </c>
      <c r="Z29" s="12">
        <v>833.7198929527209</v>
      </c>
      <c r="AA29" s="10" t="s">
        <v>69</v>
      </c>
    </row>
    <row r="30" spans="1:29" x14ac:dyDescent="0.2">
      <c r="A30" s="10" t="s">
        <v>87</v>
      </c>
      <c r="B30" s="10" t="s">
        <v>88</v>
      </c>
      <c r="C30" s="10">
        <v>1</v>
      </c>
      <c r="D30" s="10" t="s">
        <v>86</v>
      </c>
      <c r="E30" s="10" t="s">
        <v>79</v>
      </c>
      <c r="F30" s="10" t="s">
        <v>67</v>
      </c>
      <c r="G30" s="10" t="s">
        <v>68</v>
      </c>
      <c r="H30" s="10" t="s">
        <v>69</v>
      </c>
      <c r="I30" s="10">
        <v>2021</v>
      </c>
      <c r="J30" s="11">
        <v>44514</v>
      </c>
      <c r="K30" s="10">
        <v>0.5</v>
      </c>
      <c r="L30" s="27">
        <v>0</v>
      </c>
      <c r="M30" s="27">
        <v>1.449071466111421E-2</v>
      </c>
      <c r="N30" s="21">
        <v>3.13</v>
      </c>
      <c r="O30" s="31">
        <v>9.205492120061531E-3</v>
      </c>
      <c r="P30" s="34">
        <v>10.89</v>
      </c>
      <c r="Q30" s="36">
        <v>1.9165016006095843E-2</v>
      </c>
      <c r="R30" s="21">
        <v>13.29</v>
      </c>
      <c r="S30" s="37">
        <v>1.3546846799226188E-2</v>
      </c>
      <c r="T30" s="21">
        <v>4.32</v>
      </c>
      <c r="U30" s="31">
        <v>1.3338804512265923E-2</v>
      </c>
      <c r="V30" s="14">
        <v>1.502312501096684E-2</v>
      </c>
      <c r="W30" s="4">
        <v>31.63</v>
      </c>
      <c r="X30" s="4">
        <v>632.6</v>
      </c>
      <c r="Y30" s="4">
        <v>9.5036288819376242</v>
      </c>
      <c r="Z30" s="12">
        <v>564.31757359500443</v>
      </c>
      <c r="AA30" s="10" t="s">
        <v>69</v>
      </c>
    </row>
    <row r="31" spans="1:29" x14ac:dyDescent="0.2">
      <c r="A31" s="10" t="s">
        <v>87</v>
      </c>
      <c r="B31" s="10" t="s">
        <v>88</v>
      </c>
      <c r="C31" s="10">
        <v>4</v>
      </c>
      <c r="D31" s="10">
        <v>408</v>
      </c>
      <c r="E31" s="10" t="s">
        <v>79</v>
      </c>
      <c r="F31" s="10" t="s">
        <v>71</v>
      </c>
      <c r="G31" s="10" t="s">
        <v>72</v>
      </c>
      <c r="H31" s="10" t="s">
        <v>69</v>
      </c>
      <c r="I31" s="10">
        <v>2021</v>
      </c>
      <c r="J31" s="11">
        <v>44514</v>
      </c>
      <c r="K31" s="10">
        <v>0.5</v>
      </c>
      <c r="L31" s="27">
        <v>1.91</v>
      </c>
      <c r="M31" s="27">
        <v>1.449071466111421E-2</v>
      </c>
      <c r="N31" s="21">
        <v>3.91</v>
      </c>
      <c r="O31" s="23">
        <v>1.7618134855968817E-2</v>
      </c>
      <c r="P31" s="34">
        <v>1.53</v>
      </c>
      <c r="Q31" s="36">
        <v>1.9165016006095843E-2</v>
      </c>
      <c r="R31" s="21">
        <v>42.98</v>
      </c>
      <c r="S31" s="37">
        <v>1.3546846799226188E-2</v>
      </c>
      <c r="T31" s="21">
        <v>30.45</v>
      </c>
      <c r="U31" s="31">
        <v>1.4868870746973248E-2</v>
      </c>
      <c r="V31" s="14">
        <v>1.4370973464409131E-2</v>
      </c>
      <c r="W31" s="4">
        <v>80.78</v>
      </c>
      <c r="X31" s="4">
        <v>1615.6</v>
      </c>
      <c r="Y31" s="4">
        <v>23.21774472909939</v>
      </c>
      <c r="Z31" s="12">
        <v>1441.2132024977698</v>
      </c>
      <c r="AA31" s="10" t="s">
        <v>69</v>
      </c>
    </row>
    <row r="32" spans="1:29" ht="16" customHeight="1" x14ac:dyDescent="0.2">
      <c r="A32" s="10" t="s">
        <v>87</v>
      </c>
      <c r="B32" s="10" t="s">
        <v>88</v>
      </c>
      <c r="C32" s="10">
        <v>4</v>
      </c>
      <c r="D32" s="10" t="s">
        <v>83</v>
      </c>
      <c r="E32" s="10" t="s">
        <v>79</v>
      </c>
      <c r="F32" s="10" t="s">
        <v>67</v>
      </c>
      <c r="G32" s="10" t="s">
        <v>68</v>
      </c>
      <c r="H32" s="10" t="s">
        <v>69</v>
      </c>
      <c r="I32" s="10">
        <v>2021</v>
      </c>
      <c r="J32" s="11">
        <v>44514</v>
      </c>
      <c r="K32" s="10">
        <v>0.5</v>
      </c>
      <c r="L32" s="27">
        <v>1.21</v>
      </c>
      <c r="M32" s="27">
        <v>1.449071466111421E-2</v>
      </c>
      <c r="N32" s="21">
        <v>18.78</v>
      </c>
      <c r="O32" s="23">
        <v>1.7618134855968817E-2</v>
      </c>
      <c r="P32" s="34">
        <v>23.78</v>
      </c>
      <c r="Q32" s="36">
        <v>1.9165016006095843E-2</v>
      </c>
      <c r="R32" s="21">
        <v>16.97</v>
      </c>
      <c r="S32" s="37">
        <v>1.3546846799226188E-2</v>
      </c>
      <c r="T32" s="21">
        <v>4.3</v>
      </c>
      <c r="U32" s="31">
        <v>1.5107626102322667E-2</v>
      </c>
      <c r="V32" s="14">
        <v>1.6897281678703219E-2</v>
      </c>
      <c r="W32" s="4">
        <v>65.040000000000006</v>
      </c>
      <c r="X32" s="4">
        <v>1300.8000000000002</v>
      </c>
      <c r="Y32" s="4">
        <v>21.979984007657151</v>
      </c>
      <c r="Z32" s="12">
        <v>1160.3925066904551</v>
      </c>
      <c r="AA32" s="10" t="s">
        <v>69</v>
      </c>
    </row>
    <row r="33" spans="1:27" ht="16" customHeight="1" x14ac:dyDescent="0.2">
      <c r="A33" s="10" t="s">
        <v>87</v>
      </c>
      <c r="B33" s="10" t="s">
        <v>88</v>
      </c>
      <c r="C33" s="10">
        <v>3</v>
      </c>
      <c r="D33" s="10">
        <v>309</v>
      </c>
      <c r="E33" s="10" t="s">
        <v>79</v>
      </c>
      <c r="F33" s="10" t="s">
        <v>71</v>
      </c>
      <c r="G33" s="10" t="s">
        <v>72</v>
      </c>
      <c r="H33" s="10" t="s">
        <v>69</v>
      </c>
      <c r="I33" s="10">
        <v>2021</v>
      </c>
      <c r="J33" s="11">
        <v>44514</v>
      </c>
      <c r="K33" s="10">
        <v>0.5</v>
      </c>
      <c r="L33" s="27">
        <v>4.16</v>
      </c>
      <c r="M33" s="27">
        <v>1.449071466111421E-2</v>
      </c>
      <c r="N33" s="21">
        <v>11.43</v>
      </c>
      <c r="O33" s="23">
        <v>1.7618134855968817E-2</v>
      </c>
      <c r="P33" s="34">
        <v>4.78</v>
      </c>
      <c r="Q33" s="36">
        <v>1.9165016006095843E-2</v>
      </c>
      <c r="R33" s="21">
        <v>24.15</v>
      </c>
      <c r="S33" s="37">
        <v>1.3546846799226188E-2</v>
      </c>
      <c r="T33" s="21">
        <v>20.329999999999998</v>
      </c>
      <c r="U33" s="31">
        <v>1.535604E-2</v>
      </c>
      <c r="V33" s="14">
        <v>1.5306246326976244E-2</v>
      </c>
      <c r="W33" s="4">
        <v>64.849999999999994</v>
      </c>
      <c r="X33" s="4">
        <v>1297</v>
      </c>
      <c r="Y33" s="4">
        <v>19.852201486088187</v>
      </c>
      <c r="Z33" s="12">
        <v>1157.0026761819804</v>
      </c>
      <c r="AA33" s="10" t="s">
        <v>69</v>
      </c>
    </row>
    <row r="34" spans="1:27" ht="16" customHeight="1" x14ac:dyDescent="0.2">
      <c r="A34" s="10" t="s">
        <v>64</v>
      </c>
      <c r="B34" s="10" t="s">
        <v>65</v>
      </c>
      <c r="C34" s="10">
        <v>4</v>
      </c>
      <c r="D34" s="10">
        <v>409</v>
      </c>
      <c r="E34" s="10" t="s">
        <v>79</v>
      </c>
      <c r="F34" s="10" t="s">
        <v>67</v>
      </c>
      <c r="G34" s="10" t="s">
        <v>68</v>
      </c>
      <c r="H34" s="10" t="s">
        <v>91</v>
      </c>
      <c r="I34" s="10">
        <v>2022</v>
      </c>
      <c r="J34" s="11">
        <v>44905</v>
      </c>
      <c r="K34" s="10">
        <v>0.5</v>
      </c>
      <c r="L34" s="27">
        <v>0</v>
      </c>
      <c r="M34" s="27" t="s">
        <v>69</v>
      </c>
      <c r="N34" s="21">
        <v>1.48</v>
      </c>
      <c r="O34" s="21">
        <v>1.3507230000000002E-2</v>
      </c>
      <c r="P34" s="34">
        <v>7.73</v>
      </c>
      <c r="Q34" s="34">
        <v>1.7464768063991939E-2</v>
      </c>
      <c r="R34" s="21">
        <v>0.7</v>
      </c>
      <c r="S34" s="37">
        <v>1.3546846799226188E-2</v>
      </c>
      <c r="T34" s="21">
        <v>0.9</v>
      </c>
      <c r="U34" s="37">
        <v>8.7456317009592423E-3</v>
      </c>
      <c r="V34" s="14">
        <v>1.5943313489822326E-2</v>
      </c>
      <c r="W34" s="4">
        <v>10.81</v>
      </c>
      <c r="X34" s="4">
        <v>216.20000000000002</v>
      </c>
      <c r="Y34" s="4">
        <v>3.4469443764995873</v>
      </c>
      <c r="Z34" s="15">
        <v>192.8635147190009</v>
      </c>
      <c r="AA34" s="10">
        <v>23</v>
      </c>
    </row>
    <row r="35" spans="1:27" ht="16" customHeight="1" x14ac:dyDescent="0.2">
      <c r="A35" s="10" t="s">
        <v>87</v>
      </c>
      <c r="B35" s="10" t="s">
        <v>88</v>
      </c>
      <c r="C35" s="10">
        <v>2</v>
      </c>
      <c r="D35" s="10">
        <v>218</v>
      </c>
      <c r="E35" s="10" t="s">
        <v>79</v>
      </c>
      <c r="F35" s="10" t="s">
        <v>67</v>
      </c>
      <c r="G35" s="10" t="s">
        <v>68</v>
      </c>
      <c r="H35" s="10" t="s">
        <v>91</v>
      </c>
      <c r="I35" s="10">
        <v>2022</v>
      </c>
      <c r="J35" s="11">
        <v>44905</v>
      </c>
      <c r="K35" s="10">
        <v>0.25</v>
      </c>
      <c r="L35" s="27">
        <v>0</v>
      </c>
      <c r="M35" s="27" t="s">
        <v>69</v>
      </c>
      <c r="N35" s="21">
        <v>3.46</v>
      </c>
      <c r="O35" s="23">
        <v>1.7618134855968817E-2</v>
      </c>
      <c r="P35" s="34">
        <v>8.58</v>
      </c>
      <c r="Q35" s="36">
        <v>1.9165016006095843E-2</v>
      </c>
      <c r="R35" s="21">
        <v>1.02</v>
      </c>
      <c r="S35" s="37">
        <v>1.3546846799226188E-2</v>
      </c>
      <c r="T35" s="21">
        <v>0.7</v>
      </c>
      <c r="U35" s="37">
        <v>1.2422961984322333E-2</v>
      </c>
      <c r="V35" s="14">
        <v>1.801660182108945E-2</v>
      </c>
      <c r="W35" s="4">
        <v>13.759999999999998</v>
      </c>
      <c r="X35" s="4">
        <v>550.39999999999986</v>
      </c>
      <c r="Y35" s="4">
        <v>9.9163376423276315</v>
      </c>
      <c r="Z35" s="15">
        <v>490.99018733273851</v>
      </c>
      <c r="AA35" s="10">
        <v>34.08</v>
      </c>
    </row>
    <row r="36" spans="1:27" ht="16" customHeight="1" x14ac:dyDescent="0.2">
      <c r="A36" s="10" t="s">
        <v>64</v>
      </c>
      <c r="B36" s="10" t="s">
        <v>65</v>
      </c>
      <c r="C36" s="10">
        <v>3</v>
      </c>
      <c r="D36" s="10">
        <v>307</v>
      </c>
      <c r="E36" s="10" t="s">
        <v>79</v>
      </c>
      <c r="F36" s="10" t="s">
        <v>67</v>
      </c>
      <c r="G36" s="10" t="s">
        <v>68</v>
      </c>
      <c r="H36" s="10" t="s">
        <v>91</v>
      </c>
      <c r="I36" s="10">
        <v>2022</v>
      </c>
      <c r="J36" s="11">
        <v>44905</v>
      </c>
      <c r="K36" s="10">
        <v>0.5</v>
      </c>
      <c r="L36" s="27">
        <v>0</v>
      </c>
      <c r="M36" s="27" t="s">
        <v>69</v>
      </c>
      <c r="N36" s="21">
        <v>3.45</v>
      </c>
      <c r="O36" s="21">
        <v>1.3507230000000002E-2</v>
      </c>
      <c r="P36" s="34">
        <v>24.43</v>
      </c>
      <c r="Q36" s="34">
        <v>1.7464768063991939E-2</v>
      </c>
      <c r="R36" s="21">
        <v>0.86</v>
      </c>
      <c r="S36" s="37">
        <v>1.3546846799226188E-2</v>
      </c>
      <c r="T36" s="21">
        <v>0.6</v>
      </c>
      <c r="U36" s="37">
        <v>8.7456317009592423E-3</v>
      </c>
      <c r="V36" s="14">
        <v>1.6706267708630984E-2</v>
      </c>
      <c r="W36" s="4">
        <v>29.34</v>
      </c>
      <c r="X36" s="4">
        <v>586.79999999999995</v>
      </c>
      <c r="Y36" s="4">
        <v>9.8032378914246614</v>
      </c>
      <c r="Z36" s="15">
        <v>523.46119536128458</v>
      </c>
      <c r="AA36" s="10">
        <v>44.9</v>
      </c>
    </row>
    <row r="37" spans="1:27" ht="16" customHeight="1" x14ac:dyDescent="0.2">
      <c r="A37" s="10" t="s">
        <v>64</v>
      </c>
      <c r="B37" s="10" t="s">
        <v>65</v>
      </c>
      <c r="C37" s="10">
        <v>2</v>
      </c>
      <c r="D37" s="10">
        <v>218</v>
      </c>
      <c r="E37" s="10" t="s">
        <v>79</v>
      </c>
      <c r="F37" s="10" t="s">
        <v>67</v>
      </c>
      <c r="G37" s="10" t="s">
        <v>68</v>
      </c>
      <c r="H37" s="10" t="s">
        <v>91</v>
      </c>
      <c r="I37" s="10">
        <v>2022</v>
      </c>
      <c r="J37" s="11">
        <v>44905</v>
      </c>
      <c r="K37" s="10">
        <v>0.5</v>
      </c>
      <c r="L37" s="27">
        <v>0</v>
      </c>
      <c r="M37" s="27" t="s">
        <v>69</v>
      </c>
      <c r="N37" s="23" t="s">
        <v>69</v>
      </c>
      <c r="O37" s="21" t="s">
        <v>69</v>
      </c>
      <c r="P37" s="34">
        <v>21.27</v>
      </c>
      <c r="Q37" s="34">
        <v>1.7464768063991939E-2</v>
      </c>
      <c r="R37" s="23" t="s">
        <v>69</v>
      </c>
      <c r="S37" s="21" t="s">
        <v>69</v>
      </c>
      <c r="T37" s="23" t="s">
        <v>69</v>
      </c>
      <c r="U37" s="21" t="s">
        <v>69</v>
      </c>
      <c r="V37" s="14">
        <v>1.7464768063991939E-2</v>
      </c>
      <c r="W37" s="4">
        <v>21.27</v>
      </c>
      <c r="X37" s="4">
        <v>425.4</v>
      </c>
      <c r="Y37" s="4">
        <v>7.4295123344221707</v>
      </c>
      <c r="Z37" s="15">
        <v>379.48260481712754</v>
      </c>
      <c r="AA37" s="10">
        <v>47.5</v>
      </c>
    </row>
    <row r="38" spans="1:27" ht="16" customHeight="1" x14ac:dyDescent="0.2">
      <c r="A38" s="10" t="s">
        <v>87</v>
      </c>
      <c r="B38" s="10" t="s">
        <v>88</v>
      </c>
      <c r="C38" s="10">
        <v>1</v>
      </c>
      <c r="D38" s="10">
        <v>109</v>
      </c>
      <c r="E38" s="10" t="s">
        <v>79</v>
      </c>
      <c r="F38" s="10" t="s">
        <v>67</v>
      </c>
      <c r="G38" s="10" t="s">
        <v>68</v>
      </c>
      <c r="H38" s="10" t="s">
        <v>91</v>
      </c>
      <c r="I38" s="10">
        <v>2022</v>
      </c>
      <c r="J38" s="11">
        <v>44905</v>
      </c>
      <c r="K38" s="10">
        <v>0.25</v>
      </c>
      <c r="L38" s="27">
        <v>0</v>
      </c>
      <c r="M38" s="27" t="s">
        <v>69</v>
      </c>
      <c r="N38" s="21">
        <v>3.69</v>
      </c>
      <c r="O38" s="23">
        <v>1.7618134855968817E-2</v>
      </c>
      <c r="P38" s="34">
        <v>8.18</v>
      </c>
      <c r="Q38" s="36">
        <v>1.9165016006095843E-2</v>
      </c>
      <c r="R38" s="21">
        <v>2.11</v>
      </c>
      <c r="S38" s="37">
        <v>1.3546846799226188E-2</v>
      </c>
      <c r="T38" s="21">
        <v>1.1100000000000001</v>
      </c>
      <c r="U38" s="37">
        <v>1.2422961984322333E-2</v>
      </c>
      <c r="V38" s="14">
        <v>1.7505240761918756E-2</v>
      </c>
      <c r="W38" s="4">
        <v>15.089999999999998</v>
      </c>
      <c r="X38" s="4">
        <v>603.59999999999991</v>
      </c>
      <c r="Y38" s="4">
        <v>10.566163323894159</v>
      </c>
      <c r="Z38" s="15">
        <v>538.44781445138267</v>
      </c>
      <c r="AA38" s="10">
        <v>48.1</v>
      </c>
    </row>
    <row r="39" spans="1:27" ht="16" customHeight="1" x14ac:dyDescent="0.2">
      <c r="A39" s="10" t="s">
        <v>87</v>
      </c>
      <c r="B39" s="10" t="s">
        <v>88</v>
      </c>
      <c r="C39" s="10">
        <v>3</v>
      </c>
      <c r="D39" s="10">
        <v>307</v>
      </c>
      <c r="E39" s="10" t="s">
        <v>79</v>
      </c>
      <c r="F39" s="10" t="s">
        <v>67</v>
      </c>
      <c r="G39" s="10" t="s">
        <v>68</v>
      </c>
      <c r="H39" s="10" t="s">
        <v>91</v>
      </c>
      <c r="I39" s="10">
        <v>2022</v>
      </c>
      <c r="J39" s="11">
        <v>44907</v>
      </c>
      <c r="K39" s="10">
        <v>0.25</v>
      </c>
      <c r="L39" s="27">
        <v>0</v>
      </c>
      <c r="M39" s="27" t="s">
        <v>69</v>
      </c>
      <c r="N39" s="21">
        <v>2.5</v>
      </c>
      <c r="O39" s="23">
        <v>1.7618134855968817E-2</v>
      </c>
      <c r="P39" s="34">
        <v>9.61</v>
      </c>
      <c r="Q39" s="36">
        <v>1.9165016006095843E-2</v>
      </c>
      <c r="R39" s="21">
        <v>1.4</v>
      </c>
      <c r="S39" s="37">
        <v>1.3546846799226188E-2</v>
      </c>
      <c r="T39" s="21">
        <v>1.17</v>
      </c>
      <c r="U39" s="37">
        <v>1.2422961984322333E-2</v>
      </c>
      <c r="V39" s="14">
        <v>1.7828446321463E-2</v>
      </c>
      <c r="W39" s="4">
        <v>14.68</v>
      </c>
      <c r="X39" s="4">
        <v>587.20000000000005</v>
      </c>
      <c r="Y39" s="4">
        <v>10.468863679963075</v>
      </c>
      <c r="Z39" s="15">
        <v>523.81801962533461</v>
      </c>
      <c r="AA39" s="10">
        <v>34.54</v>
      </c>
    </row>
    <row r="40" spans="1:27" ht="16" customHeight="1" x14ac:dyDescent="0.2">
      <c r="A40" s="10" t="s">
        <v>87</v>
      </c>
      <c r="B40" s="10" t="s">
        <v>88</v>
      </c>
      <c r="C40" s="10">
        <v>4</v>
      </c>
      <c r="D40" s="10">
        <v>409</v>
      </c>
      <c r="E40" s="10" t="s">
        <v>79</v>
      </c>
      <c r="F40" s="10" t="s">
        <v>67</v>
      </c>
      <c r="G40" s="10" t="s">
        <v>68</v>
      </c>
      <c r="H40" s="10" t="s">
        <v>91</v>
      </c>
      <c r="I40" s="10">
        <v>2022</v>
      </c>
      <c r="J40" s="11">
        <v>44909</v>
      </c>
      <c r="K40" s="10">
        <v>0.25</v>
      </c>
      <c r="L40" s="27">
        <v>0</v>
      </c>
      <c r="M40" s="27" t="s">
        <v>69</v>
      </c>
      <c r="N40" s="23">
        <v>5.6</v>
      </c>
      <c r="O40" s="23">
        <v>1.7618134855968817E-2</v>
      </c>
      <c r="P40" s="33">
        <v>6.7</v>
      </c>
      <c r="Q40" s="36">
        <v>1.9165016006095843E-2</v>
      </c>
      <c r="R40" s="21">
        <v>0.3</v>
      </c>
      <c r="S40" s="37">
        <v>1.3546846799226188E-2</v>
      </c>
      <c r="T40" s="23" t="s">
        <v>69</v>
      </c>
      <c r="U40" s="21" t="s">
        <v>69</v>
      </c>
      <c r="V40" s="14">
        <v>1.8343747339209158E-2</v>
      </c>
      <c r="W40" s="4">
        <v>12.600000000000001</v>
      </c>
      <c r="X40" s="4">
        <v>504.00000000000006</v>
      </c>
      <c r="Y40" s="4">
        <v>9.2452486589614171</v>
      </c>
      <c r="Z40" s="15">
        <v>449.59857270294384</v>
      </c>
      <c r="AA40" s="10">
        <v>29.98</v>
      </c>
    </row>
    <row r="41" spans="1:27" ht="16" customHeight="1" x14ac:dyDescent="0.2">
      <c r="A41" s="10" t="s">
        <v>64</v>
      </c>
      <c r="B41" s="10" t="s">
        <v>65</v>
      </c>
      <c r="C41" s="10">
        <v>4</v>
      </c>
      <c r="D41" s="10">
        <v>407</v>
      </c>
      <c r="E41" s="10" t="s">
        <v>79</v>
      </c>
      <c r="F41" s="10" t="s">
        <v>67</v>
      </c>
      <c r="G41" s="10" t="s">
        <v>68</v>
      </c>
      <c r="H41" s="10" t="s">
        <v>90</v>
      </c>
      <c r="I41" s="10">
        <v>2022</v>
      </c>
      <c r="J41" s="11">
        <v>44905</v>
      </c>
      <c r="K41" s="10">
        <v>0.5</v>
      </c>
      <c r="L41" s="27">
        <v>0</v>
      </c>
      <c r="M41" s="27" t="s">
        <v>69</v>
      </c>
      <c r="N41" s="21">
        <v>1.53</v>
      </c>
      <c r="O41" s="21">
        <v>1.3507230000000002E-2</v>
      </c>
      <c r="P41" s="34">
        <v>11.79</v>
      </c>
      <c r="Q41" s="34">
        <v>1.7464768063991939E-2</v>
      </c>
      <c r="R41" s="21">
        <v>0.18</v>
      </c>
      <c r="S41" s="37">
        <v>1.3546846799226188E-2</v>
      </c>
      <c r="T41" s="21">
        <v>0.3</v>
      </c>
      <c r="U41" s="37">
        <v>8.7456317009592423E-3</v>
      </c>
      <c r="V41" s="14">
        <v>1.6785347775986482E-2</v>
      </c>
      <c r="W41" s="4">
        <v>13.799999999999999</v>
      </c>
      <c r="X41" s="4">
        <v>276</v>
      </c>
      <c r="Y41" s="4">
        <v>4.6327559861722696</v>
      </c>
      <c r="Z41" s="15">
        <v>246.20874219446924</v>
      </c>
      <c r="AA41" s="10">
        <v>27.5</v>
      </c>
    </row>
    <row r="42" spans="1:27" ht="16" customHeight="1" x14ac:dyDescent="0.2">
      <c r="A42" s="10" t="s">
        <v>87</v>
      </c>
      <c r="B42" s="10" t="s">
        <v>88</v>
      </c>
      <c r="C42" s="10">
        <v>1</v>
      </c>
      <c r="D42" s="10">
        <v>107</v>
      </c>
      <c r="E42" s="10" t="s">
        <v>79</v>
      </c>
      <c r="F42" s="10" t="s">
        <v>67</v>
      </c>
      <c r="G42" s="10" t="s">
        <v>68</v>
      </c>
      <c r="H42" s="10" t="s">
        <v>90</v>
      </c>
      <c r="I42" s="10">
        <v>2022</v>
      </c>
      <c r="J42" s="11">
        <v>44905</v>
      </c>
      <c r="K42" s="10">
        <v>0.25</v>
      </c>
      <c r="L42" s="27">
        <v>0</v>
      </c>
      <c r="M42" s="27" t="s">
        <v>69</v>
      </c>
      <c r="N42" s="21">
        <v>0.18</v>
      </c>
      <c r="O42" s="23">
        <v>1.7618134855968817E-2</v>
      </c>
      <c r="P42" s="34">
        <v>9.25</v>
      </c>
      <c r="Q42" s="36">
        <v>1.9165016006095843E-2</v>
      </c>
      <c r="R42" s="21">
        <v>0.53</v>
      </c>
      <c r="S42" s="37">
        <v>1.3546846799226188E-2</v>
      </c>
      <c r="T42" s="21">
        <v>0.18</v>
      </c>
      <c r="U42" s="37">
        <v>1.2422961984322333E-2</v>
      </c>
      <c r="V42" s="14">
        <v>1.872422330288253E-2</v>
      </c>
      <c r="W42" s="4">
        <v>10.139999999999999</v>
      </c>
      <c r="X42" s="4">
        <v>405.59999999999997</v>
      </c>
      <c r="Y42" s="4">
        <v>7.5945449716491531</v>
      </c>
      <c r="Z42" s="15">
        <v>361.81980374665477</v>
      </c>
      <c r="AA42" s="10">
        <v>31.9</v>
      </c>
    </row>
    <row r="43" spans="1:27" ht="16" customHeight="1" x14ac:dyDescent="0.2">
      <c r="A43" s="10" t="s">
        <v>87</v>
      </c>
      <c r="B43" s="10" t="s">
        <v>88</v>
      </c>
      <c r="C43" s="10">
        <v>2</v>
      </c>
      <c r="D43" s="10">
        <v>216</v>
      </c>
      <c r="E43" s="10" t="s">
        <v>79</v>
      </c>
      <c r="F43" s="10" t="s">
        <v>67</v>
      </c>
      <c r="G43" s="10" t="s">
        <v>68</v>
      </c>
      <c r="H43" s="10" t="s">
        <v>90</v>
      </c>
      <c r="I43" s="10">
        <v>2022</v>
      </c>
      <c r="J43" s="11">
        <v>44905</v>
      </c>
      <c r="K43" s="10">
        <v>0.25</v>
      </c>
      <c r="L43" s="27">
        <v>0</v>
      </c>
      <c r="M43" s="27" t="s">
        <v>69</v>
      </c>
      <c r="N43" s="21">
        <v>3.03</v>
      </c>
      <c r="O43" s="23">
        <v>1.7618134855968817E-2</v>
      </c>
      <c r="P43" s="34">
        <v>6.58</v>
      </c>
      <c r="Q43" s="36">
        <v>1.9165016006095843E-2</v>
      </c>
      <c r="R43" s="21">
        <v>1.36</v>
      </c>
      <c r="S43" s="37">
        <v>1.3546846799226188E-2</v>
      </c>
      <c r="T43" s="21">
        <v>0.6</v>
      </c>
      <c r="U43" s="37">
        <v>1.2422961984322333E-2</v>
      </c>
      <c r="V43" s="14">
        <v>1.7749891337185585E-2</v>
      </c>
      <c r="W43" s="4">
        <v>11.569999999999999</v>
      </c>
      <c r="X43" s="4">
        <v>462.79999999999995</v>
      </c>
      <c r="Y43" s="4">
        <v>8.2146497108494874</v>
      </c>
      <c r="Z43" s="15">
        <v>412.84567350579835</v>
      </c>
      <c r="AA43" s="10">
        <v>32.200000000000003</v>
      </c>
    </row>
    <row r="44" spans="1:27" ht="16" customHeight="1" x14ac:dyDescent="0.2">
      <c r="A44" s="10" t="s">
        <v>64</v>
      </c>
      <c r="B44" s="10" t="s">
        <v>65</v>
      </c>
      <c r="C44" s="10">
        <v>3</v>
      </c>
      <c r="D44" s="10">
        <v>309</v>
      </c>
      <c r="E44" s="10" t="s">
        <v>79</v>
      </c>
      <c r="F44" s="10" t="s">
        <v>67</v>
      </c>
      <c r="G44" s="10" t="s">
        <v>68</v>
      </c>
      <c r="H44" s="10" t="s">
        <v>90</v>
      </c>
      <c r="I44" s="10">
        <v>2022</v>
      </c>
      <c r="J44" s="11">
        <v>44905</v>
      </c>
      <c r="K44" s="10">
        <v>0.5</v>
      </c>
      <c r="L44" s="27">
        <v>0</v>
      </c>
      <c r="M44" s="27" t="s">
        <v>69</v>
      </c>
      <c r="N44" s="21">
        <v>12.58</v>
      </c>
      <c r="O44" s="21">
        <v>1.3507230000000002E-2</v>
      </c>
      <c r="P44" s="34">
        <v>20.87</v>
      </c>
      <c r="Q44" s="34">
        <v>1.7464768063991939E-2</v>
      </c>
      <c r="R44" s="21">
        <v>0.21</v>
      </c>
      <c r="S44" s="37">
        <v>1.3546846799226188E-2</v>
      </c>
      <c r="T44" s="21">
        <v>0.1</v>
      </c>
      <c r="U44" s="37">
        <v>8.7456317009592423E-3</v>
      </c>
      <c r="V44" s="14">
        <v>1.5939871560824801E-2</v>
      </c>
      <c r="W44" s="4">
        <v>33.760000000000005</v>
      </c>
      <c r="X44" s="4">
        <v>675.2</v>
      </c>
      <c r="Y44" s="4">
        <v>10.762601277868907</v>
      </c>
      <c r="Z44" s="15">
        <v>602.3193577163247</v>
      </c>
      <c r="AA44" s="10">
        <v>42.2</v>
      </c>
    </row>
    <row r="45" spans="1:27" ht="16" customHeight="1" x14ac:dyDescent="0.2">
      <c r="A45" s="10" t="s">
        <v>64</v>
      </c>
      <c r="B45" s="10" t="s">
        <v>65</v>
      </c>
      <c r="C45" s="10">
        <v>1</v>
      </c>
      <c r="D45" s="10">
        <v>109</v>
      </c>
      <c r="E45" s="10" t="s">
        <v>79</v>
      </c>
      <c r="F45" s="10" t="s">
        <v>67</v>
      </c>
      <c r="G45" s="10" t="s">
        <v>68</v>
      </c>
      <c r="H45" s="10" t="s">
        <v>90</v>
      </c>
      <c r="I45" s="10">
        <v>2022</v>
      </c>
      <c r="J45" s="11">
        <v>44905</v>
      </c>
      <c r="K45" s="10">
        <v>0.5</v>
      </c>
      <c r="L45" s="27">
        <v>0</v>
      </c>
      <c r="M45" s="27" t="s">
        <v>69</v>
      </c>
      <c r="N45" s="21">
        <v>8.24</v>
      </c>
      <c r="O45" s="21">
        <v>1.3507230000000002E-2</v>
      </c>
      <c r="P45" s="34">
        <v>27.4</v>
      </c>
      <c r="Q45" s="34">
        <v>1.7464768063991939E-2</v>
      </c>
      <c r="R45" s="21">
        <v>3.43</v>
      </c>
      <c r="S45" s="37">
        <v>1.3546846799226188E-2</v>
      </c>
      <c r="T45" s="21">
        <v>2.1</v>
      </c>
      <c r="U45" s="37">
        <v>8.7456317009592423E-3</v>
      </c>
      <c r="V45" s="14">
        <v>1.5901523712575649E-2</v>
      </c>
      <c r="W45" s="4">
        <v>41.17</v>
      </c>
      <c r="X45" s="4">
        <v>823.40000000000009</v>
      </c>
      <c r="Y45" s="4">
        <v>13.09331462493479</v>
      </c>
      <c r="Z45" s="15">
        <v>734.52274754683322</v>
      </c>
      <c r="AA45" s="10">
        <v>45</v>
      </c>
    </row>
    <row r="46" spans="1:27" ht="16" customHeight="1" x14ac:dyDescent="0.2">
      <c r="A46" s="10" t="s">
        <v>64</v>
      </c>
      <c r="B46" s="10" t="s">
        <v>65</v>
      </c>
      <c r="C46" s="10">
        <v>2</v>
      </c>
      <c r="D46" s="10">
        <v>216</v>
      </c>
      <c r="E46" s="10" t="s">
        <v>79</v>
      </c>
      <c r="F46" s="10" t="s">
        <v>67</v>
      </c>
      <c r="G46" s="10" t="s">
        <v>68</v>
      </c>
      <c r="H46" s="10" t="s">
        <v>90</v>
      </c>
      <c r="I46" s="10">
        <v>2022</v>
      </c>
      <c r="J46" s="11">
        <v>44905</v>
      </c>
      <c r="K46" s="10">
        <v>0.5</v>
      </c>
      <c r="L46" s="27">
        <v>0</v>
      </c>
      <c r="M46" s="27" t="s">
        <v>69</v>
      </c>
      <c r="N46" s="21">
        <v>5.57</v>
      </c>
      <c r="O46" s="21">
        <v>1.3507230000000002E-2</v>
      </c>
      <c r="P46" s="34">
        <v>25.83</v>
      </c>
      <c r="Q46" s="34">
        <v>1.7464768063991939E-2</v>
      </c>
      <c r="R46" s="21">
        <v>0.62</v>
      </c>
      <c r="S46" s="37">
        <v>1.3546846799226188E-2</v>
      </c>
      <c r="T46" s="21">
        <v>0.6</v>
      </c>
      <c r="U46" s="37">
        <v>8.7456317009592423E-3</v>
      </c>
      <c r="V46" s="14">
        <v>1.6554158621367495E-2</v>
      </c>
      <c r="W46" s="4">
        <v>32.619999999999997</v>
      </c>
      <c r="X46" s="4">
        <v>652.4</v>
      </c>
      <c r="Y46" s="4">
        <v>10.799933084580154</v>
      </c>
      <c r="Z46" s="15">
        <v>581.98037466547726</v>
      </c>
      <c r="AA46" s="10">
        <v>50.8</v>
      </c>
    </row>
    <row r="47" spans="1:27" ht="16" customHeight="1" x14ac:dyDescent="0.2">
      <c r="A47" s="10" t="s">
        <v>64</v>
      </c>
      <c r="B47" s="10" t="s">
        <v>65</v>
      </c>
      <c r="C47" s="10">
        <v>1</v>
      </c>
      <c r="D47" s="10">
        <v>108</v>
      </c>
      <c r="E47" s="10" t="s">
        <v>79</v>
      </c>
      <c r="F47" s="10" t="s">
        <v>67</v>
      </c>
      <c r="G47" s="10" t="s">
        <v>68</v>
      </c>
      <c r="H47" s="10" t="s">
        <v>90</v>
      </c>
      <c r="I47" s="10">
        <v>2022</v>
      </c>
      <c r="J47" s="11">
        <v>44905</v>
      </c>
      <c r="K47" s="10">
        <v>0.5</v>
      </c>
      <c r="L47" s="27">
        <v>0</v>
      </c>
      <c r="M47" s="27" t="s">
        <v>69</v>
      </c>
      <c r="N47" s="21">
        <v>1.48</v>
      </c>
      <c r="O47" s="21">
        <v>1.3507230000000002E-2</v>
      </c>
      <c r="P47" s="34">
        <v>32.869999999999997</v>
      </c>
      <c r="Q47" s="34">
        <v>1.7464768063991939E-2</v>
      </c>
      <c r="R47" s="21">
        <v>1.05</v>
      </c>
      <c r="S47" s="37">
        <v>1.3546846799226188E-2</v>
      </c>
      <c r="T47" s="21">
        <v>1.1000000000000001</v>
      </c>
      <c r="U47" s="37">
        <v>8.7456317009592423E-3</v>
      </c>
      <c r="V47" s="14">
        <v>1.6928822210237199E-2</v>
      </c>
      <c r="W47" s="4">
        <v>36.499999999999993</v>
      </c>
      <c r="X47" s="4">
        <v>729.99999999999989</v>
      </c>
      <c r="Y47" s="4">
        <v>12.358040213473153</v>
      </c>
      <c r="Z47" s="15">
        <v>651.20428189116853</v>
      </c>
      <c r="AA47" s="10">
        <v>51</v>
      </c>
    </row>
    <row r="48" spans="1:27" ht="16" customHeight="1" x14ac:dyDescent="0.2">
      <c r="A48" s="10" t="s">
        <v>64</v>
      </c>
      <c r="B48" s="10" t="s">
        <v>65</v>
      </c>
      <c r="C48" s="10">
        <v>1</v>
      </c>
      <c r="D48" s="10">
        <v>107</v>
      </c>
      <c r="E48" s="10" t="s">
        <v>79</v>
      </c>
      <c r="F48" s="10" t="s">
        <v>67</v>
      </c>
      <c r="G48" s="10" t="s">
        <v>68</v>
      </c>
      <c r="H48" s="10" t="s">
        <v>90</v>
      </c>
      <c r="I48" s="10">
        <v>2022</v>
      </c>
      <c r="J48" s="11">
        <v>44905</v>
      </c>
      <c r="K48" s="10">
        <v>0.5</v>
      </c>
      <c r="L48" s="27">
        <v>0</v>
      </c>
      <c r="M48" s="27" t="s">
        <v>69</v>
      </c>
      <c r="N48" s="21">
        <v>2.36</v>
      </c>
      <c r="O48" s="21">
        <v>1.3507230000000002E-2</v>
      </c>
      <c r="P48" s="34">
        <v>46.14</v>
      </c>
      <c r="Q48" s="34">
        <v>1.7464768063991939E-2</v>
      </c>
      <c r="R48" s="21">
        <v>1.28</v>
      </c>
      <c r="S48" s="37">
        <v>1.3546846799226188E-2</v>
      </c>
      <c r="T48" s="21">
        <v>0.7</v>
      </c>
      <c r="U48" s="37">
        <v>8.7456317009592423E-3</v>
      </c>
      <c r="V48" s="14">
        <v>1.7059496183959369E-2</v>
      </c>
      <c r="W48" s="4">
        <v>50.480000000000004</v>
      </c>
      <c r="X48" s="4">
        <v>1009.6000000000001</v>
      </c>
      <c r="Y48" s="4">
        <v>17.223267347325383</v>
      </c>
      <c r="Z48" s="15">
        <v>900.62444246208759</v>
      </c>
      <c r="AA48" s="10">
        <v>63.9</v>
      </c>
    </row>
    <row r="49" spans="1:27" ht="16" customHeight="1" x14ac:dyDescent="0.2">
      <c r="A49" s="10" t="s">
        <v>87</v>
      </c>
      <c r="B49" s="10" t="s">
        <v>88</v>
      </c>
      <c r="C49" s="10">
        <v>3</v>
      </c>
      <c r="D49" s="10">
        <v>309</v>
      </c>
      <c r="E49" s="10" t="s">
        <v>79</v>
      </c>
      <c r="F49" s="10" t="s">
        <v>67</v>
      </c>
      <c r="G49" s="10" t="s">
        <v>68</v>
      </c>
      <c r="H49" s="10" t="s">
        <v>90</v>
      </c>
      <c r="I49" s="10">
        <v>2022</v>
      </c>
      <c r="J49" s="11">
        <v>44907</v>
      </c>
      <c r="K49" s="10">
        <v>0.25</v>
      </c>
      <c r="L49" s="27">
        <v>0</v>
      </c>
      <c r="M49" s="27" t="s">
        <v>69</v>
      </c>
      <c r="N49" s="21">
        <v>1.5</v>
      </c>
      <c r="O49" s="23">
        <v>1.7618134855968817E-2</v>
      </c>
      <c r="P49" s="33" t="s">
        <v>69</v>
      </c>
      <c r="Q49" s="33" t="s">
        <v>69</v>
      </c>
      <c r="R49" s="21">
        <v>0.43</v>
      </c>
      <c r="S49" s="37">
        <v>1.3546846799226188E-2</v>
      </c>
      <c r="T49" s="21">
        <v>0.22</v>
      </c>
      <c r="U49" s="37">
        <v>1.2422961984322333E-2</v>
      </c>
      <c r="V49" s="14">
        <v>1.6272278160079725E-2</v>
      </c>
      <c r="W49" s="4">
        <v>2.15</v>
      </c>
      <c r="X49" s="4">
        <v>86</v>
      </c>
      <c r="Y49" s="4">
        <v>1.3994159217668563</v>
      </c>
      <c r="Z49" s="15">
        <v>76.717216770740407</v>
      </c>
      <c r="AA49" s="10">
        <v>33</v>
      </c>
    </row>
    <row r="50" spans="1:27" ht="16" customHeight="1" x14ac:dyDescent="0.2">
      <c r="A50" s="10" t="s">
        <v>87</v>
      </c>
      <c r="B50" s="10" t="s">
        <v>88</v>
      </c>
      <c r="C50" s="10">
        <v>4</v>
      </c>
      <c r="D50" s="10">
        <v>407</v>
      </c>
      <c r="E50" s="10" t="s">
        <v>79</v>
      </c>
      <c r="F50" s="10" t="s">
        <v>67</v>
      </c>
      <c r="G50" s="10" t="s">
        <v>68</v>
      </c>
      <c r="H50" s="10" t="s">
        <v>90</v>
      </c>
      <c r="I50" s="10">
        <v>2022</v>
      </c>
      <c r="J50" s="11">
        <v>44909</v>
      </c>
      <c r="K50" s="10">
        <v>0.25</v>
      </c>
      <c r="L50" s="27">
        <v>0</v>
      </c>
      <c r="M50" s="27" t="s">
        <v>69</v>
      </c>
      <c r="N50" s="23">
        <v>0.8</v>
      </c>
      <c r="O50" s="23">
        <v>1.7618134855968817E-2</v>
      </c>
      <c r="P50" s="33">
        <v>9.5</v>
      </c>
      <c r="Q50" s="36">
        <v>1.9165016006095843E-2</v>
      </c>
      <c r="R50" s="21">
        <v>1</v>
      </c>
      <c r="S50" s="37">
        <v>1.3546846799226188E-2</v>
      </c>
      <c r="T50" s="21">
        <v>0.8</v>
      </c>
      <c r="U50" s="37">
        <v>1.2422961984322333E-2</v>
      </c>
      <c r="V50" s="14">
        <v>1.8152675729699967E-2</v>
      </c>
      <c r="W50" s="4">
        <v>12.100000000000001</v>
      </c>
      <c r="X50" s="4">
        <v>484.00000000000006</v>
      </c>
      <c r="Y50" s="4">
        <v>8.7858950531747855</v>
      </c>
      <c r="Z50" s="15">
        <v>431.75735950044606</v>
      </c>
      <c r="AA50" s="10">
        <v>17.559999999999999</v>
      </c>
    </row>
    <row r="51" spans="1:27" ht="16" customHeight="1" x14ac:dyDescent="0.2">
      <c r="A51" s="10" t="s">
        <v>64</v>
      </c>
      <c r="B51" s="10" t="s">
        <v>65</v>
      </c>
      <c r="C51" s="10">
        <v>4</v>
      </c>
      <c r="D51" s="10">
        <v>408</v>
      </c>
      <c r="E51" s="10" t="s">
        <v>79</v>
      </c>
      <c r="F51" s="10" t="s">
        <v>67</v>
      </c>
      <c r="G51" s="10" t="s">
        <v>68</v>
      </c>
      <c r="H51" s="10" t="s">
        <v>72</v>
      </c>
      <c r="I51" s="10">
        <v>2022</v>
      </c>
      <c r="J51" s="11">
        <v>44905</v>
      </c>
      <c r="K51" s="10">
        <v>0.5</v>
      </c>
      <c r="L51" s="27">
        <v>0</v>
      </c>
      <c r="M51" s="27" t="s">
        <v>69</v>
      </c>
      <c r="N51" s="21">
        <v>1.38</v>
      </c>
      <c r="O51" s="21">
        <v>1.3507230000000002E-2</v>
      </c>
      <c r="P51" s="34">
        <v>9.09</v>
      </c>
      <c r="Q51" s="34">
        <v>1.7464768063991939E-2</v>
      </c>
      <c r="R51" s="23" t="s">
        <v>69</v>
      </c>
      <c r="S51" s="21" t="s">
        <v>69</v>
      </c>
      <c r="T51" s="23" t="s">
        <v>69</v>
      </c>
      <c r="U51" s="21" t="s">
        <v>69</v>
      </c>
      <c r="V51" s="14">
        <v>1.6943144135786698E-2</v>
      </c>
      <c r="W51" s="4">
        <v>10.469999999999999</v>
      </c>
      <c r="X51" s="4">
        <v>209.39999999999998</v>
      </c>
      <c r="Y51" s="4">
        <v>3.5478943820337343</v>
      </c>
      <c r="Z51" s="15">
        <v>186.79750223015162</v>
      </c>
      <c r="AA51" s="10">
        <v>31.4</v>
      </c>
    </row>
    <row r="52" spans="1:27" ht="16" customHeight="1" x14ac:dyDescent="0.2">
      <c r="A52" s="10" t="s">
        <v>87</v>
      </c>
      <c r="B52" s="10" t="s">
        <v>88</v>
      </c>
      <c r="C52" s="10">
        <v>4</v>
      </c>
      <c r="D52" s="10">
        <v>408</v>
      </c>
      <c r="E52" s="10" t="s">
        <v>79</v>
      </c>
      <c r="F52" s="10" t="s">
        <v>67</v>
      </c>
      <c r="G52" s="10" t="s">
        <v>68</v>
      </c>
      <c r="H52" s="10" t="s">
        <v>72</v>
      </c>
      <c r="I52" s="10">
        <v>2022</v>
      </c>
      <c r="J52" s="11">
        <v>44909</v>
      </c>
      <c r="K52" s="10">
        <v>0.25</v>
      </c>
      <c r="L52" s="27">
        <v>0</v>
      </c>
      <c r="M52" s="27" t="s">
        <v>69</v>
      </c>
      <c r="N52" s="23">
        <v>4.0999999999999996</v>
      </c>
      <c r="O52" s="23">
        <v>1.7618134855968817E-2</v>
      </c>
      <c r="P52" s="33">
        <v>7.3</v>
      </c>
      <c r="Q52" s="36">
        <v>1.9165016006095843E-2</v>
      </c>
      <c r="R52" s="23" t="s">
        <v>69</v>
      </c>
      <c r="S52" s="21" t="s">
        <v>69</v>
      </c>
      <c r="T52" s="23" t="s">
        <v>69</v>
      </c>
      <c r="U52" s="21" t="s">
        <v>69</v>
      </c>
      <c r="V52" s="14">
        <v>1.8608681557365947E-2</v>
      </c>
      <c r="W52" s="4">
        <v>11.399999999999999</v>
      </c>
      <c r="X52" s="4">
        <v>455.99999999999994</v>
      </c>
      <c r="Y52" s="4">
        <v>8.4855587901588709</v>
      </c>
      <c r="Z52" s="15">
        <v>406.77966101694909</v>
      </c>
      <c r="AA52" s="10">
        <v>17.54</v>
      </c>
    </row>
    <row r="53" spans="1:27" ht="16" customHeight="1" x14ac:dyDescent="0.2">
      <c r="A53" s="10" t="s">
        <v>87</v>
      </c>
      <c r="B53" s="10" t="s">
        <v>88</v>
      </c>
      <c r="C53" s="10">
        <v>2</v>
      </c>
      <c r="D53" s="10">
        <v>217</v>
      </c>
      <c r="E53" s="10" t="s">
        <v>79</v>
      </c>
      <c r="F53" s="10" t="s">
        <v>67</v>
      </c>
      <c r="G53" s="10" t="s">
        <v>68</v>
      </c>
      <c r="H53" s="10" t="s">
        <v>92</v>
      </c>
      <c r="I53" s="10">
        <v>2022</v>
      </c>
      <c r="J53" s="11">
        <v>44905</v>
      </c>
      <c r="K53" s="10">
        <v>0.25</v>
      </c>
      <c r="L53" s="27">
        <v>0</v>
      </c>
      <c r="M53" s="27" t="s">
        <v>69</v>
      </c>
      <c r="N53" s="21">
        <v>4.04</v>
      </c>
      <c r="O53" s="23">
        <v>1.7618134855968817E-2</v>
      </c>
      <c r="P53" s="34">
        <v>11.8</v>
      </c>
      <c r="Q53" s="36">
        <v>1.9165016006095843E-2</v>
      </c>
      <c r="R53" s="21">
        <v>1.02</v>
      </c>
      <c r="S53" s="37">
        <v>1.3546846799226188E-2</v>
      </c>
      <c r="T53" s="21">
        <v>0.6</v>
      </c>
      <c r="U53" s="37">
        <v>1.2422961984322333E-2</v>
      </c>
      <c r="V53" s="14">
        <v>1.8247194422442672E-2</v>
      </c>
      <c r="W53" s="4">
        <v>17.46</v>
      </c>
      <c r="X53" s="4">
        <v>698.40000000000009</v>
      </c>
      <c r="Y53" s="4">
        <v>12.743840584633965</v>
      </c>
      <c r="Z53" s="15">
        <v>623.01516503122218</v>
      </c>
      <c r="AA53" s="10">
        <v>35.6</v>
      </c>
    </row>
    <row r="54" spans="1:27" ht="16" customHeight="1" x14ac:dyDescent="0.2">
      <c r="A54" s="10" t="s">
        <v>64</v>
      </c>
      <c r="B54" s="10" t="s">
        <v>65</v>
      </c>
      <c r="C54" s="10">
        <v>3</v>
      </c>
      <c r="D54" s="10">
        <v>308</v>
      </c>
      <c r="E54" s="10" t="s">
        <v>79</v>
      </c>
      <c r="F54" s="10" t="s">
        <v>67</v>
      </c>
      <c r="G54" s="10" t="s">
        <v>68</v>
      </c>
      <c r="H54" s="10" t="s">
        <v>92</v>
      </c>
      <c r="I54" s="10">
        <v>2022</v>
      </c>
      <c r="J54" s="11">
        <v>44905</v>
      </c>
      <c r="K54" s="10">
        <v>0.5</v>
      </c>
      <c r="L54" s="27">
        <v>0</v>
      </c>
      <c r="M54" s="27" t="s">
        <v>69</v>
      </c>
      <c r="N54" s="21">
        <v>5.19</v>
      </c>
      <c r="O54" s="21">
        <v>1.3507230000000002E-2</v>
      </c>
      <c r="P54" s="34">
        <v>22.16</v>
      </c>
      <c r="Q54" s="34">
        <v>1.7464768063991939E-2</v>
      </c>
      <c r="R54" s="21">
        <v>0.25</v>
      </c>
      <c r="S54" s="37">
        <v>1.3546846799226188E-2</v>
      </c>
      <c r="T54" s="23" t="s">
        <v>69</v>
      </c>
      <c r="U54" s="21" t="s">
        <v>69</v>
      </c>
      <c r="V54" s="14">
        <v>1.6685090423835796E-2</v>
      </c>
      <c r="W54" s="4">
        <v>27.6</v>
      </c>
      <c r="X54" s="4">
        <v>552</v>
      </c>
      <c r="Y54" s="4">
        <v>9.2101699139573601</v>
      </c>
      <c r="Z54" s="15">
        <v>492.41748438893848</v>
      </c>
      <c r="AA54" s="10">
        <v>41.96</v>
      </c>
    </row>
    <row r="55" spans="1:27" ht="16" customHeight="1" x14ac:dyDescent="0.2">
      <c r="A55" s="10" t="s">
        <v>64</v>
      </c>
      <c r="B55" s="10" t="s">
        <v>65</v>
      </c>
      <c r="C55" s="10">
        <v>2</v>
      </c>
      <c r="D55" s="10">
        <v>217</v>
      </c>
      <c r="E55" s="10" t="s">
        <v>79</v>
      </c>
      <c r="F55" s="10" t="s">
        <v>67</v>
      </c>
      <c r="G55" s="10" t="s">
        <v>68</v>
      </c>
      <c r="H55" s="10" t="s">
        <v>92</v>
      </c>
      <c r="I55" s="10">
        <v>2022</v>
      </c>
      <c r="J55" s="11">
        <v>44905</v>
      </c>
      <c r="K55" s="10">
        <v>0.5</v>
      </c>
      <c r="L55" s="27">
        <v>0</v>
      </c>
      <c r="M55" s="27" t="s">
        <v>69</v>
      </c>
      <c r="N55" s="21">
        <v>2.1800000000000002</v>
      </c>
      <c r="O55" s="21">
        <v>1.3507230000000002E-2</v>
      </c>
      <c r="P55" s="34">
        <v>24.44</v>
      </c>
      <c r="Q55" s="34">
        <v>1.7464768063991939E-2</v>
      </c>
      <c r="R55" s="21">
        <v>1.01</v>
      </c>
      <c r="S55" s="37">
        <v>1.3546846799226188E-2</v>
      </c>
      <c r="T55" s="21">
        <v>0.7</v>
      </c>
      <c r="U55" s="37">
        <v>8.7456317009592423E-3</v>
      </c>
      <c r="V55" s="14">
        <v>1.6805116496359088E-2</v>
      </c>
      <c r="W55" s="4">
        <v>28.330000000000002</v>
      </c>
      <c r="X55" s="4">
        <v>566.6</v>
      </c>
      <c r="Y55" s="4">
        <v>9.5217790068370594</v>
      </c>
      <c r="Z55" s="15">
        <v>505.44157002676184</v>
      </c>
      <c r="AA55" s="10">
        <v>49.3</v>
      </c>
    </row>
    <row r="56" spans="1:27" ht="16" customHeight="1" x14ac:dyDescent="0.2">
      <c r="A56" s="10" t="s">
        <v>87</v>
      </c>
      <c r="B56" s="10" t="s">
        <v>88</v>
      </c>
      <c r="C56" s="10">
        <v>1</v>
      </c>
      <c r="D56" s="10">
        <v>108</v>
      </c>
      <c r="E56" s="10" t="s">
        <v>79</v>
      </c>
      <c r="F56" s="10" t="s">
        <v>67</v>
      </c>
      <c r="G56" s="10" t="s">
        <v>68</v>
      </c>
      <c r="H56" s="10" t="s">
        <v>92</v>
      </c>
      <c r="I56" s="10">
        <v>2022</v>
      </c>
      <c r="J56" s="11">
        <v>44905</v>
      </c>
      <c r="K56" s="10">
        <v>0.25</v>
      </c>
      <c r="L56" s="27">
        <v>0</v>
      </c>
      <c r="M56" s="27" t="s">
        <v>69</v>
      </c>
      <c r="N56" s="21">
        <v>2.8</v>
      </c>
      <c r="O56" s="23">
        <v>1.7618134855968817E-2</v>
      </c>
      <c r="P56" s="34">
        <v>10.78</v>
      </c>
      <c r="Q56" s="36">
        <v>1.9165016006095843E-2</v>
      </c>
      <c r="R56" s="21">
        <v>0.9</v>
      </c>
      <c r="S56" s="37">
        <v>1.3546846799226188E-2</v>
      </c>
      <c r="T56" s="21">
        <v>0.67</v>
      </c>
      <c r="U56" s="37">
        <v>1.2422961984322333E-2</v>
      </c>
      <c r="V56" s="14">
        <v>1.8247207708991776E-2</v>
      </c>
      <c r="W56" s="4">
        <v>15.149999999999999</v>
      </c>
      <c r="X56" s="4">
        <v>606</v>
      </c>
      <c r="Y56" s="4">
        <v>11.057807871649016</v>
      </c>
      <c r="Z56" s="15">
        <v>540.58876003568241</v>
      </c>
      <c r="AA56" s="10">
        <v>50.3</v>
      </c>
    </row>
    <row r="57" spans="1:27" ht="16" customHeight="1" x14ac:dyDescent="0.2">
      <c r="A57" s="10" t="s">
        <v>87</v>
      </c>
      <c r="B57" s="10" t="s">
        <v>88</v>
      </c>
      <c r="C57" s="10">
        <v>3</v>
      </c>
      <c r="D57" s="10">
        <v>308</v>
      </c>
      <c r="E57" s="10" t="s">
        <v>79</v>
      </c>
      <c r="F57" s="10" t="s">
        <v>67</v>
      </c>
      <c r="G57" s="10" t="s">
        <v>68</v>
      </c>
      <c r="H57" s="10" t="s">
        <v>92</v>
      </c>
      <c r="I57" s="10">
        <v>2022</v>
      </c>
      <c r="J57" s="11">
        <v>44907</v>
      </c>
      <c r="K57" s="10">
        <v>0.25</v>
      </c>
      <c r="L57" s="27">
        <v>0</v>
      </c>
      <c r="M57" s="27" t="s">
        <v>69</v>
      </c>
      <c r="N57" s="21">
        <v>0.1</v>
      </c>
      <c r="O57" s="23">
        <v>1.7618134855968817E-2</v>
      </c>
      <c r="P57" s="34">
        <v>13.2</v>
      </c>
      <c r="Q57" s="36">
        <v>1.9165016006095843E-2</v>
      </c>
      <c r="R57" s="21">
        <v>0.78</v>
      </c>
      <c r="S57" s="37">
        <v>1.3546846799226188E-2</v>
      </c>
      <c r="T57" s="21">
        <v>1.22</v>
      </c>
      <c r="U57" s="37">
        <v>1.2422961984322333E-2</v>
      </c>
      <c r="V57" s="14">
        <v>1.8330887509172007E-2</v>
      </c>
      <c r="W57" s="4">
        <v>15.299999999999999</v>
      </c>
      <c r="X57" s="4">
        <v>612</v>
      </c>
      <c r="Y57" s="4">
        <v>11.218503155613268</v>
      </c>
      <c r="Z57" s="15">
        <v>545.94112399643177</v>
      </c>
      <c r="AA57" s="10">
        <v>45.08</v>
      </c>
    </row>
    <row r="58" spans="1:27" ht="16" customHeight="1" x14ac:dyDescent="0.2">
      <c r="A58" s="10" t="s">
        <v>64</v>
      </c>
      <c r="B58" s="10" t="s">
        <v>65</v>
      </c>
      <c r="C58" s="10">
        <v>2</v>
      </c>
      <c r="D58" s="10">
        <v>204</v>
      </c>
      <c r="E58" s="10" t="s">
        <v>79</v>
      </c>
      <c r="F58" s="10" t="s">
        <v>71</v>
      </c>
      <c r="G58" s="10" t="s">
        <v>72</v>
      </c>
      <c r="H58" s="10" t="s">
        <v>110</v>
      </c>
      <c r="I58" s="10">
        <v>2022</v>
      </c>
      <c r="J58" s="11">
        <v>44902</v>
      </c>
      <c r="K58" s="10">
        <v>0.5</v>
      </c>
      <c r="L58" s="27">
        <v>0</v>
      </c>
      <c r="M58" s="27" t="s">
        <v>69</v>
      </c>
      <c r="N58" s="21">
        <v>9.7100000000000009</v>
      </c>
      <c r="O58" s="21">
        <v>1.3507230000000002E-2</v>
      </c>
      <c r="P58" s="34">
        <v>10.01</v>
      </c>
      <c r="Q58" s="34">
        <v>1.7464768063991939E-2</v>
      </c>
      <c r="R58" s="21">
        <v>1.64</v>
      </c>
      <c r="S58" s="21" t="s">
        <v>69</v>
      </c>
      <c r="T58" s="21">
        <v>0.1</v>
      </c>
      <c r="U58" s="21" t="s">
        <v>69</v>
      </c>
      <c r="V58" s="4">
        <v>1.7999999999999999E-2</v>
      </c>
      <c r="W58" s="4">
        <v>21.46</v>
      </c>
      <c r="X58" s="4">
        <v>429.20000000000005</v>
      </c>
      <c r="Y58" s="4">
        <v>7.7256</v>
      </c>
      <c r="Z58" s="15">
        <v>382.87243532560217</v>
      </c>
      <c r="AA58" s="10">
        <v>31.3</v>
      </c>
    </row>
    <row r="59" spans="1:27" ht="16" customHeight="1" x14ac:dyDescent="0.2">
      <c r="A59" s="10" t="s">
        <v>64</v>
      </c>
      <c r="B59" s="10" t="s">
        <v>65</v>
      </c>
      <c r="C59" s="10">
        <v>2</v>
      </c>
      <c r="D59" s="10">
        <v>205</v>
      </c>
      <c r="E59" s="10" t="s">
        <v>79</v>
      </c>
      <c r="F59" s="10" t="s">
        <v>71</v>
      </c>
      <c r="G59" s="10" t="s">
        <v>73</v>
      </c>
      <c r="H59" s="10" t="s">
        <v>110</v>
      </c>
      <c r="I59" s="10">
        <v>2022</v>
      </c>
      <c r="J59" s="11">
        <v>44902</v>
      </c>
      <c r="K59" s="10">
        <v>0.5</v>
      </c>
      <c r="L59" s="27">
        <v>0</v>
      </c>
      <c r="M59" s="27" t="s">
        <v>69</v>
      </c>
      <c r="N59" s="21">
        <v>9.94</v>
      </c>
      <c r="O59" s="21">
        <v>1.3507230000000002E-2</v>
      </c>
      <c r="P59" s="34">
        <v>3.37</v>
      </c>
      <c r="Q59" s="34">
        <v>1.7464768063991939E-2</v>
      </c>
      <c r="R59" s="21">
        <v>0.8</v>
      </c>
      <c r="S59" s="21" t="s">
        <v>69</v>
      </c>
      <c r="T59" s="21">
        <v>0.88</v>
      </c>
      <c r="U59" s="21" t="s">
        <v>69</v>
      </c>
      <c r="V59" s="4">
        <v>2.1999999999999999E-2</v>
      </c>
      <c r="W59" s="4">
        <v>14.99</v>
      </c>
      <c r="X59" s="4">
        <v>299.8</v>
      </c>
      <c r="Y59" s="4">
        <v>6.5956000000000001</v>
      </c>
      <c r="Z59" s="15">
        <v>267.43978590544157</v>
      </c>
      <c r="AA59" s="10" t="s">
        <v>69</v>
      </c>
    </row>
    <row r="60" spans="1:27" ht="16" customHeight="1" x14ac:dyDescent="0.2">
      <c r="A60" s="10" t="s">
        <v>64</v>
      </c>
      <c r="B60" s="10" t="s">
        <v>65</v>
      </c>
      <c r="C60" s="10">
        <v>2</v>
      </c>
      <c r="D60" s="10">
        <v>206</v>
      </c>
      <c r="E60" s="10" t="s">
        <v>79</v>
      </c>
      <c r="F60" s="10" t="s">
        <v>71</v>
      </c>
      <c r="G60" s="10" t="s">
        <v>76</v>
      </c>
      <c r="H60" s="10" t="s">
        <v>110</v>
      </c>
      <c r="I60" s="10">
        <v>2022</v>
      </c>
      <c r="J60" s="11">
        <v>44902</v>
      </c>
      <c r="K60" s="10">
        <v>0.5</v>
      </c>
      <c r="L60" s="27">
        <v>0</v>
      </c>
      <c r="M60" s="27" t="s">
        <v>69</v>
      </c>
      <c r="N60" s="21">
        <v>5.74</v>
      </c>
      <c r="O60" s="21">
        <v>1.3507230000000002E-2</v>
      </c>
      <c r="P60" s="34">
        <v>4.75</v>
      </c>
      <c r="Q60" s="34">
        <v>1.7464768063991939E-2</v>
      </c>
      <c r="R60" s="21">
        <v>2.72</v>
      </c>
      <c r="S60" s="21" t="s">
        <v>69</v>
      </c>
      <c r="T60" s="21">
        <v>1.87</v>
      </c>
      <c r="U60" s="21" t="s">
        <v>69</v>
      </c>
      <c r="V60" s="4">
        <v>2.3E-2</v>
      </c>
      <c r="W60" s="4">
        <v>15.080000000000002</v>
      </c>
      <c r="X60" s="4">
        <v>301.60000000000002</v>
      </c>
      <c r="Y60" s="4">
        <v>6.9368000000000007</v>
      </c>
      <c r="Z60" s="15">
        <v>269.04549509366637</v>
      </c>
      <c r="AA60" s="10" t="s">
        <v>69</v>
      </c>
    </row>
    <row r="61" spans="1:27" ht="16" customHeight="1" x14ac:dyDescent="0.2">
      <c r="A61" s="10" t="s">
        <v>64</v>
      </c>
      <c r="B61" s="10" t="s">
        <v>65</v>
      </c>
      <c r="C61" s="10">
        <v>4</v>
      </c>
      <c r="D61" s="10">
        <v>413</v>
      </c>
      <c r="E61" s="10" t="s">
        <v>79</v>
      </c>
      <c r="F61" s="10" t="s">
        <v>71</v>
      </c>
      <c r="G61" s="10" t="s">
        <v>72</v>
      </c>
      <c r="H61" s="10" t="s">
        <v>110</v>
      </c>
      <c r="I61" s="10">
        <v>2022</v>
      </c>
      <c r="J61" s="11">
        <v>44904</v>
      </c>
      <c r="K61" s="10">
        <v>0.5</v>
      </c>
      <c r="L61" s="27">
        <v>0</v>
      </c>
      <c r="M61" s="27" t="s">
        <v>69</v>
      </c>
      <c r="N61" s="21">
        <v>15.8</v>
      </c>
      <c r="O61" s="21">
        <v>1.3507230000000002E-2</v>
      </c>
      <c r="P61" s="34">
        <v>15.55</v>
      </c>
      <c r="Q61" s="34">
        <v>1.7464768063991939E-2</v>
      </c>
      <c r="R61" s="21">
        <v>0.46</v>
      </c>
      <c r="S61" s="21" t="s">
        <v>69</v>
      </c>
      <c r="T61" s="21">
        <v>0.39</v>
      </c>
      <c r="U61" s="21" t="s">
        <v>69</v>
      </c>
      <c r="V61" s="4">
        <v>2.1000000000000001E-2</v>
      </c>
      <c r="W61" s="4">
        <v>32.200000000000003</v>
      </c>
      <c r="X61" s="4">
        <v>644</v>
      </c>
      <c r="Y61" s="4">
        <v>13.524000000000001</v>
      </c>
      <c r="Z61" s="15">
        <v>574.48706512042816</v>
      </c>
      <c r="AA61" s="10" t="s">
        <v>69</v>
      </c>
    </row>
    <row r="62" spans="1:27" ht="16" customHeight="1" x14ac:dyDescent="0.2">
      <c r="A62" s="10" t="s">
        <v>64</v>
      </c>
      <c r="B62" s="10" t="s">
        <v>65</v>
      </c>
      <c r="C62" s="10">
        <v>3</v>
      </c>
      <c r="D62" s="10">
        <v>314</v>
      </c>
      <c r="E62" s="10" t="s">
        <v>79</v>
      </c>
      <c r="F62" s="10" t="s">
        <v>71</v>
      </c>
      <c r="G62" s="10" t="s">
        <v>73</v>
      </c>
      <c r="H62" s="10" t="s">
        <v>110</v>
      </c>
      <c r="I62" s="10">
        <v>2022</v>
      </c>
      <c r="J62" s="11">
        <v>44904</v>
      </c>
      <c r="K62" s="10">
        <v>0.5</v>
      </c>
      <c r="L62" s="27">
        <v>0</v>
      </c>
      <c r="M62" s="27" t="s">
        <v>69</v>
      </c>
      <c r="N62" s="21">
        <v>13.4</v>
      </c>
      <c r="O62" s="21">
        <v>1.3507230000000002E-2</v>
      </c>
      <c r="P62" s="34">
        <v>5.34</v>
      </c>
      <c r="Q62" s="34">
        <v>1.7464768063991939E-2</v>
      </c>
      <c r="R62" s="21">
        <v>0.14000000000000001</v>
      </c>
      <c r="S62" s="37">
        <v>1.3546846799226188E-2</v>
      </c>
      <c r="T62" s="21">
        <v>0.42</v>
      </c>
      <c r="U62" s="21" t="s">
        <v>69</v>
      </c>
      <c r="V62" s="4">
        <v>2.5999999999999999E-2</v>
      </c>
      <c r="W62" s="4">
        <v>19.300000000000004</v>
      </c>
      <c r="X62" s="4">
        <v>386.00000000000011</v>
      </c>
      <c r="Y62" s="4">
        <v>10.036000000000003</v>
      </c>
      <c r="Z62" s="15">
        <v>344.33541480820708</v>
      </c>
      <c r="AA62" s="10" t="s">
        <v>69</v>
      </c>
    </row>
    <row r="63" spans="1:27" ht="16" customHeight="1" x14ac:dyDescent="0.2">
      <c r="A63" s="10" t="s">
        <v>64</v>
      </c>
      <c r="B63" s="10" t="s">
        <v>65</v>
      </c>
      <c r="C63" s="10">
        <v>3</v>
      </c>
      <c r="D63" s="10">
        <v>313</v>
      </c>
      <c r="E63" s="10" t="s">
        <v>79</v>
      </c>
      <c r="F63" s="10" t="s">
        <v>71</v>
      </c>
      <c r="G63" s="10" t="s">
        <v>76</v>
      </c>
      <c r="H63" s="10" t="s">
        <v>110</v>
      </c>
      <c r="I63" s="10">
        <v>2022</v>
      </c>
      <c r="J63" s="11">
        <v>44904</v>
      </c>
      <c r="K63" s="10">
        <v>0.5</v>
      </c>
      <c r="L63" s="27">
        <v>0</v>
      </c>
      <c r="M63" s="27" t="s">
        <v>69</v>
      </c>
      <c r="N63" s="21">
        <v>11.33</v>
      </c>
      <c r="O63" s="21">
        <v>1.3507230000000002E-2</v>
      </c>
      <c r="P63" s="34">
        <v>8.33</v>
      </c>
      <c r="Q63" s="34">
        <v>1.7464768063991939E-2</v>
      </c>
      <c r="R63" s="21">
        <v>0.9</v>
      </c>
      <c r="S63" s="21" t="s">
        <v>69</v>
      </c>
      <c r="T63" s="21">
        <v>0.96</v>
      </c>
      <c r="U63" s="21" t="s">
        <v>69</v>
      </c>
      <c r="V63" s="4">
        <v>2.4E-2</v>
      </c>
      <c r="W63" s="4">
        <v>21.52</v>
      </c>
      <c r="X63" s="4">
        <v>430.4</v>
      </c>
      <c r="Y63" s="4">
        <v>10.329599999999999</v>
      </c>
      <c r="Z63" s="15">
        <v>383.94290811775198</v>
      </c>
      <c r="AA63" s="10" t="s">
        <v>69</v>
      </c>
    </row>
    <row r="64" spans="1:27" ht="16" customHeight="1" x14ac:dyDescent="0.2">
      <c r="A64" s="10" t="s">
        <v>64</v>
      </c>
      <c r="B64" s="10" t="s">
        <v>65</v>
      </c>
      <c r="C64" s="10">
        <v>3</v>
      </c>
      <c r="D64" s="10">
        <v>315</v>
      </c>
      <c r="E64" s="10" t="s">
        <v>79</v>
      </c>
      <c r="F64" s="10" t="s">
        <v>71</v>
      </c>
      <c r="G64" s="10" t="s">
        <v>72</v>
      </c>
      <c r="H64" s="10" t="s">
        <v>110</v>
      </c>
      <c r="I64" s="10">
        <v>2022</v>
      </c>
      <c r="J64" s="11">
        <v>44904</v>
      </c>
      <c r="K64" s="10">
        <v>0.5</v>
      </c>
      <c r="L64" s="27">
        <v>0</v>
      </c>
      <c r="M64" s="27" t="s">
        <v>69</v>
      </c>
      <c r="N64" s="21">
        <v>17.53</v>
      </c>
      <c r="O64" s="21">
        <v>1.3507230000000002E-2</v>
      </c>
      <c r="P64" s="34">
        <v>15.6</v>
      </c>
      <c r="Q64" s="34">
        <v>1.7464768063991939E-2</v>
      </c>
      <c r="R64" s="21">
        <v>2.4700000000000002</v>
      </c>
      <c r="S64" s="21" t="s">
        <v>69</v>
      </c>
      <c r="T64" s="21">
        <v>2.36</v>
      </c>
      <c r="U64" s="21" t="s">
        <v>69</v>
      </c>
      <c r="V64" s="4">
        <v>2.1999999999999999E-2</v>
      </c>
      <c r="W64" s="4">
        <v>37.96</v>
      </c>
      <c r="X64" s="4">
        <v>759.2</v>
      </c>
      <c r="Y64" s="4">
        <v>16.702400000000001</v>
      </c>
      <c r="Z64" s="15">
        <v>677.25245316681537</v>
      </c>
      <c r="AA64" s="10" t="s">
        <v>69</v>
      </c>
    </row>
    <row r="65" spans="1:27" ht="16" customHeight="1" x14ac:dyDescent="0.2">
      <c r="A65" s="10" t="s">
        <v>64</v>
      </c>
      <c r="B65" s="10" t="s">
        <v>65</v>
      </c>
      <c r="C65" s="10">
        <v>4</v>
      </c>
      <c r="D65" s="10">
        <v>415</v>
      </c>
      <c r="E65" s="10" t="s">
        <v>79</v>
      </c>
      <c r="F65" s="10" t="s">
        <v>71</v>
      </c>
      <c r="G65" s="10" t="s">
        <v>73</v>
      </c>
      <c r="H65" s="10" t="s">
        <v>110</v>
      </c>
      <c r="I65" s="10">
        <v>2022</v>
      </c>
      <c r="J65" s="11">
        <v>44904</v>
      </c>
      <c r="K65" s="10">
        <v>0.5</v>
      </c>
      <c r="L65" s="27">
        <v>0</v>
      </c>
      <c r="M65" s="27" t="s">
        <v>69</v>
      </c>
      <c r="N65" s="21">
        <v>19.579999999999998</v>
      </c>
      <c r="O65" s="21">
        <v>1.3507230000000002E-2</v>
      </c>
      <c r="P65" s="34">
        <v>24.98</v>
      </c>
      <c r="Q65" s="34">
        <v>1.7464768063991939E-2</v>
      </c>
      <c r="R65" s="21">
        <v>1.63</v>
      </c>
      <c r="S65" s="21" t="s">
        <v>69</v>
      </c>
      <c r="T65" s="21">
        <v>2.4</v>
      </c>
      <c r="U65" s="21" t="s">
        <v>69</v>
      </c>
      <c r="V65" s="4">
        <v>2.1999999999999999E-2</v>
      </c>
      <c r="W65" s="4">
        <v>48.59</v>
      </c>
      <c r="X65" s="4">
        <v>971.80000000000007</v>
      </c>
      <c r="Y65" s="4">
        <v>21.3796</v>
      </c>
      <c r="Z65" s="15">
        <v>866.90454950936669</v>
      </c>
      <c r="AA65" s="10" t="s">
        <v>69</v>
      </c>
    </row>
    <row r="66" spans="1:27" ht="16" customHeight="1" x14ac:dyDescent="0.2">
      <c r="A66" s="10" t="s">
        <v>64</v>
      </c>
      <c r="B66" s="10" t="s">
        <v>65</v>
      </c>
      <c r="C66" s="10">
        <v>4</v>
      </c>
      <c r="D66" s="10">
        <v>414</v>
      </c>
      <c r="E66" s="10" t="s">
        <v>79</v>
      </c>
      <c r="F66" s="10" t="s">
        <v>71</v>
      </c>
      <c r="G66" s="10" t="s">
        <v>76</v>
      </c>
      <c r="H66" s="10" t="s">
        <v>110</v>
      </c>
      <c r="I66" s="10">
        <v>2022</v>
      </c>
      <c r="J66" s="11">
        <v>44904</v>
      </c>
      <c r="K66" s="10">
        <v>0.5</v>
      </c>
      <c r="L66" s="27">
        <v>0</v>
      </c>
      <c r="M66" s="27" t="s">
        <v>69</v>
      </c>
      <c r="N66" s="21">
        <v>22.07</v>
      </c>
      <c r="O66" s="21">
        <v>1.3507230000000002E-2</v>
      </c>
      <c r="P66" s="34">
        <v>36.950000000000003</v>
      </c>
      <c r="Q66" s="34">
        <v>1.7464768063991939E-2</v>
      </c>
      <c r="R66" s="21">
        <v>3.33</v>
      </c>
      <c r="S66" s="21" t="s">
        <v>69</v>
      </c>
      <c r="T66" s="21">
        <v>2.5</v>
      </c>
      <c r="U66" s="21" t="s">
        <v>69</v>
      </c>
      <c r="V66" s="4">
        <v>2.4E-2</v>
      </c>
      <c r="W66" s="4">
        <v>64.849999999999994</v>
      </c>
      <c r="X66" s="4">
        <v>1297</v>
      </c>
      <c r="Y66" s="4">
        <v>31.128</v>
      </c>
      <c r="Z66" s="15">
        <v>1157.0026761819804</v>
      </c>
      <c r="AA66" s="10" t="s">
        <v>69</v>
      </c>
    </row>
    <row r="67" spans="1:27" ht="16" customHeight="1" x14ac:dyDescent="0.2">
      <c r="A67" s="10" t="s">
        <v>64</v>
      </c>
      <c r="B67" s="10" t="s">
        <v>65</v>
      </c>
      <c r="C67" s="10">
        <v>1</v>
      </c>
      <c r="D67" s="10">
        <v>115</v>
      </c>
      <c r="E67" s="10" t="s">
        <v>79</v>
      </c>
      <c r="F67" s="10" t="s">
        <v>71</v>
      </c>
      <c r="G67" s="10" t="s">
        <v>73</v>
      </c>
      <c r="H67" s="10" t="s">
        <v>110</v>
      </c>
      <c r="I67" s="10">
        <v>2022</v>
      </c>
      <c r="J67" s="11">
        <v>44904</v>
      </c>
      <c r="K67" s="10">
        <v>0.5</v>
      </c>
      <c r="L67" s="27">
        <v>0</v>
      </c>
      <c r="M67" s="27" t="s">
        <v>69</v>
      </c>
      <c r="N67" s="21">
        <v>43.81</v>
      </c>
      <c r="O67" s="21">
        <v>1.3507230000000002E-2</v>
      </c>
      <c r="P67" s="34">
        <v>22.59</v>
      </c>
      <c r="Q67" s="34">
        <v>1.7464768063991939E-2</v>
      </c>
      <c r="R67" s="21">
        <v>5.39</v>
      </c>
      <c r="S67" s="21" t="s">
        <v>69</v>
      </c>
      <c r="T67" s="21">
        <v>3.53</v>
      </c>
      <c r="U67" s="21" t="s">
        <v>69</v>
      </c>
      <c r="V67" s="4">
        <v>0.02</v>
      </c>
      <c r="W67" s="4">
        <v>75.320000000000007</v>
      </c>
      <c r="X67" s="4">
        <v>1506.4</v>
      </c>
      <c r="Y67" s="4">
        <v>30.128000000000004</v>
      </c>
      <c r="Z67" s="15">
        <v>1343.800178412132</v>
      </c>
      <c r="AA67" s="10" t="s">
        <v>69</v>
      </c>
    </row>
    <row r="68" spans="1:27" ht="16" customHeight="1" x14ac:dyDescent="0.2">
      <c r="A68" s="10" t="s">
        <v>64</v>
      </c>
      <c r="B68" s="10" t="s">
        <v>65</v>
      </c>
      <c r="C68" s="10">
        <v>1</v>
      </c>
      <c r="D68" s="10">
        <v>114</v>
      </c>
      <c r="E68" s="10" t="s">
        <v>79</v>
      </c>
      <c r="F68" s="10" t="s">
        <v>71</v>
      </c>
      <c r="G68" s="10" t="s">
        <v>76</v>
      </c>
      <c r="H68" s="10" t="s">
        <v>110</v>
      </c>
      <c r="I68" s="10">
        <v>2022</v>
      </c>
      <c r="J68" s="11">
        <v>44904</v>
      </c>
      <c r="K68" s="10">
        <v>0.5</v>
      </c>
      <c r="L68" s="27">
        <v>0</v>
      </c>
      <c r="M68" s="27" t="s">
        <v>69</v>
      </c>
      <c r="N68" s="21">
        <v>33.700000000000003</v>
      </c>
      <c r="O68" s="21">
        <v>1.3507230000000002E-2</v>
      </c>
      <c r="P68" s="34">
        <v>41.33</v>
      </c>
      <c r="Q68" s="34">
        <v>1.7464768063991939E-2</v>
      </c>
      <c r="R68" s="21">
        <v>5.7</v>
      </c>
      <c r="S68" s="21" t="s">
        <v>69</v>
      </c>
      <c r="T68" s="21">
        <v>3.77</v>
      </c>
      <c r="U68" s="21" t="s">
        <v>69</v>
      </c>
      <c r="V68" s="4">
        <v>2.1000000000000001E-2</v>
      </c>
      <c r="W68" s="4">
        <v>84.5</v>
      </c>
      <c r="X68" s="4">
        <v>1690</v>
      </c>
      <c r="Y68" s="4">
        <v>35.49</v>
      </c>
      <c r="Z68" s="15">
        <v>1507.5825156110616</v>
      </c>
      <c r="AA68" s="10" t="s">
        <v>69</v>
      </c>
    </row>
    <row r="69" spans="1:27" ht="16" customHeight="1" x14ac:dyDescent="0.2">
      <c r="A69" s="10" t="s">
        <v>64</v>
      </c>
      <c r="B69" s="10" t="s">
        <v>65</v>
      </c>
      <c r="C69" s="10">
        <v>1</v>
      </c>
      <c r="D69" s="10">
        <v>113</v>
      </c>
      <c r="E69" s="10" t="s">
        <v>79</v>
      </c>
      <c r="F69" s="10" t="s">
        <v>71</v>
      </c>
      <c r="G69" s="10" t="s">
        <v>76</v>
      </c>
      <c r="H69" s="10" t="s">
        <v>110</v>
      </c>
      <c r="I69" s="10">
        <v>2022</v>
      </c>
      <c r="J69" s="11">
        <v>44904</v>
      </c>
      <c r="K69" s="10">
        <v>0.5</v>
      </c>
      <c r="L69" s="27">
        <v>0</v>
      </c>
      <c r="M69" s="27" t="s">
        <v>69</v>
      </c>
      <c r="N69" s="21">
        <v>23.72</v>
      </c>
      <c r="O69" s="21">
        <v>1.3507230000000002E-2</v>
      </c>
      <c r="P69" s="34">
        <v>24.82</v>
      </c>
      <c r="Q69" s="34">
        <v>1.7464768063991939E-2</v>
      </c>
      <c r="R69" s="21">
        <v>9.69</v>
      </c>
      <c r="S69" s="21" t="s">
        <v>69</v>
      </c>
      <c r="T69" s="21">
        <v>7.27</v>
      </c>
      <c r="U69" s="21" t="s">
        <v>69</v>
      </c>
      <c r="V69" s="4">
        <v>2.3E-2</v>
      </c>
      <c r="W69" s="4">
        <v>65.5</v>
      </c>
      <c r="X69" s="4">
        <v>1310</v>
      </c>
      <c r="Y69" s="4">
        <v>30.13</v>
      </c>
      <c r="Z69" s="15">
        <v>1168.5994647636039</v>
      </c>
      <c r="AA69" s="10" t="s">
        <v>69</v>
      </c>
    </row>
    <row r="70" spans="1:27" ht="16" customHeight="1" x14ac:dyDescent="0.2">
      <c r="A70" s="10" t="s">
        <v>87</v>
      </c>
      <c r="B70" s="10" t="s">
        <v>88</v>
      </c>
      <c r="C70" s="10">
        <v>2</v>
      </c>
      <c r="D70" s="10">
        <v>206</v>
      </c>
      <c r="E70" s="10" t="s">
        <v>79</v>
      </c>
      <c r="F70" s="10" t="s">
        <v>71</v>
      </c>
      <c r="G70" s="10" t="s">
        <v>76</v>
      </c>
      <c r="H70" s="10" t="s">
        <v>110</v>
      </c>
      <c r="I70" s="10">
        <v>2022</v>
      </c>
      <c r="J70" s="11">
        <v>44905</v>
      </c>
      <c r="K70" s="10">
        <v>0.25</v>
      </c>
      <c r="L70" s="27">
        <v>0</v>
      </c>
      <c r="M70" s="27" t="s">
        <v>69</v>
      </c>
      <c r="N70" s="21">
        <v>10.07</v>
      </c>
      <c r="O70" s="23">
        <v>1.7618134855968817E-2</v>
      </c>
      <c r="P70" s="34">
        <v>7.58</v>
      </c>
      <c r="Q70" s="36">
        <v>1.9165016006095843E-2</v>
      </c>
      <c r="R70" s="21">
        <v>0.75</v>
      </c>
      <c r="S70" s="37">
        <v>1.3546846799226188E-2</v>
      </c>
      <c r="T70" s="21">
        <v>0.5</v>
      </c>
      <c r="U70" s="37">
        <v>1.2422961984322333E-2</v>
      </c>
      <c r="V70" s="14">
        <v>1.7939526741661025E-2</v>
      </c>
      <c r="W70" s="4">
        <v>18.899999999999999</v>
      </c>
      <c r="X70" s="4">
        <v>756</v>
      </c>
      <c r="Y70" s="4">
        <v>13.562282216695735</v>
      </c>
      <c r="Z70" s="15">
        <v>674.39785905441568</v>
      </c>
      <c r="AA70" s="10">
        <v>31.1</v>
      </c>
    </row>
    <row r="71" spans="1:27" ht="16" customHeight="1" x14ac:dyDescent="0.2">
      <c r="A71" s="10" t="s">
        <v>87</v>
      </c>
      <c r="B71" s="10" t="s">
        <v>88</v>
      </c>
      <c r="C71" s="10">
        <v>2</v>
      </c>
      <c r="D71" s="10">
        <v>204</v>
      </c>
      <c r="E71" s="10" t="s">
        <v>79</v>
      </c>
      <c r="F71" s="10" t="s">
        <v>71</v>
      </c>
      <c r="G71" s="10" t="s">
        <v>72</v>
      </c>
      <c r="H71" s="10" t="s">
        <v>110</v>
      </c>
      <c r="I71" s="10">
        <v>2022</v>
      </c>
      <c r="J71" s="11">
        <v>44905</v>
      </c>
      <c r="K71" s="10">
        <v>0.25</v>
      </c>
      <c r="L71" s="27">
        <v>0</v>
      </c>
      <c r="M71" s="27" t="s">
        <v>69</v>
      </c>
      <c r="N71" s="21">
        <v>9.5</v>
      </c>
      <c r="O71" s="23">
        <v>1.7618134855968817E-2</v>
      </c>
      <c r="P71" s="34">
        <v>9.5299999999999994</v>
      </c>
      <c r="Q71" s="36">
        <v>1.9165016006095843E-2</v>
      </c>
      <c r="R71" s="21">
        <v>1.5</v>
      </c>
      <c r="S71" s="37">
        <v>1.3546846799226188E-2</v>
      </c>
      <c r="T71" s="21">
        <v>0.5</v>
      </c>
      <c r="U71" s="37">
        <v>1.2422961984322333E-2</v>
      </c>
      <c r="V71" s="14">
        <v>1.7905213260142539E-2</v>
      </c>
      <c r="W71" s="4">
        <v>21.03</v>
      </c>
      <c r="X71" s="4">
        <v>841.2</v>
      </c>
      <c r="Y71" s="4">
        <v>15.061865394431905</v>
      </c>
      <c r="Z71" s="15">
        <v>750.40142729705622</v>
      </c>
      <c r="AA71" s="10">
        <v>31.3</v>
      </c>
    </row>
    <row r="72" spans="1:27" ht="16" customHeight="1" x14ac:dyDescent="0.2">
      <c r="A72" s="10" t="s">
        <v>87</v>
      </c>
      <c r="B72" s="10" t="s">
        <v>88</v>
      </c>
      <c r="C72" s="10">
        <v>1</v>
      </c>
      <c r="D72" s="10">
        <v>114</v>
      </c>
      <c r="E72" s="10" t="s">
        <v>79</v>
      </c>
      <c r="F72" s="10" t="s">
        <v>71</v>
      </c>
      <c r="G72" s="10" t="s">
        <v>72</v>
      </c>
      <c r="H72" s="10" t="s">
        <v>110</v>
      </c>
      <c r="I72" s="10">
        <v>2022</v>
      </c>
      <c r="J72" s="11">
        <v>44905</v>
      </c>
      <c r="K72" s="10">
        <v>0.25</v>
      </c>
      <c r="L72" s="27">
        <v>0</v>
      </c>
      <c r="M72" s="27" t="s">
        <v>69</v>
      </c>
      <c r="N72" s="21">
        <v>5.55</v>
      </c>
      <c r="O72" s="23">
        <v>1.7618134855968817E-2</v>
      </c>
      <c r="P72" s="34">
        <v>3.86</v>
      </c>
      <c r="Q72" s="36">
        <v>1.9165016006095843E-2</v>
      </c>
      <c r="R72" s="21">
        <v>0.39</v>
      </c>
      <c r="S72" s="37">
        <v>1.3546846799226188E-2</v>
      </c>
      <c r="T72" s="21">
        <v>0.31</v>
      </c>
      <c r="U72" s="37">
        <v>1.2422961984322333E-2</v>
      </c>
      <c r="V72" s="14">
        <v>1.789238364995005E-2</v>
      </c>
      <c r="W72" s="4">
        <v>10.110000000000001</v>
      </c>
      <c r="X72" s="4">
        <v>404.40000000000003</v>
      </c>
      <c r="Y72" s="4">
        <v>7.2356799480398006</v>
      </c>
      <c r="Z72" s="15">
        <v>360.74933095450496</v>
      </c>
      <c r="AA72" s="10">
        <v>35.799999999999997</v>
      </c>
    </row>
    <row r="73" spans="1:27" ht="16" customHeight="1" x14ac:dyDescent="0.2">
      <c r="A73" s="10" t="s">
        <v>87</v>
      </c>
      <c r="B73" s="10" t="s">
        <v>88</v>
      </c>
      <c r="C73" s="10">
        <v>2</v>
      </c>
      <c r="D73" s="10">
        <v>205</v>
      </c>
      <c r="E73" s="10" t="s">
        <v>79</v>
      </c>
      <c r="F73" s="10" t="s">
        <v>71</v>
      </c>
      <c r="G73" s="10" t="s">
        <v>73</v>
      </c>
      <c r="H73" s="10" t="s">
        <v>110</v>
      </c>
      <c r="I73" s="10">
        <v>2022</v>
      </c>
      <c r="J73" s="11">
        <v>44905</v>
      </c>
      <c r="K73" s="10">
        <v>0.25</v>
      </c>
      <c r="L73" s="27">
        <v>0</v>
      </c>
      <c r="M73" s="27" t="s">
        <v>69</v>
      </c>
      <c r="N73" s="21">
        <v>13.66</v>
      </c>
      <c r="O73" s="23">
        <v>1.7618134855968817E-2</v>
      </c>
      <c r="P73" s="34">
        <v>8.85</v>
      </c>
      <c r="Q73" s="36">
        <v>1.9165016006095843E-2</v>
      </c>
      <c r="R73" s="21">
        <v>0.73</v>
      </c>
      <c r="S73" s="37">
        <v>1.3546846799226188E-2</v>
      </c>
      <c r="T73" s="21">
        <v>0.5</v>
      </c>
      <c r="U73" s="37">
        <v>1.2422961984322333E-2</v>
      </c>
      <c r="V73" s="14">
        <v>1.7960185043895478E-2</v>
      </c>
      <c r="W73" s="4">
        <v>23.74</v>
      </c>
      <c r="X73" s="4">
        <v>949.59999999999991</v>
      </c>
      <c r="Y73" s="4">
        <v>17.054991717683144</v>
      </c>
      <c r="Z73" s="15">
        <v>847.10080285459401</v>
      </c>
      <c r="AA73" s="10">
        <v>40.5</v>
      </c>
    </row>
    <row r="74" spans="1:27" ht="16" customHeight="1" x14ac:dyDescent="0.2">
      <c r="A74" s="10" t="s">
        <v>87</v>
      </c>
      <c r="B74" s="10" t="s">
        <v>88</v>
      </c>
      <c r="C74" s="10">
        <v>1</v>
      </c>
      <c r="D74" s="10">
        <v>113</v>
      </c>
      <c r="E74" s="10" t="s">
        <v>79</v>
      </c>
      <c r="F74" s="10" t="s">
        <v>71</v>
      </c>
      <c r="G74" s="10" t="s">
        <v>76</v>
      </c>
      <c r="H74" s="10" t="s">
        <v>110</v>
      </c>
      <c r="I74" s="10">
        <v>2022</v>
      </c>
      <c r="J74" s="11">
        <v>44905</v>
      </c>
      <c r="K74" s="10">
        <v>0.25</v>
      </c>
      <c r="L74" s="27">
        <v>0</v>
      </c>
      <c r="M74" s="27" t="s">
        <v>69</v>
      </c>
      <c r="N74" s="21">
        <v>7.23</v>
      </c>
      <c r="O74" s="23">
        <v>1.7618134855968817E-2</v>
      </c>
      <c r="P74" s="34">
        <v>4.37</v>
      </c>
      <c r="Q74" s="36">
        <v>1.9165016006095843E-2</v>
      </c>
      <c r="R74" s="21">
        <v>1.46</v>
      </c>
      <c r="S74" s="37">
        <v>1.3546846799226188E-2</v>
      </c>
      <c r="T74" s="21">
        <v>0.71</v>
      </c>
      <c r="U74" s="37">
        <v>1.2422961984322333E-2</v>
      </c>
      <c r="V74" s="14">
        <v>1.740950866311056E-2</v>
      </c>
      <c r="W74" s="4">
        <v>13.770000000000003</v>
      </c>
      <c r="X74" s="4">
        <v>550.80000000000018</v>
      </c>
      <c r="Y74" s="4">
        <v>9.5891573716412992</v>
      </c>
      <c r="Z74" s="15">
        <v>491.34701159678872</v>
      </c>
      <c r="AA74" s="10">
        <v>53</v>
      </c>
    </row>
    <row r="75" spans="1:27" ht="16" customHeight="1" x14ac:dyDescent="0.2">
      <c r="A75" s="10" t="s">
        <v>87</v>
      </c>
      <c r="B75" s="10" t="s">
        <v>88</v>
      </c>
      <c r="C75" s="10">
        <v>1</v>
      </c>
      <c r="D75" s="10">
        <v>115</v>
      </c>
      <c r="E75" s="10" t="s">
        <v>79</v>
      </c>
      <c r="F75" s="10" t="s">
        <v>71</v>
      </c>
      <c r="G75" s="10" t="s">
        <v>73</v>
      </c>
      <c r="H75" s="10" t="s">
        <v>110</v>
      </c>
      <c r="I75" s="10">
        <v>2022</v>
      </c>
      <c r="J75" s="11">
        <v>44905</v>
      </c>
      <c r="K75" s="10">
        <v>0.25</v>
      </c>
      <c r="L75" s="27">
        <v>0</v>
      </c>
      <c r="M75" s="27" t="s">
        <v>69</v>
      </c>
      <c r="N75" s="21">
        <v>3.4</v>
      </c>
      <c r="O75" s="23">
        <v>1.7618134855968817E-2</v>
      </c>
      <c r="P75" s="34">
        <v>3.84</v>
      </c>
      <c r="Q75" s="36">
        <v>1.9165016006095843E-2</v>
      </c>
      <c r="R75" s="21">
        <v>0.76</v>
      </c>
      <c r="S75" s="37">
        <v>1.3546846799226188E-2</v>
      </c>
      <c r="T75" s="21">
        <v>0.8</v>
      </c>
      <c r="U75" s="37">
        <v>1.2422961984322333E-2</v>
      </c>
      <c r="V75" s="14">
        <v>1.7469237855519518E-2</v>
      </c>
      <c r="W75" s="4">
        <v>8.8000000000000007</v>
      </c>
      <c r="X75" s="4">
        <v>352</v>
      </c>
      <c r="Y75" s="4">
        <v>6.1491717251428701</v>
      </c>
      <c r="Z75" s="15">
        <v>314.00535236396075</v>
      </c>
      <c r="AA75" s="10">
        <v>54.2</v>
      </c>
    </row>
    <row r="76" spans="1:27" ht="16" customHeight="1" x14ac:dyDescent="0.2">
      <c r="A76" s="10" t="s">
        <v>87</v>
      </c>
      <c r="B76" s="10" t="s">
        <v>88</v>
      </c>
      <c r="C76" s="10">
        <v>3</v>
      </c>
      <c r="D76" s="10">
        <v>315</v>
      </c>
      <c r="E76" s="10" t="s">
        <v>79</v>
      </c>
      <c r="F76" s="10" t="s">
        <v>71</v>
      </c>
      <c r="G76" s="10" t="s">
        <v>72</v>
      </c>
      <c r="H76" s="10" t="s">
        <v>110</v>
      </c>
      <c r="I76" s="10">
        <v>2022</v>
      </c>
      <c r="J76" s="11">
        <v>44907</v>
      </c>
      <c r="K76" s="10">
        <v>0.25</v>
      </c>
      <c r="L76" s="27">
        <v>0</v>
      </c>
      <c r="M76" s="27" t="s">
        <v>69</v>
      </c>
      <c r="N76" s="21">
        <v>9.32</v>
      </c>
      <c r="O76" s="23">
        <v>1.7618134855968817E-2</v>
      </c>
      <c r="P76" s="34">
        <v>0.66</v>
      </c>
      <c r="Q76" s="36">
        <v>1.9165016006095843E-2</v>
      </c>
      <c r="R76" s="21">
        <v>0.71</v>
      </c>
      <c r="S76" s="37">
        <v>1.3546846799226188E-2</v>
      </c>
      <c r="T76" s="21">
        <v>0.27</v>
      </c>
      <c r="U76" s="37">
        <v>1.2422961984322333E-2</v>
      </c>
      <c r="V76" s="14">
        <v>1.7319560984021008E-2</v>
      </c>
      <c r="W76" s="4">
        <v>10.96</v>
      </c>
      <c r="X76" s="4">
        <v>438.40000000000003</v>
      </c>
      <c r="Y76" s="4">
        <v>7.5928955353948107</v>
      </c>
      <c r="Z76" s="15">
        <v>391.07939339875117</v>
      </c>
      <c r="AA76" s="10">
        <v>39.4</v>
      </c>
    </row>
    <row r="77" spans="1:27" ht="16" customHeight="1" x14ac:dyDescent="0.2">
      <c r="A77" s="10" t="s">
        <v>87</v>
      </c>
      <c r="B77" s="10" t="s">
        <v>88</v>
      </c>
      <c r="C77" s="10">
        <v>3</v>
      </c>
      <c r="D77" s="10">
        <v>314</v>
      </c>
      <c r="E77" s="10" t="s">
        <v>79</v>
      </c>
      <c r="F77" s="10" t="s">
        <v>71</v>
      </c>
      <c r="G77" s="10" t="s">
        <v>73</v>
      </c>
      <c r="H77" s="10" t="s">
        <v>110</v>
      </c>
      <c r="I77" s="10">
        <v>2022</v>
      </c>
      <c r="J77" s="11">
        <v>44907</v>
      </c>
      <c r="K77" s="10">
        <v>0.25</v>
      </c>
      <c r="L77" s="27">
        <v>0</v>
      </c>
      <c r="M77" s="27" t="s">
        <v>69</v>
      </c>
      <c r="N77" s="21">
        <v>20.170000000000002</v>
      </c>
      <c r="O77" s="23">
        <v>1.7618134855968817E-2</v>
      </c>
      <c r="P77" s="33" t="s">
        <v>69</v>
      </c>
      <c r="Q77" s="33" t="s">
        <v>69</v>
      </c>
      <c r="R77" s="21">
        <v>0.95</v>
      </c>
      <c r="S77" s="37">
        <v>1.3546846799226188E-2</v>
      </c>
      <c r="T77" s="21">
        <v>0.99</v>
      </c>
      <c r="U77" s="37">
        <v>1.2422961984322333E-2</v>
      </c>
      <c r="V77" s="14">
        <v>1.7210584209345771E-2</v>
      </c>
      <c r="W77" s="4">
        <v>22.11</v>
      </c>
      <c r="X77" s="4">
        <v>884.4</v>
      </c>
      <c r="Y77" s="4">
        <v>15.221040674745399</v>
      </c>
      <c r="Z77" s="15">
        <v>788.93844781445137</v>
      </c>
      <c r="AA77" s="10">
        <v>63.06</v>
      </c>
    </row>
    <row r="78" spans="1:27" ht="16" customHeight="1" x14ac:dyDescent="0.2">
      <c r="A78" s="10" t="s">
        <v>87</v>
      </c>
      <c r="B78" s="10" t="s">
        <v>88</v>
      </c>
      <c r="C78" s="10">
        <v>3</v>
      </c>
      <c r="D78" s="10">
        <v>313</v>
      </c>
      <c r="E78" s="10" t="s">
        <v>79</v>
      </c>
      <c r="F78" s="10" t="s">
        <v>71</v>
      </c>
      <c r="G78" s="10" t="s">
        <v>76</v>
      </c>
      <c r="H78" s="10" t="s">
        <v>110</v>
      </c>
      <c r="I78" s="10">
        <v>2022</v>
      </c>
      <c r="J78" s="11">
        <v>44907</v>
      </c>
      <c r="K78" s="10">
        <v>0.25</v>
      </c>
      <c r="L78" s="27">
        <v>0</v>
      </c>
      <c r="M78" s="27" t="s">
        <v>69</v>
      </c>
      <c r="N78" s="23" t="s">
        <v>69</v>
      </c>
      <c r="O78" s="21" t="s">
        <v>69</v>
      </c>
      <c r="P78" s="34">
        <v>0.87</v>
      </c>
      <c r="Q78" s="36">
        <v>1.9165016006095843E-2</v>
      </c>
      <c r="R78" s="21">
        <v>0.7</v>
      </c>
      <c r="S78" s="37">
        <v>1.3546846799226188E-2</v>
      </c>
      <c r="T78" s="21">
        <v>0.31</v>
      </c>
      <c r="U78" s="37">
        <v>1.2422961984322333E-2</v>
      </c>
      <c r="V78" s="14">
        <v>1.5961422819096616E-2</v>
      </c>
      <c r="W78" s="4">
        <v>1.88</v>
      </c>
      <c r="X78" s="4">
        <v>75.199999999999989</v>
      </c>
      <c r="Y78" s="4">
        <v>1.2002989959960653</v>
      </c>
      <c r="Z78" s="15">
        <v>67.082961641391606</v>
      </c>
      <c r="AA78" s="10" t="s">
        <v>69</v>
      </c>
    </row>
    <row r="79" spans="1:27" ht="16" customHeight="1" x14ac:dyDescent="0.2">
      <c r="A79" s="10" t="s">
        <v>87</v>
      </c>
      <c r="B79" s="10" t="s">
        <v>88</v>
      </c>
      <c r="C79" s="10">
        <v>4</v>
      </c>
      <c r="D79" s="10">
        <v>413</v>
      </c>
      <c r="E79" s="10" t="s">
        <v>79</v>
      </c>
      <c r="F79" s="10" t="s">
        <v>71</v>
      </c>
      <c r="G79" s="10" t="s">
        <v>72</v>
      </c>
      <c r="H79" s="10" t="s">
        <v>110</v>
      </c>
      <c r="I79" s="10">
        <v>2022</v>
      </c>
      <c r="J79" s="11">
        <v>44909</v>
      </c>
      <c r="K79" s="10">
        <v>0.25</v>
      </c>
      <c r="L79" s="27">
        <v>0</v>
      </c>
      <c r="M79" s="27" t="s">
        <v>69</v>
      </c>
      <c r="N79" s="21">
        <v>7.1</v>
      </c>
      <c r="O79" s="23">
        <v>1.7618134855968817E-2</v>
      </c>
      <c r="P79" s="34">
        <v>5.6</v>
      </c>
      <c r="Q79" s="36">
        <v>1.9165016006095843E-2</v>
      </c>
      <c r="R79" s="23" t="s">
        <v>69</v>
      </c>
      <c r="S79" s="21" t="s">
        <v>69</v>
      </c>
      <c r="T79" s="23" t="s">
        <v>69</v>
      </c>
      <c r="U79" s="21" t="s">
        <v>69</v>
      </c>
      <c r="V79" s="14">
        <v>1.8300224182009082E-2</v>
      </c>
      <c r="W79" s="4">
        <v>12.7</v>
      </c>
      <c r="X79" s="4">
        <v>508</v>
      </c>
      <c r="Y79" s="4">
        <v>9.2965138844606141</v>
      </c>
      <c r="Z79" s="15">
        <v>453.16681534344337</v>
      </c>
      <c r="AA79" s="10">
        <v>35.479999999999997</v>
      </c>
    </row>
    <row r="80" spans="1:27" ht="16" customHeight="1" x14ac:dyDescent="0.2">
      <c r="A80" s="10" t="s">
        <v>87</v>
      </c>
      <c r="B80" s="10" t="s">
        <v>88</v>
      </c>
      <c r="C80" s="10">
        <v>4</v>
      </c>
      <c r="D80" s="10">
        <v>414</v>
      </c>
      <c r="E80" s="10" t="s">
        <v>79</v>
      </c>
      <c r="F80" s="10" t="s">
        <v>71</v>
      </c>
      <c r="G80" s="10" t="s">
        <v>76</v>
      </c>
      <c r="H80" s="10" t="s">
        <v>110</v>
      </c>
      <c r="I80" s="10">
        <v>2022</v>
      </c>
      <c r="J80" s="11">
        <v>44909</v>
      </c>
      <c r="K80" s="10">
        <v>0.25</v>
      </c>
      <c r="L80" s="27">
        <v>0</v>
      </c>
      <c r="M80" s="27" t="s">
        <v>69</v>
      </c>
      <c r="N80" s="23">
        <v>3.32</v>
      </c>
      <c r="O80" s="23">
        <v>1.7618134855968817E-2</v>
      </c>
      <c r="P80" s="33">
        <v>6.8</v>
      </c>
      <c r="Q80" s="36">
        <v>1.9165016006095843E-2</v>
      </c>
      <c r="R80" s="23" t="s">
        <v>69</v>
      </c>
      <c r="S80" s="21" t="s">
        <v>69</v>
      </c>
      <c r="T80" s="23" t="s">
        <v>69</v>
      </c>
      <c r="U80" s="21" t="s">
        <v>69</v>
      </c>
      <c r="V80" s="14">
        <v>1.8657541162378281E-2</v>
      </c>
      <c r="W80" s="4">
        <v>10.119999999999999</v>
      </c>
      <c r="X80" s="4">
        <v>404.79999999999995</v>
      </c>
      <c r="Y80" s="4">
        <v>7.5525726625307268</v>
      </c>
      <c r="Z80" s="15">
        <v>361.10615521855482</v>
      </c>
      <c r="AA80" s="10">
        <v>43.41</v>
      </c>
    </row>
    <row r="81" spans="1:29" ht="16" customHeight="1" x14ac:dyDescent="0.2">
      <c r="A81" s="10" t="s">
        <v>87</v>
      </c>
      <c r="B81" s="10" t="s">
        <v>88</v>
      </c>
      <c r="C81" s="10">
        <v>4</v>
      </c>
      <c r="D81" s="10">
        <v>413</v>
      </c>
      <c r="E81" s="10" t="s">
        <v>79</v>
      </c>
      <c r="F81" s="10" t="s">
        <v>71</v>
      </c>
      <c r="G81" s="10" t="s">
        <v>72</v>
      </c>
      <c r="H81" s="10" t="s">
        <v>110</v>
      </c>
      <c r="I81" s="10">
        <v>2022</v>
      </c>
      <c r="J81" s="11">
        <v>44909</v>
      </c>
      <c r="K81" s="10">
        <v>0.25</v>
      </c>
      <c r="L81" s="27">
        <v>0</v>
      </c>
      <c r="M81" s="27" t="s">
        <v>69</v>
      </c>
      <c r="N81" s="23" t="s">
        <v>69</v>
      </c>
      <c r="O81" s="21" t="s">
        <v>69</v>
      </c>
      <c r="P81" s="33" t="s">
        <v>69</v>
      </c>
      <c r="Q81" s="33" t="s">
        <v>69</v>
      </c>
      <c r="R81" s="21">
        <v>0.5</v>
      </c>
      <c r="S81" s="37">
        <v>1.3546846799226188E-2</v>
      </c>
      <c r="T81" s="21">
        <v>0.3</v>
      </c>
      <c r="U81" s="37">
        <v>1.2422961984322333E-2</v>
      </c>
      <c r="V81" s="14">
        <v>1.3125389993637241E-2</v>
      </c>
      <c r="W81" s="4">
        <v>0.8</v>
      </c>
      <c r="X81" s="4">
        <v>32</v>
      </c>
      <c r="Y81" s="4">
        <v>0.42001247979639172</v>
      </c>
      <c r="Z81" s="15">
        <v>28.545941123996432</v>
      </c>
      <c r="AA81" s="10" t="s">
        <v>69</v>
      </c>
    </row>
    <row r="82" spans="1:29" ht="16" customHeight="1" x14ac:dyDescent="0.2">
      <c r="A82" s="10" t="s">
        <v>87</v>
      </c>
      <c r="B82" s="10" t="s">
        <v>88</v>
      </c>
      <c r="C82" s="10">
        <v>4</v>
      </c>
      <c r="D82" s="10">
        <v>415</v>
      </c>
      <c r="E82" s="10" t="s">
        <v>79</v>
      </c>
      <c r="F82" s="10" t="s">
        <v>71</v>
      </c>
      <c r="G82" s="10" t="s">
        <v>73</v>
      </c>
      <c r="H82" s="10" t="s">
        <v>110</v>
      </c>
      <c r="I82" s="10">
        <v>2022</v>
      </c>
      <c r="J82" s="11">
        <v>44909</v>
      </c>
      <c r="K82" s="10">
        <v>0.25</v>
      </c>
      <c r="L82" s="27">
        <v>0</v>
      </c>
      <c r="M82" s="27" t="s">
        <v>69</v>
      </c>
      <c r="N82" s="23" t="s">
        <v>69</v>
      </c>
      <c r="O82" s="21" t="s">
        <v>69</v>
      </c>
      <c r="P82" s="33" t="s">
        <v>69</v>
      </c>
      <c r="Q82" s="33" t="s">
        <v>69</v>
      </c>
      <c r="R82" s="21">
        <v>2.4</v>
      </c>
      <c r="S82" s="37">
        <v>1.3546846799226188E-2</v>
      </c>
      <c r="T82" s="21">
        <v>1</v>
      </c>
      <c r="U82" s="37">
        <v>1.2422961984322333E-2</v>
      </c>
      <c r="V82" s="14">
        <v>1.3216292441901527E-2</v>
      </c>
      <c r="W82" s="4">
        <v>3.4</v>
      </c>
      <c r="X82" s="4">
        <v>136</v>
      </c>
      <c r="Y82" s="4">
        <v>1.7974157720986077</v>
      </c>
      <c r="Z82" s="15">
        <v>121.32024977698484</v>
      </c>
      <c r="AA82" s="10" t="s">
        <v>69</v>
      </c>
    </row>
    <row r="83" spans="1:29" ht="16" customHeight="1" x14ac:dyDescent="0.2">
      <c r="A83" s="10" t="s">
        <v>87</v>
      </c>
      <c r="B83" s="10" t="s">
        <v>88</v>
      </c>
      <c r="C83" s="10">
        <v>4</v>
      </c>
      <c r="D83" s="10">
        <v>414</v>
      </c>
      <c r="E83" s="10" t="s">
        <v>79</v>
      </c>
      <c r="F83" s="10" t="s">
        <v>71</v>
      </c>
      <c r="G83" s="10" t="s">
        <v>76</v>
      </c>
      <c r="H83" s="10" t="s">
        <v>110</v>
      </c>
      <c r="I83" s="10">
        <v>2022</v>
      </c>
      <c r="J83" s="11">
        <v>44909</v>
      </c>
      <c r="K83" s="10">
        <v>0.25</v>
      </c>
      <c r="L83" s="27">
        <v>0</v>
      </c>
      <c r="M83" s="27" t="s">
        <v>69</v>
      </c>
      <c r="N83" s="23" t="s">
        <v>69</v>
      </c>
      <c r="O83" s="21" t="s">
        <v>69</v>
      </c>
      <c r="P83" s="33" t="s">
        <v>69</v>
      </c>
      <c r="Q83" s="33" t="s">
        <v>69</v>
      </c>
      <c r="R83" s="21">
        <v>2.5</v>
      </c>
      <c r="S83" s="37">
        <v>1.3546846799226188E-2</v>
      </c>
      <c r="T83" s="21">
        <v>1.7</v>
      </c>
      <c r="U83" s="37">
        <v>1.2422961984322333E-2</v>
      </c>
      <c r="V83" s="14">
        <v>1.3091941040812722E-2</v>
      </c>
      <c r="W83" s="4">
        <v>4.2</v>
      </c>
      <c r="X83" s="4">
        <v>168</v>
      </c>
      <c r="Y83" s="4">
        <v>2.1994460948565373</v>
      </c>
      <c r="Z83" s="15">
        <v>149.86619090098128</v>
      </c>
      <c r="AA83" s="10" t="s">
        <v>69</v>
      </c>
    </row>
    <row r="84" spans="1:29" ht="16" customHeight="1" x14ac:dyDescent="0.2">
      <c r="A84" s="10" t="s">
        <v>87</v>
      </c>
      <c r="B84" s="10" t="s">
        <v>88</v>
      </c>
      <c r="C84" s="10">
        <v>4</v>
      </c>
      <c r="D84" s="10">
        <v>415</v>
      </c>
      <c r="E84" s="10" t="s">
        <v>79</v>
      </c>
      <c r="F84" s="10" t="s">
        <v>71</v>
      </c>
      <c r="G84" s="10" t="s">
        <v>73</v>
      </c>
      <c r="H84" s="10" t="s">
        <v>110</v>
      </c>
      <c r="I84" s="10">
        <v>2022</v>
      </c>
      <c r="J84" s="11">
        <v>44976</v>
      </c>
      <c r="K84" s="10">
        <v>0.25</v>
      </c>
      <c r="L84" s="27">
        <v>0</v>
      </c>
      <c r="M84" s="27" t="s">
        <v>69</v>
      </c>
      <c r="N84" s="21">
        <v>14</v>
      </c>
      <c r="O84" s="23">
        <v>1.7618134855968817E-2</v>
      </c>
      <c r="P84" s="33">
        <v>1.7</v>
      </c>
      <c r="Q84" s="36">
        <v>1.9165016006095843E-2</v>
      </c>
      <c r="R84" s="23" t="s">
        <v>69</v>
      </c>
      <c r="S84" s="21" t="s">
        <v>69</v>
      </c>
      <c r="T84" s="23" t="s">
        <v>69</v>
      </c>
      <c r="U84" s="21" t="s">
        <v>69</v>
      </c>
      <c r="V84" s="14">
        <v>1.778563154101442E-2</v>
      </c>
      <c r="W84" s="4">
        <v>15.7</v>
      </c>
      <c r="X84" s="4">
        <v>628</v>
      </c>
      <c r="Y84" s="4">
        <v>11.169376607757057</v>
      </c>
      <c r="Z84" s="15">
        <v>560.21409455843002</v>
      </c>
      <c r="AA84" s="10">
        <v>57.97</v>
      </c>
    </row>
    <row r="85" spans="1:29" ht="16" customHeight="1" x14ac:dyDescent="0.2">
      <c r="A85" s="10" t="s">
        <v>64</v>
      </c>
      <c r="B85" s="10" t="s">
        <v>65</v>
      </c>
      <c r="C85" s="10">
        <v>3</v>
      </c>
      <c r="D85" s="10" t="s">
        <v>66</v>
      </c>
      <c r="E85" s="10" t="s">
        <v>108</v>
      </c>
      <c r="F85" s="10" t="s">
        <v>67</v>
      </c>
      <c r="G85" s="10" t="s">
        <v>68</v>
      </c>
      <c r="H85" s="10" t="s">
        <v>69</v>
      </c>
      <c r="I85" s="10">
        <v>2021</v>
      </c>
      <c r="J85" s="11">
        <v>44513</v>
      </c>
      <c r="K85" s="10">
        <v>0.5</v>
      </c>
      <c r="L85" s="27">
        <v>6.13</v>
      </c>
      <c r="M85" s="27">
        <v>1.0179068816303207E-2</v>
      </c>
      <c r="N85" s="23" t="s">
        <v>69</v>
      </c>
      <c r="O85" s="21" t="s">
        <v>69</v>
      </c>
      <c r="P85" s="33" t="s">
        <v>69</v>
      </c>
      <c r="Q85" s="33" t="s">
        <v>69</v>
      </c>
      <c r="R85" s="23" t="s">
        <v>69</v>
      </c>
      <c r="S85" s="21" t="s">
        <v>69</v>
      </c>
      <c r="T85" s="23" t="s">
        <v>69</v>
      </c>
      <c r="U85" s="21" t="s">
        <v>69</v>
      </c>
      <c r="V85" s="10">
        <v>1.0179068816303207E-2</v>
      </c>
      <c r="W85" s="4">
        <v>6.13</v>
      </c>
      <c r="X85" s="4">
        <v>122.6</v>
      </c>
      <c r="Y85" s="4">
        <v>1.247953836878773</v>
      </c>
      <c r="Z85" s="12">
        <v>109.36663693131132</v>
      </c>
      <c r="AA85" s="10">
        <v>4.1399999999999997</v>
      </c>
      <c r="AB85" s="10"/>
      <c r="AC85" s="10"/>
    </row>
    <row r="86" spans="1:29" ht="16" customHeight="1" x14ac:dyDescent="0.2">
      <c r="A86" s="10" t="s">
        <v>64</v>
      </c>
      <c r="B86" s="10" t="s">
        <v>65</v>
      </c>
      <c r="C86" s="10">
        <v>2</v>
      </c>
      <c r="D86" s="10" t="s">
        <v>70</v>
      </c>
      <c r="E86" s="10" t="s">
        <v>108</v>
      </c>
      <c r="F86" s="10" t="s">
        <v>67</v>
      </c>
      <c r="G86" s="10" t="s">
        <v>68</v>
      </c>
      <c r="H86" s="10" t="s">
        <v>69</v>
      </c>
      <c r="I86" s="10">
        <v>2021</v>
      </c>
      <c r="J86" s="11">
        <v>44513</v>
      </c>
      <c r="K86" s="10">
        <v>0.5</v>
      </c>
      <c r="L86" s="27">
        <v>27.78</v>
      </c>
      <c r="M86" s="27">
        <v>1.0179068816303207E-2</v>
      </c>
      <c r="N86" s="23" t="s">
        <v>69</v>
      </c>
      <c r="O86" s="21" t="s">
        <v>69</v>
      </c>
      <c r="P86" s="33" t="s">
        <v>69</v>
      </c>
      <c r="Q86" s="33" t="s">
        <v>69</v>
      </c>
      <c r="R86" s="23" t="s">
        <v>69</v>
      </c>
      <c r="S86" s="21" t="s">
        <v>69</v>
      </c>
      <c r="T86" s="23" t="s">
        <v>69</v>
      </c>
      <c r="U86" s="21" t="s">
        <v>69</v>
      </c>
      <c r="V86" s="10">
        <v>1.0179068816303207E-2</v>
      </c>
      <c r="W86" s="4">
        <v>27.78</v>
      </c>
      <c r="X86" s="4">
        <v>555.6</v>
      </c>
      <c r="Y86" s="4">
        <v>5.6554906343380615</v>
      </c>
      <c r="Z86" s="12">
        <v>495.62890276538809</v>
      </c>
      <c r="AA86" s="10">
        <v>3.9350000000000001</v>
      </c>
      <c r="AB86" s="10"/>
      <c r="AC86" s="10"/>
    </row>
    <row r="87" spans="1:29" ht="16" customHeight="1" x14ac:dyDescent="0.2">
      <c r="A87" s="10" t="s">
        <v>64</v>
      </c>
      <c r="B87" s="10" t="s">
        <v>65</v>
      </c>
      <c r="C87" s="10">
        <v>2</v>
      </c>
      <c r="D87" s="10">
        <v>211</v>
      </c>
      <c r="E87" s="10" t="s">
        <v>108</v>
      </c>
      <c r="F87" s="10" t="s">
        <v>71</v>
      </c>
      <c r="G87" s="10" t="s">
        <v>72</v>
      </c>
      <c r="H87" s="10" t="s">
        <v>69</v>
      </c>
      <c r="I87" s="10">
        <v>2021</v>
      </c>
      <c r="J87" s="11">
        <v>44513</v>
      </c>
      <c r="K87" s="10">
        <v>0.5</v>
      </c>
      <c r="L87" s="27">
        <v>23.16</v>
      </c>
      <c r="M87" s="29">
        <v>1.8702427053070358E-2</v>
      </c>
      <c r="N87" s="23" t="s">
        <v>69</v>
      </c>
      <c r="O87" s="21" t="s">
        <v>69</v>
      </c>
      <c r="P87" s="33" t="s">
        <v>69</v>
      </c>
      <c r="Q87" s="33" t="s">
        <v>69</v>
      </c>
      <c r="R87" s="23" t="s">
        <v>69</v>
      </c>
      <c r="S87" s="21" t="s">
        <v>69</v>
      </c>
      <c r="T87" s="23" t="s">
        <v>69</v>
      </c>
      <c r="U87" s="21" t="s">
        <v>69</v>
      </c>
      <c r="V87" s="13">
        <v>1.8702427053070399E-2</v>
      </c>
      <c r="W87" s="4">
        <v>23.16</v>
      </c>
      <c r="X87" s="4">
        <v>463.2</v>
      </c>
      <c r="Y87" s="4">
        <v>8.6629642109822083</v>
      </c>
      <c r="Z87" s="12">
        <v>413.20249776984832</v>
      </c>
      <c r="AA87" s="10">
        <v>11.465</v>
      </c>
      <c r="AB87" s="10"/>
      <c r="AC87" s="10"/>
    </row>
    <row r="88" spans="1:29" ht="16" customHeight="1" x14ac:dyDescent="0.2">
      <c r="A88" s="10" t="s">
        <v>64</v>
      </c>
      <c r="B88" s="10" t="s">
        <v>65</v>
      </c>
      <c r="C88" s="10">
        <v>2</v>
      </c>
      <c r="D88" s="10">
        <v>210</v>
      </c>
      <c r="E88" s="10" t="s">
        <v>108</v>
      </c>
      <c r="F88" s="10" t="s">
        <v>71</v>
      </c>
      <c r="G88" s="10" t="s">
        <v>73</v>
      </c>
      <c r="H88" s="10" t="s">
        <v>69</v>
      </c>
      <c r="I88" s="10">
        <v>2021</v>
      </c>
      <c r="J88" s="11">
        <v>44513</v>
      </c>
      <c r="K88" s="10">
        <v>0.5</v>
      </c>
      <c r="L88" s="27">
        <v>25.66</v>
      </c>
      <c r="M88" s="27">
        <v>1.0179068816303207E-2</v>
      </c>
      <c r="N88" s="23" t="s">
        <v>69</v>
      </c>
      <c r="O88" s="21" t="s">
        <v>69</v>
      </c>
      <c r="P88" s="33" t="s">
        <v>69</v>
      </c>
      <c r="Q88" s="33" t="s">
        <v>69</v>
      </c>
      <c r="R88" s="23" t="s">
        <v>69</v>
      </c>
      <c r="S88" s="21" t="s">
        <v>69</v>
      </c>
      <c r="T88" s="23" t="s">
        <v>69</v>
      </c>
      <c r="U88" s="21" t="s">
        <v>69</v>
      </c>
      <c r="V88" s="14">
        <v>1.0179068816303207E-2</v>
      </c>
      <c r="W88" s="4">
        <v>25.66</v>
      </c>
      <c r="X88" s="4">
        <v>513.20000000000005</v>
      </c>
      <c r="Y88" s="4">
        <v>5.2238981165268061</v>
      </c>
      <c r="Z88" s="12">
        <v>457.80553077609284</v>
      </c>
      <c r="AA88" s="10">
        <v>6.6749999999999998</v>
      </c>
      <c r="AB88" s="10"/>
      <c r="AC88" s="10"/>
    </row>
    <row r="89" spans="1:29" ht="16" customHeight="1" x14ac:dyDescent="0.2">
      <c r="A89" s="10" t="s">
        <v>64</v>
      </c>
      <c r="B89" s="10" t="s">
        <v>65</v>
      </c>
      <c r="C89" s="10">
        <v>4</v>
      </c>
      <c r="D89" s="10">
        <v>401</v>
      </c>
      <c r="E89" s="10" t="s">
        <v>108</v>
      </c>
      <c r="F89" s="10" t="s">
        <v>71</v>
      </c>
      <c r="G89" s="10" t="s">
        <v>73</v>
      </c>
      <c r="H89" s="10" t="s">
        <v>69</v>
      </c>
      <c r="I89" s="10">
        <v>2021</v>
      </c>
      <c r="J89" s="11">
        <v>44513</v>
      </c>
      <c r="K89" s="10">
        <v>0.5</v>
      </c>
      <c r="L89" s="27">
        <v>27.83</v>
      </c>
      <c r="M89" s="27">
        <v>1.0179068816303207E-2</v>
      </c>
      <c r="N89" s="23" t="s">
        <v>69</v>
      </c>
      <c r="O89" s="21" t="s">
        <v>69</v>
      </c>
      <c r="P89" s="33" t="s">
        <v>69</v>
      </c>
      <c r="Q89" s="33" t="s">
        <v>69</v>
      </c>
      <c r="R89" s="23" t="s">
        <v>69</v>
      </c>
      <c r="S89" s="21" t="s">
        <v>69</v>
      </c>
      <c r="T89" s="23" t="s">
        <v>69</v>
      </c>
      <c r="U89" s="21" t="s">
        <v>69</v>
      </c>
      <c r="V89" s="10">
        <v>1.0179068816303207E-2</v>
      </c>
      <c r="W89" s="4">
        <v>27.83</v>
      </c>
      <c r="X89" s="4">
        <v>556.59999999999991</v>
      </c>
      <c r="Y89" s="4">
        <v>5.6656697031543644</v>
      </c>
      <c r="Z89" s="12">
        <v>496.52096342551283</v>
      </c>
      <c r="AA89" s="10">
        <v>11.744999999999999</v>
      </c>
      <c r="AB89" s="10"/>
      <c r="AC89" s="10"/>
    </row>
    <row r="90" spans="1:29" ht="16" customHeight="1" x14ac:dyDescent="0.2">
      <c r="A90" s="10" t="s">
        <v>64</v>
      </c>
      <c r="B90" s="10" t="s">
        <v>65</v>
      </c>
      <c r="C90" s="10">
        <v>1</v>
      </c>
      <c r="D90" s="10" t="s">
        <v>74</v>
      </c>
      <c r="E90" s="10" t="s">
        <v>108</v>
      </c>
      <c r="F90" s="10" t="s">
        <v>67</v>
      </c>
      <c r="G90" s="10" t="s">
        <v>68</v>
      </c>
      <c r="H90" s="10" t="s">
        <v>69</v>
      </c>
      <c r="I90" s="10">
        <v>2021</v>
      </c>
      <c r="J90" s="11">
        <v>44513</v>
      </c>
      <c r="K90" s="10">
        <v>0.5</v>
      </c>
      <c r="L90" s="27">
        <v>10.45</v>
      </c>
      <c r="M90" s="27">
        <v>1.0179068816303207E-2</v>
      </c>
      <c r="N90" s="23" t="s">
        <v>69</v>
      </c>
      <c r="O90" s="21" t="s">
        <v>69</v>
      </c>
      <c r="P90" s="33" t="s">
        <v>69</v>
      </c>
      <c r="Q90" s="33" t="s">
        <v>69</v>
      </c>
      <c r="R90" s="23" t="s">
        <v>69</v>
      </c>
      <c r="S90" s="21" t="s">
        <v>69</v>
      </c>
      <c r="T90" s="23" t="s">
        <v>69</v>
      </c>
      <c r="U90" s="21" t="s">
        <v>69</v>
      </c>
      <c r="V90" s="10">
        <v>1.0179068816303207E-2</v>
      </c>
      <c r="W90" s="4">
        <v>10.45</v>
      </c>
      <c r="X90" s="4">
        <v>209</v>
      </c>
      <c r="Y90" s="4">
        <v>2.1274253826073704</v>
      </c>
      <c r="Z90" s="12">
        <v>186.4406779661017</v>
      </c>
      <c r="AA90" s="10">
        <v>8.9350000000000005</v>
      </c>
      <c r="AB90" s="10"/>
      <c r="AC90" s="10"/>
    </row>
    <row r="91" spans="1:29" ht="16" customHeight="1" x14ac:dyDescent="0.2">
      <c r="A91" s="10" t="s">
        <v>64</v>
      </c>
      <c r="B91" s="10" t="s">
        <v>65</v>
      </c>
      <c r="C91" s="10">
        <v>4</v>
      </c>
      <c r="D91" s="10" t="s">
        <v>75</v>
      </c>
      <c r="E91" s="10" t="s">
        <v>108</v>
      </c>
      <c r="F91" s="10" t="s">
        <v>67</v>
      </c>
      <c r="G91" s="10" t="s">
        <v>68</v>
      </c>
      <c r="H91" s="10" t="s">
        <v>69</v>
      </c>
      <c r="I91" s="10">
        <v>2021</v>
      </c>
      <c r="J91" s="11">
        <v>44513</v>
      </c>
      <c r="K91" s="10">
        <v>0.5</v>
      </c>
      <c r="L91" s="27">
        <v>22.7</v>
      </c>
      <c r="M91" s="27">
        <v>1.0179068816303207E-2</v>
      </c>
      <c r="N91" s="23" t="s">
        <v>69</v>
      </c>
      <c r="O91" s="21" t="s">
        <v>69</v>
      </c>
      <c r="P91" s="33" t="s">
        <v>69</v>
      </c>
      <c r="Q91" s="33" t="s">
        <v>69</v>
      </c>
      <c r="R91" s="23" t="s">
        <v>69</v>
      </c>
      <c r="S91" s="21" t="s">
        <v>69</v>
      </c>
      <c r="T91" s="23" t="s">
        <v>69</v>
      </c>
      <c r="U91" s="21" t="s">
        <v>69</v>
      </c>
      <c r="V91" s="10">
        <v>1.0179068816303207E-2</v>
      </c>
      <c r="W91" s="4">
        <v>22.7</v>
      </c>
      <c r="X91" s="4">
        <v>454</v>
      </c>
      <c r="Y91" s="4">
        <v>4.6212972426016563</v>
      </c>
      <c r="Z91" s="12">
        <v>404.99553969669938</v>
      </c>
      <c r="AA91" s="10">
        <v>8.9049999999999994</v>
      </c>
      <c r="AB91" s="10"/>
      <c r="AC91" s="10"/>
    </row>
    <row r="92" spans="1:29" ht="16" customHeight="1" x14ac:dyDescent="0.2">
      <c r="A92" s="10" t="s">
        <v>64</v>
      </c>
      <c r="B92" s="10" t="s">
        <v>65</v>
      </c>
      <c r="C92" s="10">
        <v>4</v>
      </c>
      <c r="D92" s="10">
        <v>402</v>
      </c>
      <c r="E92" s="10" t="s">
        <v>108</v>
      </c>
      <c r="F92" s="10" t="s">
        <v>71</v>
      </c>
      <c r="G92" s="10" t="s">
        <v>72</v>
      </c>
      <c r="H92" s="10" t="s">
        <v>69</v>
      </c>
      <c r="I92" s="10">
        <v>2021</v>
      </c>
      <c r="J92" s="11">
        <v>44513</v>
      </c>
      <c r="K92" s="10">
        <v>0.5</v>
      </c>
      <c r="L92" s="27">
        <v>37.35</v>
      </c>
      <c r="M92" s="27">
        <v>1.0179068816303207E-2</v>
      </c>
      <c r="N92" s="23" t="s">
        <v>69</v>
      </c>
      <c r="O92" s="21" t="s">
        <v>69</v>
      </c>
      <c r="P92" s="33" t="s">
        <v>69</v>
      </c>
      <c r="Q92" s="33" t="s">
        <v>69</v>
      </c>
      <c r="R92" s="23" t="s">
        <v>69</v>
      </c>
      <c r="S92" s="21" t="s">
        <v>69</v>
      </c>
      <c r="T92" s="23" t="s">
        <v>69</v>
      </c>
      <c r="U92" s="21" t="s">
        <v>69</v>
      </c>
      <c r="V92" s="10">
        <v>1.0179068816303207E-2</v>
      </c>
      <c r="W92" s="4">
        <v>37.35</v>
      </c>
      <c r="X92" s="4">
        <v>747</v>
      </c>
      <c r="Y92" s="4">
        <v>7.6037644057784952</v>
      </c>
      <c r="Z92" s="12">
        <v>666.3693131132917</v>
      </c>
      <c r="AA92" s="10">
        <v>22.39</v>
      </c>
      <c r="AB92" s="10"/>
      <c r="AC92" s="10"/>
    </row>
    <row r="93" spans="1:29" ht="16" customHeight="1" x14ac:dyDescent="0.2">
      <c r="A93" s="10" t="s">
        <v>64</v>
      </c>
      <c r="B93" s="10" t="s">
        <v>65</v>
      </c>
      <c r="C93" s="10">
        <v>3</v>
      </c>
      <c r="D93" s="10">
        <v>303</v>
      </c>
      <c r="E93" s="10" t="s">
        <v>108</v>
      </c>
      <c r="F93" s="10" t="s">
        <v>71</v>
      </c>
      <c r="G93" s="10" t="s">
        <v>73</v>
      </c>
      <c r="H93" s="10" t="s">
        <v>69</v>
      </c>
      <c r="I93" s="10">
        <v>2021</v>
      </c>
      <c r="J93" s="11">
        <v>44513</v>
      </c>
      <c r="K93" s="10">
        <v>0.5</v>
      </c>
      <c r="L93" s="27">
        <v>32.450000000000003</v>
      </c>
      <c r="M93" s="27">
        <v>1.0179068816303207E-2</v>
      </c>
      <c r="N93" s="23" t="s">
        <v>69</v>
      </c>
      <c r="O93" s="21" t="s">
        <v>69</v>
      </c>
      <c r="P93" s="33" t="s">
        <v>69</v>
      </c>
      <c r="Q93" s="33" t="s">
        <v>69</v>
      </c>
      <c r="R93" s="23" t="s">
        <v>69</v>
      </c>
      <c r="S93" s="21" t="s">
        <v>69</v>
      </c>
      <c r="T93" s="23" t="s">
        <v>69</v>
      </c>
      <c r="U93" s="21" t="s">
        <v>69</v>
      </c>
      <c r="V93" s="10">
        <v>1.0179068816303207E-2</v>
      </c>
      <c r="W93" s="4">
        <v>32.450000000000003</v>
      </c>
      <c r="X93" s="4">
        <v>649</v>
      </c>
      <c r="Y93" s="4">
        <v>6.606215661780781</v>
      </c>
      <c r="Z93" s="12">
        <v>578.9473684210526</v>
      </c>
      <c r="AA93" s="10">
        <v>18.559999999999999</v>
      </c>
      <c r="AB93" s="10"/>
      <c r="AC93" s="10"/>
    </row>
    <row r="94" spans="1:29" ht="16" customHeight="1" x14ac:dyDescent="0.2">
      <c r="A94" s="10" t="s">
        <v>64</v>
      </c>
      <c r="B94" s="10" t="s">
        <v>65</v>
      </c>
      <c r="C94" s="10">
        <v>1</v>
      </c>
      <c r="D94" s="10">
        <v>103</v>
      </c>
      <c r="E94" s="10" t="s">
        <v>108</v>
      </c>
      <c r="F94" s="10" t="s">
        <v>71</v>
      </c>
      <c r="G94" s="10" t="s">
        <v>73</v>
      </c>
      <c r="H94" s="10" t="s">
        <v>69</v>
      </c>
      <c r="I94" s="10">
        <v>2021</v>
      </c>
      <c r="J94" s="11">
        <v>44513</v>
      </c>
      <c r="K94" s="10">
        <v>0.5</v>
      </c>
      <c r="L94" s="27">
        <v>33.97</v>
      </c>
      <c r="M94" s="29">
        <v>5.3146615659454676E-3</v>
      </c>
      <c r="N94" s="23" t="s">
        <v>69</v>
      </c>
      <c r="O94" s="21" t="s">
        <v>69</v>
      </c>
      <c r="P94" s="33" t="s">
        <v>69</v>
      </c>
      <c r="Q94" s="33" t="s">
        <v>69</v>
      </c>
      <c r="R94" s="23" t="s">
        <v>69</v>
      </c>
      <c r="S94" s="21" t="s">
        <v>69</v>
      </c>
      <c r="T94" s="23" t="s">
        <v>69</v>
      </c>
      <c r="U94" s="21" t="s">
        <v>69</v>
      </c>
      <c r="V94" s="13">
        <v>5.31466156594547E-2</v>
      </c>
      <c r="W94" s="4">
        <v>33.97</v>
      </c>
      <c r="X94" s="4">
        <v>679.4</v>
      </c>
      <c r="Y94" s="4">
        <v>36.10781067903352</v>
      </c>
      <c r="Z94" s="12">
        <v>606.0660124888492</v>
      </c>
      <c r="AA94" s="10">
        <v>21.51</v>
      </c>
      <c r="AB94" s="10"/>
      <c r="AC94" s="10"/>
    </row>
    <row r="95" spans="1:29" ht="16" customHeight="1" x14ac:dyDescent="0.2">
      <c r="A95" s="10" t="s">
        <v>64</v>
      </c>
      <c r="B95" s="10" t="s">
        <v>65</v>
      </c>
      <c r="C95" s="10">
        <v>1</v>
      </c>
      <c r="D95" s="10">
        <v>102</v>
      </c>
      <c r="E95" s="10" t="s">
        <v>108</v>
      </c>
      <c r="F95" s="10" t="s">
        <v>71</v>
      </c>
      <c r="G95" s="10" t="s">
        <v>72</v>
      </c>
      <c r="H95" s="10" t="s">
        <v>69</v>
      </c>
      <c r="I95" s="10">
        <v>2021</v>
      </c>
      <c r="J95" s="11">
        <v>44513</v>
      </c>
      <c r="K95" s="10">
        <v>0.5</v>
      </c>
      <c r="L95" s="27">
        <v>49.08</v>
      </c>
      <c r="M95" s="28">
        <v>8.8308226717433262E-3</v>
      </c>
      <c r="N95" s="23" t="s">
        <v>69</v>
      </c>
      <c r="O95" s="21" t="s">
        <v>69</v>
      </c>
      <c r="P95" s="33" t="s">
        <v>69</v>
      </c>
      <c r="Q95" s="33" t="s">
        <v>69</v>
      </c>
      <c r="R95" s="23" t="s">
        <v>69</v>
      </c>
      <c r="S95" s="21" t="s">
        <v>69</v>
      </c>
      <c r="T95" s="23" t="s">
        <v>69</v>
      </c>
      <c r="U95" s="21" t="s">
        <v>69</v>
      </c>
      <c r="V95" s="4">
        <v>8.8308226717433262E-3</v>
      </c>
      <c r="W95" s="4">
        <v>49.08</v>
      </c>
      <c r="X95" s="4">
        <v>981.59999999999991</v>
      </c>
      <c r="Y95" s="4">
        <v>8.6683355345832478</v>
      </c>
      <c r="Z95" s="12">
        <v>875.64674397859051</v>
      </c>
      <c r="AA95" s="10">
        <v>23.295000000000002</v>
      </c>
      <c r="AB95" s="10"/>
      <c r="AC95" s="10"/>
    </row>
    <row r="96" spans="1:29" ht="16" customHeight="1" x14ac:dyDescent="0.2">
      <c r="A96" s="10" t="s">
        <v>64</v>
      </c>
      <c r="B96" s="10" t="s">
        <v>65</v>
      </c>
      <c r="C96" s="10">
        <v>2</v>
      </c>
      <c r="D96" s="10">
        <v>212</v>
      </c>
      <c r="E96" s="10" t="s">
        <v>108</v>
      </c>
      <c r="F96" s="10" t="s">
        <v>71</v>
      </c>
      <c r="G96" s="10" t="s">
        <v>76</v>
      </c>
      <c r="H96" s="10" t="s">
        <v>69</v>
      </c>
      <c r="I96" s="10">
        <v>2021</v>
      </c>
      <c r="J96" s="11">
        <v>44513</v>
      </c>
      <c r="K96" s="10">
        <v>0.5</v>
      </c>
      <c r="L96" s="27">
        <v>18.63</v>
      </c>
      <c r="M96" s="27">
        <v>1.0179068816303207E-2</v>
      </c>
      <c r="N96" s="23" t="s">
        <v>69</v>
      </c>
      <c r="O96" s="21" t="s">
        <v>69</v>
      </c>
      <c r="P96" s="33" t="s">
        <v>69</v>
      </c>
      <c r="Q96" s="33" t="s">
        <v>69</v>
      </c>
      <c r="R96" s="23" t="s">
        <v>69</v>
      </c>
      <c r="S96" s="21" t="s">
        <v>69</v>
      </c>
      <c r="T96" s="23" t="s">
        <v>69</v>
      </c>
      <c r="U96" s="21" t="s">
        <v>69</v>
      </c>
      <c r="V96" s="10">
        <v>1.0179068816303207E-2</v>
      </c>
      <c r="W96" s="4">
        <v>18.63</v>
      </c>
      <c r="X96" s="4">
        <v>372.59999999999997</v>
      </c>
      <c r="Y96" s="4">
        <v>3.7927210409545746</v>
      </c>
      <c r="Z96" s="12">
        <v>332.38180196253342</v>
      </c>
      <c r="AA96" s="10">
        <v>17.234999999999999</v>
      </c>
      <c r="AB96" s="10"/>
      <c r="AC96" s="10"/>
    </row>
    <row r="97" spans="1:29" ht="16" customHeight="1" x14ac:dyDescent="0.2">
      <c r="A97" s="10" t="s">
        <v>64</v>
      </c>
      <c r="B97" s="10" t="s">
        <v>65</v>
      </c>
      <c r="C97" s="10">
        <v>1</v>
      </c>
      <c r="D97" s="10">
        <v>101</v>
      </c>
      <c r="E97" s="10" t="s">
        <v>108</v>
      </c>
      <c r="F97" s="10" t="s">
        <v>71</v>
      </c>
      <c r="G97" s="10" t="s">
        <v>76</v>
      </c>
      <c r="H97" s="10" t="s">
        <v>69</v>
      </c>
      <c r="I97" s="10">
        <v>2021</v>
      </c>
      <c r="J97" s="11">
        <v>44513</v>
      </c>
      <c r="K97" s="10">
        <v>0.5</v>
      </c>
      <c r="L97" s="27">
        <v>45.59</v>
      </c>
      <c r="M97" s="29">
        <v>1.2346983777541187E-2</v>
      </c>
      <c r="N97" s="23" t="s">
        <v>69</v>
      </c>
      <c r="O97" s="21" t="s">
        <v>69</v>
      </c>
      <c r="P97" s="33" t="s">
        <v>69</v>
      </c>
      <c r="Q97" s="33" t="s">
        <v>69</v>
      </c>
      <c r="R97" s="23" t="s">
        <v>69</v>
      </c>
      <c r="S97" s="21" t="s">
        <v>69</v>
      </c>
      <c r="T97" s="23" t="s">
        <v>69</v>
      </c>
      <c r="U97" s="21" t="s">
        <v>69</v>
      </c>
      <c r="V97" s="13">
        <v>1.23469837775412E-2</v>
      </c>
      <c r="W97" s="4">
        <v>45.59</v>
      </c>
      <c r="X97" s="4">
        <v>911.80000000000007</v>
      </c>
      <c r="Y97" s="4">
        <v>11.257979808362068</v>
      </c>
      <c r="Z97" s="12">
        <v>813.38090990187334</v>
      </c>
      <c r="AA97" s="10">
        <v>18.850000000000001</v>
      </c>
      <c r="AB97" s="10"/>
      <c r="AC97" s="10"/>
    </row>
    <row r="98" spans="1:29" ht="16" customHeight="1" x14ac:dyDescent="0.2">
      <c r="A98" s="10" t="s">
        <v>64</v>
      </c>
      <c r="B98" s="10" t="s">
        <v>65</v>
      </c>
      <c r="C98" s="10">
        <v>3</v>
      </c>
      <c r="D98" s="10">
        <v>302</v>
      </c>
      <c r="E98" s="10" t="s">
        <v>108</v>
      </c>
      <c r="F98" s="10" t="s">
        <v>71</v>
      </c>
      <c r="G98" s="10" t="s">
        <v>72</v>
      </c>
      <c r="H98" s="10" t="s">
        <v>69</v>
      </c>
      <c r="I98" s="10">
        <v>2021</v>
      </c>
      <c r="J98" s="11">
        <v>44513</v>
      </c>
      <c r="K98" s="10">
        <v>0.5</v>
      </c>
      <c r="L98" s="27">
        <v>42.94</v>
      </c>
      <c r="M98" s="27">
        <v>1.0179068816303207E-2</v>
      </c>
      <c r="N98" s="23" t="s">
        <v>69</v>
      </c>
      <c r="O98" s="21" t="s">
        <v>69</v>
      </c>
      <c r="P98" s="33" t="s">
        <v>69</v>
      </c>
      <c r="Q98" s="33" t="s">
        <v>69</v>
      </c>
      <c r="R98" s="23" t="s">
        <v>69</v>
      </c>
      <c r="S98" s="21" t="s">
        <v>69</v>
      </c>
      <c r="T98" s="23" t="s">
        <v>69</v>
      </c>
      <c r="U98" s="21" t="s">
        <v>69</v>
      </c>
      <c r="V98" s="10">
        <v>1.0179068816303207E-2</v>
      </c>
      <c r="W98" s="4">
        <v>42.94</v>
      </c>
      <c r="X98" s="4">
        <v>858.8</v>
      </c>
      <c r="Y98" s="4">
        <v>8.7417842994411927</v>
      </c>
      <c r="Z98" s="12">
        <v>766.10169491525414</v>
      </c>
      <c r="AA98" s="10">
        <v>27.3</v>
      </c>
      <c r="AB98" s="10"/>
      <c r="AC98" s="10"/>
    </row>
    <row r="99" spans="1:29" ht="16" customHeight="1" x14ac:dyDescent="0.2">
      <c r="A99" s="10" t="s">
        <v>64</v>
      </c>
      <c r="B99" s="10" t="s">
        <v>65</v>
      </c>
      <c r="C99" s="10">
        <v>4</v>
      </c>
      <c r="D99" s="10">
        <v>403</v>
      </c>
      <c r="E99" s="10" t="s">
        <v>108</v>
      </c>
      <c r="F99" s="10" t="s">
        <v>71</v>
      </c>
      <c r="G99" s="10" t="s">
        <v>76</v>
      </c>
      <c r="H99" s="10" t="s">
        <v>69</v>
      </c>
      <c r="I99" s="10">
        <v>2021</v>
      </c>
      <c r="J99" s="11">
        <v>44513</v>
      </c>
      <c r="K99" s="10">
        <v>0.5</v>
      </c>
      <c r="L99" s="27">
        <v>16.84</v>
      </c>
      <c r="M99" s="27">
        <v>1.0179068816303207E-2</v>
      </c>
      <c r="N99" s="23" t="s">
        <v>69</v>
      </c>
      <c r="O99" s="21" t="s">
        <v>69</v>
      </c>
      <c r="P99" s="33" t="s">
        <v>69</v>
      </c>
      <c r="Q99" s="33" t="s">
        <v>69</v>
      </c>
      <c r="R99" s="23" t="s">
        <v>69</v>
      </c>
      <c r="S99" s="21" t="s">
        <v>69</v>
      </c>
      <c r="T99" s="23" t="s">
        <v>69</v>
      </c>
      <c r="U99" s="21" t="s">
        <v>69</v>
      </c>
      <c r="V99" s="10">
        <v>1.0179068816303207E-2</v>
      </c>
      <c r="W99" s="4">
        <v>16.84</v>
      </c>
      <c r="X99" s="4">
        <v>336.8</v>
      </c>
      <c r="Y99" s="4">
        <v>3.42831037733092</v>
      </c>
      <c r="Z99" s="12">
        <v>300.44603033006246</v>
      </c>
      <c r="AA99" s="10">
        <v>23.135000000000002</v>
      </c>
      <c r="AB99" s="10"/>
      <c r="AC99" s="10"/>
    </row>
    <row r="100" spans="1:29" ht="16" customHeight="1" x14ac:dyDescent="0.2">
      <c r="A100" s="10" t="s">
        <v>64</v>
      </c>
      <c r="B100" s="10" t="s">
        <v>65</v>
      </c>
      <c r="C100" s="10">
        <v>3</v>
      </c>
      <c r="D100" s="10">
        <v>301</v>
      </c>
      <c r="E100" s="10" t="s">
        <v>108</v>
      </c>
      <c r="F100" s="10" t="s">
        <v>71</v>
      </c>
      <c r="G100" s="10" t="s">
        <v>76</v>
      </c>
      <c r="H100" s="10" t="s">
        <v>69</v>
      </c>
      <c r="I100" s="10">
        <v>2021</v>
      </c>
      <c r="J100" s="11">
        <v>44513</v>
      </c>
      <c r="K100" s="10">
        <v>0.5</v>
      </c>
      <c r="L100" s="27">
        <v>29.33</v>
      </c>
      <c r="M100" s="27">
        <v>1.0179068816303207E-2</v>
      </c>
      <c r="N100" s="23" t="s">
        <v>69</v>
      </c>
      <c r="O100" s="21" t="s">
        <v>69</v>
      </c>
      <c r="P100" s="33" t="s">
        <v>69</v>
      </c>
      <c r="Q100" s="33" t="s">
        <v>69</v>
      </c>
      <c r="R100" s="23" t="s">
        <v>69</v>
      </c>
      <c r="S100" s="21" t="s">
        <v>69</v>
      </c>
      <c r="T100" s="23" t="s">
        <v>69</v>
      </c>
      <c r="U100" s="21" t="s">
        <v>69</v>
      </c>
      <c r="V100" s="10">
        <v>1.0179068816303207E-2</v>
      </c>
      <c r="W100" s="4">
        <v>29.33</v>
      </c>
      <c r="X100" s="4">
        <v>586.59999999999991</v>
      </c>
      <c r="Y100" s="4">
        <v>5.9710417676434604</v>
      </c>
      <c r="Z100" s="12">
        <v>523.28278322925951</v>
      </c>
      <c r="AA100" s="10">
        <v>37.505000000000003</v>
      </c>
      <c r="AB100" s="10"/>
      <c r="AC100" s="10"/>
    </row>
    <row r="101" spans="1:29" ht="16" customHeight="1" x14ac:dyDescent="0.2">
      <c r="A101" s="10" t="s">
        <v>87</v>
      </c>
      <c r="B101" s="10" t="s">
        <v>88</v>
      </c>
      <c r="C101" s="10">
        <v>4</v>
      </c>
      <c r="D101" s="10" t="s">
        <v>75</v>
      </c>
      <c r="E101" s="10" t="s">
        <v>108</v>
      </c>
      <c r="F101" s="10" t="s">
        <v>67</v>
      </c>
      <c r="G101" s="10" t="s">
        <v>68</v>
      </c>
      <c r="H101" s="10" t="s">
        <v>69</v>
      </c>
      <c r="I101" s="10">
        <v>2021</v>
      </c>
      <c r="J101" s="11">
        <v>44514</v>
      </c>
      <c r="K101" s="10">
        <v>0.5</v>
      </c>
      <c r="L101" s="27">
        <v>1.87</v>
      </c>
      <c r="M101" s="27">
        <v>1.449071466111421E-2</v>
      </c>
      <c r="N101" s="23" t="s">
        <v>69</v>
      </c>
      <c r="O101" s="21" t="s">
        <v>69</v>
      </c>
      <c r="P101" s="33" t="s">
        <v>69</v>
      </c>
      <c r="Q101" s="33" t="s">
        <v>69</v>
      </c>
      <c r="R101" s="23" t="s">
        <v>69</v>
      </c>
      <c r="S101" s="21" t="s">
        <v>69</v>
      </c>
      <c r="T101" s="23" t="s">
        <v>69</v>
      </c>
      <c r="U101" s="21" t="s">
        <v>69</v>
      </c>
      <c r="V101" s="10">
        <v>1.449071466111421E-2</v>
      </c>
      <c r="W101" s="4">
        <v>1.87</v>
      </c>
      <c r="X101" s="4">
        <v>37.400000000000006</v>
      </c>
      <c r="Y101" s="4">
        <v>0.54195272832567154</v>
      </c>
      <c r="Z101" s="12">
        <v>33.363068688670836</v>
      </c>
      <c r="AA101" s="10" t="s">
        <v>69</v>
      </c>
    </row>
    <row r="102" spans="1:29" ht="16" customHeight="1" x14ac:dyDescent="0.2">
      <c r="A102" s="10" t="s">
        <v>87</v>
      </c>
      <c r="B102" s="10" t="s">
        <v>88</v>
      </c>
      <c r="C102" s="10">
        <v>1</v>
      </c>
      <c r="D102" s="10" t="s">
        <v>74</v>
      </c>
      <c r="E102" s="10" t="s">
        <v>108</v>
      </c>
      <c r="F102" s="10" t="s">
        <v>67</v>
      </c>
      <c r="G102" s="10" t="s">
        <v>68</v>
      </c>
      <c r="H102" s="10" t="s">
        <v>69</v>
      </c>
      <c r="I102" s="10">
        <v>2021</v>
      </c>
      <c r="J102" s="11">
        <v>44514</v>
      </c>
      <c r="K102" s="10">
        <v>0.5</v>
      </c>
      <c r="L102" s="27">
        <v>3.94</v>
      </c>
      <c r="M102" s="29">
        <v>1.94732931743926E-2</v>
      </c>
      <c r="N102" s="23" t="s">
        <v>69</v>
      </c>
      <c r="O102" s="21" t="s">
        <v>69</v>
      </c>
      <c r="P102" s="33" t="s">
        <v>69</v>
      </c>
      <c r="Q102" s="33" t="s">
        <v>69</v>
      </c>
      <c r="R102" s="23" t="s">
        <v>69</v>
      </c>
      <c r="S102" s="21" t="s">
        <v>69</v>
      </c>
      <c r="T102" s="23" t="s">
        <v>69</v>
      </c>
      <c r="U102" s="21" t="s">
        <v>69</v>
      </c>
      <c r="V102" s="13">
        <v>1.94732931743926E-2</v>
      </c>
      <c r="W102" s="4">
        <v>3.94</v>
      </c>
      <c r="X102" s="4">
        <v>78.8</v>
      </c>
      <c r="Y102" s="4">
        <v>1.5344955021421369</v>
      </c>
      <c r="Z102" s="12">
        <v>70.294380017841206</v>
      </c>
      <c r="AA102" s="10" t="s">
        <v>69</v>
      </c>
    </row>
    <row r="103" spans="1:29" ht="16" customHeight="1" x14ac:dyDescent="0.2">
      <c r="A103" s="10" t="s">
        <v>87</v>
      </c>
      <c r="B103" s="10" t="s">
        <v>88</v>
      </c>
      <c r="C103" s="10">
        <v>2</v>
      </c>
      <c r="D103" s="10" t="s">
        <v>70</v>
      </c>
      <c r="E103" s="10" t="s">
        <v>108</v>
      </c>
      <c r="F103" s="10" t="s">
        <v>67</v>
      </c>
      <c r="G103" s="10" t="s">
        <v>68</v>
      </c>
      <c r="H103" s="10" t="s">
        <v>69</v>
      </c>
      <c r="I103" s="10">
        <v>2021</v>
      </c>
      <c r="J103" s="11">
        <v>44514</v>
      </c>
      <c r="K103" s="10">
        <v>0.5</v>
      </c>
      <c r="L103" s="27">
        <v>7.99</v>
      </c>
      <c r="M103" s="29">
        <v>1.5637967785269026E-2</v>
      </c>
      <c r="N103" s="23" t="s">
        <v>69</v>
      </c>
      <c r="O103" s="21" t="s">
        <v>69</v>
      </c>
      <c r="P103" s="33" t="s">
        <v>69</v>
      </c>
      <c r="Q103" s="33" t="s">
        <v>69</v>
      </c>
      <c r="R103" s="23" t="s">
        <v>69</v>
      </c>
      <c r="S103" s="21" t="s">
        <v>69</v>
      </c>
      <c r="T103" s="23" t="s">
        <v>69</v>
      </c>
      <c r="U103" s="21" t="s">
        <v>69</v>
      </c>
      <c r="V103" s="13">
        <v>1.5637967785269002E-2</v>
      </c>
      <c r="W103" s="4">
        <v>7.99</v>
      </c>
      <c r="X103" s="4">
        <v>159.80000000000001</v>
      </c>
      <c r="Y103" s="4">
        <v>2.4989472520859866</v>
      </c>
      <c r="Z103" s="12">
        <v>142.5512934879572</v>
      </c>
      <c r="AA103" s="10" t="s">
        <v>69</v>
      </c>
    </row>
    <row r="104" spans="1:29" ht="16" customHeight="1" x14ac:dyDescent="0.2">
      <c r="A104" s="10" t="s">
        <v>87</v>
      </c>
      <c r="B104" s="10" t="s">
        <v>88</v>
      </c>
      <c r="C104" s="10">
        <v>1</v>
      </c>
      <c r="D104" s="10">
        <v>102</v>
      </c>
      <c r="E104" s="10" t="s">
        <v>108</v>
      </c>
      <c r="F104" s="10" t="s">
        <v>71</v>
      </c>
      <c r="G104" s="10" t="s">
        <v>72</v>
      </c>
      <c r="H104" s="10" t="s">
        <v>69</v>
      </c>
      <c r="I104" s="10">
        <v>2021</v>
      </c>
      <c r="J104" s="11">
        <v>44514</v>
      </c>
      <c r="K104" s="10">
        <v>0.5</v>
      </c>
      <c r="L104" s="27">
        <v>10.63</v>
      </c>
      <c r="M104" s="29">
        <v>7.9880430038266101E-2</v>
      </c>
      <c r="N104" s="23" t="s">
        <v>69</v>
      </c>
      <c r="O104" s="21" t="s">
        <v>69</v>
      </c>
      <c r="P104" s="33" t="s">
        <v>69</v>
      </c>
      <c r="Q104" s="33" t="s">
        <v>69</v>
      </c>
      <c r="R104" s="23" t="s">
        <v>69</v>
      </c>
      <c r="S104" s="21" t="s">
        <v>69</v>
      </c>
      <c r="T104" s="23" t="s">
        <v>69</v>
      </c>
      <c r="U104" s="21" t="s">
        <v>69</v>
      </c>
      <c r="V104" s="13">
        <v>7.9880430038266101E-2</v>
      </c>
      <c r="W104" s="4">
        <v>10.63</v>
      </c>
      <c r="X104" s="4">
        <v>212.60000000000002</v>
      </c>
      <c r="Y104" s="4">
        <v>16.982579426135374</v>
      </c>
      <c r="Z104" s="12">
        <v>189.65209634255132</v>
      </c>
      <c r="AA104" s="10" t="s">
        <v>69</v>
      </c>
    </row>
    <row r="105" spans="1:29" ht="16" customHeight="1" x14ac:dyDescent="0.2">
      <c r="A105" s="10" t="s">
        <v>87</v>
      </c>
      <c r="B105" s="10" t="s">
        <v>88</v>
      </c>
      <c r="C105" s="10">
        <v>1</v>
      </c>
      <c r="D105" s="10">
        <v>103</v>
      </c>
      <c r="E105" s="10" t="s">
        <v>108</v>
      </c>
      <c r="F105" s="10" t="s">
        <v>71</v>
      </c>
      <c r="G105" s="10" t="s">
        <v>73</v>
      </c>
      <c r="H105" s="10" t="s">
        <v>69</v>
      </c>
      <c r="I105" s="10">
        <v>2021</v>
      </c>
      <c r="J105" s="11">
        <v>44514</v>
      </c>
      <c r="K105" s="10">
        <v>0.5</v>
      </c>
      <c r="L105" s="27">
        <v>13.7</v>
      </c>
      <c r="M105" s="29">
        <v>7.6976758525123007E-2</v>
      </c>
      <c r="N105" s="23" t="s">
        <v>69</v>
      </c>
      <c r="O105" s="21" t="s">
        <v>69</v>
      </c>
      <c r="P105" s="33" t="s">
        <v>69</v>
      </c>
      <c r="Q105" s="33" t="s">
        <v>69</v>
      </c>
      <c r="R105" s="23" t="s">
        <v>69</v>
      </c>
      <c r="S105" s="21" t="s">
        <v>69</v>
      </c>
      <c r="T105" s="23" t="s">
        <v>69</v>
      </c>
      <c r="U105" s="21" t="s">
        <v>69</v>
      </c>
      <c r="V105" s="13">
        <v>7.6976758525123007E-2</v>
      </c>
      <c r="W105" s="4">
        <v>13.7</v>
      </c>
      <c r="X105" s="4">
        <v>274</v>
      </c>
      <c r="Y105" s="4">
        <v>21.091631835883703</v>
      </c>
      <c r="Z105" s="12">
        <v>244.42462087421944</v>
      </c>
      <c r="AA105" s="10" t="s">
        <v>69</v>
      </c>
    </row>
    <row r="106" spans="1:29" ht="16" customHeight="1" x14ac:dyDescent="0.2">
      <c r="A106" s="10" t="s">
        <v>87</v>
      </c>
      <c r="B106" s="10" t="s">
        <v>88</v>
      </c>
      <c r="C106" s="10">
        <v>3</v>
      </c>
      <c r="D106" s="10" t="s">
        <v>66</v>
      </c>
      <c r="E106" s="10" t="s">
        <v>108</v>
      </c>
      <c r="F106" s="10" t="s">
        <v>67</v>
      </c>
      <c r="G106" s="10" t="s">
        <v>68</v>
      </c>
      <c r="H106" s="10" t="s">
        <v>69</v>
      </c>
      <c r="I106" s="10">
        <v>2021</v>
      </c>
      <c r="J106" s="11">
        <v>44514</v>
      </c>
      <c r="K106" s="10">
        <v>0.5</v>
      </c>
      <c r="L106" s="27">
        <v>13.96</v>
      </c>
      <c r="M106" s="27">
        <v>1.449071466111421E-2</v>
      </c>
      <c r="N106" s="23" t="s">
        <v>69</v>
      </c>
      <c r="O106" s="21" t="s">
        <v>69</v>
      </c>
      <c r="P106" s="33" t="s">
        <v>69</v>
      </c>
      <c r="Q106" s="33" t="s">
        <v>69</v>
      </c>
      <c r="R106" s="23" t="s">
        <v>69</v>
      </c>
      <c r="S106" s="21" t="s">
        <v>69</v>
      </c>
      <c r="T106" s="23" t="s">
        <v>69</v>
      </c>
      <c r="U106" s="21" t="s">
        <v>69</v>
      </c>
      <c r="V106" s="10">
        <v>1.449071466111421E-2</v>
      </c>
      <c r="W106" s="4">
        <v>13.96</v>
      </c>
      <c r="X106" s="4">
        <v>279.20000000000005</v>
      </c>
      <c r="Y106" s="4">
        <v>4.0458075333830879</v>
      </c>
      <c r="Z106" s="12">
        <v>249.06333630686891</v>
      </c>
      <c r="AA106" s="10" t="s">
        <v>69</v>
      </c>
    </row>
    <row r="107" spans="1:29" ht="16" customHeight="1" x14ac:dyDescent="0.2">
      <c r="A107" s="10" t="s">
        <v>87</v>
      </c>
      <c r="B107" s="10" t="s">
        <v>88</v>
      </c>
      <c r="C107" s="10">
        <v>4</v>
      </c>
      <c r="D107" s="10">
        <v>401</v>
      </c>
      <c r="E107" s="10" t="s">
        <v>108</v>
      </c>
      <c r="F107" s="10" t="s">
        <v>71</v>
      </c>
      <c r="G107" s="10" t="s">
        <v>73</v>
      </c>
      <c r="H107" s="10" t="s">
        <v>69</v>
      </c>
      <c r="I107" s="10">
        <v>2021</v>
      </c>
      <c r="J107" s="11">
        <v>44514</v>
      </c>
      <c r="K107" s="10">
        <v>0.5</v>
      </c>
      <c r="L107" s="27">
        <v>17.440000000000001</v>
      </c>
      <c r="M107" s="27">
        <v>1.449071466111421E-2</v>
      </c>
      <c r="N107" s="23" t="s">
        <v>69</v>
      </c>
      <c r="O107" s="21" t="s">
        <v>69</v>
      </c>
      <c r="P107" s="33" t="s">
        <v>69</v>
      </c>
      <c r="Q107" s="33" t="s">
        <v>69</v>
      </c>
      <c r="R107" s="23" t="s">
        <v>69</v>
      </c>
      <c r="S107" s="21" t="s">
        <v>69</v>
      </c>
      <c r="T107" s="23" t="s">
        <v>69</v>
      </c>
      <c r="U107" s="21" t="s">
        <v>69</v>
      </c>
      <c r="V107" s="10">
        <v>1.449071466111421E-2</v>
      </c>
      <c r="W107" s="4">
        <v>17.440000000000001</v>
      </c>
      <c r="X107" s="4">
        <v>348.8</v>
      </c>
      <c r="Y107" s="4">
        <v>5.054361273796637</v>
      </c>
      <c r="Z107" s="12">
        <v>311.15075825156111</v>
      </c>
      <c r="AA107" s="10" t="s">
        <v>69</v>
      </c>
    </row>
    <row r="108" spans="1:29" ht="16" customHeight="1" x14ac:dyDescent="0.2">
      <c r="A108" s="10" t="s">
        <v>87</v>
      </c>
      <c r="B108" s="10" t="s">
        <v>88</v>
      </c>
      <c r="C108" s="10">
        <v>2</v>
      </c>
      <c r="D108" s="10">
        <v>212</v>
      </c>
      <c r="E108" s="10" t="s">
        <v>108</v>
      </c>
      <c r="F108" s="10" t="s">
        <v>71</v>
      </c>
      <c r="G108" s="10" t="s">
        <v>76</v>
      </c>
      <c r="H108" s="10" t="s">
        <v>69</v>
      </c>
      <c r="I108" s="10">
        <v>2021</v>
      </c>
      <c r="J108" s="11">
        <v>44514</v>
      </c>
      <c r="K108" s="10">
        <v>0.5</v>
      </c>
      <c r="L108" s="27">
        <v>21.03</v>
      </c>
      <c r="M108" s="29">
        <v>1.3251176999999998E-2</v>
      </c>
      <c r="N108" s="23" t="s">
        <v>69</v>
      </c>
      <c r="O108" s="21" t="s">
        <v>69</v>
      </c>
      <c r="P108" s="33" t="s">
        <v>69</v>
      </c>
      <c r="Q108" s="33" t="s">
        <v>69</v>
      </c>
      <c r="R108" s="23" t="s">
        <v>69</v>
      </c>
      <c r="S108" s="21" t="s">
        <v>69</v>
      </c>
      <c r="T108" s="23" t="s">
        <v>69</v>
      </c>
      <c r="U108" s="21" t="s">
        <v>69</v>
      </c>
      <c r="V108" s="13">
        <v>1.3251176999999999E-2</v>
      </c>
      <c r="W108" s="4">
        <v>21.03</v>
      </c>
      <c r="X108" s="4">
        <v>420.6</v>
      </c>
      <c r="Y108" s="4">
        <v>5.5734450461999998</v>
      </c>
      <c r="Z108" s="12">
        <v>375.20071364852811</v>
      </c>
      <c r="AA108" s="10" t="s">
        <v>69</v>
      </c>
    </row>
    <row r="109" spans="1:29" ht="16" customHeight="1" x14ac:dyDescent="0.2">
      <c r="A109" s="10" t="s">
        <v>87</v>
      </c>
      <c r="B109" s="10" t="s">
        <v>88</v>
      </c>
      <c r="C109" s="10">
        <v>3</v>
      </c>
      <c r="D109" s="10">
        <v>302</v>
      </c>
      <c r="E109" s="10" t="s">
        <v>108</v>
      </c>
      <c r="F109" s="10" t="s">
        <v>71</v>
      </c>
      <c r="G109" s="10" t="s">
        <v>72</v>
      </c>
      <c r="H109" s="10" t="s">
        <v>69</v>
      </c>
      <c r="I109" s="10">
        <v>2021</v>
      </c>
      <c r="J109" s="11">
        <v>44514</v>
      </c>
      <c r="K109" s="10">
        <v>0.5</v>
      </c>
      <c r="L109" s="27">
        <v>23.82</v>
      </c>
      <c r="M109" s="27">
        <v>1.449071466111421E-2</v>
      </c>
      <c r="N109" s="23" t="s">
        <v>69</v>
      </c>
      <c r="O109" s="21" t="s">
        <v>69</v>
      </c>
      <c r="P109" s="33" t="s">
        <v>69</v>
      </c>
      <c r="Q109" s="33" t="s">
        <v>69</v>
      </c>
      <c r="R109" s="23" t="s">
        <v>69</v>
      </c>
      <c r="S109" s="21" t="s">
        <v>69</v>
      </c>
      <c r="T109" s="23" t="s">
        <v>69</v>
      </c>
      <c r="U109" s="21" t="s">
        <v>69</v>
      </c>
      <c r="V109" s="10">
        <v>1.449071466111421E-2</v>
      </c>
      <c r="W109" s="4">
        <v>23.82</v>
      </c>
      <c r="X109" s="4">
        <v>476.4</v>
      </c>
      <c r="Y109" s="4">
        <v>6.9033764645548095</v>
      </c>
      <c r="Z109" s="12">
        <v>424.97769848349685</v>
      </c>
      <c r="AA109" s="10" t="s">
        <v>69</v>
      </c>
    </row>
    <row r="110" spans="1:29" ht="16" customHeight="1" x14ac:dyDescent="0.2">
      <c r="A110" s="10" t="s">
        <v>87</v>
      </c>
      <c r="B110" s="10" t="s">
        <v>88</v>
      </c>
      <c r="C110" s="10">
        <v>4</v>
      </c>
      <c r="D110" s="10">
        <v>403</v>
      </c>
      <c r="E110" s="10" t="s">
        <v>108</v>
      </c>
      <c r="F110" s="10" t="s">
        <v>71</v>
      </c>
      <c r="G110" s="10" t="s">
        <v>76</v>
      </c>
      <c r="H110" s="10" t="s">
        <v>69</v>
      </c>
      <c r="I110" s="10">
        <v>2021</v>
      </c>
      <c r="J110" s="11">
        <v>44514</v>
      </c>
      <c r="K110" s="10">
        <v>0.5</v>
      </c>
      <c r="L110" s="27">
        <v>25.81</v>
      </c>
      <c r="M110" s="27">
        <v>1.449071466111421E-2</v>
      </c>
      <c r="N110" s="23" t="s">
        <v>69</v>
      </c>
      <c r="O110" s="21" t="s">
        <v>69</v>
      </c>
      <c r="P110" s="33" t="s">
        <v>69</v>
      </c>
      <c r="Q110" s="33" t="s">
        <v>69</v>
      </c>
      <c r="R110" s="23" t="s">
        <v>69</v>
      </c>
      <c r="S110" s="21" t="s">
        <v>69</v>
      </c>
      <c r="T110" s="23" t="s">
        <v>69</v>
      </c>
      <c r="U110" s="21" t="s">
        <v>69</v>
      </c>
      <c r="V110" s="10">
        <v>1.449071466111421E-2</v>
      </c>
      <c r="W110" s="4">
        <v>25.81</v>
      </c>
      <c r="X110" s="4">
        <v>516.19999999999993</v>
      </c>
      <c r="Y110" s="4">
        <v>7.4801069080671541</v>
      </c>
      <c r="Z110" s="12">
        <v>460.4817127564674</v>
      </c>
      <c r="AA110" s="10" t="s">
        <v>69</v>
      </c>
    </row>
    <row r="111" spans="1:29" ht="16" customHeight="1" x14ac:dyDescent="0.2">
      <c r="A111" s="10" t="s">
        <v>87</v>
      </c>
      <c r="B111" s="10" t="s">
        <v>88</v>
      </c>
      <c r="C111" s="10">
        <v>2</v>
      </c>
      <c r="D111" s="10">
        <v>210</v>
      </c>
      <c r="E111" s="10" t="s">
        <v>108</v>
      </c>
      <c r="F111" s="10" t="s">
        <v>71</v>
      </c>
      <c r="G111" s="10" t="s">
        <v>73</v>
      </c>
      <c r="H111" s="10" t="s">
        <v>69</v>
      </c>
      <c r="I111" s="10">
        <v>2021</v>
      </c>
      <c r="J111" s="11">
        <v>44514</v>
      </c>
      <c r="K111" s="10">
        <v>0.5</v>
      </c>
      <c r="L111" s="27">
        <v>29.15</v>
      </c>
      <c r="M111" s="27">
        <v>1.449071466111421E-2</v>
      </c>
      <c r="N111" s="23" t="s">
        <v>69</v>
      </c>
      <c r="O111" s="21" t="s">
        <v>69</v>
      </c>
      <c r="P111" s="33" t="s">
        <v>69</v>
      </c>
      <c r="Q111" s="33" t="s">
        <v>69</v>
      </c>
      <c r="R111" s="23" t="s">
        <v>69</v>
      </c>
      <c r="S111" s="21" t="s">
        <v>69</v>
      </c>
      <c r="T111" s="23" t="s">
        <v>69</v>
      </c>
      <c r="U111" s="21" t="s">
        <v>69</v>
      </c>
      <c r="V111" s="10">
        <v>1.449071466111421E-2</v>
      </c>
      <c r="W111" s="4">
        <v>29.15</v>
      </c>
      <c r="X111" s="4">
        <v>583</v>
      </c>
      <c r="Y111" s="4">
        <v>8.4480866474295837</v>
      </c>
      <c r="Z111" s="12">
        <v>520.07136485281001</v>
      </c>
      <c r="AA111" s="10" t="s">
        <v>69</v>
      </c>
    </row>
    <row r="112" spans="1:29" ht="16" customHeight="1" x14ac:dyDescent="0.2">
      <c r="A112" s="10" t="s">
        <v>87</v>
      </c>
      <c r="B112" s="10" t="s">
        <v>88</v>
      </c>
      <c r="C112" s="10">
        <v>1</v>
      </c>
      <c r="D112" s="10">
        <v>101</v>
      </c>
      <c r="E112" s="10" t="s">
        <v>108</v>
      </c>
      <c r="F112" s="10" t="s">
        <v>71</v>
      </c>
      <c r="G112" s="10" t="s">
        <v>76</v>
      </c>
      <c r="H112" s="10" t="s">
        <v>69</v>
      </c>
      <c r="I112" s="10">
        <v>2021</v>
      </c>
      <c r="J112" s="11">
        <v>44514</v>
      </c>
      <c r="K112" s="10">
        <v>0.5</v>
      </c>
      <c r="L112" s="27">
        <v>30.01</v>
      </c>
      <c r="M112" s="30">
        <v>7.7799999999999994E-2</v>
      </c>
      <c r="N112" s="23" t="s">
        <v>69</v>
      </c>
      <c r="O112" s="21" t="s">
        <v>69</v>
      </c>
      <c r="P112" s="33" t="s">
        <v>69</v>
      </c>
      <c r="Q112" s="33" t="s">
        <v>69</v>
      </c>
      <c r="R112" s="23" t="s">
        <v>69</v>
      </c>
      <c r="S112" s="21" t="s">
        <v>69</v>
      </c>
      <c r="T112" s="23" t="s">
        <v>69</v>
      </c>
      <c r="U112" s="21" t="s">
        <v>69</v>
      </c>
      <c r="V112" s="14">
        <v>7.7799999999999994E-2</v>
      </c>
      <c r="W112" s="4">
        <v>30.01</v>
      </c>
      <c r="X112" s="4">
        <v>600.20000000000005</v>
      </c>
      <c r="Y112" s="4">
        <v>46.69556</v>
      </c>
      <c r="Z112" s="12">
        <v>535.41480820695813</v>
      </c>
      <c r="AA112" s="10" t="s">
        <v>69</v>
      </c>
    </row>
    <row r="113" spans="1:27" ht="16" customHeight="1" x14ac:dyDescent="0.2">
      <c r="A113" s="10" t="s">
        <v>87</v>
      </c>
      <c r="B113" s="10" t="s">
        <v>88</v>
      </c>
      <c r="C113" s="10">
        <v>3</v>
      </c>
      <c r="D113" s="10">
        <v>303</v>
      </c>
      <c r="E113" s="10" t="s">
        <v>108</v>
      </c>
      <c r="F113" s="10" t="s">
        <v>71</v>
      </c>
      <c r="G113" s="10" t="s">
        <v>73</v>
      </c>
      <c r="H113" s="10" t="s">
        <v>69</v>
      </c>
      <c r="I113" s="10">
        <v>2021</v>
      </c>
      <c r="J113" s="11">
        <v>44514</v>
      </c>
      <c r="K113" s="10">
        <v>0.5</v>
      </c>
      <c r="L113" s="27">
        <v>30.18</v>
      </c>
      <c r="M113" s="27">
        <v>1.449071466111421E-2</v>
      </c>
      <c r="N113" s="23" t="s">
        <v>69</v>
      </c>
      <c r="O113" s="21" t="s">
        <v>69</v>
      </c>
      <c r="P113" s="33" t="s">
        <v>69</v>
      </c>
      <c r="Q113" s="33" t="s">
        <v>69</v>
      </c>
      <c r="R113" s="23" t="s">
        <v>69</v>
      </c>
      <c r="S113" s="21" t="s">
        <v>69</v>
      </c>
      <c r="T113" s="23" t="s">
        <v>69</v>
      </c>
      <c r="U113" s="21" t="s">
        <v>69</v>
      </c>
      <c r="V113" s="10">
        <v>1.449071466111421E-2</v>
      </c>
      <c r="W113" s="4">
        <v>30.18</v>
      </c>
      <c r="X113" s="4">
        <v>603.6</v>
      </c>
      <c r="Y113" s="4">
        <v>8.7465953694485368</v>
      </c>
      <c r="Z113" s="12">
        <v>538.44781445138267</v>
      </c>
      <c r="AA113" s="10" t="s">
        <v>69</v>
      </c>
    </row>
    <row r="114" spans="1:27" ht="16" customHeight="1" x14ac:dyDescent="0.2">
      <c r="A114" s="10" t="s">
        <v>87</v>
      </c>
      <c r="B114" s="10" t="s">
        <v>88</v>
      </c>
      <c r="C114" s="10">
        <v>2</v>
      </c>
      <c r="D114" s="10">
        <v>211</v>
      </c>
      <c r="E114" s="10" t="s">
        <v>108</v>
      </c>
      <c r="F114" s="10" t="s">
        <v>71</v>
      </c>
      <c r="G114" s="10" t="s">
        <v>72</v>
      </c>
      <c r="H114" s="10" t="s">
        <v>69</v>
      </c>
      <c r="I114" s="10">
        <v>2021</v>
      </c>
      <c r="J114" s="11">
        <v>44514</v>
      </c>
      <c r="K114" s="10">
        <v>0.5</v>
      </c>
      <c r="L114" s="27">
        <v>31.25</v>
      </c>
      <c r="M114" s="27">
        <v>1.449071466111421E-2</v>
      </c>
      <c r="N114" s="23" t="s">
        <v>69</v>
      </c>
      <c r="O114" s="21" t="s">
        <v>69</v>
      </c>
      <c r="P114" s="33" t="s">
        <v>69</v>
      </c>
      <c r="Q114" s="33" t="s">
        <v>69</v>
      </c>
      <c r="R114" s="23" t="s">
        <v>69</v>
      </c>
      <c r="S114" s="21" t="s">
        <v>69</v>
      </c>
      <c r="T114" s="23" t="s">
        <v>69</v>
      </c>
      <c r="U114" s="21" t="s">
        <v>69</v>
      </c>
      <c r="V114" s="10">
        <v>1.449071466111421E-2</v>
      </c>
      <c r="W114" s="4">
        <v>31.25</v>
      </c>
      <c r="X114" s="4">
        <v>625</v>
      </c>
      <c r="Y114" s="4">
        <v>9.0566966631963819</v>
      </c>
      <c r="Z114" s="12">
        <v>557.53791257805528</v>
      </c>
      <c r="AA114" s="10" t="s">
        <v>69</v>
      </c>
    </row>
    <row r="115" spans="1:27" ht="16" customHeight="1" x14ac:dyDescent="0.2">
      <c r="A115" s="10" t="s">
        <v>87</v>
      </c>
      <c r="B115" s="10" t="s">
        <v>88</v>
      </c>
      <c r="C115" s="10">
        <v>4</v>
      </c>
      <c r="D115" s="10">
        <v>402</v>
      </c>
      <c r="E115" s="10" t="s">
        <v>108</v>
      </c>
      <c r="F115" s="10" t="s">
        <v>71</v>
      </c>
      <c r="G115" s="10" t="s">
        <v>72</v>
      </c>
      <c r="H115" s="10" t="s">
        <v>69</v>
      </c>
      <c r="I115" s="10">
        <v>2021</v>
      </c>
      <c r="J115" s="11">
        <v>44514</v>
      </c>
      <c r="K115" s="10">
        <v>0.5</v>
      </c>
      <c r="L115" s="27">
        <v>44.04</v>
      </c>
      <c r="M115" s="27">
        <v>1.449071466111421E-2</v>
      </c>
      <c r="N115" s="23" t="s">
        <v>69</v>
      </c>
      <c r="O115" s="21" t="s">
        <v>69</v>
      </c>
      <c r="P115" s="33" t="s">
        <v>69</v>
      </c>
      <c r="Q115" s="33" t="s">
        <v>69</v>
      </c>
      <c r="R115" s="23" t="s">
        <v>69</v>
      </c>
      <c r="S115" s="21" t="s">
        <v>69</v>
      </c>
      <c r="T115" s="23" t="s">
        <v>69</v>
      </c>
      <c r="U115" s="21" t="s">
        <v>69</v>
      </c>
      <c r="V115" s="10">
        <v>1.449071466111421E-2</v>
      </c>
      <c r="W115" s="4">
        <v>44.04</v>
      </c>
      <c r="X115" s="4">
        <v>880.8</v>
      </c>
      <c r="Y115" s="4">
        <v>12.763421473509396</v>
      </c>
      <c r="Z115" s="12">
        <v>785.72702943800175</v>
      </c>
      <c r="AA115" s="10" t="s">
        <v>69</v>
      </c>
    </row>
    <row r="116" spans="1:27" ht="16" customHeight="1" x14ac:dyDescent="0.2">
      <c r="A116" s="10" t="s">
        <v>87</v>
      </c>
      <c r="B116" s="10" t="s">
        <v>88</v>
      </c>
      <c r="C116" s="10">
        <v>3</v>
      </c>
      <c r="D116" s="10">
        <v>301</v>
      </c>
      <c r="E116" s="10" t="s">
        <v>108</v>
      </c>
      <c r="F116" s="10" t="s">
        <v>71</v>
      </c>
      <c r="G116" s="10" t="s">
        <v>76</v>
      </c>
      <c r="H116" s="10" t="s">
        <v>69</v>
      </c>
      <c r="I116" s="10">
        <v>2021</v>
      </c>
      <c r="J116" s="11">
        <v>44514</v>
      </c>
      <c r="K116" s="10">
        <v>0.5</v>
      </c>
      <c r="L116" s="27">
        <v>50.87</v>
      </c>
      <c r="M116" s="27">
        <v>1.449071466111421E-2</v>
      </c>
      <c r="N116" s="23" t="s">
        <v>69</v>
      </c>
      <c r="O116" s="21" t="s">
        <v>69</v>
      </c>
      <c r="P116" s="33" t="s">
        <v>69</v>
      </c>
      <c r="Q116" s="33" t="s">
        <v>69</v>
      </c>
      <c r="R116" s="23" t="s">
        <v>69</v>
      </c>
      <c r="S116" s="21" t="s">
        <v>69</v>
      </c>
      <c r="T116" s="23" t="s">
        <v>69</v>
      </c>
      <c r="U116" s="21" t="s">
        <v>69</v>
      </c>
      <c r="V116" s="10">
        <v>1.449071466111421E-2</v>
      </c>
      <c r="W116" s="4">
        <v>50.87</v>
      </c>
      <c r="X116" s="4">
        <v>1017.4</v>
      </c>
      <c r="Y116" s="4">
        <v>14.742853096217598</v>
      </c>
      <c r="Z116" s="12">
        <v>907.58251561106158</v>
      </c>
      <c r="AA116" s="10" t="s">
        <v>69</v>
      </c>
    </row>
    <row r="117" spans="1:27" ht="16" customHeight="1" x14ac:dyDescent="0.2">
      <c r="A117" s="10" t="s">
        <v>64</v>
      </c>
      <c r="B117" s="10" t="s">
        <v>65</v>
      </c>
      <c r="C117" s="10">
        <v>2</v>
      </c>
      <c r="D117" s="10">
        <v>210</v>
      </c>
      <c r="E117" s="10" t="s">
        <v>108</v>
      </c>
      <c r="F117" s="10" t="s">
        <v>67</v>
      </c>
      <c r="G117" s="10" t="s">
        <v>68</v>
      </c>
      <c r="H117" s="10" t="s">
        <v>91</v>
      </c>
      <c r="I117" s="10">
        <v>2022</v>
      </c>
      <c r="J117" s="11">
        <v>44904</v>
      </c>
      <c r="K117" s="10">
        <v>0.5</v>
      </c>
      <c r="L117" s="27">
        <v>5.19</v>
      </c>
      <c r="M117" s="27">
        <v>1.0179068816303207E-2</v>
      </c>
      <c r="N117" s="23" t="s">
        <v>69</v>
      </c>
      <c r="O117" s="21" t="s">
        <v>69</v>
      </c>
      <c r="P117" s="33" t="s">
        <v>69</v>
      </c>
      <c r="Q117" s="33" t="s">
        <v>69</v>
      </c>
      <c r="R117" s="23" t="s">
        <v>69</v>
      </c>
      <c r="S117" s="21" t="s">
        <v>69</v>
      </c>
      <c r="T117" s="23" t="s">
        <v>69</v>
      </c>
      <c r="U117" s="21" t="s">
        <v>69</v>
      </c>
      <c r="V117" s="14">
        <v>1.0179068816303207E-2</v>
      </c>
      <c r="W117" s="4">
        <v>5.19</v>
      </c>
      <c r="X117" s="4">
        <v>103.80000000000001</v>
      </c>
      <c r="Y117" s="4">
        <v>1.056587343132273</v>
      </c>
      <c r="Z117" s="15">
        <v>92.595896520963436</v>
      </c>
      <c r="AA117" s="10">
        <v>7.2</v>
      </c>
    </row>
    <row r="118" spans="1:27" ht="16" customHeight="1" x14ac:dyDescent="0.2">
      <c r="A118" s="10" t="s">
        <v>64</v>
      </c>
      <c r="B118" s="10" t="s">
        <v>65</v>
      </c>
      <c r="C118" s="10">
        <v>3</v>
      </c>
      <c r="D118" s="10">
        <v>303</v>
      </c>
      <c r="E118" s="10" t="s">
        <v>108</v>
      </c>
      <c r="F118" s="10" t="s">
        <v>67</v>
      </c>
      <c r="G118" s="10" t="s">
        <v>68</v>
      </c>
      <c r="H118" s="10" t="s">
        <v>91</v>
      </c>
      <c r="I118" s="10">
        <v>2022</v>
      </c>
      <c r="J118" s="11">
        <v>44905</v>
      </c>
      <c r="K118" s="10">
        <v>0.5</v>
      </c>
      <c r="L118" s="27">
        <v>8.84</v>
      </c>
      <c r="M118" s="27">
        <v>1.0179068816303207E-2</v>
      </c>
      <c r="N118" s="23" t="s">
        <v>69</v>
      </c>
      <c r="O118" s="21" t="s">
        <v>69</v>
      </c>
      <c r="P118" s="33" t="s">
        <v>69</v>
      </c>
      <c r="Q118" s="33" t="s">
        <v>69</v>
      </c>
      <c r="R118" s="23" t="s">
        <v>69</v>
      </c>
      <c r="S118" s="21" t="s">
        <v>69</v>
      </c>
      <c r="T118" s="23" t="s">
        <v>69</v>
      </c>
      <c r="U118" s="21" t="s">
        <v>69</v>
      </c>
      <c r="V118" s="14">
        <v>1.0179068816303207E-2</v>
      </c>
      <c r="W118" s="4">
        <v>8.84</v>
      </c>
      <c r="X118" s="4">
        <v>176.8</v>
      </c>
      <c r="Y118" s="4">
        <v>1.799659366722407</v>
      </c>
      <c r="Z118" s="15">
        <v>157.7163247100803</v>
      </c>
      <c r="AA118" s="10">
        <v>6.5</v>
      </c>
    </row>
    <row r="119" spans="1:27" ht="16" customHeight="1" x14ac:dyDescent="0.2">
      <c r="A119" s="10" t="s">
        <v>64</v>
      </c>
      <c r="B119" s="10" t="s">
        <v>65</v>
      </c>
      <c r="C119" s="10">
        <v>4</v>
      </c>
      <c r="D119" s="10">
        <v>401</v>
      </c>
      <c r="E119" s="10" t="s">
        <v>108</v>
      </c>
      <c r="F119" s="10" t="s">
        <v>67</v>
      </c>
      <c r="G119" s="10" t="s">
        <v>68</v>
      </c>
      <c r="H119" s="10" t="s">
        <v>91</v>
      </c>
      <c r="I119" s="10">
        <v>2022</v>
      </c>
      <c r="J119" s="11">
        <v>44905</v>
      </c>
      <c r="K119" s="10">
        <v>0.5</v>
      </c>
      <c r="L119" s="27">
        <v>5.79</v>
      </c>
      <c r="M119" s="27">
        <v>1.0179068816303207E-2</v>
      </c>
      <c r="N119" s="23" t="s">
        <v>69</v>
      </c>
      <c r="O119" s="21" t="s">
        <v>69</v>
      </c>
      <c r="P119" s="33" t="s">
        <v>69</v>
      </c>
      <c r="Q119" s="33" t="s">
        <v>69</v>
      </c>
      <c r="R119" s="23" t="s">
        <v>69</v>
      </c>
      <c r="S119" s="21" t="s">
        <v>69</v>
      </c>
      <c r="T119" s="23" t="s">
        <v>69</v>
      </c>
      <c r="U119" s="21" t="s">
        <v>69</v>
      </c>
      <c r="V119" s="14">
        <v>1.0179068816303207E-2</v>
      </c>
      <c r="W119" s="4">
        <v>5.79</v>
      </c>
      <c r="X119" s="4">
        <v>115.8</v>
      </c>
      <c r="Y119" s="4">
        <v>1.1787361689279112</v>
      </c>
      <c r="Z119" s="15">
        <v>103.30062444246208</v>
      </c>
      <c r="AA119" s="10">
        <v>7.4</v>
      </c>
    </row>
    <row r="120" spans="1:27" ht="16" customHeight="1" x14ac:dyDescent="0.2">
      <c r="A120" s="10" t="s">
        <v>64</v>
      </c>
      <c r="B120" s="10" t="s">
        <v>65</v>
      </c>
      <c r="C120" s="10">
        <v>1</v>
      </c>
      <c r="D120" s="10">
        <v>103</v>
      </c>
      <c r="E120" s="10" t="s">
        <v>108</v>
      </c>
      <c r="F120" s="10" t="s">
        <v>67</v>
      </c>
      <c r="G120" s="10" t="s">
        <v>68</v>
      </c>
      <c r="H120" s="10" t="s">
        <v>91</v>
      </c>
      <c r="I120" s="10">
        <v>2022</v>
      </c>
      <c r="J120" s="11">
        <v>44905</v>
      </c>
      <c r="K120" s="10">
        <v>0.5</v>
      </c>
      <c r="L120" s="27">
        <v>4.1100000000000003</v>
      </c>
      <c r="M120" s="27">
        <v>1.0179068816303207E-2</v>
      </c>
      <c r="N120" s="23" t="s">
        <v>69</v>
      </c>
      <c r="O120" s="21" t="s">
        <v>69</v>
      </c>
      <c r="P120" s="33" t="s">
        <v>69</v>
      </c>
      <c r="Q120" s="33" t="s">
        <v>69</v>
      </c>
      <c r="R120" s="23" t="s">
        <v>69</v>
      </c>
      <c r="S120" s="21" t="s">
        <v>69</v>
      </c>
      <c r="T120" s="23" t="s">
        <v>69</v>
      </c>
      <c r="U120" s="21" t="s">
        <v>69</v>
      </c>
      <c r="V120" s="14">
        <v>1.0179068816303207E-2</v>
      </c>
      <c r="W120" s="4">
        <v>4.1100000000000003</v>
      </c>
      <c r="X120" s="4">
        <v>82.2</v>
      </c>
      <c r="Y120" s="4">
        <v>0.8367194567001236</v>
      </c>
      <c r="Z120" s="15">
        <v>73.327386262265833</v>
      </c>
      <c r="AA120" s="10">
        <v>12.3</v>
      </c>
    </row>
    <row r="121" spans="1:27" ht="16" customHeight="1" x14ac:dyDescent="0.2">
      <c r="A121" s="10" t="s">
        <v>87</v>
      </c>
      <c r="B121" s="10" t="s">
        <v>88</v>
      </c>
      <c r="C121" s="10">
        <v>2</v>
      </c>
      <c r="D121" s="10">
        <v>210</v>
      </c>
      <c r="E121" s="10" t="s">
        <v>108</v>
      </c>
      <c r="F121" s="10" t="s">
        <v>67</v>
      </c>
      <c r="G121" s="10" t="s">
        <v>68</v>
      </c>
      <c r="H121" s="10" t="s">
        <v>91</v>
      </c>
      <c r="I121" s="10">
        <v>2022</v>
      </c>
      <c r="J121" s="11">
        <v>44905</v>
      </c>
      <c r="K121" s="10">
        <v>0.25</v>
      </c>
      <c r="L121" s="27">
        <v>1.78</v>
      </c>
      <c r="M121" s="27">
        <v>1.449071466111421E-2</v>
      </c>
      <c r="N121" s="23" t="s">
        <v>69</v>
      </c>
      <c r="O121" s="21" t="s">
        <v>69</v>
      </c>
      <c r="P121" s="33" t="s">
        <v>69</v>
      </c>
      <c r="Q121" s="33" t="s">
        <v>69</v>
      </c>
      <c r="R121" s="23" t="s">
        <v>69</v>
      </c>
      <c r="S121" s="21" t="s">
        <v>69</v>
      </c>
      <c r="T121" s="23" t="s">
        <v>69</v>
      </c>
      <c r="U121" s="21" t="s">
        <v>69</v>
      </c>
      <c r="V121" s="14">
        <v>1.449071466111421E-2</v>
      </c>
      <c r="W121" s="4">
        <v>1.78</v>
      </c>
      <c r="X121" s="4">
        <v>71.2</v>
      </c>
      <c r="Y121" s="4">
        <v>1.0317388838713317</v>
      </c>
      <c r="Z121" s="15">
        <v>63.514719000892065</v>
      </c>
      <c r="AA121" s="10">
        <v>22.1</v>
      </c>
    </row>
    <row r="122" spans="1:27" ht="16" customHeight="1" x14ac:dyDescent="0.2">
      <c r="A122" s="10" t="s">
        <v>87</v>
      </c>
      <c r="B122" s="10" t="s">
        <v>88</v>
      </c>
      <c r="C122" s="10">
        <v>1</v>
      </c>
      <c r="D122" s="10">
        <v>103</v>
      </c>
      <c r="E122" s="10" t="s">
        <v>108</v>
      </c>
      <c r="F122" s="10" t="s">
        <v>67</v>
      </c>
      <c r="G122" s="10" t="s">
        <v>68</v>
      </c>
      <c r="H122" s="10" t="s">
        <v>91</v>
      </c>
      <c r="I122" s="10">
        <v>2022</v>
      </c>
      <c r="J122" s="11">
        <v>44907</v>
      </c>
      <c r="K122" s="10">
        <v>0.25</v>
      </c>
      <c r="L122" s="27">
        <v>1.23</v>
      </c>
      <c r="M122" s="27">
        <v>1.449071466111421E-2</v>
      </c>
      <c r="N122" s="23" t="s">
        <v>69</v>
      </c>
      <c r="O122" s="21" t="s">
        <v>69</v>
      </c>
      <c r="P122" s="33" t="s">
        <v>69</v>
      </c>
      <c r="Q122" s="33" t="s">
        <v>69</v>
      </c>
      <c r="R122" s="23" t="s">
        <v>69</v>
      </c>
      <c r="S122" s="21" t="s">
        <v>69</v>
      </c>
      <c r="T122" s="23" t="s">
        <v>69</v>
      </c>
      <c r="U122" s="21" t="s">
        <v>69</v>
      </c>
      <c r="V122" s="14">
        <v>1.449071466111421E-2</v>
      </c>
      <c r="W122" s="4">
        <v>1.23</v>
      </c>
      <c r="X122" s="4">
        <v>49.2</v>
      </c>
      <c r="Y122" s="4">
        <v>0.71294316132681923</v>
      </c>
      <c r="Z122" s="15">
        <v>43.889384478144514</v>
      </c>
      <c r="AA122" s="10">
        <v>10</v>
      </c>
    </row>
    <row r="123" spans="1:27" ht="16" customHeight="1" x14ac:dyDescent="0.2">
      <c r="A123" s="10" t="s">
        <v>87</v>
      </c>
      <c r="B123" s="10" t="s">
        <v>88</v>
      </c>
      <c r="C123" s="10">
        <v>3</v>
      </c>
      <c r="D123" s="10">
        <v>303</v>
      </c>
      <c r="E123" s="10" t="s">
        <v>108</v>
      </c>
      <c r="F123" s="10" t="s">
        <v>67</v>
      </c>
      <c r="G123" s="10" t="s">
        <v>68</v>
      </c>
      <c r="H123" s="10" t="s">
        <v>91</v>
      </c>
      <c r="I123" s="10">
        <v>2022</v>
      </c>
      <c r="J123" s="11">
        <v>44907</v>
      </c>
      <c r="K123" s="10">
        <v>0.25</v>
      </c>
      <c r="L123" s="27">
        <v>3.6</v>
      </c>
      <c r="M123" s="27">
        <v>1.449071466111421E-2</v>
      </c>
      <c r="N123" s="23" t="s">
        <v>69</v>
      </c>
      <c r="O123" s="21" t="s">
        <v>69</v>
      </c>
      <c r="P123" s="33" t="s">
        <v>69</v>
      </c>
      <c r="Q123" s="33" t="s">
        <v>69</v>
      </c>
      <c r="R123" s="23" t="s">
        <v>69</v>
      </c>
      <c r="S123" s="21" t="s">
        <v>69</v>
      </c>
      <c r="T123" s="23" t="s">
        <v>69</v>
      </c>
      <c r="U123" s="21" t="s">
        <v>69</v>
      </c>
      <c r="V123" s="14">
        <v>1.449071466111421E-2</v>
      </c>
      <c r="W123" s="4">
        <v>3.6</v>
      </c>
      <c r="X123" s="4">
        <v>144</v>
      </c>
      <c r="Y123" s="4">
        <v>2.0866629112004462</v>
      </c>
      <c r="Z123" s="15">
        <v>128.45673505798393</v>
      </c>
      <c r="AA123" s="10">
        <v>25.2</v>
      </c>
    </row>
    <row r="124" spans="1:27" ht="16" customHeight="1" x14ac:dyDescent="0.2">
      <c r="A124" s="10" t="s">
        <v>87</v>
      </c>
      <c r="B124" s="10" t="s">
        <v>88</v>
      </c>
      <c r="C124" s="10">
        <v>4</v>
      </c>
      <c r="D124" s="10">
        <v>401</v>
      </c>
      <c r="E124" s="10" t="s">
        <v>108</v>
      </c>
      <c r="F124" s="10" t="s">
        <v>67</v>
      </c>
      <c r="G124" s="10" t="s">
        <v>68</v>
      </c>
      <c r="H124" s="10" t="s">
        <v>91</v>
      </c>
      <c r="I124" s="10">
        <v>2022</v>
      </c>
      <c r="J124" s="11">
        <v>44909</v>
      </c>
      <c r="K124" s="10">
        <v>0.25</v>
      </c>
      <c r="L124" s="27">
        <v>0.4</v>
      </c>
      <c r="M124" s="27">
        <v>1.449071466111421E-2</v>
      </c>
      <c r="N124" s="23" t="s">
        <v>69</v>
      </c>
      <c r="O124" s="21" t="s">
        <v>69</v>
      </c>
      <c r="P124" s="33" t="s">
        <v>69</v>
      </c>
      <c r="Q124" s="33" t="s">
        <v>69</v>
      </c>
      <c r="R124" s="23" t="s">
        <v>69</v>
      </c>
      <c r="S124" s="21" t="s">
        <v>69</v>
      </c>
      <c r="T124" s="23" t="s">
        <v>69</v>
      </c>
      <c r="U124" s="21" t="s">
        <v>69</v>
      </c>
      <c r="V124" s="14">
        <v>1.449071466111421E-2</v>
      </c>
      <c r="W124" s="4">
        <v>0.4</v>
      </c>
      <c r="X124" s="4">
        <v>16</v>
      </c>
      <c r="Y124" s="4">
        <v>0.23185143457782736</v>
      </c>
      <c r="Z124" s="15">
        <v>14.272970561998216</v>
      </c>
      <c r="AA124" s="10">
        <v>5.93</v>
      </c>
    </row>
    <row r="125" spans="1:27" ht="16" customHeight="1" x14ac:dyDescent="0.2">
      <c r="A125" s="10" t="s">
        <v>64</v>
      </c>
      <c r="B125" s="10" t="s">
        <v>65</v>
      </c>
      <c r="C125" s="10">
        <v>2</v>
      </c>
      <c r="D125" s="10">
        <v>212</v>
      </c>
      <c r="E125" s="10" t="s">
        <v>108</v>
      </c>
      <c r="F125" s="10" t="s">
        <v>67</v>
      </c>
      <c r="G125" s="10" t="s">
        <v>68</v>
      </c>
      <c r="H125" s="10" t="s">
        <v>90</v>
      </c>
      <c r="I125" s="10">
        <v>2022</v>
      </c>
      <c r="J125" s="11">
        <v>44904</v>
      </c>
      <c r="K125" s="10">
        <v>0.5</v>
      </c>
      <c r="L125" s="27">
        <v>3.56</v>
      </c>
      <c r="M125" s="27">
        <v>1.0179068816303207E-2</v>
      </c>
      <c r="N125" s="23" t="s">
        <v>69</v>
      </c>
      <c r="O125" s="21" t="s">
        <v>69</v>
      </c>
      <c r="P125" s="33" t="s">
        <v>69</v>
      </c>
      <c r="Q125" s="33" t="s">
        <v>69</v>
      </c>
      <c r="R125" s="23" t="s">
        <v>69</v>
      </c>
      <c r="S125" s="21" t="s">
        <v>69</v>
      </c>
      <c r="T125" s="23" t="s">
        <v>69</v>
      </c>
      <c r="U125" s="21" t="s">
        <v>69</v>
      </c>
      <c r="V125" s="14">
        <v>1.0179068816303207E-2</v>
      </c>
      <c r="W125" s="4">
        <v>3.56</v>
      </c>
      <c r="X125" s="4">
        <v>71.2</v>
      </c>
      <c r="Y125" s="4">
        <v>0.7247496997207884</v>
      </c>
      <c r="Z125" s="15">
        <v>63.514719000892065</v>
      </c>
      <c r="AA125" s="10">
        <v>4.0999999999999996</v>
      </c>
    </row>
    <row r="126" spans="1:27" ht="16" customHeight="1" x14ac:dyDescent="0.2">
      <c r="A126" s="10" t="s">
        <v>64</v>
      </c>
      <c r="B126" s="10" t="s">
        <v>65</v>
      </c>
      <c r="C126" s="10">
        <v>4</v>
      </c>
      <c r="D126" s="10">
        <v>403</v>
      </c>
      <c r="E126" s="10" t="s">
        <v>108</v>
      </c>
      <c r="F126" s="10" t="s">
        <v>67</v>
      </c>
      <c r="G126" s="10" t="s">
        <v>68</v>
      </c>
      <c r="H126" s="10" t="s">
        <v>90</v>
      </c>
      <c r="I126" s="10">
        <v>2022</v>
      </c>
      <c r="J126" s="11">
        <v>44905</v>
      </c>
      <c r="K126" s="10">
        <v>0.5</v>
      </c>
      <c r="L126" s="27">
        <v>3.84</v>
      </c>
      <c r="M126" s="27">
        <v>1.0179068816303207E-2</v>
      </c>
      <c r="N126" s="23" t="s">
        <v>69</v>
      </c>
      <c r="O126" s="21" t="s">
        <v>69</v>
      </c>
      <c r="P126" s="33" t="s">
        <v>69</v>
      </c>
      <c r="Q126" s="33" t="s">
        <v>69</v>
      </c>
      <c r="R126" s="23" t="s">
        <v>69</v>
      </c>
      <c r="S126" s="21" t="s">
        <v>69</v>
      </c>
      <c r="T126" s="23" t="s">
        <v>69</v>
      </c>
      <c r="U126" s="21" t="s">
        <v>69</v>
      </c>
      <c r="V126" s="14">
        <v>1.0179068816303207E-2</v>
      </c>
      <c r="W126" s="4">
        <v>3.84</v>
      </c>
      <c r="X126" s="4">
        <v>76.8</v>
      </c>
      <c r="Y126" s="4">
        <v>0.78175248509208628</v>
      </c>
      <c r="Z126" s="15">
        <v>68.510258697591439</v>
      </c>
      <c r="AA126" s="10">
        <v>7.3</v>
      </c>
    </row>
    <row r="127" spans="1:27" ht="16" customHeight="1" x14ac:dyDescent="0.2">
      <c r="A127" s="10" t="s">
        <v>64</v>
      </c>
      <c r="B127" s="10" t="s">
        <v>65</v>
      </c>
      <c r="C127" s="10">
        <v>3</v>
      </c>
      <c r="D127" s="10">
        <v>301</v>
      </c>
      <c r="E127" s="10" t="s">
        <v>108</v>
      </c>
      <c r="F127" s="10" t="s">
        <v>67</v>
      </c>
      <c r="G127" s="10" t="s">
        <v>68</v>
      </c>
      <c r="H127" s="10" t="s">
        <v>90</v>
      </c>
      <c r="I127" s="10">
        <v>2022</v>
      </c>
      <c r="J127" s="11">
        <v>44905</v>
      </c>
      <c r="K127" s="10">
        <v>0.5</v>
      </c>
      <c r="L127" s="27">
        <v>6.77</v>
      </c>
      <c r="M127" s="27">
        <v>1.0179068816303207E-2</v>
      </c>
      <c r="N127" s="23" t="s">
        <v>69</v>
      </c>
      <c r="O127" s="21" t="s">
        <v>69</v>
      </c>
      <c r="P127" s="33" t="s">
        <v>69</v>
      </c>
      <c r="Q127" s="33" t="s">
        <v>69</v>
      </c>
      <c r="R127" s="23" t="s">
        <v>69</v>
      </c>
      <c r="S127" s="21" t="s">
        <v>69</v>
      </c>
      <c r="T127" s="23" t="s">
        <v>69</v>
      </c>
      <c r="U127" s="21" t="s">
        <v>69</v>
      </c>
      <c r="V127" s="14">
        <v>1.0179068816303207E-2</v>
      </c>
      <c r="W127" s="4">
        <v>6.77</v>
      </c>
      <c r="X127" s="4">
        <v>135.39999999999998</v>
      </c>
      <c r="Y127" s="4">
        <v>1.378245917727454</v>
      </c>
      <c r="Z127" s="15">
        <v>120.78501338090989</v>
      </c>
      <c r="AA127" s="10">
        <v>7.3</v>
      </c>
    </row>
    <row r="128" spans="1:27" ht="16" customHeight="1" x14ac:dyDescent="0.2">
      <c r="A128" s="10" t="s">
        <v>64</v>
      </c>
      <c r="B128" s="10" t="s">
        <v>65</v>
      </c>
      <c r="C128" s="10">
        <v>1</v>
      </c>
      <c r="D128" s="10">
        <v>101</v>
      </c>
      <c r="E128" s="10" t="s">
        <v>108</v>
      </c>
      <c r="F128" s="10" t="s">
        <v>67</v>
      </c>
      <c r="G128" s="10" t="s">
        <v>68</v>
      </c>
      <c r="H128" s="10" t="s">
        <v>90</v>
      </c>
      <c r="I128" s="10">
        <v>2022</v>
      </c>
      <c r="J128" s="11">
        <v>44905</v>
      </c>
      <c r="K128" s="10">
        <v>0.5</v>
      </c>
      <c r="L128" s="27">
        <v>3.07</v>
      </c>
      <c r="M128" s="27">
        <v>1.0179068816303207E-2</v>
      </c>
      <c r="N128" s="23" t="s">
        <v>69</v>
      </c>
      <c r="O128" s="21" t="s">
        <v>69</v>
      </c>
      <c r="P128" s="33" t="s">
        <v>69</v>
      </c>
      <c r="Q128" s="33" t="s">
        <v>69</v>
      </c>
      <c r="R128" s="23" t="s">
        <v>69</v>
      </c>
      <c r="S128" s="21" t="s">
        <v>69</v>
      </c>
      <c r="T128" s="23" t="s">
        <v>69</v>
      </c>
      <c r="U128" s="21" t="s">
        <v>69</v>
      </c>
      <c r="V128" s="14">
        <v>1.0179068816303207E-2</v>
      </c>
      <c r="W128" s="4">
        <v>3.07</v>
      </c>
      <c r="X128" s="4">
        <v>61.4</v>
      </c>
      <c r="Y128" s="4">
        <v>0.62499482532101691</v>
      </c>
      <c r="Z128" s="15">
        <v>54.772524531668154</v>
      </c>
      <c r="AA128" s="10">
        <v>10.199999999999999</v>
      </c>
    </row>
    <row r="129" spans="1:27" ht="16" customHeight="1" x14ac:dyDescent="0.2">
      <c r="A129" s="10" t="s">
        <v>87</v>
      </c>
      <c r="B129" s="10" t="s">
        <v>88</v>
      </c>
      <c r="C129" s="10">
        <v>2</v>
      </c>
      <c r="D129" s="10">
        <v>212</v>
      </c>
      <c r="E129" s="10" t="s">
        <v>108</v>
      </c>
      <c r="F129" s="10" t="s">
        <v>67</v>
      </c>
      <c r="G129" s="10" t="s">
        <v>68</v>
      </c>
      <c r="H129" s="10" t="s">
        <v>90</v>
      </c>
      <c r="I129" s="10">
        <v>2022</v>
      </c>
      <c r="J129" s="11">
        <v>44905</v>
      </c>
      <c r="K129" s="10">
        <v>0.25</v>
      </c>
      <c r="L129" s="27">
        <v>13.24</v>
      </c>
      <c r="M129" s="27">
        <v>1.449071466111421E-2</v>
      </c>
      <c r="N129" s="23" t="s">
        <v>69</v>
      </c>
      <c r="O129" s="21" t="s">
        <v>69</v>
      </c>
      <c r="P129" s="33" t="s">
        <v>69</v>
      </c>
      <c r="Q129" s="33" t="s">
        <v>69</v>
      </c>
      <c r="R129" s="23" t="s">
        <v>69</v>
      </c>
      <c r="S129" s="21" t="s">
        <v>69</v>
      </c>
      <c r="T129" s="23" t="s">
        <v>69</v>
      </c>
      <c r="U129" s="21" t="s">
        <v>69</v>
      </c>
      <c r="V129" s="14">
        <v>1.449071466111421E-2</v>
      </c>
      <c r="W129" s="4">
        <v>13.24</v>
      </c>
      <c r="X129" s="4">
        <v>529.6</v>
      </c>
      <c r="Y129" s="4">
        <v>7.6742824845260857</v>
      </c>
      <c r="Z129" s="15">
        <v>472.43532560214095</v>
      </c>
      <c r="AA129" s="10">
        <v>20.8</v>
      </c>
    </row>
    <row r="130" spans="1:27" ht="16" customHeight="1" x14ac:dyDescent="0.2">
      <c r="A130" s="10" t="s">
        <v>87</v>
      </c>
      <c r="B130" s="10" t="s">
        <v>88</v>
      </c>
      <c r="C130" s="10">
        <v>3</v>
      </c>
      <c r="D130" s="10">
        <v>301</v>
      </c>
      <c r="E130" s="10" t="s">
        <v>108</v>
      </c>
      <c r="F130" s="10" t="s">
        <v>67</v>
      </c>
      <c r="G130" s="10" t="s">
        <v>68</v>
      </c>
      <c r="H130" s="10" t="s">
        <v>90</v>
      </c>
      <c r="I130" s="10">
        <v>2022</v>
      </c>
      <c r="J130" s="11">
        <v>44907</v>
      </c>
      <c r="K130" s="10">
        <v>0.25</v>
      </c>
      <c r="L130" s="27">
        <v>2.4</v>
      </c>
      <c r="M130" s="27">
        <v>1.449071466111421E-2</v>
      </c>
      <c r="N130" s="23" t="s">
        <v>69</v>
      </c>
      <c r="O130" s="21" t="s">
        <v>69</v>
      </c>
      <c r="P130" s="33" t="s">
        <v>69</v>
      </c>
      <c r="Q130" s="33" t="s">
        <v>69</v>
      </c>
      <c r="R130" s="23" t="s">
        <v>69</v>
      </c>
      <c r="S130" s="21" t="s">
        <v>69</v>
      </c>
      <c r="T130" s="23" t="s">
        <v>69</v>
      </c>
      <c r="U130" s="21" t="s">
        <v>69</v>
      </c>
      <c r="V130" s="14">
        <v>1.4490714661114209E-2</v>
      </c>
      <c r="W130" s="4">
        <v>2.4</v>
      </c>
      <c r="X130" s="4">
        <v>96</v>
      </c>
      <c r="Y130" s="4">
        <v>1.3911086074669641</v>
      </c>
      <c r="Z130" s="15">
        <v>85.637823371989299</v>
      </c>
      <c r="AA130" s="10">
        <v>14.4</v>
      </c>
    </row>
    <row r="131" spans="1:27" ht="16" customHeight="1" x14ac:dyDescent="0.2">
      <c r="A131" s="10" t="s">
        <v>87</v>
      </c>
      <c r="B131" s="10" t="s">
        <v>88</v>
      </c>
      <c r="C131" s="10">
        <v>1</v>
      </c>
      <c r="D131" s="10">
        <v>101</v>
      </c>
      <c r="E131" s="10" t="s">
        <v>108</v>
      </c>
      <c r="F131" s="10" t="s">
        <v>67</v>
      </c>
      <c r="G131" s="10" t="s">
        <v>68</v>
      </c>
      <c r="H131" s="10" t="s">
        <v>90</v>
      </c>
      <c r="I131" s="10">
        <v>2022</v>
      </c>
      <c r="J131" s="11">
        <v>44907</v>
      </c>
      <c r="K131" s="10">
        <v>0.25</v>
      </c>
      <c r="L131" s="27">
        <v>1.85</v>
      </c>
      <c r="M131" s="27">
        <v>1.449071466111421E-2</v>
      </c>
      <c r="N131" s="23" t="s">
        <v>69</v>
      </c>
      <c r="O131" s="21" t="s">
        <v>69</v>
      </c>
      <c r="P131" s="33" t="s">
        <v>69</v>
      </c>
      <c r="Q131" s="33" t="s">
        <v>69</v>
      </c>
      <c r="R131" s="23" t="s">
        <v>69</v>
      </c>
      <c r="S131" s="21" t="s">
        <v>69</v>
      </c>
      <c r="T131" s="23" t="s">
        <v>69</v>
      </c>
      <c r="U131" s="21" t="s">
        <v>69</v>
      </c>
      <c r="V131" s="14">
        <v>1.449071466111421E-2</v>
      </c>
      <c r="W131" s="4">
        <v>1.85</v>
      </c>
      <c r="X131" s="4">
        <v>74</v>
      </c>
      <c r="Y131" s="4">
        <v>1.0723128849224515</v>
      </c>
      <c r="Z131" s="15">
        <v>66.012488849241748</v>
      </c>
      <c r="AA131" s="10">
        <v>17.7</v>
      </c>
    </row>
    <row r="132" spans="1:27" ht="16" customHeight="1" x14ac:dyDescent="0.2">
      <c r="A132" s="10" t="s">
        <v>87</v>
      </c>
      <c r="B132" s="10" t="s">
        <v>88</v>
      </c>
      <c r="C132" s="10">
        <v>4</v>
      </c>
      <c r="D132" s="10">
        <v>403</v>
      </c>
      <c r="E132" s="10" t="s">
        <v>108</v>
      </c>
      <c r="F132" s="10" t="s">
        <v>67</v>
      </c>
      <c r="G132" s="10" t="s">
        <v>68</v>
      </c>
      <c r="H132" s="10" t="s">
        <v>90</v>
      </c>
      <c r="I132" s="10">
        <v>2022</v>
      </c>
      <c r="J132" s="11">
        <v>44976</v>
      </c>
      <c r="K132" s="10">
        <v>0.25</v>
      </c>
      <c r="L132" s="27">
        <v>16.8</v>
      </c>
      <c r="M132" s="27">
        <v>1.449071466111421E-2</v>
      </c>
      <c r="N132" s="23" t="s">
        <v>69</v>
      </c>
      <c r="O132" s="21" t="s">
        <v>69</v>
      </c>
      <c r="P132" s="33" t="s">
        <v>69</v>
      </c>
      <c r="Q132" s="33" t="s">
        <v>69</v>
      </c>
      <c r="R132" s="23" t="s">
        <v>69</v>
      </c>
      <c r="S132" s="21" t="s">
        <v>69</v>
      </c>
      <c r="T132" s="23" t="s">
        <v>69</v>
      </c>
      <c r="U132" s="21" t="s">
        <v>69</v>
      </c>
      <c r="V132" s="14">
        <v>1.449071466111421E-2</v>
      </c>
      <c r="W132" s="4">
        <v>16.8</v>
      </c>
      <c r="X132" s="4">
        <v>672</v>
      </c>
      <c r="Y132" s="4">
        <v>9.7377602522687496</v>
      </c>
      <c r="Z132" s="15">
        <v>599.46476360392512</v>
      </c>
      <c r="AA132" s="10">
        <v>12.22</v>
      </c>
    </row>
    <row r="133" spans="1:27" ht="16" customHeight="1" x14ac:dyDescent="0.2">
      <c r="A133" s="10" t="s">
        <v>64</v>
      </c>
      <c r="B133" s="10" t="s">
        <v>65</v>
      </c>
      <c r="C133" s="10">
        <v>2</v>
      </c>
      <c r="D133" s="10">
        <v>211</v>
      </c>
      <c r="E133" s="10" t="s">
        <v>108</v>
      </c>
      <c r="F133" s="10" t="s">
        <v>67</v>
      </c>
      <c r="G133" s="10" t="s">
        <v>68</v>
      </c>
      <c r="H133" s="10" t="s">
        <v>92</v>
      </c>
      <c r="I133" s="10">
        <v>2022</v>
      </c>
      <c r="J133" s="11">
        <v>44904</v>
      </c>
      <c r="K133" s="10">
        <v>0.5</v>
      </c>
      <c r="L133" s="27">
        <v>6.1</v>
      </c>
      <c r="M133" s="27">
        <v>1.0179068816303207E-2</v>
      </c>
      <c r="N133" s="23" t="s">
        <v>69</v>
      </c>
      <c r="O133" s="21" t="s">
        <v>69</v>
      </c>
      <c r="P133" s="33" t="s">
        <v>69</v>
      </c>
      <c r="Q133" s="33" t="s">
        <v>69</v>
      </c>
      <c r="R133" s="23" t="s">
        <v>69</v>
      </c>
      <c r="S133" s="21" t="s">
        <v>69</v>
      </c>
      <c r="T133" s="23" t="s">
        <v>69</v>
      </c>
      <c r="U133" s="21" t="s">
        <v>69</v>
      </c>
      <c r="V133" s="14">
        <v>1.0179068816303207E-2</v>
      </c>
      <c r="W133" s="4">
        <v>6.1</v>
      </c>
      <c r="X133" s="4">
        <v>122</v>
      </c>
      <c r="Y133" s="4">
        <v>1.2418463955889911</v>
      </c>
      <c r="Z133" s="15">
        <v>108.8314005352364</v>
      </c>
      <c r="AA133" s="10">
        <v>9</v>
      </c>
    </row>
    <row r="134" spans="1:27" ht="16" customHeight="1" x14ac:dyDescent="0.2">
      <c r="A134" s="10" t="s">
        <v>64</v>
      </c>
      <c r="B134" s="10" t="s">
        <v>65</v>
      </c>
      <c r="C134" s="10">
        <v>3</v>
      </c>
      <c r="D134" s="10">
        <v>302</v>
      </c>
      <c r="E134" s="10" t="s">
        <v>108</v>
      </c>
      <c r="F134" s="10" t="s">
        <v>67</v>
      </c>
      <c r="G134" s="10" t="s">
        <v>68</v>
      </c>
      <c r="H134" s="10" t="s">
        <v>92</v>
      </c>
      <c r="I134" s="10">
        <v>2022</v>
      </c>
      <c r="J134" s="11">
        <v>44905</v>
      </c>
      <c r="K134" s="10">
        <v>0.5</v>
      </c>
      <c r="L134" s="27">
        <v>4.22</v>
      </c>
      <c r="M134" s="27">
        <v>1.0179068816303207E-2</v>
      </c>
      <c r="N134" s="23" t="s">
        <v>69</v>
      </c>
      <c r="O134" s="21" t="s">
        <v>69</v>
      </c>
      <c r="P134" s="33" t="s">
        <v>69</v>
      </c>
      <c r="Q134" s="33" t="s">
        <v>69</v>
      </c>
      <c r="R134" s="23" t="s">
        <v>69</v>
      </c>
      <c r="S134" s="21" t="s">
        <v>69</v>
      </c>
      <c r="T134" s="23" t="s">
        <v>69</v>
      </c>
      <c r="U134" s="21" t="s">
        <v>69</v>
      </c>
      <c r="V134" s="14">
        <v>1.0179068816303207E-2</v>
      </c>
      <c r="W134" s="4">
        <v>4.22</v>
      </c>
      <c r="X134" s="4">
        <v>84.399999999999991</v>
      </c>
      <c r="Y134" s="4">
        <v>0.85911340809599057</v>
      </c>
      <c r="Z134" s="15">
        <v>75.289919714540588</v>
      </c>
      <c r="AA134" s="10">
        <v>4</v>
      </c>
    </row>
    <row r="135" spans="1:27" ht="16" customHeight="1" x14ac:dyDescent="0.2">
      <c r="A135" s="10" t="s">
        <v>64</v>
      </c>
      <c r="B135" s="10" t="s">
        <v>65</v>
      </c>
      <c r="C135" s="10">
        <v>4</v>
      </c>
      <c r="D135" s="10">
        <v>402</v>
      </c>
      <c r="E135" s="10" t="s">
        <v>108</v>
      </c>
      <c r="F135" s="10" t="s">
        <v>67</v>
      </c>
      <c r="G135" s="10" t="s">
        <v>68</v>
      </c>
      <c r="H135" s="10" t="s">
        <v>92</v>
      </c>
      <c r="I135" s="10">
        <v>2022</v>
      </c>
      <c r="J135" s="11">
        <v>44905</v>
      </c>
      <c r="K135" s="10">
        <v>0.5</v>
      </c>
      <c r="L135" s="27">
        <v>3.57</v>
      </c>
      <c r="M135" s="27">
        <v>1.0179068816303207E-2</v>
      </c>
      <c r="N135" s="23" t="s">
        <v>69</v>
      </c>
      <c r="O135" s="21" t="s">
        <v>69</v>
      </c>
      <c r="P135" s="33" t="s">
        <v>69</v>
      </c>
      <c r="Q135" s="33" t="s">
        <v>69</v>
      </c>
      <c r="R135" s="23" t="s">
        <v>69</v>
      </c>
      <c r="S135" s="21" t="s">
        <v>69</v>
      </c>
      <c r="T135" s="23" t="s">
        <v>69</v>
      </c>
      <c r="U135" s="21" t="s">
        <v>69</v>
      </c>
      <c r="V135" s="14">
        <v>1.0179068816303207E-2</v>
      </c>
      <c r="W135" s="4">
        <v>3.57</v>
      </c>
      <c r="X135" s="4">
        <v>71.399999999999991</v>
      </c>
      <c r="Y135" s="4">
        <v>0.72678551348404885</v>
      </c>
      <c r="Z135" s="15">
        <v>63.693131132917031</v>
      </c>
      <c r="AA135" s="10">
        <v>7.6</v>
      </c>
    </row>
    <row r="136" spans="1:27" ht="16" customHeight="1" x14ac:dyDescent="0.2">
      <c r="A136" s="10" t="s">
        <v>64</v>
      </c>
      <c r="B136" s="10" t="s">
        <v>65</v>
      </c>
      <c r="C136" s="10">
        <v>1</v>
      </c>
      <c r="D136" s="10">
        <v>102</v>
      </c>
      <c r="E136" s="10" t="s">
        <v>108</v>
      </c>
      <c r="F136" s="10" t="s">
        <v>67</v>
      </c>
      <c r="G136" s="10" t="s">
        <v>68</v>
      </c>
      <c r="H136" s="10" t="s">
        <v>92</v>
      </c>
      <c r="I136" s="10">
        <v>2022</v>
      </c>
      <c r="J136" s="11">
        <v>44905</v>
      </c>
      <c r="K136" s="10">
        <v>0.5</v>
      </c>
      <c r="L136" s="27">
        <v>6.59</v>
      </c>
      <c r="M136" s="27">
        <v>1.0179068816303207E-2</v>
      </c>
      <c r="N136" s="23" t="s">
        <v>69</v>
      </c>
      <c r="O136" s="21" t="s">
        <v>69</v>
      </c>
      <c r="P136" s="33" t="s">
        <v>69</v>
      </c>
      <c r="Q136" s="33" t="s">
        <v>69</v>
      </c>
      <c r="R136" s="23" t="s">
        <v>69</v>
      </c>
      <c r="S136" s="21" t="s">
        <v>69</v>
      </c>
      <c r="T136" s="23" t="s">
        <v>69</v>
      </c>
      <c r="U136" s="21" t="s">
        <v>69</v>
      </c>
      <c r="V136" s="14">
        <v>1.0179068816303205E-2</v>
      </c>
      <c r="W136" s="4">
        <v>6.59</v>
      </c>
      <c r="X136" s="4">
        <v>131.80000000000001</v>
      </c>
      <c r="Y136" s="4">
        <v>1.3416012699887625</v>
      </c>
      <c r="Z136" s="15">
        <v>117.57359500446032</v>
      </c>
      <c r="AA136" s="10">
        <v>18.3</v>
      </c>
    </row>
    <row r="137" spans="1:27" ht="16" customHeight="1" x14ac:dyDescent="0.2">
      <c r="A137" s="10" t="s">
        <v>87</v>
      </c>
      <c r="B137" s="10" t="s">
        <v>88</v>
      </c>
      <c r="C137" s="10">
        <v>2</v>
      </c>
      <c r="D137" s="10">
        <v>211</v>
      </c>
      <c r="E137" s="10" t="s">
        <v>108</v>
      </c>
      <c r="F137" s="10" t="s">
        <v>67</v>
      </c>
      <c r="G137" s="10" t="s">
        <v>68</v>
      </c>
      <c r="H137" s="10" t="s">
        <v>92</v>
      </c>
      <c r="I137" s="10">
        <v>2022</v>
      </c>
      <c r="J137" s="11">
        <v>44905</v>
      </c>
      <c r="K137" s="10">
        <v>0.25</v>
      </c>
      <c r="L137" s="27">
        <v>4.95</v>
      </c>
      <c r="M137" s="27">
        <v>1.449071466111421E-2</v>
      </c>
      <c r="N137" s="23" t="s">
        <v>69</v>
      </c>
      <c r="O137" s="21" t="s">
        <v>69</v>
      </c>
      <c r="P137" s="33" t="s">
        <v>69</v>
      </c>
      <c r="Q137" s="33" t="s">
        <v>69</v>
      </c>
      <c r="R137" s="23" t="s">
        <v>69</v>
      </c>
      <c r="S137" s="21" t="s">
        <v>69</v>
      </c>
      <c r="T137" s="23" t="s">
        <v>69</v>
      </c>
      <c r="U137" s="21" t="s">
        <v>69</v>
      </c>
      <c r="V137" s="14">
        <v>1.4490714661114212E-2</v>
      </c>
      <c r="W137" s="4">
        <v>4.95</v>
      </c>
      <c r="X137" s="4">
        <v>198</v>
      </c>
      <c r="Y137" s="4">
        <v>2.8691615029006141</v>
      </c>
      <c r="Z137" s="15">
        <v>176.62801070472793</v>
      </c>
      <c r="AA137" s="10">
        <v>27.9</v>
      </c>
    </row>
    <row r="138" spans="1:27" ht="16" customHeight="1" x14ac:dyDescent="0.2">
      <c r="A138" s="10" t="s">
        <v>87</v>
      </c>
      <c r="B138" s="10" t="s">
        <v>88</v>
      </c>
      <c r="C138" s="10">
        <v>1</v>
      </c>
      <c r="D138" s="10">
        <v>102</v>
      </c>
      <c r="E138" s="10" t="s">
        <v>108</v>
      </c>
      <c r="F138" s="10" t="s">
        <v>67</v>
      </c>
      <c r="G138" s="10" t="s">
        <v>68</v>
      </c>
      <c r="H138" s="10" t="s">
        <v>92</v>
      </c>
      <c r="I138" s="10">
        <v>2022</v>
      </c>
      <c r="J138" s="11">
        <v>44907</v>
      </c>
      <c r="K138" s="10">
        <v>0.25</v>
      </c>
      <c r="L138" s="27">
        <v>4.3</v>
      </c>
      <c r="M138" s="27">
        <v>1.449071466111421E-2</v>
      </c>
      <c r="N138" s="23" t="s">
        <v>69</v>
      </c>
      <c r="O138" s="21" t="s">
        <v>69</v>
      </c>
      <c r="P138" s="33" t="s">
        <v>69</v>
      </c>
      <c r="Q138" s="33" t="s">
        <v>69</v>
      </c>
      <c r="R138" s="23" t="s">
        <v>69</v>
      </c>
      <c r="S138" s="21" t="s">
        <v>69</v>
      </c>
      <c r="T138" s="23" t="s">
        <v>69</v>
      </c>
      <c r="U138" s="21" t="s">
        <v>69</v>
      </c>
      <c r="V138" s="14">
        <v>1.449071466111421E-2</v>
      </c>
      <c r="W138" s="4">
        <v>4.3</v>
      </c>
      <c r="X138" s="4">
        <v>172</v>
      </c>
      <c r="Y138" s="4">
        <v>2.4924029217116441</v>
      </c>
      <c r="Z138" s="15">
        <v>153.43443354148081</v>
      </c>
      <c r="AA138" s="10">
        <v>23.9</v>
      </c>
    </row>
    <row r="139" spans="1:27" ht="16" customHeight="1" x14ac:dyDescent="0.2">
      <c r="A139" s="10" t="s">
        <v>87</v>
      </c>
      <c r="B139" s="10" t="s">
        <v>88</v>
      </c>
      <c r="C139" s="10">
        <v>3</v>
      </c>
      <c r="D139" s="10">
        <v>302</v>
      </c>
      <c r="E139" s="10" t="s">
        <v>108</v>
      </c>
      <c r="F139" s="10" t="s">
        <v>67</v>
      </c>
      <c r="G139" s="10" t="s">
        <v>68</v>
      </c>
      <c r="H139" s="10" t="s">
        <v>92</v>
      </c>
      <c r="I139" s="10">
        <v>2022</v>
      </c>
      <c r="J139" s="11">
        <v>44907</v>
      </c>
      <c r="K139" s="10">
        <v>0.25</v>
      </c>
      <c r="L139" s="27">
        <v>0.12</v>
      </c>
      <c r="M139" s="27">
        <v>1.449071466111421E-2</v>
      </c>
      <c r="N139" s="23" t="s">
        <v>69</v>
      </c>
      <c r="O139" s="21" t="s">
        <v>69</v>
      </c>
      <c r="P139" s="33" t="s">
        <v>69</v>
      </c>
      <c r="Q139" s="33" t="s">
        <v>69</v>
      </c>
      <c r="R139" s="23" t="s">
        <v>69</v>
      </c>
      <c r="S139" s="21" t="s">
        <v>69</v>
      </c>
      <c r="T139" s="23" t="s">
        <v>69</v>
      </c>
      <c r="U139" s="21" t="s">
        <v>69</v>
      </c>
      <c r="V139" s="14">
        <v>1.449071466111421E-2</v>
      </c>
      <c r="W139" s="4">
        <v>0.12</v>
      </c>
      <c r="X139" s="4">
        <v>4.8</v>
      </c>
      <c r="Y139" s="4">
        <v>6.9555430373348201E-2</v>
      </c>
      <c r="Z139" s="15">
        <v>4.2818911685994649</v>
      </c>
      <c r="AA139" s="10" t="s">
        <v>69</v>
      </c>
    </row>
    <row r="140" spans="1:27" ht="16" customHeight="1" x14ac:dyDescent="0.2">
      <c r="A140" s="10" t="s">
        <v>87</v>
      </c>
      <c r="B140" s="10" t="s">
        <v>88</v>
      </c>
      <c r="C140" s="10">
        <v>4</v>
      </c>
      <c r="D140" s="10">
        <v>402</v>
      </c>
      <c r="E140" s="10" t="s">
        <v>108</v>
      </c>
      <c r="F140" s="10" t="s">
        <v>67</v>
      </c>
      <c r="G140" s="10" t="s">
        <v>68</v>
      </c>
      <c r="H140" s="10" t="s">
        <v>92</v>
      </c>
      <c r="I140" s="10">
        <v>2022</v>
      </c>
      <c r="J140" s="11">
        <v>44909</v>
      </c>
      <c r="K140" s="10">
        <v>0.25</v>
      </c>
      <c r="L140" s="27">
        <v>2.8</v>
      </c>
      <c r="M140" s="27">
        <v>1.449071466111421E-2</v>
      </c>
      <c r="N140" s="23" t="s">
        <v>69</v>
      </c>
      <c r="O140" s="21" t="s">
        <v>69</v>
      </c>
      <c r="P140" s="33" t="s">
        <v>69</v>
      </c>
      <c r="Q140" s="33" t="s">
        <v>69</v>
      </c>
      <c r="R140" s="23" t="s">
        <v>69</v>
      </c>
      <c r="S140" s="21" t="s">
        <v>69</v>
      </c>
      <c r="T140" s="23" t="s">
        <v>69</v>
      </c>
      <c r="U140" s="21" t="s">
        <v>69</v>
      </c>
      <c r="V140" s="14">
        <v>1.449071466111421E-2</v>
      </c>
      <c r="W140" s="4">
        <v>2.8</v>
      </c>
      <c r="X140" s="4">
        <v>112</v>
      </c>
      <c r="Y140" s="4">
        <v>1.6229600420447916</v>
      </c>
      <c r="Z140" s="15">
        <v>99.910793933987506</v>
      </c>
      <c r="AA140" s="10">
        <v>8.18</v>
      </c>
    </row>
    <row r="141" spans="1:27" ht="16" customHeight="1" x14ac:dyDescent="0.2">
      <c r="A141" s="10" t="s">
        <v>64</v>
      </c>
      <c r="B141" s="10" t="s">
        <v>65</v>
      </c>
      <c r="C141" s="10">
        <v>2</v>
      </c>
      <c r="D141" s="10">
        <v>207</v>
      </c>
      <c r="E141" s="10" t="s">
        <v>108</v>
      </c>
      <c r="F141" s="10" t="s">
        <v>71</v>
      </c>
      <c r="G141" s="10" t="s">
        <v>73</v>
      </c>
      <c r="H141" s="10" t="s">
        <v>110</v>
      </c>
      <c r="I141" s="10">
        <v>2022</v>
      </c>
      <c r="J141" s="11">
        <v>44904</v>
      </c>
      <c r="K141" s="10">
        <v>0.5</v>
      </c>
      <c r="L141" s="27">
        <v>9.27</v>
      </c>
      <c r="M141" s="27">
        <v>1.0179068816303207E-2</v>
      </c>
      <c r="N141" s="23" t="s">
        <v>69</v>
      </c>
      <c r="O141" s="21" t="s">
        <v>69</v>
      </c>
      <c r="P141" s="33" t="s">
        <v>69</v>
      </c>
      <c r="Q141" s="33" t="s">
        <v>69</v>
      </c>
      <c r="R141" s="23" t="s">
        <v>69</v>
      </c>
      <c r="S141" s="21" t="s">
        <v>69</v>
      </c>
      <c r="T141" s="23" t="s">
        <v>69</v>
      </c>
      <c r="U141" s="21" t="s">
        <v>69</v>
      </c>
      <c r="V141" s="14">
        <v>1.0179068816303207E-2</v>
      </c>
      <c r="W141" s="4">
        <v>9.27</v>
      </c>
      <c r="X141" s="4">
        <v>185.39999999999998</v>
      </c>
      <c r="Y141" s="4">
        <v>1.8871993585426143</v>
      </c>
      <c r="Z141" s="15">
        <v>165.3880463871543</v>
      </c>
      <c r="AA141" s="10">
        <v>5.6</v>
      </c>
    </row>
    <row r="142" spans="1:27" ht="16" customHeight="1" x14ac:dyDescent="0.2">
      <c r="A142" s="10" t="s">
        <v>64</v>
      </c>
      <c r="B142" s="10" t="s">
        <v>65</v>
      </c>
      <c r="C142" s="10">
        <v>2</v>
      </c>
      <c r="D142" s="10">
        <v>209</v>
      </c>
      <c r="E142" s="10" t="s">
        <v>108</v>
      </c>
      <c r="F142" s="10" t="s">
        <v>71</v>
      </c>
      <c r="G142" s="10" t="s">
        <v>72</v>
      </c>
      <c r="H142" s="10" t="s">
        <v>110</v>
      </c>
      <c r="I142" s="10">
        <v>2022</v>
      </c>
      <c r="J142" s="11">
        <v>44904</v>
      </c>
      <c r="K142" s="10">
        <v>0.5</v>
      </c>
      <c r="L142" s="27">
        <v>5.48</v>
      </c>
      <c r="M142" s="27">
        <v>1.0179068816303207E-2</v>
      </c>
      <c r="N142" s="23" t="s">
        <v>69</v>
      </c>
      <c r="O142" s="21" t="s">
        <v>69</v>
      </c>
      <c r="P142" s="33" t="s">
        <v>69</v>
      </c>
      <c r="Q142" s="33" t="s">
        <v>69</v>
      </c>
      <c r="R142" s="23" t="s">
        <v>69</v>
      </c>
      <c r="S142" s="21" t="s">
        <v>69</v>
      </c>
      <c r="T142" s="23" t="s">
        <v>69</v>
      </c>
      <c r="U142" s="21" t="s">
        <v>69</v>
      </c>
      <c r="V142" s="14">
        <v>1.0179068816303207E-2</v>
      </c>
      <c r="W142" s="4">
        <v>5.48</v>
      </c>
      <c r="X142" s="4">
        <v>109.60000000000001</v>
      </c>
      <c r="Y142" s="4">
        <v>1.1156259422668315</v>
      </c>
      <c r="Z142" s="15">
        <v>97.769848349687791</v>
      </c>
      <c r="AA142" s="10">
        <v>5.8</v>
      </c>
    </row>
    <row r="143" spans="1:27" ht="16" customHeight="1" x14ac:dyDescent="0.2">
      <c r="A143" s="10" t="s">
        <v>64</v>
      </c>
      <c r="B143" s="10" t="s">
        <v>65</v>
      </c>
      <c r="C143" s="10">
        <v>2</v>
      </c>
      <c r="D143" s="10">
        <v>208</v>
      </c>
      <c r="E143" s="10" t="s">
        <v>108</v>
      </c>
      <c r="F143" s="10" t="s">
        <v>71</v>
      </c>
      <c r="G143" s="10" t="s">
        <v>76</v>
      </c>
      <c r="H143" s="10" t="s">
        <v>110</v>
      </c>
      <c r="I143" s="10">
        <v>2022</v>
      </c>
      <c r="J143" s="11">
        <v>44904</v>
      </c>
      <c r="K143" s="10">
        <v>0.5</v>
      </c>
      <c r="L143" s="27">
        <v>21.15</v>
      </c>
      <c r="M143" s="27">
        <v>1.0179068816303207E-2</v>
      </c>
      <c r="N143" s="23" t="s">
        <v>69</v>
      </c>
      <c r="O143" s="21" t="s">
        <v>69</v>
      </c>
      <c r="P143" s="33" t="s">
        <v>69</v>
      </c>
      <c r="Q143" s="33" t="s">
        <v>69</v>
      </c>
      <c r="R143" s="23" t="s">
        <v>69</v>
      </c>
      <c r="S143" s="21" t="s">
        <v>69</v>
      </c>
      <c r="T143" s="23" t="s">
        <v>69</v>
      </c>
      <c r="U143" s="21" t="s">
        <v>69</v>
      </c>
      <c r="V143" s="14">
        <v>1.0179068816303207E-2</v>
      </c>
      <c r="W143" s="4">
        <v>21.15</v>
      </c>
      <c r="X143" s="4">
        <v>423</v>
      </c>
      <c r="Y143" s="4">
        <v>4.3057461092962566</v>
      </c>
      <c r="Z143" s="15">
        <v>377.34165923282785</v>
      </c>
      <c r="AA143" s="10">
        <v>12.2</v>
      </c>
    </row>
    <row r="144" spans="1:27" ht="16" customHeight="1" x14ac:dyDescent="0.2">
      <c r="A144" s="10" t="s">
        <v>64</v>
      </c>
      <c r="B144" s="10" t="s">
        <v>65</v>
      </c>
      <c r="C144" s="10">
        <v>4</v>
      </c>
      <c r="D144" s="10">
        <v>417</v>
      </c>
      <c r="E144" s="10" t="s">
        <v>108</v>
      </c>
      <c r="F144" s="10" t="s">
        <v>71</v>
      </c>
      <c r="G144" s="10" t="s">
        <v>76</v>
      </c>
      <c r="H144" s="10" t="s">
        <v>110</v>
      </c>
      <c r="I144" s="10">
        <v>2022</v>
      </c>
      <c r="J144" s="11">
        <v>44905</v>
      </c>
      <c r="K144" s="10">
        <v>0.5</v>
      </c>
      <c r="L144" s="27">
        <v>1.77</v>
      </c>
      <c r="M144" s="27">
        <v>1.0179068816303207E-2</v>
      </c>
      <c r="N144" s="23" t="s">
        <v>69</v>
      </c>
      <c r="O144" s="21" t="s">
        <v>69</v>
      </c>
      <c r="P144" s="33" t="s">
        <v>69</v>
      </c>
      <c r="Q144" s="33" t="s">
        <v>69</v>
      </c>
      <c r="R144" s="23" t="s">
        <v>69</v>
      </c>
      <c r="S144" s="21" t="s">
        <v>69</v>
      </c>
      <c r="T144" s="23" t="s">
        <v>69</v>
      </c>
      <c r="U144" s="21" t="s">
        <v>69</v>
      </c>
      <c r="V144" s="14">
        <v>1.0179068816303207E-2</v>
      </c>
      <c r="W144" s="4">
        <v>1.77</v>
      </c>
      <c r="X144" s="4">
        <v>35.4</v>
      </c>
      <c r="Y144" s="4">
        <v>0.36033903609713352</v>
      </c>
      <c r="Z144" s="15">
        <v>31.578947368421051</v>
      </c>
      <c r="AA144" s="10">
        <v>4.7</v>
      </c>
    </row>
    <row r="145" spans="1:27" ht="16" customHeight="1" x14ac:dyDescent="0.2">
      <c r="A145" s="10" t="s">
        <v>87</v>
      </c>
      <c r="B145" s="10" t="s">
        <v>88</v>
      </c>
      <c r="C145" s="10">
        <v>2</v>
      </c>
      <c r="D145" s="10">
        <v>209</v>
      </c>
      <c r="E145" s="10" t="s">
        <v>108</v>
      </c>
      <c r="F145" s="10" t="s">
        <v>71</v>
      </c>
      <c r="G145" s="10" t="s">
        <v>72</v>
      </c>
      <c r="H145" s="10" t="s">
        <v>110</v>
      </c>
      <c r="I145" s="10">
        <v>2022</v>
      </c>
      <c r="J145" s="11">
        <v>44905</v>
      </c>
      <c r="K145" s="10">
        <v>0.25</v>
      </c>
      <c r="L145" s="27">
        <v>2.57</v>
      </c>
      <c r="M145" s="27">
        <v>1.449071466111421E-2</v>
      </c>
      <c r="N145" s="23" t="s">
        <v>69</v>
      </c>
      <c r="O145" s="21" t="s">
        <v>69</v>
      </c>
      <c r="P145" s="33" t="s">
        <v>69</v>
      </c>
      <c r="Q145" s="33" t="s">
        <v>69</v>
      </c>
      <c r="R145" s="23" t="s">
        <v>69</v>
      </c>
      <c r="S145" s="21" t="s">
        <v>69</v>
      </c>
      <c r="T145" s="23" t="s">
        <v>69</v>
      </c>
      <c r="U145" s="21" t="s">
        <v>69</v>
      </c>
      <c r="V145" s="14">
        <v>1.4490714661114209E-2</v>
      </c>
      <c r="W145" s="4">
        <v>2.57</v>
      </c>
      <c r="X145" s="4">
        <v>102.8</v>
      </c>
      <c r="Y145" s="4">
        <v>1.4896454671625405</v>
      </c>
      <c r="Z145" s="15">
        <v>91.703835860838538</v>
      </c>
      <c r="AA145" s="10">
        <v>6.9</v>
      </c>
    </row>
    <row r="146" spans="1:27" ht="16" customHeight="1" x14ac:dyDescent="0.2">
      <c r="A146" s="10" t="s">
        <v>64</v>
      </c>
      <c r="B146" s="10" t="s">
        <v>65</v>
      </c>
      <c r="C146" s="10">
        <v>4</v>
      </c>
      <c r="D146" s="10">
        <v>418</v>
      </c>
      <c r="E146" s="10" t="s">
        <v>108</v>
      </c>
      <c r="F146" s="10" t="s">
        <v>71</v>
      </c>
      <c r="G146" s="10" t="s">
        <v>73</v>
      </c>
      <c r="H146" s="10" t="s">
        <v>110</v>
      </c>
      <c r="I146" s="10">
        <v>2022</v>
      </c>
      <c r="J146" s="11">
        <v>44905</v>
      </c>
      <c r="K146" s="10">
        <v>0.5</v>
      </c>
      <c r="L146" s="27">
        <v>3.31</v>
      </c>
      <c r="M146" s="27">
        <v>1.0179068816303207E-2</v>
      </c>
      <c r="N146" s="23" t="s">
        <v>69</v>
      </c>
      <c r="O146" s="21" t="s">
        <v>69</v>
      </c>
      <c r="P146" s="33" t="s">
        <v>69</v>
      </c>
      <c r="Q146" s="33" t="s">
        <v>69</v>
      </c>
      <c r="R146" s="23" t="s">
        <v>69</v>
      </c>
      <c r="S146" s="21" t="s">
        <v>69</v>
      </c>
      <c r="T146" s="23" t="s">
        <v>69</v>
      </c>
      <c r="U146" s="21" t="s">
        <v>69</v>
      </c>
      <c r="V146" s="14">
        <v>1.0179068816303207E-2</v>
      </c>
      <c r="W146" s="4">
        <v>3.31</v>
      </c>
      <c r="X146" s="4">
        <v>66.2</v>
      </c>
      <c r="Y146" s="4">
        <v>0.67385435563927232</v>
      </c>
      <c r="Z146" s="15">
        <v>59.054415700267619</v>
      </c>
      <c r="AA146" s="10">
        <v>6.9</v>
      </c>
    </row>
    <row r="147" spans="1:27" ht="16" customHeight="1" x14ac:dyDescent="0.2">
      <c r="A147" s="10" t="s">
        <v>64</v>
      </c>
      <c r="B147" s="10" t="s">
        <v>65</v>
      </c>
      <c r="C147" s="10">
        <v>3</v>
      </c>
      <c r="D147" s="10">
        <v>310</v>
      </c>
      <c r="E147" s="10" t="s">
        <v>108</v>
      </c>
      <c r="F147" s="10" t="s">
        <v>71</v>
      </c>
      <c r="G147" s="10" t="s">
        <v>76</v>
      </c>
      <c r="H147" s="10" t="s">
        <v>110</v>
      </c>
      <c r="I147" s="10">
        <v>2022</v>
      </c>
      <c r="J147" s="11">
        <v>44905</v>
      </c>
      <c r="K147" s="10">
        <v>0.5</v>
      </c>
      <c r="L147" s="27">
        <v>10.15</v>
      </c>
      <c r="M147" s="27">
        <v>1.0179068816303207E-2</v>
      </c>
      <c r="N147" s="23" t="s">
        <v>69</v>
      </c>
      <c r="O147" s="21" t="s">
        <v>69</v>
      </c>
      <c r="P147" s="33" t="s">
        <v>69</v>
      </c>
      <c r="Q147" s="33" t="s">
        <v>69</v>
      </c>
      <c r="R147" s="23" t="s">
        <v>69</v>
      </c>
      <c r="S147" s="21" t="s">
        <v>69</v>
      </c>
      <c r="T147" s="23" t="s">
        <v>69</v>
      </c>
      <c r="U147" s="21" t="s">
        <v>69</v>
      </c>
      <c r="V147" s="14">
        <v>1.0179068816303207E-2</v>
      </c>
      <c r="W147" s="4">
        <v>10.15</v>
      </c>
      <c r="X147" s="4">
        <v>203</v>
      </c>
      <c r="Y147" s="4">
        <v>2.0663509697095508</v>
      </c>
      <c r="Z147" s="15">
        <v>181.08831400535237</v>
      </c>
      <c r="AA147" s="10">
        <v>8.3000000000000007</v>
      </c>
    </row>
    <row r="148" spans="1:27" ht="16" customHeight="1" x14ac:dyDescent="0.2">
      <c r="A148" s="10" t="s">
        <v>87</v>
      </c>
      <c r="B148" s="10" t="s">
        <v>88</v>
      </c>
      <c r="C148" s="10">
        <v>2</v>
      </c>
      <c r="D148" s="10">
        <v>208</v>
      </c>
      <c r="E148" s="10" t="s">
        <v>108</v>
      </c>
      <c r="F148" s="10" t="s">
        <v>71</v>
      </c>
      <c r="G148" s="10" t="s">
        <v>76</v>
      </c>
      <c r="H148" s="10" t="s">
        <v>110</v>
      </c>
      <c r="I148" s="10">
        <v>2022</v>
      </c>
      <c r="J148" s="11">
        <v>44905</v>
      </c>
      <c r="K148" s="10">
        <v>0.25</v>
      </c>
      <c r="L148" s="27">
        <v>2.4</v>
      </c>
      <c r="M148" s="27">
        <v>1.449071466111421E-2</v>
      </c>
      <c r="N148" s="23" t="s">
        <v>69</v>
      </c>
      <c r="O148" s="21" t="s">
        <v>69</v>
      </c>
      <c r="P148" s="33" t="s">
        <v>69</v>
      </c>
      <c r="Q148" s="33" t="s">
        <v>69</v>
      </c>
      <c r="R148" s="23" t="s">
        <v>69</v>
      </c>
      <c r="S148" s="21" t="s">
        <v>69</v>
      </c>
      <c r="T148" s="23" t="s">
        <v>69</v>
      </c>
      <c r="U148" s="21" t="s">
        <v>69</v>
      </c>
      <c r="V148" s="14">
        <v>1.4490714661114209E-2</v>
      </c>
      <c r="W148" s="4">
        <v>2.4</v>
      </c>
      <c r="X148" s="4">
        <v>96</v>
      </c>
      <c r="Y148" s="4">
        <v>1.3911086074669641</v>
      </c>
      <c r="Z148" s="15">
        <v>85.637823371989299</v>
      </c>
      <c r="AA148" s="10">
        <v>8.5</v>
      </c>
    </row>
    <row r="149" spans="1:27" ht="16" customHeight="1" x14ac:dyDescent="0.2">
      <c r="A149" s="10" t="s">
        <v>87</v>
      </c>
      <c r="B149" s="10" t="s">
        <v>88</v>
      </c>
      <c r="C149" s="10">
        <v>2</v>
      </c>
      <c r="D149" s="10">
        <v>207</v>
      </c>
      <c r="E149" s="10" t="s">
        <v>108</v>
      </c>
      <c r="F149" s="10" t="s">
        <v>71</v>
      </c>
      <c r="G149" s="10" t="s">
        <v>73</v>
      </c>
      <c r="H149" s="10" t="s">
        <v>110</v>
      </c>
      <c r="I149" s="10">
        <v>2022</v>
      </c>
      <c r="J149" s="11">
        <v>44905</v>
      </c>
      <c r="K149" s="10">
        <v>0.25</v>
      </c>
      <c r="L149" s="27">
        <v>3.59</v>
      </c>
      <c r="M149" s="27">
        <v>1.449071466111421E-2</v>
      </c>
      <c r="N149" s="23" t="s">
        <v>69</v>
      </c>
      <c r="O149" s="21" t="s">
        <v>69</v>
      </c>
      <c r="P149" s="33" t="s">
        <v>69</v>
      </c>
      <c r="Q149" s="33" t="s">
        <v>69</v>
      </c>
      <c r="R149" s="23" t="s">
        <v>69</v>
      </c>
      <c r="S149" s="21" t="s">
        <v>69</v>
      </c>
      <c r="T149" s="23" t="s">
        <v>69</v>
      </c>
      <c r="U149" s="21" t="s">
        <v>69</v>
      </c>
      <c r="V149" s="14">
        <v>1.449071466111421E-2</v>
      </c>
      <c r="W149" s="4">
        <v>3.59</v>
      </c>
      <c r="X149" s="4">
        <v>143.6</v>
      </c>
      <c r="Y149" s="4">
        <v>2.0808666253360006</v>
      </c>
      <c r="Z149" s="15">
        <v>128.09991079393399</v>
      </c>
      <c r="AA149" s="10">
        <v>8.6999999999999993</v>
      </c>
    </row>
    <row r="150" spans="1:27" ht="16" customHeight="1" x14ac:dyDescent="0.2">
      <c r="A150" s="10" t="s">
        <v>64</v>
      </c>
      <c r="B150" s="10" t="s">
        <v>65</v>
      </c>
      <c r="C150" s="10">
        <v>1</v>
      </c>
      <c r="D150" s="10">
        <v>110</v>
      </c>
      <c r="E150" s="10" t="s">
        <v>108</v>
      </c>
      <c r="F150" s="10" t="s">
        <v>71</v>
      </c>
      <c r="G150" s="10" t="s">
        <v>72</v>
      </c>
      <c r="H150" s="10" t="s">
        <v>110</v>
      </c>
      <c r="I150" s="10">
        <v>2022</v>
      </c>
      <c r="J150" s="11">
        <v>44905</v>
      </c>
      <c r="K150" s="10">
        <v>0.5</v>
      </c>
      <c r="L150" s="27">
        <v>18.07</v>
      </c>
      <c r="M150" s="27">
        <v>1.0179068816303207E-2</v>
      </c>
      <c r="N150" s="23" t="s">
        <v>69</v>
      </c>
      <c r="O150" s="21" t="s">
        <v>69</v>
      </c>
      <c r="P150" s="33" t="s">
        <v>69</v>
      </c>
      <c r="Q150" s="33" t="s">
        <v>69</v>
      </c>
      <c r="R150" s="23" t="s">
        <v>69</v>
      </c>
      <c r="S150" s="21" t="s">
        <v>69</v>
      </c>
      <c r="T150" s="23" t="s">
        <v>69</v>
      </c>
      <c r="U150" s="21" t="s">
        <v>69</v>
      </c>
      <c r="V150" s="14">
        <v>1.0179068816303207E-2</v>
      </c>
      <c r="W150" s="4">
        <v>18.07</v>
      </c>
      <c r="X150" s="4">
        <v>361.4</v>
      </c>
      <c r="Y150" s="4">
        <v>3.6787154702119786</v>
      </c>
      <c r="Z150" s="15">
        <v>322.39072256913471</v>
      </c>
      <c r="AA150" s="10">
        <v>10.199999999999999</v>
      </c>
    </row>
    <row r="151" spans="1:27" ht="16" customHeight="1" x14ac:dyDescent="0.2">
      <c r="A151" s="10" t="s">
        <v>64</v>
      </c>
      <c r="B151" s="10" t="s">
        <v>65</v>
      </c>
      <c r="C151" s="10">
        <v>1</v>
      </c>
      <c r="D151" s="10">
        <v>111</v>
      </c>
      <c r="E151" s="10" t="s">
        <v>108</v>
      </c>
      <c r="F151" s="10" t="s">
        <v>71</v>
      </c>
      <c r="G151" s="10" t="s">
        <v>73</v>
      </c>
      <c r="H151" s="10" t="s">
        <v>110</v>
      </c>
      <c r="I151" s="10">
        <v>2022</v>
      </c>
      <c r="J151" s="11">
        <v>44905</v>
      </c>
      <c r="K151" s="10">
        <v>0.5</v>
      </c>
      <c r="L151" s="27">
        <v>3.81</v>
      </c>
      <c r="M151" s="27">
        <v>1.0179068816303207E-2</v>
      </c>
      <c r="N151" s="23" t="s">
        <v>69</v>
      </c>
      <c r="O151" s="21" t="s">
        <v>69</v>
      </c>
      <c r="P151" s="33" t="s">
        <v>69</v>
      </c>
      <c r="Q151" s="33" t="s">
        <v>69</v>
      </c>
      <c r="R151" s="23" t="s">
        <v>69</v>
      </c>
      <c r="S151" s="21" t="s">
        <v>69</v>
      </c>
      <c r="T151" s="23" t="s">
        <v>69</v>
      </c>
      <c r="U151" s="21" t="s">
        <v>69</v>
      </c>
      <c r="V151" s="14">
        <v>1.0179068816303207E-2</v>
      </c>
      <c r="W151" s="4">
        <v>3.81</v>
      </c>
      <c r="X151" s="4">
        <v>76.2</v>
      </c>
      <c r="Y151" s="4">
        <v>0.77564504380230437</v>
      </c>
      <c r="Z151" s="15">
        <v>67.975022301516503</v>
      </c>
      <c r="AA151" s="10">
        <v>10.7</v>
      </c>
    </row>
    <row r="152" spans="1:27" ht="16" customHeight="1" x14ac:dyDescent="0.2">
      <c r="A152" s="10" t="s">
        <v>64</v>
      </c>
      <c r="B152" s="10" t="s">
        <v>65</v>
      </c>
      <c r="C152" s="10">
        <v>4</v>
      </c>
      <c r="D152" s="10">
        <v>416</v>
      </c>
      <c r="E152" s="10" t="s">
        <v>108</v>
      </c>
      <c r="F152" s="10" t="s">
        <v>71</v>
      </c>
      <c r="G152" s="10" t="s">
        <v>72</v>
      </c>
      <c r="H152" s="10" t="s">
        <v>110</v>
      </c>
      <c r="I152" s="10">
        <v>2022</v>
      </c>
      <c r="J152" s="11">
        <v>44905</v>
      </c>
      <c r="K152" s="10">
        <v>0.5</v>
      </c>
      <c r="L152" s="27">
        <v>4.55</v>
      </c>
      <c r="M152" s="27">
        <v>1.0179068816303207E-2</v>
      </c>
      <c r="N152" s="23" t="s">
        <v>69</v>
      </c>
      <c r="O152" s="21" t="s">
        <v>69</v>
      </c>
      <c r="P152" s="33" t="s">
        <v>69</v>
      </c>
      <c r="Q152" s="33" t="s">
        <v>69</v>
      </c>
      <c r="R152" s="23" t="s">
        <v>69</v>
      </c>
      <c r="S152" s="21" t="s">
        <v>69</v>
      </c>
      <c r="T152" s="23" t="s">
        <v>69</v>
      </c>
      <c r="U152" s="21" t="s">
        <v>69</v>
      </c>
      <c r="V152" s="14">
        <v>1.0179068816303207E-2</v>
      </c>
      <c r="W152" s="4">
        <v>4.55</v>
      </c>
      <c r="X152" s="4">
        <v>91</v>
      </c>
      <c r="Y152" s="4">
        <v>0.92629526228359182</v>
      </c>
      <c r="Z152" s="15">
        <v>81.177520071364853</v>
      </c>
      <c r="AA152" s="10">
        <v>10.9</v>
      </c>
    </row>
    <row r="153" spans="1:27" ht="16" customHeight="1" x14ac:dyDescent="0.2">
      <c r="A153" s="10" t="s">
        <v>64</v>
      </c>
      <c r="B153" s="10" t="s">
        <v>65</v>
      </c>
      <c r="C153" s="10">
        <v>3</v>
      </c>
      <c r="D153" s="10">
        <v>312</v>
      </c>
      <c r="E153" s="10" t="s">
        <v>108</v>
      </c>
      <c r="F153" s="10" t="s">
        <v>71</v>
      </c>
      <c r="G153" s="10" t="s">
        <v>73</v>
      </c>
      <c r="H153" s="10" t="s">
        <v>110</v>
      </c>
      <c r="I153" s="10">
        <v>2022</v>
      </c>
      <c r="J153" s="11">
        <v>44905</v>
      </c>
      <c r="K153" s="10">
        <v>0.5</v>
      </c>
      <c r="L153" s="27">
        <v>19.7</v>
      </c>
      <c r="M153" s="27">
        <v>1.0179068816303207E-2</v>
      </c>
      <c r="N153" s="23" t="s">
        <v>69</v>
      </c>
      <c r="O153" s="21" t="s">
        <v>69</v>
      </c>
      <c r="P153" s="33" t="s">
        <v>69</v>
      </c>
      <c r="Q153" s="33" t="s">
        <v>69</v>
      </c>
      <c r="R153" s="23" t="s">
        <v>69</v>
      </c>
      <c r="S153" s="21" t="s">
        <v>69</v>
      </c>
      <c r="T153" s="23" t="s">
        <v>69</v>
      </c>
      <c r="U153" s="21" t="s">
        <v>69</v>
      </c>
      <c r="V153" s="14">
        <v>1.0179068816303207E-2</v>
      </c>
      <c r="W153" s="4">
        <v>19.7</v>
      </c>
      <c r="X153" s="4">
        <v>394</v>
      </c>
      <c r="Y153" s="4">
        <v>4.0105531136234633</v>
      </c>
      <c r="Z153" s="15">
        <v>351.47190008920609</v>
      </c>
      <c r="AA153" s="10">
        <v>14.5</v>
      </c>
    </row>
    <row r="154" spans="1:27" ht="16" customHeight="1" x14ac:dyDescent="0.2">
      <c r="A154" s="10" t="s">
        <v>64</v>
      </c>
      <c r="B154" s="10" t="s">
        <v>65</v>
      </c>
      <c r="C154" s="10">
        <v>1</v>
      </c>
      <c r="D154" s="10">
        <v>112</v>
      </c>
      <c r="E154" s="10" t="s">
        <v>108</v>
      </c>
      <c r="F154" s="10" t="s">
        <v>71</v>
      </c>
      <c r="G154" s="10" t="s">
        <v>76</v>
      </c>
      <c r="H154" s="10" t="s">
        <v>110</v>
      </c>
      <c r="I154" s="10">
        <v>2022</v>
      </c>
      <c r="J154" s="11">
        <v>44905</v>
      </c>
      <c r="K154" s="10">
        <v>0.5</v>
      </c>
      <c r="L154" s="27">
        <v>13.19</v>
      </c>
      <c r="M154" s="27">
        <v>1.0179068816303207E-2</v>
      </c>
      <c r="N154" s="23" t="s">
        <v>69</v>
      </c>
      <c r="O154" s="21" t="s">
        <v>69</v>
      </c>
      <c r="P154" s="33" t="s">
        <v>69</v>
      </c>
      <c r="Q154" s="33" t="s">
        <v>69</v>
      </c>
      <c r="R154" s="23" t="s">
        <v>69</v>
      </c>
      <c r="S154" s="21" t="s">
        <v>69</v>
      </c>
      <c r="T154" s="23" t="s">
        <v>69</v>
      </c>
      <c r="U154" s="21" t="s">
        <v>69</v>
      </c>
      <c r="V154" s="14">
        <v>1.0179068816303207E-2</v>
      </c>
      <c r="W154" s="4">
        <v>13.19</v>
      </c>
      <c r="X154" s="4">
        <v>263.8</v>
      </c>
      <c r="Y154" s="4">
        <v>2.685238353740786</v>
      </c>
      <c r="Z154" s="15">
        <v>235.32560214094559</v>
      </c>
      <c r="AA154" s="10">
        <v>15.7</v>
      </c>
    </row>
    <row r="155" spans="1:27" ht="16" customHeight="1" x14ac:dyDescent="0.2">
      <c r="A155" s="10" t="s">
        <v>64</v>
      </c>
      <c r="B155" s="10" t="s">
        <v>65</v>
      </c>
      <c r="C155" s="10">
        <v>3</v>
      </c>
      <c r="D155" s="10">
        <v>311</v>
      </c>
      <c r="E155" s="10" t="s">
        <v>108</v>
      </c>
      <c r="F155" s="10" t="s">
        <v>71</v>
      </c>
      <c r="G155" s="10" t="s">
        <v>72</v>
      </c>
      <c r="H155" s="10" t="s">
        <v>110</v>
      </c>
      <c r="I155" s="10">
        <v>2022</v>
      </c>
      <c r="J155" s="11">
        <v>44905</v>
      </c>
      <c r="K155" s="10">
        <v>0.5</v>
      </c>
      <c r="L155" s="27">
        <v>20.170000000000002</v>
      </c>
      <c r="M155" s="27">
        <v>1.0179068816303207E-2</v>
      </c>
      <c r="N155" s="23" t="s">
        <v>69</v>
      </c>
      <c r="O155" s="21" t="s">
        <v>69</v>
      </c>
      <c r="P155" s="33" t="s">
        <v>69</v>
      </c>
      <c r="Q155" s="33" t="s">
        <v>69</v>
      </c>
      <c r="R155" s="23" t="s">
        <v>69</v>
      </c>
      <c r="S155" s="21" t="s">
        <v>69</v>
      </c>
      <c r="T155" s="23" t="s">
        <v>69</v>
      </c>
      <c r="U155" s="21" t="s">
        <v>69</v>
      </c>
      <c r="V155" s="14">
        <v>1.0179068816303207E-2</v>
      </c>
      <c r="W155" s="4">
        <v>20.170000000000002</v>
      </c>
      <c r="X155" s="4">
        <v>403.40000000000003</v>
      </c>
      <c r="Y155" s="4">
        <v>4.1062363604967143</v>
      </c>
      <c r="Z155" s="15">
        <v>359.85727029438004</v>
      </c>
      <c r="AA155" s="10">
        <v>15.8</v>
      </c>
    </row>
    <row r="156" spans="1:27" ht="16" customHeight="1" x14ac:dyDescent="0.2">
      <c r="A156" s="10" t="s">
        <v>87</v>
      </c>
      <c r="B156" s="10" t="s">
        <v>88</v>
      </c>
      <c r="C156" s="10">
        <v>3</v>
      </c>
      <c r="D156" s="10">
        <v>310</v>
      </c>
      <c r="E156" s="10" t="s">
        <v>108</v>
      </c>
      <c r="F156" s="10" t="s">
        <v>71</v>
      </c>
      <c r="G156" s="10" t="s">
        <v>76</v>
      </c>
      <c r="H156" s="10" t="s">
        <v>110</v>
      </c>
      <c r="I156" s="10">
        <v>2022</v>
      </c>
      <c r="J156" s="11">
        <v>44907</v>
      </c>
      <c r="K156" s="10">
        <v>0.25</v>
      </c>
      <c r="L156" s="27">
        <v>1.31</v>
      </c>
      <c r="M156" s="27">
        <v>1.449071466111421E-2</v>
      </c>
      <c r="N156" s="23" t="s">
        <v>69</v>
      </c>
      <c r="O156" s="21" t="s">
        <v>69</v>
      </c>
      <c r="P156" s="33" t="s">
        <v>69</v>
      </c>
      <c r="Q156" s="33" t="s">
        <v>69</v>
      </c>
      <c r="R156" s="23" t="s">
        <v>69</v>
      </c>
      <c r="S156" s="21" t="s">
        <v>69</v>
      </c>
      <c r="T156" s="23" t="s">
        <v>69</v>
      </c>
      <c r="U156" s="21" t="s">
        <v>69</v>
      </c>
      <c r="V156" s="14">
        <v>1.449071466111421E-2</v>
      </c>
      <c r="W156" s="4">
        <v>1.31</v>
      </c>
      <c r="X156" s="4">
        <v>52.400000000000006</v>
      </c>
      <c r="Y156" s="4">
        <v>0.75931344824238467</v>
      </c>
      <c r="Z156" s="15">
        <v>46.74397859054416</v>
      </c>
      <c r="AA156" s="10">
        <v>12.4</v>
      </c>
    </row>
    <row r="157" spans="1:27" ht="16" customHeight="1" x14ac:dyDescent="0.2">
      <c r="A157" s="10" t="s">
        <v>87</v>
      </c>
      <c r="B157" s="10" t="s">
        <v>88</v>
      </c>
      <c r="C157" s="10">
        <v>1</v>
      </c>
      <c r="D157" s="10">
        <v>110</v>
      </c>
      <c r="E157" s="10" t="s">
        <v>108</v>
      </c>
      <c r="F157" s="10" t="s">
        <v>71</v>
      </c>
      <c r="G157" s="10" t="s">
        <v>72</v>
      </c>
      <c r="H157" s="10" t="s">
        <v>110</v>
      </c>
      <c r="I157" s="10">
        <v>2022</v>
      </c>
      <c r="J157" s="11">
        <v>44907</v>
      </c>
      <c r="K157" s="10">
        <v>0.25</v>
      </c>
      <c r="L157" s="27">
        <v>5.3</v>
      </c>
      <c r="M157" s="27">
        <v>1.449071466111421E-2</v>
      </c>
      <c r="N157" s="23" t="s">
        <v>69</v>
      </c>
      <c r="O157" s="21" t="s">
        <v>69</v>
      </c>
      <c r="P157" s="33" t="s">
        <v>69</v>
      </c>
      <c r="Q157" s="33" t="s">
        <v>69</v>
      </c>
      <c r="R157" s="23" t="s">
        <v>69</v>
      </c>
      <c r="S157" s="21" t="s">
        <v>69</v>
      </c>
      <c r="T157" s="23" t="s">
        <v>69</v>
      </c>
      <c r="U157" s="21" t="s">
        <v>69</v>
      </c>
      <c r="V157" s="14">
        <v>1.4490714661114212E-2</v>
      </c>
      <c r="W157" s="4">
        <v>5.3</v>
      </c>
      <c r="X157" s="4">
        <v>212</v>
      </c>
      <c r="Y157" s="4">
        <v>3.0720315081562131</v>
      </c>
      <c r="Z157" s="15">
        <v>189.11685994647635</v>
      </c>
      <c r="AA157" s="10">
        <v>15.9</v>
      </c>
    </row>
    <row r="158" spans="1:27" ht="16" customHeight="1" x14ac:dyDescent="0.2">
      <c r="A158" s="10" t="s">
        <v>87</v>
      </c>
      <c r="B158" s="10" t="s">
        <v>88</v>
      </c>
      <c r="C158" s="10">
        <v>3</v>
      </c>
      <c r="D158" s="10">
        <v>311</v>
      </c>
      <c r="E158" s="10" t="s">
        <v>108</v>
      </c>
      <c r="F158" s="10" t="s">
        <v>71</v>
      </c>
      <c r="G158" s="10" t="s">
        <v>72</v>
      </c>
      <c r="H158" s="10" t="s">
        <v>110</v>
      </c>
      <c r="I158" s="10">
        <v>2022</v>
      </c>
      <c r="J158" s="11">
        <v>44907</v>
      </c>
      <c r="K158" s="10">
        <v>0.25</v>
      </c>
      <c r="L158" s="27">
        <v>0.66</v>
      </c>
      <c r="M158" s="27">
        <v>1.449071466111421E-2</v>
      </c>
      <c r="N158" s="23" t="s">
        <v>69</v>
      </c>
      <c r="O158" s="21" t="s">
        <v>69</v>
      </c>
      <c r="P158" s="33" t="s">
        <v>69</v>
      </c>
      <c r="Q158" s="33" t="s">
        <v>69</v>
      </c>
      <c r="R158" s="23" t="s">
        <v>69</v>
      </c>
      <c r="S158" s="21" t="s">
        <v>69</v>
      </c>
      <c r="T158" s="23" t="s">
        <v>69</v>
      </c>
      <c r="U158" s="21" t="s">
        <v>69</v>
      </c>
      <c r="V158" s="14">
        <v>1.4490714661114212E-2</v>
      </c>
      <c r="W158" s="4">
        <v>0.66</v>
      </c>
      <c r="X158" s="4">
        <v>26.400000000000002</v>
      </c>
      <c r="Y158" s="4">
        <v>0.38255486705341524</v>
      </c>
      <c r="Z158" s="15">
        <v>23.550401427297057</v>
      </c>
      <c r="AA158" s="10">
        <v>16.8</v>
      </c>
    </row>
    <row r="159" spans="1:27" ht="16" customHeight="1" x14ac:dyDescent="0.2">
      <c r="A159" s="10" t="s">
        <v>87</v>
      </c>
      <c r="B159" s="10" t="s">
        <v>88</v>
      </c>
      <c r="C159" s="10">
        <v>1</v>
      </c>
      <c r="D159" s="10">
        <v>111</v>
      </c>
      <c r="E159" s="10" t="s">
        <v>108</v>
      </c>
      <c r="F159" s="10" t="s">
        <v>71</v>
      </c>
      <c r="G159" s="10" t="s">
        <v>73</v>
      </c>
      <c r="H159" s="10" t="s">
        <v>110</v>
      </c>
      <c r="I159" s="10">
        <v>2022</v>
      </c>
      <c r="J159" s="11">
        <v>44907</v>
      </c>
      <c r="K159" s="10">
        <v>0.25</v>
      </c>
      <c r="L159" s="27">
        <v>4.57</v>
      </c>
      <c r="M159" s="27">
        <v>1.449071466111421E-2</v>
      </c>
      <c r="N159" s="23" t="s">
        <v>69</v>
      </c>
      <c r="O159" s="21" t="s">
        <v>69</v>
      </c>
      <c r="P159" s="33" t="s">
        <v>69</v>
      </c>
      <c r="Q159" s="33" t="s">
        <v>69</v>
      </c>
      <c r="R159" s="23" t="s">
        <v>69</v>
      </c>
      <c r="S159" s="21" t="s">
        <v>69</v>
      </c>
      <c r="T159" s="23" t="s">
        <v>69</v>
      </c>
      <c r="U159" s="21" t="s">
        <v>69</v>
      </c>
      <c r="V159" s="14">
        <v>1.4490714661114212E-2</v>
      </c>
      <c r="W159" s="4">
        <v>4.57</v>
      </c>
      <c r="X159" s="4">
        <v>182.8</v>
      </c>
      <c r="Y159" s="4">
        <v>2.648902640051678</v>
      </c>
      <c r="Z159" s="15">
        <v>163.06868867082963</v>
      </c>
      <c r="AA159" s="10">
        <v>21.9</v>
      </c>
    </row>
    <row r="160" spans="1:27" ht="16" customHeight="1" x14ac:dyDescent="0.2">
      <c r="A160" s="10" t="s">
        <v>87</v>
      </c>
      <c r="B160" s="10" t="s">
        <v>88</v>
      </c>
      <c r="C160" s="10">
        <v>3</v>
      </c>
      <c r="D160" s="10">
        <v>312</v>
      </c>
      <c r="E160" s="10" t="s">
        <v>108</v>
      </c>
      <c r="F160" s="10" t="s">
        <v>71</v>
      </c>
      <c r="G160" s="10" t="s">
        <v>73</v>
      </c>
      <c r="H160" s="10" t="s">
        <v>110</v>
      </c>
      <c r="I160" s="10">
        <v>2022</v>
      </c>
      <c r="J160" s="11">
        <v>44907</v>
      </c>
      <c r="K160" s="10">
        <v>0.25</v>
      </c>
      <c r="L160" s="27">
        <v>2.41</v>
      </c>
      <c r="M160" s="27">
        <v>1.449071466111421E-2</v>
      </c>
      <c r="N160" s="23" t="s">
        <v>69</v>
      </c>
      <c r="O160" s="21" t="s">
        <v>69</v>
      </c>
      <c r="P160" s="33" t="s">
        <v>69</v>
      </c>
      <c r="Q160" s="33" t="s">
        <v>69</v>
      </c>
      <c r="R160" s="23" t="s">
        <v>69</v>
      </c>
      <c r="S160" s="21" t="s">
        <v>69</v>
      </c>
      <c r="T160" s="23" t="s">
        <v>69</v>
      </c>
      <c r="U160" s="21" t="s">
        <v>69</v>
      </c>
      <c r="V160" s="14">
        <v>1.449071466111421E-2</v>
      </c>
      <c r="W160" s="4">
        <v>2.41</v>
      </c>
      <c r="X160" s="4">
        <v>96.4</v>
      </c>
      <c r="Y160" s="4">
        <v>1.3969048933314099</v>
      </c>
      <c r="Z160" s="15">
        <v>85.994647636039261</v>
      </c>
      <c r="AA160" s="10">
        <v>36.1</v>
      </c>
    </row>
    <row r="161" spans="1:29" ht="16" customHeight="1" x14ac:dyDescent="0.2">
      <c r="A161" s="10" t="s">
        <v>87</v>
      </c>
      <c r="B161" s="10" t="s">
        <v>88</v>
      </c>
      <c r="C161" s="10">
        <v>1</v>
      </c>
      <c r="D161" s="10">
        <v>112</v>
      </c>
      <c r="E161" s="10" t="s">
        <v>108</v>
      </c>
      <c r="F161" s="10" t="s">
        <v>71</v>
      </c>
      <c r="G161" s="10" t="s">
        <v>76</v>
      </c>
      <c r="H161" s="10" t="s">
        <v>110</v>
      </c>
      <c r="I161" s="10">
        <v>2022</v>
      </c>
      <c r="J161" s="11">
        <v>44907</v>
      </c>
      <c r="K161" s="10">
        <v>0.25</v>
      </c>
      <c r="L161" s="27">
        <v>2</v>
      </c>
      <c r="M161" s="27">
        <v>1.449071466111421E-2</v>
      </c>
      <c r="N161" s="23" t="s">
        <v>69</v>
      </c>
      <c r="O161" s="21" t="s">
        <v>69</v>
      </c>
      <c r="P161" s="33" t="s">
        <v>69</v>
      </c>
      <c r="Q161" s="33" t="s">
        <v>69</v>
      </c>
      <c r="R161" s="23" t="s">
        <v>69</v>
      </c>
      <c r="S161" s="21" t="s">
        <v>69</v>
      </c>
      <c r="T161" s="23" t="s">
        <v>69</v>
      </c>
      <c r="U161" s="21" t="s">
        <v>69</v>
      </c>
      <c r="V161" s="14">
        <v>1.449071466111421E-2</v>
      </c>
      <c r="W161" s="4">
        <v>2</v>
      </c>
      <c r="X161" s="4">
        <v>80</v>
      </c>
      <c r="Y161" s="4">
        <v>1.1592571728891368</v>
      </c>
      <c r="Z161" s="15">
        <v>71.364852809991078</v>
      </c>
      <c r="AA161" s="10" t="s">
        <v>69</v>
      </c>
    </row>
    <row r="162" spans="1:29" ht="16" customHeight="1" x14ac:dyDescent="0.2">
      <c r="A162" s="10" t="s">
        <v>87</v>
      </c>
      <c r="B162" s="10" t="s">
        <v>88</v>
      </c>
      <c r="C162" s="10">
        <v>4</v>
      </c>
      <c r="D162" s="10">
        <v>417</v>
      </c>
      <c r="E162" s="10" t="s">
        <v>108</v>
      </c>
      <c r="F162" s="10" t="s">
        <v>71</v>
      </c>
      <c r="G162" s="10" t="s">
        <v>76</v>
      </c>
      <c r="H162" s="10" t="s">
        <v>110</v>
      </c>
      <c r="I162" s="10">
        <v>2022</v>
      </c>
      <c r="J162" s="11">
        <v>44976</v>
      </c>
      <c r="K162" s="10">
        <v>0.25</v>
      </c>
      <c r="L162" s="27">
        <v>5</v>
      </c>
      <c r="M162" s="27">
        <v>1.449071466111421E-2</v>
      </c>
      <c r="N162" s="23" t="s">
        <v>69</v>
      </c>
      <c r="O162" s="21" t="s">
        <v>69</v>
      </c>
      <c r="P162" s="33" t="s">
        <v>69</v>
      </c>
      <c r="Q162" s="33" t="s">
        <v>69</v>
      </c>
      <c r="R162" s="23" t="s">
        <v>69</v>
      </c>
      <c r="S162" s="21" t="s">
        <v>69</v>
      </c>
      <c r="T162" s="23" t="s">
        <v>69</v>
      </c>
      <c r="U162" s="21" t="s">
        <v>69</v>
      </c>
      <c r="V162" s="14">
        <v>1.449071466111421E-2</v>
      </c>
      <c r="W162" s="4">
        <v>5</v>
      </c>
      <c r="X162" s="4">
        <v>200</v>
      </c>
      <c r="Y162" s="4">
        <v>2.898142932222842</v>
      </c>
      <c r="Z162" s="15">
        <v>178.41213202497769</v>
      </c>
      <c r="AA162" s="10">
        <v>18.62</v>
      </c>
    </row>
    <row r="163" spans="1:29" ht="16" customHeight="1" x14ac:dyDescent="0.2">
      <c r="A163" s="10" t="s">
        <v>87</v>
      </c>
      <c r="B163" s="10" t="s">
        <v>88</v>
      </c>
      <c r="C163" s="10">
        <v>4</v>
      </c>
      <c r="D163" s="10">
        <v>418</v>
      </c>
      <c r="E163" s="10" t="s">
        <v>108</v>
      </c>
      <c r="F163" s="10" t="s">
        <v>71</v>
      </c>
      <c r="G163" s="10" t="s">
        <v>73</v>
      </c>
      <c r="H163" s="10" t="s">
        <v>110</v>
      </c>
      <c r="I163" s="10">
        <v>2022</v>
      </c>
      <c r="J163" s="11">
        <v>44976</v>
      </c>
      <c r="K163" s="10">
        <v>0.25</v>
      </c>
      <c r="L163" s="27">
        <v>13</v>
      </c>
      <c r="M163" s="27">
        <v>1.449071466111421E-2</v>
      </c>
      <c r="N163" s="23" t="s">
        <v>69</v>
      </c>
      <c r="O163" s="21" t="s">
        <v>69</v>
      </c>
      <c r="P163" s="33" t="s">
        <v>69</v>
      </c>
      <c r="Q163" s="33" t="s">
        <v>69</v>
      </c>
      <c r="R163" s="23" t="s">
        <v>69</v>
      </c>
      <c r="S163" s="21" t="s">
        <v>69</v>
      </c>
      <c r="T163" s="23" t="s">
        <v>69</v>
      </c>
      <c r="U163" s="21" t="s">
        <v>69</v>
      </c>
      <c r="V163" s="14">
        <v>1.449071466111421E-2</v>
      </c>
      <c r="W163" s="4">
        <v>13</v>
      </c>
      <c r="X163" s="4">
        <v>520</v>
      </c>
      <c r="Y163" s="4">
        <v>7.5351716237793891</v>
      </c>
      <c r="Z163" s="15">
        <v>463.87154326494203</v>
      </c>
      <c r="AA163" s="10">
        <v>20.41</v>
      </c>
    </row>
    <row r="164" spans="1:29" ht="16" customHeight="1" x14ac:dyDescent="0.2">
      <c r="A164" s="10" t="s">
        <v>87</v>
      </c>
      <c r="B164" s="10" t="s">
        <v>88</v>
      </c>
      <c r="C164" s="10">
        <v>4</v>
      </c>
      <c r="D164" s="10">
        <v>416</v>
      </c>
      <c r="E164" s="10" t="s">
        <v>108</v>
      </c>
      <c r="F164" s="10" t="s">
        <v>71</v>
      </c>
      <c r="G164" s="10" t="s">
        <v>72</v>
      </c>
      <c r="H164" s="10" t="s">
        <v>110</v>
      </c>
      <c r="I164" s="10">
        <v>2022</v>
      </c>
      <c r="J164" s="11">
        <v>44976</v>
      </c>
      <c r="K164" s="10">
        <v>0.25</v>
      </c>
      <c r="L164" s="27">
        <v>19</v>
      </c>
      <c r="M164" s="27">
        <v>1.449071466111421E-2</v>
      </c>
      <c r="N164" s="23" t="s">
        <v>69</v>
      </c>
      <c r="O164" s="21" t="s">
        <v>69</v>
      </c>
      <c r="P164" s="33" t="s">
        <v>69</v>
      </c>
      <c r="Q164" s="33" t="s">
        <v>69</v>
      </c>
      <c r="R164" s="23" t="s">
        <v>69</v>
      </c>
      <c r="S164" s="21" t="s">
        <v>69</v>
      </c>
      <c r="T164" s="23" t="s">
        <v>69</v>
      </c>
      <c r="U164" s="21" t="s">
        <v>69</v>
      </c>
      <c r="V164" s="14">
        <v>1.4490714661114212E-2</v>
      </c>
      <c r="W164" s="4">
        <v>19</v>
      </c>
      <c r="X164" s="4">
        <v>760</v>
      </c>
      <c r="Y164" s="4">
        <v>11.012943142446801</v>
      </c>
      <c r="Z164" s="15">
        <v>677.96610169491521</v>
      </c>
      <c r="AA164" s="10">
        <v>50.41</v>
      </c>
    </row>
    <row r="165" spans="1:29" ht="16" customHeight="1" x14ac:dyDescent="0.2">
      <c r="A165" s="10" t="s">
        <v>64</v>
      </c>
      <c r="B165" s="10" t="s">
        <v>65</v>
      </c>
      <c r="C165" s="10">
        <v>4</v>
      </c>
      <c r="D165" s="10">
        <v>406</v>
      </c>
      <c r="E165" s="10" t="s">
        <v>77</v>
      </c>
      <c r="F165" s="10" t="s">
        <v>71</v>
      </c>
      <c r="G165" s="10" t="s">
        <v>72</v>
      </c>
      <c r="H165" s="10" t="s">
        <v>69</v>
      </c>
      <c r="I165" s="10">
        <v>2021</v>
      </c>
      <c r="J165" s="11">
        <v>44513</v>
      </c>
      <c r="K165" s="10">
        <v>0.5</v>
      </c>
      <c r="L165" s="27">
        <v>8.35</v>
      </c>
      <c r="M165" s="29">
        <v>1.6410614304865546E-2</v>
      </c>
      <c r="N165" s="23" t="s">
        <v>69</v>
      </c>
      <c r="O165" s="21" t="s">
        <v>69</v>
      </c>
      <c r="P165" s="34">
        <v>15.4</v>
      </c>
      <c r="Q165" s="34">
        <v>1.7464768063991939E-2</v>
      </c>
      <c r="R165" s="23" t="s">
        <v>69</v>
      </c>
      <c r="S165" s="21" t="s">
        <v>69</v>
      </c>
      <c r="T165" s="23" t="s">
        <v>69</v>
      </c>
      <c r="U165" s="21" t="s">
        <v>69</v>
      </c>
      <c r="V165" s="14">
        <v>1.7094149794993817E-2</v>
      </c>
      <c r="W165" s="4">
        <v>23.75</v>
      </c>
      <c r="X165" s="4">
        <v>475</v>
      </c>
      <c r="Y165" s="4">
        <v>8.1197211526220627</v>
      </c>
      <c r="Z165" s="12">
        <v>423.72881355932202</v>
      </c>
      <c r="AA165" s="10">
        <v>17.984999999999999</v>
      </c>
      <c r="AB165" s="10"/>
      <c r="AC165" s="10"/>
    </row>
    <row r="166" spans="1:29" ht="16" customHeight="1" x14ac:dyDescent="0.2">
      <c r="A166" s="10" t="s">
        <v>64</v>
      </c>
      <c r="B166" s="10" t="s">
        <v>65</v>
      </c>
      <c r="C166" s="10">
        <v>2</v>
      </c>
      <c r="D166" s="10" t="s">
        <v>80</v>
      </c>
      <c r="E166" s="10" t="s">
        <v>77</v>
      </c>
      <c r="F166" s="10" t="s">
        <v>67</v>
      </c>
      <c r="G166" s="10" t="s">
        <v>68</v>
      </c>
      <c r="H166" s="10" t="s">
        <v>69</v>
      </c>
      <c r="I166" s="10">
        <v>2021</v>
      </c>
      <c r="J166" s="11">
        <v>44513</v>
      </c>
      <c r="K166" s="10">
        <v>0.5</v>
      </c>
      <c r="L166" s="27">
        <v>1.21</v>
      </c>
      <c r="M166" s="27">
        <v>1.0179068816303207E-2</v>
      </c>
      <c r="N166" s="23" t="s">
        <v>69</v>
      </c>
      <c r="O166" s="21" t="s">
        <v>69</v>
      </c>
      <c r="P166" s="34">
        <v>20.32</v>
      </c>
      <c r="Q166" s="34">
        <v>1.7464768063991939E-2</v>
      </c>
      <c r="R166" s="23" t="s">
        <v>69</v>
      </c>
      <c r="S166" s="21" t="s">
        <v>69</v>
      </c>
      <c r="T166" s="23" t="s">
        <v>69</v>
      </c>
      <c r="U166" s="21" t="s">
        <v>69</v>
      </c>
      <c r="V166" s="14">
        <v>1.7055307028706133E-2</v>
      </c>
      <c r="W166" s="4">
        <v>21.53</v>
      </c>
      <c r="X166" s="4">
        <v>430.6</v>
      </c>
      <c r="Y166" s="4">
        <v>7.3440152065608615</v>
      </c>
      <c r="Z166" s="12">
        <v>384.121320249777</v>
      </c>
      <c r="AA166" s="10">
        <v>30.22</v>
      </c>
      <c r="AB166" s="10"/>
      <c r="AC166" s="10"/>
    </row>
    <row r="167" spans="1:29" ht="16" customHeight="1" x14ac:dyDescent="0.2">
      <c r="A167" s="10" t="s">
        <v>64</v>
      </c>
      <c r="B167" s="10" t="s">
        <v>65</v>
      </c>
      <c r="C167" s="10">
        <v>3</v>
      </c>
      <c r="D167" s="10">
        <v>304</v>
      </c>
      <c r="E167" s="10" t="s">
        <v>77</v>
      </c>
      <c r="F167" s="10" t="s">
        <v>71</v>
      </c>
      <c r="G167" s="10" t="s">
        <v>76</v>
      </c>
      <c r="H167" s="10" t="s">
        <v>69</v>
      </c>
      <c r="I167" s="10">
        <v>2021</v>
      </c>
      <c r="J167" s="11">
        <v>44513</v>
      </c>
      <c r="K167" s="10">
        <v>0.5</v>
      </c>
      <c r="L167" s="27">
        <v>47.1</v>
      </c>
      <c r="M167" s="29">
        <v>1.2112092106300765E-2</v>
      </c>
      <c r="N167" s="23" t="s">
        <v>69</v>
      </c>
      <c r="O167" s="21" t="s">
        <v>69</v>
      </c>
      <c r="P167" s="34">
        <v>13.06</v>
      </c>
      <c r="Q167" s="34">
        <v>1.7464768063991939E-2</v>
      </c>
      <c r="R167" s="23" t="s">
        <v>69</v>
      </c>
      <c r="S167" s="21" t="s">
        <v>69</v>
      </c>
      <c r="T167" s="23" t="s">
        <v>69</v>
      </c>
      <c r="U167" s="21" t="s">
        <v>69</v>
      </c>
      <c r="V167" s="14">
        <v>1.3274092571850077E-2</v>
      </c>
      <c r="W167" s="4">
        <v>60.160000000000004</v>
      </c>
      <c r="X167" s="4">
        <v>1203.2</v>
      </c>
      <c r="Y167" s="4">
        <v>15.971388182450013</v>
      </c>
      <c r="Z167" s="12">
        <v>1073.3273862622659</v>
      </c>
      <c r="AA167" s="10">
        <v>28.48</v>
      </c>
      <c r="AB167" s="10"/>
      <c r="AC167" s="10"/>
    </row>
    <row r="168" spans="1:29" ht="16" customHeight="1" x14ac:dyDescent="0.2">
      <c r="A168" s="10" t="s">
        <v>64</v>
      </c>
      <c r="B168" s="10" t="s">
        <v>65</v>
      </c>
      <c r="C168" s="10">
        <v>1</v>
      </c>
      <c r="D168" s="10" t="s">
        <v>81</v>
      </c>
      <c r="E168" s="10" t="s">
        <v>77</v>
      </c>
      <c r="F168" s="10" t="s">
        <v>67</v>
      </c>
      <c r="G168" s="10" t="s">
        <v>68</v>
      </c>
      <c r="H168" s="10" t="s">
        <v>69</v>
      </c>
      <c r="I168" s="10">
        <v>2021</v>
      </c>
      <c r="J168" s="11">
        <v>44513</v>
      </c>
      <c r="K168" s="10">
        <v>0.5</v>
      </c>
      <c r="L168" s="27">
        <v>0</v>
      </c>
      <c r="M168" s="27" t="s">
        <v>69</v>
      </c>
      <c r="N168" s="23" t="s">
        <v>69</v>
      </c>
      <c r="O168" s="21" t="s">
        <v>69</v>
      </c>
      <c r="P168" s="34">
        <v>33.29</v>
      </c>
      <c r="Q168" s="35">
        <v>1.6668329213057366E-2</v>
      </c>
      <c r="R168" s="23" t="s">
        <v>69</v>
      </c>
      <c r="S168" s="21" t="s">
        <v>69</v>
      </c>
      <c r="T168" s="23" t="s">
        <v>69</v>
      </c>
      <c r="U168" s="21" t="s">
        <v>69</v>
      </c>
      <c r="V168" s="13">
        <v>1.6668329213057401E-2</v>
      </c>
      <c r="W168" s="4">
        <v>33.29</v>
      </c>
      <c r="X168" s="4">
        <v>665.8</v>
      </c>
      <c r="Y168" s="4">
        <v>11.097773590053617</v>
      </c>
      <c r="Z168" s="12">
        <v>593.93398751115069</v>
      </c>
      <c r="AA168" s="10">
        <v>28.195</v>
      </c>
      <c r="AB168" s="10"/>
      <c r="AC168" s="10"/>
    </row>
    <row r="169" spans="1:29" ht="16" customHeight="1" x14ac:dyDescent="0.2">
      <c r="A169" s="10" t="s">
        <v>64</v>
      </c>
      <c r="B169" s="10" t="s">
        <v>65</v>
      </c>
      <c r="C169" s="10">
        <v>3</v>
      </c>
      <c r="D169" s="10" t="s">
        <v>82</v>
      </c>
      <c r="E169" s="10" t="s">
        <v>77</v>
      </c>
      <c r="F169" s="10" t="s">
        <v>67</v>
      </c>
      <c r="G169" s="10" t="s">
        <v>68</v>
      </c>
      <c r="H169" s="10" t="s">
        <v>69</v>
      </c>
      <c r="I169" s="10">
        <v>2021</v>
      </c>
      <c r="J169" s="11">
        <v>44513</v>
      </c>
      <c r="K169" s="10">
        <v>0.5</v>
      </c>
      <c r="L169" s="27">
        <v>10.74</v>
      </c>
      <c r="M169" s="27">
        <v>1.0179068816303207E-2</v>
      </c>
      <c r="N169" s="23" t="s">
        <v>69</v>
      </c>
      <c r="O169" s="21" t="s">
        <v>69</v>
      </c>
      <c r="P169" s="34">
        <v>20.41</v>
      </c>
      <c r="Q169" s="34">
        <v>1.7464768063991939E-2</v>
      </c>
      <c r="R169" s="23" t="s">
        <v>69</v>
      </c>
      <c r="S169" s="21" t="s">
        <v>69</v>
      </c>
      <c r="T169" s="23" t="s">
        <v>69</v>
      </c>
      <c r="U169" s="21" t="s">
        <v>69</v>
      </c>
      <c r="V169" s="14">
        <v>1.4952780586618681E-2</v>
      </c>
      <c r="W169" s="4">
        <v>31.15</v>
      </c>
      <c r="X169" s="4">
        <v>623</v>
      </c>
      <c r="Y169" s="4">
        <v>9.3155823054634386</v>
      </c>
      <c r="Z169" s="12">
        <v>555.75379125780557</v>
      </c>
      <c r="AA169" s="10">
        <v>30.364999999999998</v>
      </c>
      <c r="AB169" s="10"/>
      <c r="AC169" s="10"/>
    </row>
    <row r="170" spans="1:29" ht="16" customHeight="1" x14ac:dyDescent="0.2">
      <c r="A170" s="10" t="s">
        <v>64</v>
      </c>
      <c r="B170" s="10" t="s">
        <v>65</v>
      </c>
      <c r="C170" s="10">
        <v>3</v>
      </c>
      <c r="D170" s="10">
        <v>305</v>
      </c>
      <c r="E170" s="10" t="s">
        <v>77</v>
      </c>
      <c r="F170" s="10" t="s">
        <v>71</v>
      </c>
      <c r="G170" s="10" t="s">
        <v>73</v>
      </c>
      <c r="H170" s="10" t="s">
        <v>69</v>
      </c>
      <c r="I170" s="10">
        <v>2021</v>
      </c>
      <c r="J170" s="11">
        <v>44513</v>
      </c>
      <c r="K170" s="10">
        <v>0.5</v>
      </c>
      <c r="L170" s="27">
        <v>9.25</v>
      </c>
      <c r="M170" s="27">
        <v>1.0179068816303207E-2</v>
      </c>
      <c r="N170" s="23" t="s">
        <v>69</v>
      </c>
      <c r="O170" s="21" t="s">
        <v>69</v>
      </c>
      <c r="P170" s="34">
        <v>14.75</v>
      </c>
      <c r="Q170" s="34">
        <v>1.7464768063991939E-2</v>
      </c>
      <c r="R170" s="23" t="s">
        <v>69</v>
      </c>
      <c r="S170" s="21" t="s">
        <v>69</v>
      </c>
      <c r="T170" s="23" t="s">
        <v>69</v>
      </c>
      <c r="U170" s="21" t="s">
        <v>69</v>
      </c>
      <c r="V170" s="14">
        <v>1.4656738145611907E-2</v>
      </c>
      <c r="W170" s="4">
        <v>24</v>
      </c>
      <c r="X170" s="4">
        <v>480</v>
      </c>
      <c r="Y170" s="4">
        <v>7.0352343098937151</v>
      </c>
      <c r="Z170" s="12">
        <v>428.18911685994647</v>
      </c>
      <c r="AA170" s="10">
        <v>29.66</v>
      </c>
      <c r="AB170" s="10"/>
      <c r="AC170" s="10"/>
    </row>
    <row r="171" spans="1:29" ht="16" customHeight="1" x14ac:dyDescent="0.2">
      <c r="A171" s="10" t="s">
        <v>64</v>
      </c>
      <c r="B171" s="10" t="s">
        <v>65</v>
      </c>
      <c r="C171" s="10">
        <v>2</v>
      </c>
      <c r="D171" s="10">
        <v>213</v>
      </c>
      <c r="E171" s="10" t="s">
        <v>77</v>
      </c>
      <c r="F171" s="10" t="s">
        <v>71</v>
      </c>
      <c r="G171" s="10" t="s">
        <v>72</v>
      </c>
      <c r="H171" s="10" t="s">
        <v>69</v>
      </c>
      <c r="I171" s="10">
        <v>2021</v>
      </c>
      <c r="J171" s="11">
        <v>44513</v>
      </c>
      <c r="K171" s="10">
        <v>0.5</v>
      </c>
      <c r="L171" s="27">
        <v>6.86</v>
      </c>
      <c r="M171" s="27">
        <v>1.0179068816303207E-2</v>
      </c>
      <c r="N171" s="23" t="s">
        <v>69</v>
      </c>
      <c r="O171" s="21" t="s">
        <v>69</v>
      </c>
      <c r="P171" s="34">
        <v>13.8</v>
      </c>
      <c r="Q171" s="35">
        <v>2.0741403149068159E-2</v>
      </c>
      <c r="R171" s="23" t="s">
        <v>69</v>
      </c>
      <c r="S171" s="21" t="s">
        <v>69</v>
      </c>
      <c r="T171" s="23" t="s">
        <v>69</v>
      </c>
      <c r="U171" s="21" t="s">
        <v>69</v>
      </c>
      <c r="V171" s="14">
        <v>1.7234258254452111E-2</v>
      </c>
      <c r="W171" s="4">
        <v>20.66</v>
      </c>
      <c r="X171" s="4">
        <v>413.2</v>
      </c>
      <c r="Y171" s="4">
        <v>7.1211955107396117</v>
      </c>
      <c r="Z171" s="12">
        <v>368.59946476360392</v>
      </c>
      <c r="AA171" s="10">
        <v>40.32</v>
      </c>
      <c r="AB171" s="10"/>
      <c r="AC171" s="10"/>
    </row>
    <row r="172" spans="1:29" ht="16" customHeight="1" x14ac:dyDescent="0.2">
      <c r="A172" s="10" t="s">
        <v>64</v>
      </c>
      <c r="B172" s="10" t="s">
        <v>65</v>
      </c>
      <c r="C172" s="10">
        <v>4</v>
      </c>
      <c r="D172" s="10">
        <v>405</v>
      </c>
      <c r="E172" s="10" t="s">
        <v>77</v>
      </c>
      <c r="F172" s="10" t="s">
        <v>71</v>
      </c>
      <c r="G172" s="10" t="s">
        <v>73</v>
      </c>
      <c r="H172" s="10" t="s">
        <v>69</v>
      </c>
      <c r="I172" s="10">
        <v>2021</v>
      </c>
      <c r="J172" s="11">
        <v>44513</v>
      </c>
      <c r="K172" s="10">
        <v>0.5</v>
      </c>
      <c r="L172" s="27">
        <v>17.52</v>
      </c>
      <c r="M172" s="27">
        <v>1.0179068816303207E-2</v>
      </c>
      <c r="N172" s="23" t="s">
        <v>69</v>
      </c>
      <c r="O172" s="21" t="s">
        <v>69</v>
      </c>
      <c r="P172" s="34">
        <v>4.8099999999999996</v>
      </c>
      <c r="Q172" s="35">
        <v>2.2796385143127519E-2</v>
      </c>
      <c r="R172" s="23" t="s">
        <v>69</v>
      </c>
      <c r="S172" s="21" t="s">
        <v>69</v>
      </c>
      <c r="T172" s="23" t="s">
        <v>69</v>
      </c>
      <c r="U172" s="21" t="s">
        <v>69</v>
      </c>
      <c r="V172" s="14">
        <v>1.2896905427679156E-2</v>
      </c>
      <c r="W172" s="4">
        <v>22.33</v>
      </c>
      <c r="X172" s="4">
        <v>446.59999999999997</v>
      </c>
      <c r="Y172" s="4">
        <v>5.7597579640015111</v>
      </c>
      <c r="Z172" s="12">
        <v>398.39429081177519</v>
      </c>
      <c r="AA172" s="10">
        <v>31.594999999999999</v>
      </c>
      <c r="AB172" s="10"/>
      <c r="AC172" s="10"/>
    </row>
    <row r="173" spans="1:29" ht="16" customHeight="1" x14ac:dyDescent="0.2">
      <c r="A173" s="10" t="s">
        <v>64</v>
      </c>
      <c r="B173" s="10" t="s">
        <v>65</v>
      </c>
      <c r="C173" s="10">
        <v>2</v>
      </c>
      <c r="D173" s="10">
        <v>214</v>
      </c>
      <c r="E173" s="10" t="s">
        <v>77</v>
      </c>
      <c r="F173" s="10" t="s">
        <v>71</v>
      </c>
      <c r="G173" s="10" t="s">
        <v>73</v>
      </c>
      <c r="H173" s="10" t="s">
        <v>69</v>
      </c>
      <c r="I173" s="10">
        <v>2021</v>
      </c>
      <c r="J173" s="11">
        <v>44513</v>
      </c>
      <c r="K173" s="10">
        <v>0.5</v>
      </c>
      <c r="L173" s="27">
        <v>11.58</v>
      </c>
      <c r="M173" s="29">
        <v>1.4500734431672591E-2</v>
      </c>
      <c r="N173" s="23" t="s">
        <v>69</v>
      </c>
      <c r="O173" s="21" t="s">
        <v>69</v>
      </c>
      <c r="P173" s="34">
        <v>20.83</v>
      </c>
      <c r="Q173" s="34">
        <v>1.7464768063991939E-2</v>
      </c>
      <c r="R173" s="23" t="s">
        <v>69</v>
      </c>
      <c r="S173" s="21" t="s">
        <v>69</v>
      </c>
      <c r="T173" s="23" t="s">
        <v>69</v>
      </c>
      <c r="U173" s="21" t="s">
        <v>69</v>
      </c>
      <c r="V173" s="14">
        <v>1.6405727352413475E-2</v>
      </c>
      <c r="W173" s="4">
        <v>32.409999999999997</v>
      </c>
      <c r="X173" s="4">
        <v>648.19999999999993</v>
      </c>
      <c r="Y173" s="4">
        <v>10.634192469834414</v>
      </c>
      <c r="Z173" s="12">
        <v>578.23371989295265</v>
      </c>
      <c r="AA173" s="10">
        <v>33.924999999999997</v>
      </c>
      <c r="AB173" s="10"/>
      <c r="AC173" s="10"/>
    </row>
    <row r="174" spans="1:29" ht="16" customHeight="1" x14ac:dyDescent="0.2">
      <c r="A174" s="10" t="s">
        <v>64</v>
      </c>
      <c r="B174" s="10" t="s">
        <v>65</v>
      </c>
      <c r="C174" s="10">
        <v>4</v>
      </c>
      <c r="D174" s="10" t="s">
        <v>85</v>
      </c>
      <c r="E174" s="10" t="s">
        <v>77</v>
      </c>
      <c r="F174" s="10" t="s">
        <v>67</v>
      </c>
      <c r="G174" s="10" t="s">
        <v>68</v>
      </c>
      <c r="H174" s="10" t="s">
        <v>69</v>
      </c>
      <c r="I174" s="10">
        <v>2021</v>
      </c>
      <c r="J174" s="11">
        <v>44513</v>
      </c>
      <c r="K174" s="10">
        <v>0.5</v>
      </c>
      <c r="L174" s="27">
        <v>0.57999999999999996</v>
      </c>
      <c r="M174" s="27">
        <v>1.0179068816303207E-2</v>
      </c>
      <c r="N174" s="23" t="s">
        <v>69</v>
      </c>
      <c r="O174" s="21" t="s">
        <v>69</v>
      </c>
      <c r="P174" s="34">
        <v>15.59</v>
      </c>
      <c r="Q174" s="35">
        <v>1.692741216594186E-2</v>
      </c>
      <c r="R174" s="23" t="s">
        <v>69</v>
      </c>
      <c r="S174" s="21" t="s">
        <v>69</v>
      </c>
      <c r="T174" s="23" t="s">
        <v>69</v>
      </c>
      <c r="U174" s="21" t="s">
        <v>69</v>
      </c>
      <c r="V174" s="14">
        <v>1.668535656032712E-2</v>
      </c>
      <c r="W174" s="4">
        <v>16.169999999999998</v>
      </c>
      <c r="X174" s="4">
        <v>323.39999999999998</v>
      </c>
      <c r="Y174" s="4">
        <v>5.3960443116097903</v>
      </c>
      <c r="Z174" s="12">
        <v>288.49241748438891</v>
      </c>
      <c r="AA174" s="10">
        <v>31.95</v>
      </c>
      <c r="AB174" s="10"/>
      <c r="AC174" s="10"/>
    </row>
    <row r="175" spans="1:29" ht="16" customHeight="1" x14ac:dyDescent="0.2">
      <c r="A175" s="10" t="s">
        <v>64</v>
      </c>
      <c r="B175" s="10" t="s">
        <v>65</v>
      </c>
      <c r="C175" s="10">
        <v>1</v>
      </c>
      <c r="D175" s="10">
        <v>106</v>
      </c>
      <c r="E175" s="10" t="s">
        <v>77</v>
      </c>
      <c r="F175" s="10" t="s">
        <v>71</v>
      </c>
      <c r="G175" s="10" t="s">
        <v>72</v>
      </c>
      <c r="H175" s="10" t="s">
        <v>69</v>
      </c>
      <c r="I175" s="10">
        <v>2021</v>
      </c>
      <c r="J175" s="11">
        <v>44513</v>
      </c>
      <c r="K175" s="10">
        <v>0.5</v>
      </c>
      <c r="L175" s="27">
        <v>17.22</v>
      </c>
      <c r="M175" s="27">
        <v>1.0179068816303207E-2</v>
      </c>
      <c r="N175" s="23" t="s">
        <v>69</v>
      </c>
      <c r="O175" s="21" t="s">
        <v>69</v>
      </c>
      <c r="P175" s="34">
        <v>7.8</v>
      </c>
      <c r="Q175" s="35">
        <v>1.8831968529512605E-2</v>
      </c>
      <c r="R175" s="23" t="s">
        <v>69</v>
      </c>
      <c r="S175" s="21" t="s">
        <v>69</v>
      </c>
      <c r="T175" s="23" t="s">
        <v>69</v>
      </c>
      <c r="U175" s="21" t="s">
        <v>69</v>
      </c>
      <c r="V175" s="14">
        <v>1.2876615489485991E-2</v>
      </c>
      <c r="W175" s="4">
        <v>25.02</v>
      </c>
      <c r="X175" s="4">
        <v>500.4</v>
      </c>
      <c r="Y175" s="4">
        <v>6.4434583909387895</v>
      </c>
      <c r="Z175" s="12">
        <v>446.38715432649417</v>
      </c>
      <c r="AA175" s="10">
        <v>35.695</v>
      </c>
      <c r="AB175" s="10"/>
      <c r="AC175" s="10"/>
    </row>
    <row r="176" spans="1:29" ht="16" customHeight="1" x14ac:dyDescent="0.2">
      <c r="A176" s="10" t="s">
        <v>64</v>
      </c>
      <c r="B176" s="10" t="s">
        <v>65</v>
      </c>
      <c r="C176" s="10">
        <v>1</v>
      </c>
      <c r="D176" s="10">
        <v>105</v>
      </c>
      <c r="E176" s="10" t="s">
        <v>77</v>
      </c>
      <c r="F176" s="10" t="s">
        <v>71</v>
      </c>
      <c r="G176" s="10" t="s">
        <v>73</v>
      </c>
      <c r="H176" s="10" t="s">
        <v>69</v>
      </c>
      <c r="I176" s="10">
        <v>2021</v>
      </c>
      <c r="J176" s="11">
        <v>44513</v>
      </c>
      <c r="K176" s="10">
        <v>0.5</v>
      </c>
      <c r="L176" s="27">
        <v>13.68</v>
      </c>
      <c r="M176" s="27">
        <v>1.0179068816303207E-2</v>
      </c>
      <c r="N176" s="23" t="s">
        <v>69</v>
      </c>
      <c r="O176" s="21" t="s">
        <v>69</v>
      </c>
      <c r="P176" s="34">
        <v>15.03</v>
      </c>
      <c r="Q176" s="35">
        <v>8.2857542851940448E-3</v>
      </c>
      <c r="R176" s="23" t="s">
        <v>69</v>
      </c>
      <c r="S176" s="21" t="s">
        <v>69</v>
      </c>
      <c r="T176" s="23" t="s">
        <v>69</v>
      </c>
      <c r="U176" s="21" t="s">
        <v>69</v>
      </c>
      <c r="V176" s="14">
        <v>9.1878978862241154E-3</v>
      </c>
      <c r="W176" s="4">
        <v>28.71</v>
      </c>
      <c r="X176" s="4">
        <v>574.20000000000005</v>
      </c>
      <c r="Y176" s="4">
        <v>5.2756909662698872</v>
      </c>
      <c r="Z176" s="12">
        <v>512.22123104371099</v>
      </c>
      <c r="AA176" s="10">
        <v>46.174999999999997</v>
      </c>
      <c r="AB176" s="10"/>
      <c r="AC176" s="10"/>
    </row>
    <row r="177" spans="1:29" ht="16" customHeight="1" x14ac:dyDescent="0.2">
      <c r="A177" s="10" t="s">
        <v>64</v>
      </c>
      <c r="B177" s="10" t="s">
        <v>65</v>
      </c>
      <c r="C177" s="10">
        <v>4</v>
      </c>
      <c r="D177" s="10">
        <v>404</v>
      </c>
      <c r="E177" s="10" t="s">
        <v>77</v>
      </c>
      <c r="F177" s="10" t="s">
        <v>71</v>
      </c>
      <c r="G177" s="10" t="s">
        <v>76</v>
      </c>
      <c r="H177" s="10" t="s">
        <v>69</v>
      </c>
      <c r="I177" s="10">
        <v>2021</v>
      </c>
      <c r="J177" s="11">
        <v>44513</v>
      </c>
      <c r="K177" s="10">
        <v>0.5</v>
      </c>
      <c r="L177" s="27">
        <v>4.16</v>
      </c>
      <c r="M177" s="29">
        <v>6.0146291682874956E-3</v>
      </c>
      <c r="N177" s="23" t="s">
        <v>69</v>
      </c>
      <c r="O177" s="21" t="s">
        <v>69</v>
      </c>
      <c r="P177" s="34">
        <v>12.78</v>
      </c>
      <c r="Q177" s="34">
        <v>1.7464768063991939E-2</v>
      </c>
      <c r="R177" s="23" t="s">
        <v>69</v>
      </c>
      <c r="S177" s="21" t="s">
        <v>69</v>
      </c>
      <c r="T177" s="23" t="s">
        <v>69</v>
      </c>
      <c r="U177" s="21" t="s">
        <v>69</v>
      </c>
      <c r="V177" s="14">
        <v>1.4652927579568653E-2</v>
      </c>
      <c r="W177" s="4">
        <v>16.939999999999998</v>
      </c>
      <c r="X177" s="4">
        <v>338.79999999999995</v>
      </c>
      <c r="Y177" s="4">
        <v>4.9644118639578592</v>
      </c>
      <c r="Z177" s="12">
        <v>302.23015165031217</v>
      </c>
      <c r="AA177" s="10">
        <v>33.145000000000003</v>
      </c>
      <c r="AB177" s="10"/>
      <c r="AC177" s="10"/>
    </row>
    <row r="178" spans="1:29" ht="16" customHeight="1" x14ac:dyDescent="0.2">
      <c r="A178" s="10" t="s">
        <v>64</v>
      </c>
      <c r="B178" s="10" t="s">
        <v>65</v>
      </c>
      <c r="C178" s="10">
        <v>3</v>
      </c>
      <c r="D178" s="10">
        <v>306</v>
      </c>
      <c r="E178" s="10" t="s">
        <v>77</v>
      </c>
      <c r="F178" s="10" t="s">
        <v>71</v>
      </c>
      <c r="G178" s="10" t="s">
        <v>72</v>
      </c>
      <c r="H178" s="10" t="s">
        <v>69</v>
      </c>
      <c r="I178" s="10">
        <v>2021</v>
      </c>
      <c r="J178" s="11">
        <v>44513</v>
      </c>
      <c r="K178" s="10">
        <v>0.5</v>
      </c>
      <c r="L178" s="27">
        <v>11.02</v>
      </c>
      <c r="M178" s="29">
        <v>1.0244462999999999E-2</v>
      </c>
      <c r="N178" s="23" t="s">
        <v>69</v>
      </c>
      <c r="O178" s="21" t="s">
        <v>69</v>
      </c>
      <c r="P178" s="34">
        <v>8.94</v>
      </c>
      <c r="Q178" s="34">
        <v>1.7464768063991939E-2</v>
      </c>
      <c r="R178" s="23" t="s">
        <v>69</v>
      </c>
      <c r="S178" s="21" t="s">
        <v>69</v>
      </c>
      <c r="T178" s="23" t="s">
        <v>69</v>
      </c>
      <c r="U178" s="21" t="s">
        <v>69</v>
      </c>
      <c r="V178" s="14">
        <v>1.3478407252108611E-2</v>
      </c>
      <c r="W178" s="4">
        <v>19.96</v>
      </c>
      <c r="X178" s="4">
        <v>399.20000000000005</v>
      </c>
      <c r="Y178" s="4">
        <v>5.3805801750417581</v>
      </c>
      <c r="Z178" s="12">
        <v>356.11061552185555</v>
      </c>
      <c r="AA178" s="10">
        <v>37.945</v>
      </c>
      <c r="AB178" s="10"/>
      <c r="AC178" s="10"/>
    </row>
    <row r="179" spans="1:29" ht="16" customHeight="1" x14ac:dyDescent="0.2">
      <c r="A179" s="10" t="s">
        <v>64</v>
      </c>
      <c r="B179" s="10" t="s">
        <v>65</v>
      </c>
      <c r="C179" s="10">
        <v>2</v>
      </c>
      <c r="D179" s="10">
        <v>215</v>
      </c>
      <c r="E179" s="10" t="s">
        <v>77</v>
      </c>
      <c r="F179" s="10" t="s">
        <v>71</v>
      </c>
      <c r="G179" s="10" t="s">
        <v>76</v>
      </c>
      <c r="H179" s="10" t="s">
        <v>69</v>
      </c>
      <c r="I179" s="10">
        <v>2021</v>
      </c>
      <c r="J179" s="11">
        <v>44513</v>
      </c>
      <c r="K179" s="10">
        <v>0.5</v>
      </c>
      <c r="L179" s="27">
        <v>10.44</v>
      </c>
      <c r="M179" s="29">
        <v>1.5684653999999999E-2</v>
      </c>
      <c r="N179" s="23" t="s">
        <v>69</v>
      </c>
      <c r="O179" s="21" t="s">
        <v>69</v>
      </c>
      <c r="P179" s="34">
        <v>24.5</v>
      </c>
      <c r="Q179" s="34">
        <v>1.7464768063991939E-2</v>
      </c>
      <c r="R179" s="23" t="s">
        <v>69</v>
      </c>
      <c r="S179" s="21" t="s">
        <v>69</v>
      </c>
      <c r="T179" s="23" t="s">
        <v>69</v>
      </c>
      <c r="U179" s="21" t="s">
        <v>69</v>
      </c>
      <c r="V179" s="14">
        <v>1.6932873649908489E-2</v>
      </c>
      <c r="W179" s="4">
        <v>34.94</v>
      </c>
      <c r="X179" s="4">
        <v>698.8</v>
      </c>
      <c r="Y179" s="4">
        <v>11.832692106556051</v>
      </c>
      <c r="Z179" s="12">
        <v>623.37198929527199</v>
      </c>
      <c r="AA179" s="10">
        <v>41.56</v>
      </c>
      <c r="AB179" s="10"/>
      <c r="AC179" s="10"/>
    </row>
    <row r="180" spans="1:29" ht="16" customHeight="1" x14ac:dyDescent="0.2">
      <c r="A180" s="10" t="s">
        <v>64</v>
      </c>
      <c r="B180" s="10" t="s">
        <v>65</v>
      </c>
      <c r="C180" s="10">
        <v>1</v>
      </c>
      <c r="D180" s="10">
        <v>104</v>
      </c>
      <c r="E180" s="10" t="s">
        <v>77</v>
      </c>
      <c r="F180" s="10" t="s">
        <v>71</v>
      </c>
      <c r="G180" s="10" t="s">
        <v>76</v>
      </c>
      <c r="H180" s="10" t="s">
        <v>69</v>
      </c>
      <c r="I180" s="10">
        <v>2021</v>
      </c>
      <c r="J180" s="11">
        <v>44513</v>
      </c>
      <c r="K180" s="10">
        <v>0.5</v>
      </c>
      <c r="L180" s="27">
        <v>20.07</v>
      </c>
      <c r="M180" s="27">
        <v>1.0179068816303207E-2</v>
      </c>
      <c r="N180" s="23" t="s">
        <v>69</v>
      </c>
      <c r="O180" s="21" t="s">
        <v>69</v>
      </c>
      <c r="P180" s="34">
        <v>10.76</v>
      </c>
      <c r="Q180" s="34">
        <v>1.7464768063991939E-2</v>
      </c>
      <c r="R180" s="23" t="s">
        <v>69</v>
      </c>
      <c r="S180" s="21" t="s">
        <v>69</v>
      </c>
      <c r="T180" s="23" t="s">
        <v>69</v>
      </c>
      <c r="U180" s="21" t="s">
        <v>69</v>
      </c>
      <c r="V180" s="14">
        <v>1.2721855838850427E-2</v>
      </c>
      <c r="W180" s="4">
        <v>30.83</v>
      </c>
      <c r="X180" s="4">
        <v>616.59999999999991</v>
      </c>
      <c r="Y180" s="4">
        <v>7.8442963102351726</v>
      </c>
      <c r="Z180" s="12">
        <v>550.04460303300618</v>
      </c>
      <c r="AA180" s="10">
        <v>57.55</v>
      </c>
      <c r="AB180" s="10"/>
      <c r="AC180" s="10"/>
    </row>
    <row r="181" spans="1:29" ht="16" customHeight="1" x14ac:dyDescent="0.2">
      <c r="A181" s="10" t="s">
        <v>87</v>
      </c>
      <c r="B181" s="10" t="s">
        <v>88</v>
      </c>
      <c r="C181" s="10">
        <v>3</v>
      </c>
      <c r="D181" s="10" t="s">
        <v>82</v>
      </c>
      <c r="E181" s="10" t="s">
        <v>77</v>
      </c>
      <c r="F181" s="10" t="s">
        <v>67</v>
      </c>
      <c r="G181" s="10" t="s">
        <v>68</v>
      </c>
      <c r="H181" s="10" t="s">
        <v>69</v>
      </c>
      <c r="I181" s="10">
        <v>2021</v>
      </c>
      <c r="J181" s="11">
        <v>44514</v>
      </c>
      <c r="K181" s="10">
        <v>0.5</v>
      </c>
      <c r="L181" s="27">
        <v>0.71</v>
      </c>
      <c r="M181" s="27" t="s">
        <v>69</v>
      </c>
      <c r="N181" s="23" t="s">
        <v>69</v>
      </c>
      <c r="O181" s="21" t="s">
        <v>69</v>
      </c>
      <c r="P181" s="34">
        <v>12.2</v>
      </c>
      <c r="Q181" s="35">
        <v>1.8067064153375743E-2</v>
      </c>
      <c r="R181" s="23" t="s">
        <v>69</v>
      </c>
      <c r="S181" s="21" t="s">
        <v>69</v>
      </c>
      <c r="T181" s="23" t="s">
        <v>69</v>
      </c>
      <c r="U181" s="21" t="s">
        <v>69</v>
      </c>
      <c r="V181" s="13">
        <v>1.8067064153375702E-2</v>
      </c>
      <c r="W181" s="4">
        <v>12.91</v>
      </c>
      <c r="X181" s="4">
        <v>258.2</v>
      </c>
      <c r="Y181" s="4">
        <v>4.6649159644016063</v>
      </c>
      <c r="Z181" s="12">
        <v>230.33006244424621</v>
      </c>
      <c r="AA181" s="10" t="s">
        <v>69</v>
      </c>
    </row>
    <row r="182" spans="1:29" ht="16" customHeight="1" x14ac:dyDescent="0.2">
      <c r="A182" s="10" t="s">
        <v>87</v>
      </c>
      <c r="B182" s="10" t="s">
        <v>88</v>
      </c>
      <c r="C182" s="10">
        <v>3</v>
      </c>
      <c r="D182" s="10">
        <v>304</v>
      </c>
      <c r="E182" s="10" t="s">
        <v>77</v>
      </c>
      <c r="F182" s="10" t="s">
        <v>71</v>
      </c>
      <c r="G182" s="10" t="s">
        <v>76</v>
      </c>
      <c r="H182" s="10" t="s">
        <v>69</v>
      </c>
      <c r="I182" s="10">
        <v>2021</v>
      </c>
      <c r="J182" s="11">
        <v>44514</v>
      </c>
      <c r="K182" s="10">
        <v>0.5</v>
      </c>
      <c r="L182" s="27">
        <v>8.43</v>
      </c>
      <c r="M182" s="27">
        <v>1.449071466111421E-2</v>
      </c>
      <c r="N182" s="23" t="s">
        <v>69</v>
      </c>
      <c r="O182" s="21" t="s">
        <v>69</v>
      </c>
      <c r="P182" s="34">
        <v>15.15</v>
      </c>
      <c r="Q182" s="35">
        <v>1.8207098999999997E-2</v>
      </c>
      <c r="R182" s="23" t="s">
        <v>69</v>
      </c>
      <c r="S182" s="21" t="s">
        <v>69</v>
      </c>
      <c r="T182" s="23" t="s">
        <v>69</v>
      </c>
      <c r="U182" s="21" t="s">
        <v>69</v>
      </c>
      <c r="V182" s="14">
        <v>1.6878467957726583E-2</v>
      </c>
      <c r="W182" s="4">
        <v>23.58</v>
      </c>
      <c r="X182" s="4">
        <v>471.59999999999997</v>
      </c>
      <c r="Y182" s="4">
        <v>7.9598854888638559</v>
      </c>
      <c r="Z182" s="12">
        <v>420.69580731489737</v>
      </c>
      <c r="AA182" s="10" t="s">
        <v>69</v>
      </c>
    </row>
    <row r="183" spans="1:29" ht="16" customHeight="1" x14ac:dyDescent="0.2">
      <c r="A183" s="10" t="s">
        <v>87</v>
      </c>
      <c r="B183" s="10" t="s">
        <v>88</v>
      </c>
      <c r="C183" s="10">
        <v>4</v>
      </c>
      <c r="D183" s="10">
        <v>405</v>
      </c>
      <c r="E183" s="10" t="s">
        <v>77</v>
      </c>
      <c r="F183" s="10" t="s">
        <v>71</v>
      </c>
      <c r="G183" s="10" t="s">
        <v>73</v>
      </c>
      <c r="H183" s="10" t="s">
        <v>69</v>
      </c>
      <c r="I183" s="10">
        <v>2021</v>
      </c>
      <c r="J183" s="11">
        <v>44514</v>
      </c>
      <c r="K183" s="10">
        <v>0.5</v>
      </c>
      <c r="L183" s="27">
        <v>2.11</v>
      </c>
      <c r="M183" s="29">
        <v>8.0424668316462916E-3</v>
      </c>
      <c r="N183" s="23" t="s">
        <v>69</v>
      </c>
      <c r="O183" s="21" t="s">
        <v>69</v>
      </c>
      <c r="P183" s="34">
        <v>6.61</v>
      </c>
      <c r="Q183" s="36">
        <v>1.9165016006095843E-2</v>
      </c>
      <c r="R183" s="23" t="s">
        <v>69</v>
      </c>
      <c r="S183" s="21" t="s">
        <v>69</v>
      </c>
      <c r="T183" s="23" t="s">
        <v>69</v>
      </c>
      <c r="U183" s="21" t="s">
        <v>69</v>
      </c>
      <c r="V183" s="14">
        <v>1.6473665231085687E-2</v>
      </c>
      <c r="W183" s="4">
        <v>8.7200000000000006</v>
      </c>
      <c r="X183" s="4">
        <v>174.4</v>
      </c>
      <c r="Y183" s="4">
        <v>2.8730072163013438</v>
      </c>
      <c r="Z183" s="12">
        <v>155.57537912578056</v>
      </c>
      <c r="AA183" s="10" t="s">
        <v>69</v>
      </c>
    </row>
    <row r="184" spans="1:29" ht="16" customHeight="1" x14ac:dyDescent="0.2">
      <c r="A184" s="10" t="s">
        <v>87</v>
      </c>
      <c r="B184" s="10" t="s">
        <v>88</v>
      </c>
      <c r="C184" s="10">
        <v>4</v>
      </c>
      <c r="D184" s="10">
        <v>406</v>
      </c>
      <c r="E184" s="10" t="s">
        <v>77</v>
      </c>
      <c r="F184" s="10" t="s">
        <v>71</v>
      </c>
      <c r="G184" s="10" t="s">
        <v>72</v>
      </c>
      <c r="H184" s="10" t="s">
        <v>69</v>
      </c>
      <c r="I184" s="10">
        <v>2021</v>
      </c>
      <c r="J184" s="11">
        <v>44514</v>
      </c>
      <c r="K184" s="10">
        <v>0.5</v>
      </c>
      <c r="L184" s="27">
        <v>3.37</v>
      </c>
      <c r="M184" s="27">
        <v>1.449071466111421E-2</v>
      </c>
      <c r="N184" s="23" t="s">
        <v>69</v>
      </c>
      <c r="O184" s="21" t="s">
        <v>69</v>
      </c>
      <c r="P184" s="34">
        <v>9.02</v>
      </c>
      <c r="Q184" s="36">
        <v>1.9165016006095843E-2</v>
      </c>
      <c r="R184" s="23" t="s">
        <v>69</v>
      </c>
      <c r="S184" s="21" t="s">
        <v>69</v>
      </c>
      <c r="T184" s="23" t="s">
        <v>69</v>
      </c>
      <c r="U184" s="21" t="s">
        <v>69</v>
      </c>
      <c r="V184" s="14">
        <v>1.7893636221383322E-2</v>
      </c>
      <c r="W184" s="4">
        <v>12.39</v>
      </c>
      <c r="X184" s="4">
        <v>247.8</v>
      </c>
      <c r="Y184" s="4">
        <v>4.4340430556587878</v>
      </c>
      <c r="Z184" s="12">
        <v>221.05263157894737</v>
      </c>
      <c r="AA184" s="10" t="s">
        <v>69</v>
      </c>
    </row>
    <row r="185" spans="1:29" ht="16" customHeight="1" x14ac:dyDescent="0.2">
      <c r="A185" s="10" t="s">
        <v>87</v>
      </c>
      <c r="B185" s="10" t="s">
        <v>88</v>
      </c>
      <c r="C185" s="10">
        <v>1</v>
      </c>
      <c r="D185" s="10">
        <v>104</v>
      </c>
      <c r="E185" s="10" t="s">
        <v>77</v>
      </c>
      <c r="F185" s="10" t="s">
        <v>71</v>
      </c>
      <c r="G185" s="10" t="s">
        <v>76</v>
      </c>
      <c r="H185" s="10" t="s">
        <v>69</v>
      </c>
      <c r="I185" s="10">
        <v>2021</v>
      </c>
      <c r="J185" s="11">
        <v>44514</v>
      </c>
      <c r="K185" s="10">
        <v>0.5</v>
      </c>
      <c r="L185" s="27">
        <v>4.26</v>
      </c>
      <c r="M185" s="27">
        <v>1.449071466111421E-2</v>
      </c>
      <c r="N185" s="23" t="s">
        <v>69</v>
      </c>
      <c r="O185" s="21" t="s">
        <v>69</v>
      </c>
      <c r="P185" s="34">
        <v>9.84</v>
      </c>
      <c r="Q185" s="36">
        <v>1.9165016006095843E-2</v>
      </c>
      <c r="R185" s="23" t="s">
        <v>69</v>
      </c>
      <c r="S185" s="21" t="s">
        <v>69</v>
      </c>
      <c r="T185" s="23" t="s">
        <v>69</v>
      </c>
      <c r="U185" s="21" t="s">
        <v>69</v>
      </c>
      <c r="V185" s="13">
        <v>2.0274594E-2</v>
      </c>
      <c r="W185" s="4">
        <v>14.1</v>
      </c>
      <c r="X185" s="4">
        <v>282</v>
      </c>
      <c r="Y185" s="4">
        <v>5.7174355080000003</v>
      </c>
      <c r="Z185" s="12">
        <v>251.56110615521857</v>
      </c>
      <c r="AA185" s="10" t="s">
        <v>69</v>
      </c>
    </row>
    <row r="186" spans="1:29" ht="16" customHeight="1" x14ac:dyDescent="0.2">
      <c r="A186" s="10" t="s">
        <v>87</v>
      </c>
      <c r="B186" s="10" t="s">
        <v>88</v>
      </c>
      <c r="C186" s="10">
        <v>1</v>
      </c>
      <c r="D186" s="10">
        <v>105</v>
      </c>
      <c r="E186" s="10" t="s">
        <v>77</v>
      </c>
      <c r="F186" s="10" t="s">
        <v>71</v>
      </c>
      <c r="G186" s="10" t="s">
        <v>73</v>
      </c>
      <c r="H186" s="10" t="s">
        <v>69</v>
      </c>
      <c r="I186" s="10">
        <v>2021</v>
      </c>
      <c r="J186" s="11">
        <v>44514</v>
      </c>
      <c r="K186" s="10">
        <v>0.5</v>
      </c>
      <c r="L186" s="27">
        <v>4.58</v>
      </c>
      <c r="M186" s="27">
        <v>1.449071466111421E-2</v>
      </c>
      <c r="N186" s="23" t="s">
        <v>69</v>
      </c>
      <c r="O186" s="21" t="s">
        <v>69</v>
      </c>
      <c r="P186" s="34">
        <v>10.050000000000001</v>
      </c>
      <c r="Q186" s="36">
        <v>1.9165016006095843E-2</v>
      </c>
      <c r="R186" s="23" t="s">
        <v>69</v>
      </c>
      <c r="S186" s="21" t="s">
        <v>69</v>
      </c>
      <c r="T186" s="23" t="s">
        <v>69</v>
      </c>
      <c r="U186" s="21" t="s">
        <v>69</v>
      </c>
      <c r="V186" s="14">
        <v>1.7701700889211643E-2</v>
      </c>
      <c r="W186" s="4">
        <v>14.63</v>
      </c>
      <c r="X186" s="4">
        <v>292.60000000000002</v>
      </c>
      <c r="Y186" s="4">
        <v>5.1795176801833271</v>
      </c>
      <c r="Z186" s="12">
        <v>261.0169491525424</v>
      </c>
      <c r="AA186" s="10" t="s">
        <v>69</v>
      </c>
    </row>
    <row r="187" spans="1:29" ht="16" customHeight="1" x14ac:dyDescent="0.2">
      <c r="A187" s="10" t="s">
        <v>87</v>
      </c>
      <c r="B187" s="10" t="s">
        <v>88</v>
      </c>
      <c r="C187" s="10">
        <v>4</v>
      </c>
      <c r="D187" s="10">
        <v>404</v>
      </c>
      <c r="E187" s="10" t="s">
        <v>77</v>
      </c>
      <c r="F187" s="10" t="s">
        <v>71</v>
      </c>
      <c r="G187" s="10" t="s">
        <v>76</v>
      </c>
      <c r="H187" s="10" t="s">
        <v>69</v>
      </c>
      <c r="I187" s="10">
        <v>2021</v>
      </c>
      <c r="J187" s="11">
        <v>44514</v>
      </c>
      <c r="K187" s="10">
        <v>0.5</v>
      </c>
      <c r="L187" s="27">
        <v>3.24</v>
      </c>
      <c r="M187" s="27">
        <v>1.449071466111421E-2</v>
      </c>
      <c r="N187" s="23" t="s">
        <v>69</v>
      </c>
      <c r="O187" s="21" t="s">
        <v>69</v>
      </c>
      <c r="P187" s="34">
        <v>11.06</v>
      </c>
      <c r="Q187" s="36">
        <v>1.9165016006095843E-2</v>
      </c>
      <c r="R187" s="23" t="s">
        <v>69</v>
      </c>
      <c r="S187" s="21" t="s">
        <v>69</v>
      </c>
      <c r="T187" s="23" t="s">
        <v>69</v>
      </c>
      <c r="U187" s="21" t="s">
        <v>69</v>
      </c>
      <c r="V187" s="14">
        <v>1.8105943533526576E-2</v>
      </c>
      <c r="W187" s="4">
        <v>14.3</v>
      </c>
      <c r="X187" s="4">
        <v>286</v>
      </c>
      <c r="Y187" s="4">
        <v>5.1782998505886004</v>
      </c>
      <c r="Z187" s="12">
        <v>255.1293487957181</v>
      </c>
      <c r="AA187" s="10" t="s">
        <v>69</v>
      </c>
    </row>
    <row r="188" spans="1:29" ht="16" customHeight="1" x14ac:dyDescent="0.2">
      <c r="A188" s="10" t="s">
        <v>87</v>
      </c>
      <c r="B188" s="10" t="s">
        <v>88</v>
      </c>
      <c r="C188" s="10">
        <v>1</v>
      </c>
      <c r="D188" s="10">
        <v>106</v>
      </c>
      <c r="E188" s="10" t="s">
        <v>77</v>
      </c>
      <c r="F188" s="10" t="s">
        <v>71</v>
      </c>
      <c r="G188" s="10" t="s">
        <v>72</v>
      </c>
      <c r="H188" s="10" t="s">
        <v>69</v>
      </c>
      <c r="I188" s="10">
        <v>2021</v>
      </c>
      <c r="J188" s="11">
        <v>44514</v>
      </c>
      <c r="K188" s="10">
        <v>0.5</v>
      </c>
      <c r="L188" s="27">
        <v>2.61</v>
      </c>
      <c r="M188" s="27">
        <v>1.449071466111421E-2</v>
      </c>
      <c r="N188" s="23" t="s">
        <v>69</v>
      </c>
      <c r="O188" s="21" t="s">
        <v>69</v>
      </c>
      <c r="P188" s="34">
        <v>15.44</v>
      </c>
      <c r="Q188" s="36">
        <v>1.9165016006095843E-2</v>
      </c>
      <c r="R188" s="23" t="s">
        <v>69</v>
      </c>
      <c r="S188" s="21" t="s">
        <v>69</v>
      </c>
      <c r="T188" s="23" t="s">
        <v>69</v>
      </c>
      <c r="U188" s="21" t="s">
        <v>69</v>
      </c>
      <c r="V188" s="13">
        <v>1.9273703999999999E-2</v>
      </c>
      <c r="W188" s="4">
        <v>18.05</v>
      </c>
      <c r="X188" s="4">
        <v>361</v>
      </c>
      <c r="Y188" s="4">
        <v>6.9578071439999993</v>
      </c>
      <c r="Z188" s="12">
        <v>322.03389830508473</v>
      </c>
      <c r="AA188" s="10" t="s">
        <v>69</v>
      </c>
    </row>
    <row r="189" spans="1:29" ht="16" customHeight="1" x14ac:dyDescent="0.2">
      <c r="A189" s="10" t="s">
        <v>87</v>
      </c>
      <c r="B189" s="10" t="s">
        <v>88</v>
      </c>
      <c r="C189" s="10">
        <v>4</v>
      </c>
      <c r="D189" s="10" t="s">
        <v>89</v>
      </c>
      <c r="E189" s="10" t="s">
        <v>77</v>
      </c>
      <c r="F189" s="10" t="s">
        <v>67</v>
      </c>
      <c r="G189" s="10" t="s">
        <v>68</v>
      </c>
      <c r="H189" s="10" t="s">
        <v>69</v>
      </c>
      <c r="I189" s="10">
        <v>2021</v>
      </c>
      <c r="J189" s="11">
        <v>44514</v>
      </c>
      <c r="K189" s="10">
        <v>0.5</v>
      </c>
      <c r="L189" s="27">
        <v>2.64</v>
      </c>
      <c r="M189" s="27">
        <v>1.449071466111421E-2</v>
      </c>
      <c r="N189" s="23" t="s">
        <v>69</v>
      </c>
      <c r="O189" s="21" t="s">
        <v>69</v>
      </c>
      <c r="P189" s="34">
        <v>15.84</v>
      </c>
      <c r="Q189" s="36">
        <v>1.9165016006095843E-2</v>
      </c>
      <c r="R189" s="23" t="s">
        <v>69</v>
      </c>
      <c r="S189" s="21" t="s">
        <v>69</v>
      </c>
      <c r="T189" s="23" t="s">
        <v>69</v>
      </c>
      <c r="U189" s="21" t="s">
        <v>69</v>
      </c>
      <c r="V189" s="14">
        <v>1.8497258671098464E-2</v>
      </c>
      <c r="W189" s="4">
        <v>18.48</v>
      </c>
      <c r="X189" s="4">
        <v>369.6</v>
      </c>
      <c r="Y189" s="4">
        <v>6.8365868048379923</v>
      </c>
      <c r="Z189" s="12">
        <v>329.70561998215879</v>
      </c>
      <c r="AA189" s="10" t="s">
        <v>69</v>
      </c>
    </row>
    <row r="190" spans="1:29" ht="16" customHeight="1" x14ac:dyDescent="0.2">
      <c r="A190" s="10" t="s">
        <v>87</v>
      </c>
      <c r="B190" s="10" t="s">
        <v>88</v>
      </c>
      <c r="C190" s="10">
        <v>3</v>
      </c>
      <c r="D190" s="10">
        <v>306</v>
      </c>
      <c r="E190" s="10" t="s">
        <v>77</v>
      </c>
      <c r="F190" s="10" t="s">
        <v>71</v>
      </c>
      <c r="G190" s="10" t="s">
        <v>72</v>
      </c>
      <c r="H190" s="10" t="s">
        <v>69</v>
      </c>
      <c r="I190" s="10">
        <v>2021</v>
      </c>
      <c r="J190" s="11">
        <v>44514</v>
      </c>
      <c r="K190" s="10">
        <v>0.5</v>
      </c>
      <c r="L190" s="27">
        <v>1.69</v>
      </c>
      <c r="M190" s="27">
        <v>1.449071466111421E-2</v>
      </c>
      <c r="N190" s="23" t="s">
        <v>69</v>
      </c>
      <c r="O190" s="21" t="s">
        <v>69</v>
      </c>
      <c r="P190" s="34">
        <v>15.88</v>
      </c>
      <c r="Q190" s="36">
        <v>1.9165016006095843E-2</v>
      </c>
      <c r="R190" s="23" t="s">
        <v>69</v>
      </c>
      <c r="S190" s="21" t="s">
        <v>69</v>
      </c>
      <c r="T190" s="23" t="s">
        <v>69</v>
      </c>
      <c r="U190" s="21" t="s">
        <v>69</v>
      </c>
      <c r="V190" s="14">
        <v>1.8715410469782871E-2</v>
      </c>
      <c r="W190" s="4">
        <v>17.57</v>
      </c>
      <c r="X190" s="4">
        <v>351.4</v>
      </c>
      <c r="Y190" s="4">
        <v>6.5765952390817004</v>
      </c>
      <c r="Z190" s="12">
        <v>313.47011596788582</v>
      </c>
      <c r="AA190" s="10" t="s">
        <v>69</v>
      </c>
    </row>
    <row r="191" spans="1:29" ht="16" customHeight="1" x14ac:dyDescent="0.2">
      <c r="A191" s="10" t="s">
        <v>87</v>
      </c>
      <c r="B191" s="10" t="s">
        <v>88</v>
      </c>
      <c r="C191" s="10">
        <v>3</v>
      </c>
      <c r="D191" s="10">
        <v>305</v>
      </c>
      <c r="E191" s="10" t="s">
        <v>77</v>
      </c>
      <c r="F191" s="10" t="s">
        <v>71</v>
      </c>
      <c r="G191" s="10" t="s">
        <v>73</v>
      </c>
      <c r="H191" s="10" t="s">
        <v>69</v>
      </c>
      <c r="I191" s="10">
        <v>2021</v>
      </c>
      <c r="J191" s="11">
        <v>44514</v>
      </c>
      <c r="K191" s="10">
        <v>0.5</v>
      </c>
      <c r="L191" s="27">
        <v>2.98</v>
      </c>
      <c r="M191" s="27">
        <v>1.449071466111421E-2</v>
      </c>
      <c r="N191" s="23" t="s">
        <v>69</v>
      </c>
      <c r="O191" s="21" t="s">
        <v>69</v>
      </c>
      <c r="P191" s="34">
        <v>16.239999999999998</v>
      </c>
      <c r="Q191" s="36">
        <v>1.9165016006095843E-2</v>
      </c>
      <c r="R191" s="23" t="s">
        <v>69</v>
      </c>
      <c r="S191" s="21" t="s">
        <v>69</v>
      </c>
      <c r="T191" s="23" t="s">
        <v>69</v>
      </c>
      <c r="U191" s="21" t="s">
        <v>69</v>
      </c>
      <c r="V191" s="14">
        <v>1.8440280417748013E-2</v>
      </c>
      <c r="W191" s="4">
        <v>19.22</v>
      </c>
      <c r="X191" s="4">
        <v>384.4</v>
      </c>
      <c r="Y191" s="4">
        <v>7.0884437925823356</v>
      </c>
      <c r="Z191" s="12">
        <v>342.90811775200712</v>
      </c>
      <c r="AA191" s="10" t="s">
        <v>69</v>
      </c>
    </row>
    <row r="192" spans="1:29" ht="16" customHeight="1" x14ac:dyDescent="0.2">
      <c r="A192" s="10" t="s">
        <v>87</v>
      </c>
      <c r="B192" s="10" t="s">
        <v>88</v>
      </c>
      <c r="C192" s="10">
        <v>2</v>
      </c>
      <c r="D192" s="10" t="s">
        <v>80</v>
      </c>
      <c r="E192" s="10" t="s">
        <v>77</v>
      </c>
      <c r="F192" s="10" t="s">
        <v>67</v>
      </c>
      <c r="G192" s="10" t="s">
        <v>68</v>
      </c>
      <c r="H192" s="10" t="s">
        <v>69</v>
      </c>
      <c r="I192" s="10">
        <v>2021</v>
      </c>
      <c r="J192" s="11">
        <v>44514</v>
      </c>
      <c r="K192" s="10">
        <v>0.5</v>
      </c>
      <c r="L192" s="27">
        <v>0.42</v>
      </c>
      <c r="M192" s="29">
        <v>1.2257801541662606E-2</v>
      </c>
      <c r="N192" s="23" t="s">
        <v>69</v>
      </c>
      <c r="O192" s="21" t="s">
        <v>69</v>
      </c>
      <c r="P192" s="34">
        <v>20.47</v>
      </c>
      <c r="Q192" s="36">
        <v>1.9165016006095843E-2</v>
      </c>
      <c r="R192" s="23" t="s">
        <v>69</v>
      </c>
      <c r="S192" s="21" t="s">
        <v>69</v>
      </c>
      <c r="T192" s="23" t="s">
        <v>69</v>
      </c>
      <c r="U192" s="21" t="s">
        <v>69</v>
      </c>
      <c r="V192" s="14">
        <v>1.9026144293550987E-2</v>
      </c>
      <c r="W192" s="4">
        <v>20.89</v>
      </c>
      <c r="X192" s="4">
        <v>417.8</v>
      </c>
      <c r="Y192" s="4">
        <v>7.9491230858456028</v>
      </c>
      <c r="Z192" s="12">
        <v>372.70294380017845</v>
      </c>
      <c r="AA192" s="10" t="s">
        <v>69</v>
      </c>
    </row>
    <row r="193" spans="1:27" ht="16" customHeight="1" x14ac:dyDescent="0.2">
      <c r="A193" s="10" t="s">
        <v>87</v>
      </c>
      <c r="B193" s="10" t="s">
        <v>88</v>
      </c>
      <c r="C193" s="10">
        <v>2</v>
      </c>
      <c r="D193" s="10">
        <v>214</v>
      </c>
      <c r="E193" s="10" t="s">
        <v>77</v>
      </c>
      <c r="F193" s="10" t="s">
        <v>71</v>
      </c>
      <c r="G193" s="10" t="s">
        <v>73</v>
      </c>
      <c r="H193" s="10" t="s">
        <v>69</v>
      </c>
      <c r="I193" s="10">
        <v>2021</v>
      </c>
      <c r="J193" s="11">
        <v>44514</v>
      </c>
      <c r="K193" s="10">
        <v>0.5</v>
      </c>
      <c r="L193" s="27">
        <v>4.1500000000000004</v>
      </c>
      <c r="M193" s="27">
        <v>1.449071466111421E-2</v>
      </c>
      <c r="N193" s="23" t="s">
        <v>69</v>
      </c>
      <c r="O193" s="21" t="s">
        <v>69</v>
      </c>
      <c r="P193" s="34">
        <v>20.83</v>
      </c>
      <c r="Q193" s="36">
        <v>1.9165016006095843E-2</v>
      </c>
      <c r="R193" s="23" t="s">
        <v>69</v>
      </c>
      <c r="S193" s="21" t="s">
        <v>69</v>
      </c>
      <c r="T193" s="23" t="s">
        <v>69</v>
      </c>
      <c r="U193" s="21" t="s">
        <v>69</v>
      </c>
      <c r="V193" s="14">
        <v>1.8388460738614908E-2</v>
      </c>
      <c r="W193" s="4">
        <v>24.979999999999997</v>
      </c>
      <c r="X193" s="4">
        <v>499.59999999999991</v>
      </c>
      <c r="Y193" s="4">
        <v>9.1868749850120057</v>
      </c>
      <c r="Z193" s="12">
        <v>445.67350579839422</v>
      </c>
      <c r="AA193" s="10" t="s">
        <v>69</v>
      </c>
    </row>
    <row r="194" spans="1:27" ht="16" customHeight="1" x14ac:dyDescent="0.2">
      <c r="A194" s="10" t="s">
        <v>87</v>
      </c>
      <c r="B194" s="10" t="s">
        <v>88</v>
      </c>
      <c r="C194" s="10">
        <v>2</v>
      </c>
      <c r="D194" s="10">
        <v>215</v>
      </c>
      <c r="E194" s="10" t="s">
        <v>77</v>
      </c>
      <c r="F194" s="10" t="s">
        <v>71</v>
      </c>
      <c r="G194" s="10" t="s">
        <v>76</v>
      </c>
      <c r="H194" s="10" t="s">
        <v>69</v>
      </c>
      <c r="I194" s="10">
        <v>2021</v>
      </c>
      <c r="J194" s="11">
        <v>44514</v>
      </c>
      <c r="K194" s="10">
        <v>0.5</v>
      </c>
      <c r="L194" s="27">
        <v>7.36</v>
      </c>
      <c r="M194" s="27">
        <v>1.449071466111421E-2</v>
      </c>
      <c r="N194" s="23" t="s">
        <v>69</v>
      </c>
      <c r="O194" s="21" t="s">
        <v>69</v>
      </c>
      <c r="P194" s="34">
        <v>22.29</v>
      </c>
      <c r="Q194" s="36">
        <v>1.9165016006095843E-2</v>
      </c>
      <c r="R194" s="23" t="s">
        <v>69</v>
      </c>
      <c r="S194" s="21" t="s">
        <v>69</v>
      </c>
      <c r="T194" s="23" t="s">
        <v>69</v>
      </c>
      <c r="U194" s="21" t="s">
        <v>69</v>
      </c>
      <c r="V194" s="14">
        <v>1.8004717257392139E-2</v>
      </c>
      <c r="W194" s="4">
        <v>29.65</v>
      </c>
      <c r="X194" s="4">
        <v>593</v>
      </c>
      <c r="Y194" s="4">
        <v>10.676797333633539</v>
      </c>
      <c r="Z194" s="12">
        <v>528.9919714540589</v>
      </c>
      <c r="AA194" s="10" t="s">
        <v>69</v>
      </c>
    </row>
    <row r="195" spans="1:27" ht="16" customHeight="1" x14ac:dyDescent="0.2">
      <c r="A195" s="10" t="s">
        <v>87</v>
      </c>
      <c r="B195" s="10" t="s">
        <v>88</v>
      </c>
      <c r="C195" s="10">
        <v>2</v>
      </c>
      <c r="D195" s="10">
        <v>213</v>
      </c>
      <c r="E195" s="10" t="s">
        <v>77</v>
      </c>
      <c r="F195" s="10" t="s">
        <v>71</v>
      </c>
      <c r="G195" s="10" t="s">
        <v>72</v>
      </c>
      <c r="H195" s="10" t="s">
        <v>69</v>
      </c>
      <c r="I195" s="10">
        <v>2021</v>
      </c>
      <c r="J195" s="11">
        <v>44514</v>
      </c>
      <c r="K195" s="10">
        <v>0.5</v>
      </c>
      <c r="L195" s="27">
        <v>8.51</v>
      </c>
      <c r="M195" s="27">
        <v>1.449071466111421E-2</v>
      </c>
      <c r="N195" s="23" t="s">
        <v>69</v>
      </c>
      <c r="O195" s="21" t="s">
        <v>69</v>
      </c>
      <c r="P195" s="34">
        <v>30.4</v>
      </c>
      <c r="Q195" s="36">
        <v>1.9165016006095843E-2</v>
      </c>
      <c r="R195" s="23" t="s">
        <v>69</v>
      </c>
      <c r="S195" s="21" t="s">
        <v>69</v>
      </c>
      <c r="T195" s="23" t="s">
        <v>69</v>
      </c>
      <c r="U195" s="21" t="s">
        <v>69</v>
      </c>
      <c r="V195" s="14">
        <v>1.8142700291734658E-2</v>
      </c>
      <c r="W195" s="4">
        <v>38.909999999999997</v>
      </c>
      <c r="X195" s="4">
        <v>778.19999999999993</v>
      </c>
      <c r="Y195" s="4">
        <v>14.11864936702791</v>
      </c>
      <c r="Z195" s="12">
        <v>694.20160570918813</v>
      </c>
      <c r="AA195" s="10" t="s">
        <v>69</v>
      </c>
    </row>
    <row r="196" spans="1:27" ht="16" customHeight="1" x14ac:dyDescent="0.2">
      <c r="A196" s="10" t="s">
        <v>87</v>
      </c>
      <c r="B196" s="10" t="s">
        <v>88</v>
      </c>
      <c r="C196" s="10">
        <v>1</v>
      </c>
      <c r="D196" s="10" t="s">
        <v>81</v>
      </c>
      <c r="E196" s="10" t="s">
        <v>77</v>
      </c>
      <c r="F196" s="10" t="s">
        <v>67</v>
      </c>
      <c r="G196" s="10" t="s">
        <v>68</v>
      </c>
      <c r="H196" s="10" t="s">
        <v>69</v>
      </c>
      <c r="I196" s="10">
        <v>2021</v>
      </c>
      <c r="J196" s="11">
        <v>44514</v>
      </c>
      <c r="K196" s="10">
        <v>0.5</v>
      </c>
      <c r="L196" s="27">
        <v>0</v>
      </c>
      <c r="M196" s="27" t="s">
        <v>69</v>
      </c>
      <c r="N196" s="23" t="s">
        <v>69</v>
      </c>
      <c r="O196" s="21" t="s">
        <v>69</v>
      </c>
      <c r="P196" s="34">
        <v>17.29</v>
      </c>
      <c r="Q196" s="35">
        <v>2.000261887710347E-2</v>
      </c>
      <c r="R196" s="23" t="s">
        <v>69</v>
      </c>
      <c r="S196" s="21" t="s">
        <v>69</v>
      </c>
      <c r="T196" s="23" t="s">
        <v>69</v>
      </c>
      <c r="U196" s="21" t="s">
        <v>69</v>
      </c>
      <c r="V196" s="13">
        <v>2.0002618877103501E-2</v>
      </c>
      <c r="W196" s="4">
        <v>17.29</v>
      </c>
      <c r="X196" s="4">
        <v>345.79999999999995</v>
      </c>
      <c r="Y196" s="4">
        <v>6.9169056077023896</v>
      </c>
      <c r="Z196" s="12">
        <v>308.47457627118638</v>
      </c>
      <c r="AA196" s="10" t="s">
        <v>69</v>
      </c>
    </row>
    <row r="197" spans="1:27" ht="16" customHeight="1" x14ac:dyDescent="0.2">
      <c r="A197" s="10" t="s">
        <v>87</v>
      </c>
      <c r="B197" s="10" t="s">
        <v>88</v>
      </c>
      <c r="C197" s="10">
        <v>2</v>
      </c>
      <c r="D197" s="10">
        <v>214</v>
      </c>
      <c r="E197" s="10" t="s">
        <v>77</v>
      </c>
      <c r="F197" s="10" t="s">
        <v>67</v>
      </c>
      <c r="G197" s="10" t="s">
        <v>68</v>
      </c>
      <c r="H197" s="10" t="s">
        <v>91</v>
      </c>
      <c r="I197" s="10">
        <v>2022</v>
      </c>
      <c r="J197" s="11">
        <v>44905</v>
      </c>
      <c r="K197" s="10">
        <v>0.25</v>
      </c>
      <c r="L197" s="27">
        <v>0</v>
      </c>
      <c r="M197" s="27" t="s">
        <v>69</v>
      </c>
      <c r="N197" s="23" t="s">
        <v>69</v>
      </c>
      <c r="O197" s="21" t="s">
        <v>69</v>
      </c>
      <c r="P197" s="34">
        <v>9.02</v>
      </c>
      <c r="Q197" s="36">
        <v>1.9165016006095843E-2</v>
      </c>
      <c r="R197" s="23" t="s">
        <v>69</v>
      </c>
      <c r="S197" s="21" t="s">
        <v>69</v>
      </c>
      <c r="T197" s="23" t="s">
        <v>69</v>
      </c>
      <c r="U197" s="21" t="s">
        <v>69</v>
      </c>
      <c r="V197" s="14">
        <v>1.9165016006095843E-2</v>
      </c>
      <c r="W197" s="4">
        <v>9.02</v>
      </c>
      <c r="X197" s="4">
        <v>360.79999999999995</v>
      </c>
      <c r="Y197" s="4">
        <v>6.914737774999379</v>
      </c>
      <c r="Z197" s="15">
        <v>321.85548617305972</v>
      </c>
      <c r="AA197" s="10">
        <v>23.3</v>
      </c>
    </row>
    <row r="198" spans="1:27" ht="16" customHeight="1" x14ac:dyDescent="0.2">
      <c r="A198" s="10" t="s">
        <v>64</v>
      </c>
      <c r="B198" s="10" t="s">
        <v>65</v>
      </c>
      <c r="C198" s="10">
        <v>4</v>
      </c>
      <c r="D198" s="10">
        <v>405</v>
      </c>
      <c r="E198" s="10" t="s">
        <v>77</v>
      </c>
      <c r="F198" s="10" t="s">
        <v>67</v>
      </c>
      <c r="G198" s="10" t="s">
        <v>68</v>
      </c>
      <c r="H198" s="10" t="s">
        <v>91</v>
      </c>
      <c r="I198" s="10">
        <v>2022</v>
      </c>
      <c r="J198" s="11">
        <v>44905</v>
      </c>
      <c r="K198" s="10">
        <v>0.5</v>
      </c>
      <c r="L198" s="27">
        <v>0</v>
      </c>
      <c r="M198" s="27" t="s">
        <v>69</v>
      </c>
      <c r="N198" s="23" t="s">
        <v>69</v>
      </c>
      <c r="O198" s="21" t="s">
        <v>69</v>
      </c>
      <c r="P198" s="34">
        <v>11.39</v>
      </c>
      <c r="Q198" s="34">
        <v>1.7464768063991939E-2</v>
      </c>
      <c r="R198" s="23" t="s">
        <v>69</v>
      </c>
      <c r="S198" s="21" t="s">
        <v>69</v>
      </c>
      <c r="T198" s="23" t="s">
        <v>69</v>
      </c>
      <c r="U198" s="21" t="s">
        <v>69</v>
      </c>
      <c r="V198" s="14">
        <v>1.7464768063991939E-2</v>
      </c>
      <c r="W198" s="4">
        <v>11.39</v>
      </c>
      <c r="X198" s="4">
        <v>227.8</v>
      </c>
      <c r="Y198" s="4">
        <v>3.9784741649773641</v>
      </c>
      <c r="Z198" s="15">
        <v>203.21141837644961</v>
      </c>
      <c r="AA198" s="10">
        <v>24.9</v>
      </c>
    </row>
    <row r="199" spans="1:27" ht="16" customHeight="1" x14ac:dyDescent="0.2">
      <c r="A199" s="10" t="s">
        <v>64</v>
      </c>
      <c r="B199" s="10" t="s">
        <v>65</v>
      </c>
      <c r="C199" s="10">
        <v>3</v>
      </c>
      <c r="D199" s="10">
        <v>305</v>
      </c>
      <c r="E199" s="10" t="s">
        <v>77</v>
      </c>
      <c r="F199" s="10" t="s">
        <v>67</v>
      </c>
      <c r="G199" s="10" t="s">
        <v>68</v>
      </c>
      <c r="H199" s="10" t="s">
        <v>91</v>
      </c>
      <c r="I199" s="10">
        <v>2022</v>
      </c>
      <c r="J199" s="11">
        <v>44905</v>
      </c>
      <c r="K199" s="10">
        <v>0.5</v>
      </c>
      <c r="L199" s="27">
        <v>0</v>
      </c>
      <c r="M199" s="27" t="s">
        <v>69</v>
      </c>
      <c r="N199" s="23" t="s">
        <v>69</v>
      </c>
      <c r="O199" s="21" t="s">
        <v>69</v>
      </c>
      <c r="P199" s="34">
        <v>18.66</v>
      </c>
      <c r="Q199" s="34">
        <v>1.7464768063991939E-2</v>
      </c>
      <c r="R199" s="23" t="s">
        <v>69</v>
      </c>
      <c r="S199" s="21" t="s">
        <v>69</v>
      </c>
      <c r="T199" s="23" t="s">
        <v>69</v>
      </c>
      <c r="U199" s="21" t="s">
        <v>69</v>
      </c>
      <c r="V199" s="14">
        <v>1.7464768063991939E-2</v>
      </c>
      <c r="W199" s="4">
        <v>18.66</v>
      </c>
      <c r="X199" s="4">
        <v>373.2</v>
      </c>
      <c r="Y199" s="4">
        <v>6.517851441481791</v>
      </c>
      <c r="Z199" s="15">
        <v>332.91703835860835</v>
      </c>
      <c r="AA199" s="10">
        <v>34.5</v>
      </c>
    </row>
    <row r="200" spans="1:27" ht="16" customHeight="1" x14ac:dyDescent="0.2">
      <c r="A200" s="10" t="s">
        <v>64</v>
      </c>
      <c r="B200" s="10" t="s">
        <v>65</v>
      </c>
      <c r="C200" s="10">
        <v>2</v>
      </c>
      <c r="D200" s="10">
        <v>214</v>
      </c>
      <c r="E200" s="10" t="s">
        <v>77</v>
      </c>
      <c r="F200" s="10" t="s">
        <v>67</v>
      </c>
      <c r="G200" s="10" t="s">
        <v>68</v>
      </c>
      <c r="H200" s="10" t="s">
        <v>91</v>
      </c>
      <c r="I200" s="10">
        <v>2022</v>
      </c>
      <c r="J200" s="11">
        <v>44905</v>
      </c>
      <c r="K200" s="10">
        <v>0.5</v>
      </c>
      <c r="L200" s="27">
        <v>16.88</v>
      </c>
      <c r="M200" s="27">
        <v>1.0179068816303207E-2</v>
      </c>
      <c r="N200" s="23" t="s">
        <v>69</v>
      </c>
      <c r="O200" s="21" t="s">
        <v>69</v>
      </c>
      <c r="P200" s="33" t="s">
        <v>69</v>
      </c>
      <c r="Q200" s="33" t="s">
        <v>69</v>
      </c>
      <c r="R200" s="23" t="s">
        <v>69</v>
      </c>
      <c r="S200" s="21" t="s">
        <v>69</v>
      </c>
      <c r="T200" s="23" t="s">
        <v>69</v>
      </c>
      <c r="U200" s="21" t="s">
        <v>69</v>
      </c>
      <c r="V200" s="14">
        <v>1.0179068816303207E-2</v>
      </c>
      <c r="W200" s="4">
        <v>16.88</v>
      </c>
      <c r="X200" s="4">
        <v>337.59999999999997</v>
      </c>
      <c r="Y200" s="4">
        <v>3.4364536323839623</v>
      </c>
      <c r="Z200" s="15">
        <v>301.15967885816235</v>
      </c>
      <c r="AA200" s="10">
        <v>34.9</v>
      </c>
    </row>
    <row r="201" spans="1:27" ht="16" customHeight="1" x14ac:dyDescent="0.2">
      <c r="A201" s="10" t="s">
        <v>64</v>
      </c>
      <c r="B201" s="10" t="s">
        <v>65</v>
      </c>
      <c r="C201" s="10">
        <v>1</v>
      </c>
      <c r="D201" s="10">
        <v>105</v>
      </c>
      <c r="E201" s="10" t="s">
        <v>77</v>
      </c>
      <c r="F201" s="10" t="s">
        <v>67</v>
      </c>
      <c r="G201" s="10" t="s">
        <v>68</v>
      </c>
      <c r="H201" s="10" t="s">
        <v>91</v>
      </c>
      <c r="I201" s="10">
        <v>2022</v>
      </c>
      <c r="J201" s="11">
        <v>44905</v>
      </c>
      <c r="K201" s="10">
        <v>0.5</v>
      </c>
      <c r="L201" s="27">
        <v>0</v>
      </c>
      <c r="M201" s="27" t="s">
        <v>69</v>
      </c>
      <c r="N201" s="23" t="s">
        <v>69</v>
      </c>
      <c r="O201" s="21" t="s">
        <v>69</v>
      </c>
      <c r="P201" s="34">
        <v>47.69</v>
      </c>
      <c r="Q201" s="34">
        <v>1.7464768063991939E-2</v>
      </c>
      <c r="R201" s="23" t="s">
        <v>69</v>
      </c>
      <c r="S201" s="21" t="s">
        <v>69</v>
      </c>
      <c r="T201" s="23" t="s">
        <v>69</v>
      </c>
      <c r="U201" s="21" t="s">
        <v>69</v>
      </c>
      <c r="V201" s="14">
        <v>1.7464768063991939E-2</v>
      </c>
      <c r="W201" s="4">
        <v>47.69</v>
      </c>
      <c r="X201" s="4">
        <v>953.8</v>
      </c>
      <c r="Y201" s="4">
        <v>16.65789577943551</v>
      </c>
      <c r="Z201" s="15">
        <v>850.84745762711862</v>
      </c>
      <c r="AA201" s="10">
        <v>61.4</v>
      </c>
    </row>
    <row r="202" spans="1:27" ht="16" customHeight="1" x14ac:dyDescent="0.2">
      <c r="A202" s="10" t="s">
        <v>87</v>
      </c>
      <c r="B202" s="10" t="s">
        <v>88</v>
      </c>
      <c r="C202" s="10">
        <v>3</v>
      </c>
      <c r="D202" s="10">
        <v>305</v>
      </c>
      <c r="E202" s="10" t="s">
        <v>77</v>
      </c>
      <c r="F202" s="10" t="s">
        <v>67</v>
      </c>
      <c r="G202" s="10" t="s">
        <v>68</v>
      </c>
      <c r="H202" s="10" t="s">
        <v>91</v>
      </c>
      <c r="I202" s="10">
        <v>2022</v>
      </c>
      <c r="J202" s="11">
        <v>44907</v>
      </c>
      <c r="K202" s="10">
        <v>0.25</v>
      </c>
      <c r="L202" s="27">
        <v>0</v>
      </c>
      <c r="M202" s="27" t="s">
        <v>69</v>
      </c>
      <c r="N202" s="23" t="s">
        <v>69</v>
      </c>
      <c r="O202" s="21" t="s">
        <v>69</v>
      </c>
      <c r="P202" s="33">
        <v>25.55</v>
      </c>
      <c r="Q202" s="36">
        <v>1.9165016006095843E-2</v>
      </c>
      <c r="R202" s="23" t="s">
        <v>69</v>
      </c>
      <c r="S202" s="21" t="s">
        <v>69</v>
      </c>
      <c r="T202" s="23" t="s">
        <v>69</v>
      </c>
      <c r="U202" s="21" t="s">
        <v>69</v>
      </c>
      <c r="V202" s="14">
        <v>1.9165016006095843E-2</v>
      </c>
      <c r="W202" s="4">
        <v>25.55</v>
      </c>
      <c r="X202" s="4">
        <v>1022</v>
      </c>
      <c r="Y202" s="4">
        <v>19.586646358229952</v>
      </c>
      <c r="Z202" s="15">
        <v>911.68599464763599</v>
      </c>
      <c r="AA202" s="10">
        <v>11.41</v>
      </c>
    </row>
    <row r="203" spans="1:27" ht="16" customHeight="1" x14ac:dyDescent="0.2">
      <c r="A203" s="10" t="s">
        <v>87</v>
      </c>
      <c r="B203" s="10" t="s">
        <v>88</v>
      </c>
      <c r="C203" s="10">
        <v>1</v>
      </c>
      <c r="D203" s="10">
        <v>105</v>
      </c>
      <c r="E203" s="10" t="s">
        <v>77</v>
      </c>
      <c r="F203" s="10" t="s">
        <v>67</v>
      </c>
      <c r="G203" s="10" t="s">
        <v>68</v>
      </c>
      <c r="H203" s="10" t="s">
        <v>91</v>
      </c>
      <c r="I203" s="10">
        <v>2022</v>
      </c>
      <c r="J203" s="11">
        <v>44907</v>
      </c>
      <c r="K203" s="10">
        <v>0.25</v>
      </c>
      <c r="L203" s="27">
        <v>0</v>
      </c>
      <c r="M203" s="27" t="s">
        <v>69</v>
      </c>
      <c r="N203" s="23" t="s">
        <v>69</v>
      </c>
      <c r="O203" s="21" t="s">
        <v>69</v>
      </c>
      <c r="P203" s="34">
        <v>5.34</v>
      </c>
      <c r="Q203" s="36">
        <v>1.9165016006095843E-2</v>
      </c>
      <c r="R203" s="23" t="s">
        <v>69</v>
      </c>
      <c r="S203" s="21" t="s">
        <v>69</v>
      </c>
      <c r="T203" s="23" t="s">
        <v>69</v>
      </c>
      <c r="U203" s="21" t="s">
        <v>69</v>
      </c>
      <c r="V203" s="14">
        <v>1.9165016006095843E-2</v>
      </c>
      <c r="W203" s="4">
        <v>5.34</v>
      </c>
      <c r="X203" s="4">
        <v>213.6</v>
      </c>
      <c r="Y203" s="4">
        <v>4.093647418902072</v>
      </c>
      <c r="Z203" s="15">
        <v>190.54415700267617</v>
      </c>
      <c r="AA203" s="10">
        <v>23</v>
      </c>
    </row>
    <row r="204" spans="1:27" ht="16" customHeight="1" x14ac:dyDescent="0.2">
      <c r="A204" s="10" t="s">
        <v>87</v>
      </c>
      <c r="B204" s="10" t="s">
        <v>88</v>
      </c>
      <c r="C204" s="10">
        <v>4</v>
      </c>
      <c r="D204" s="10">
        <v>405</v>
      </c>
      <c r="E204" s="10" t="s">
        <v>77</v>
      </c>
      <c r="F204" s="10" t="s">
        <v>67</v>
      </c>
      <c r="G204" s="10" t="s">
        <v>68</v>
      </c>
      <c r="H204" s="10" t="s">
        <v>91</v>
      </c>
      <c r="I204" s="10">
        <v>2022</v>
      </c>
      <c r="J204" s="11">
        <v>44909</v>
      </c>
      <c r="K204" s="10">
        <v>0.25</v>
      </c>
      <c r="L204" s="27">
        <v>5.5</v>
      </c>
      <c r="M204" s="27">
        <v>1.449071466111421E-2</v>
      </c>
      <c r="N204" s="23" t="s">
        <v>69</v>
      </c>
      <c r="O204" s="21" t="s">
        <v>69</v>
      </c>
      <c r="P204" s="33" t="s">
        <v>69</v>
      </c>
      <c r="Q204" s="33" t="s">
        <v>69</v>
      </c>
      <c r="R204" s="23" t="s">
        <v>69</v>
      </c>
      <c r="S204" s="21" t="s">
        <v>69</v>
      </c>
      <c r="T204" s="23" t="s">
        <v>69</v>
      </c>
      <c r="U204" s="21" t="s">
        <v>69</v>
      </c>
      <c r="V204" s="14">
        <v>1.4490714661114209E-2</v>
      </c>
      <c r="W204" s="4">
        <v>5.5</v>
      </c>
      <c r="X204" s="4">
        <v>220</v>
      </c>
      <c r="Y204" s="4">
        <v>3.1879572254451261</v>
      </c>
      <c r="Z204" s="15">
        <v>196.25334522747548</v>
      </c>
      <c r="AA204" s="10">
        <v>10.25</v>
      </c>
    </row>
    <row r="205" spans="1:27" ht="16" customHeight="1" x14ac:dyDescent="0.2">
      <c r="A205" s="10" t="s">
        <v>64</v>
      </c>
      <c r="B205" s="10" t="s">
        <v>65</v>
      </c>
      <c r="C205" s="10">
        <v>4</v>
      </c>
      <c r="D205" s="10">
        <v>404</v>
      </c>
      <c r="E205" s="10" t="s">
        <v>77</v>
      </c>
      <c r="F205" s="10" t="s">
        <v>67</v>
      </c>
      <c r="G205" s="10" t="s">
        <v>68</v>
      </c>
      <c r="H205" s="10" t="s">
        <v>90</v>
      </c>
      <c r="I205" s="10">
        <v>2022</v>
      </c>
      <c r="J205" s="11">
        <v>44905</v>
      </c>
      <c r="K205" s="10">
        <v>0.5</v>
      </c>
      <c r="L205" s="27">
        <v>0</v>
      </c>
      <c r="M205" s="27" t="s">
        <v>69</v>
      </c>
      <c r="N205" s="23" t="s">
        <v>69</v>
      </c>
      <c r="O205" s="21" t="s">
        <v>69</v>
      </c>
      <c r="P205" s="34">
        <v>10.55</v>
      </c>
      <c r="Q205" s="34">
        <v>1.7464768063991939E-2</v>
      </c>
      <c r="R205" s="23" t="s">
        <v>69</v>
      </c>
      <c r="S205" s="21" t="s">
        <v>69</v>
      </c>
      <c r="T205" s="23" t="s">
        <v>69</v>
      </c>
      <c r="U205" s="21" t="s">
        <v>69</v>
      </c>
      <c r="V205" s="14">
        <v>1.7464768063991939E-2</v>
      </c>
      <c r="W205" s="4">
        <v>10.55</v>
      </c>
      <c r="X205" s="4">
        <v>211</v>
      </c>
      <c r="Y205" s="4">
        <v>3.6850660615022992</v>
      </c>
      <c r="Z205" s="15">
        <v>188.22479928635147</v>
      </c>
      <c r="AA205" s="10">
        <v>19.2</v>
      </c>
    </row>
    <row r="206" spans="1:27" ht="16" customHeight="1" x14ac:dyDescent="0.2">
      <c r="A206" s="10" t="s">
        <v>64</v>
      </c>
      <c r="B206" s="10" t="s">
        <v>65</v>
      </c>
      <c r="C206" s="10">
        <v>3</v>
      </c>
      <c r="D206" s="10">
        <v>304</v>
      </c>
      <c r="E206" s="10" t="s">
        <v>77</v>
      </c>
      <c r="F206" s="10" t="s">
        <v>67</v>
      </c>
      <c r="G206" s="10" t="s">
        <v>68</v>
      </c>
      <c r="H206" s="10" t="s">
        <v>90</v>
      </c>
      <c r="I206" s="10">
        <v>2022</v>
      </c>
      <c r="J206" s="11">
        <v>44905</v>
      </c>
      <c r="K206" s="10">
        <v>0.5</v>
      </c>
      <c r="L206" s="27">
        <v>0</v>
      </c>
      <c r="M206" s="27" t="s">
        <v>69</v>
      </c>
      <c r="N206" s="23" t="s">
        <v>69</v>
      </c>
      <c r="O206" s="21" t="s">
        <v>69</v>
      </c>
      <c r="P206" s="34">
        <v>24</v>
      </c>
      <c r="Q206" s="34">
        <v>1.7464768063991939E-2</v>
      </c>
      <c r="R206" s="23" t="s">
        <v>69</v>
      </c>
      <c r="S206" s="21" t="s">
        <v>69</v>
      </c>
      <c r="T206" s="23" t="s">
        <v>69</v>
      </c>
      <c r="U206" s="21" t="s">
        <v>69</v>
      </c>
      <c r="V206" s="14">
        <v>1.7464768063991939E-2</v>
      </c>
      <c r="W206" s="4">
        <v>24</v>
      </c>
      <c r="X206" s="4">
        <v>480</v>
      </c>
      <c r="Y206" s="4">
        <v>8.3830886707161305</v>
      </c>
      <c r="Z206" s="15">
        <v>428.18911685994647</v>
      </c>
      <c r="AA206" s="10">
        <v>38.700000000000003</v>
      </c>
    </row>
    <row r="207" spans="1:27" ht="16" customHeight="1" x14ac:dyDescent="0.2">
      <c r="A207" s="10" t="s">
        <v>64</v>
      </c>
      <c r="B207" s="10" t="s">
        <v>65</v>
      </c>
      <c r="C207" s="10">
        <v>2</v>
      </c>
      <c r="D207" s="10">
        <v>215</v>
      </c>
      <c r="E207" s="10" t="s">
        <v>77</v>
      </c>
      <c r="F207" s="10" t="s">
        <v>67</v>
      </c>
      <c r="G207" s="10" t="s">
        <v>68</v>
      </c>
      <c r="H207" s="10" t="s">
        <v>90</v>
      </c>
      <c r="I207" s="10">
        <v>2022</v>
      </c>
      <c r="J207" s="11">
        <v>44905</v>
      </c>
      <c r="K207" s="10">
        <v>0.5</v>
      </c>
      <c r="L207" s="27">
        <v>28.73</v>
      </c>
      <c r="M207" s="27">
        <v>1.0179068816303207E-2</v>
      </c>
      <c r="N207" s="23" t="s">
        <v>69</v>
      </c>
      <c r="O207" s="21" t="s">
        <v>69</v>
      </c>
      <c r="P207" s="33" t="s">
        <v>69</v>
      </c>
      <c r="Q207" s="33" t="s">
        <v>69</v>
      </c>
      <c r="R207" s="23" t="s">
        <v>69</v>
      </c>
      <c r="S207" s="21" t="s">
        <v>69</v>
      </c>
      <c r="T207" s="23" t="s">
        <v>69</v>
      </c>
      <c r="U207" s="21" t="s">
        <v>69</v>
      </c>
      <c r="V207" s="14">
        <v>1.0179068816303207E-2</v>
      </c>
      <c r="W207" s="4">
        <v>28.73</v>
      </c>
      <c r="X207" s="4">
        <v>574.6</v>
      </c>
      <c r="Y207" s="4">
        <v>5.848892941847823</v>
      </c>
      <c r="Z207" s="15">
        <v>512.57805530776091</v>
      </c>
      <c r="AA207" s="10">
        <v>50.9</v>
      </c>
    </row>
    <row r="208" spans="1:27" ht="16" customHeight="1" x14ac:dyDescent="0.2">
      <c r="A208" s="10" t="s">
        <v>64</v>
      </c>
      <c r="B208" s="10" t="s">
        <v>65</v>
      </c>
      <c r="C208" s="10">
        <v>1</v>
      </c>
      <c r="D208" s="10">
        <v>104</v>
      </c>
      <c r="E208" s="10" t="s">
        <v>77</v>
      </c>
      <c r="F208" s="10" t="s">
        <v>67</v>
      </c>
      <c r="G208" s="10" t="s">
        <v>68</v>
      </c>
      <c r="H208" s="10" t="s">
        <v>90</v>
      </c>
      <c r="I208" s="10">
        <v>2022</v>
      </c>
      <c r="J208" s="11">
        <v>44905</v>
      </c>
      <c r="K208" s="10">
        <v>0.5</v>
      </c>
      <c r="L208" s="27">
        <v>0</v>
      </c>
      <c r="M208" s="27" t="s">
        <v>69</v>
      </c>
      <c r="N208" s="23" t="s">
        <v>69</v>
      </c>
      <c r="O208" s="21" t="s">
        <v>69</v>
      </c>
      <c r="P208" s="34">
        <v>23.77</v>
      </c>
      <c r="Q208" s="34">
        <v>1.7464768063991939E-2</v>
      </c>
      <c r="R208" s="23" t="s">
        <v>69</v>
      </c>
      <c r="S208" s="21" t="s">
        <v>69</v>
      </c>
      <c r="T208" s="23" t="s">
        <v>69</v>
      </c>
      <c r="U208" s="21" t="s">
        <v>69</v>
      </c>
      <c r="V208" s="14">
        <v>1.7464768063991939E-2</v>
      </c>
      <c r="W208" s="4">
        <v>23.77</v>
      </c>
      <c r="X208" s="4">
        <v>475.4</v>
      </c>
      <c r="Y208" s="4">
        <v>8.3027507376217677</v>
      </c>
      <c r="Z208" s="15">
        <v>424.085637823372</v>
      </c>
      <c r="AA208" s="10">
        <v>51.2</v>
      </c>
    </row>
    <row r="209" spans="1:27" ht="16" customHeight="1" x14ac:dyDescent="0.2">
      <c r="A209" s="10" t="s">
        <v>87</v>
      </c>
      <c r="B209" s="10" t="s">
        <v>88</v>
      </c>
      <c r="C209" s="10">
        <v>2</v>
      </c>
      <c r="D209" s="10">
        <v>215</v>
      </c>
      <c r="E209" s="10" t="s">
        <v>77</v>
      </c>
      <c r="F209" s="10" t="s">
        <v>67</v>
      </c>
      <c r="G209" s="10" t="s">
        <v>68</v>
      </c>
      <c r="H209" s="10" t="s">
        <v>90</v>
      </c>
      <c r="I209" s="10">
        <v>2022</v>
      </c>
      <c r="J209" s="11">
        <v>44905</v>
      </c>
      <c r="K209" s="10">
        <v>0.25</v>
      </c>
      <c r="L209" s="27">
        <v>0</v>
      </c>
      <c r="M209" s="27" t="s">
        <v>69</v>
      </c>
      <c r="N209" s="23" t="s">
        <v>69</v>
      </c>
      <c r="O209" s="21" t="s">
        <v>69</v>
      </c>
      <c r="P209" s="34">
        <v>12.92</v>
      </c>
      <c r="Q209" s="36">
        <v>1.9165016006095843E-2</v>
      </c>
      <c r="R209" s="23" t="s">
        <v>69</v>
      </c>
      <c r="S209" s="21" t="s">
        <v>69</v>
      </c>
      <c r="T209" s="23" t="s">
        <v>69</v>
      </c>
      <c r="U209" s="21" t="s">
        <v>69</v>
      </c>
      <c r="V209" s="14">
        <v>1.9165016006095843E-2</v>
      </c>
      <c r="W209" s="4">
        <v>12.92</v>
      </c>
      <c r="X209" s="4">
        <v>516.79999999999995</v>
      </c>
      <c r="Y209" s="4">
        <v>9.9044802719503302</v>
      </c>
      <c r="Z209" s="15">
        <v>461.01694915254234</v>
      </c>
      <c r="AA209" s="10" t="s">
        <v>69</v>
      </c>
    </row>
    <row r="210" spans="1:27" ht="16" customHeight="1" x14ac:dyDescent="0.2">
      <c r="A210" s="10" t="s">
        <v>87</v>
      </c>
      <c r="B210" s="10" t="s">
        <v>88</v>
      </c>
      <c r="C210" s="10">
        <v>3</v>
      </c>
      <c r="D210" s="10">
        <v>304</v>
      </c>
      <c r="E210" s="10" t="s">
        <v>77</v>
      </c>
      <c r="F210" s="10" t="s">
        <v>67</v>
      </c>
      <c r="G210" s="10" t="s">
        <v>68</v>
      </c>
      <c r="H210" s="10" t="s">
        <v>90</v>
      </c>
      <c r="I210" s="10">
        <v>2022</v>
      </c>
      <c r="J210" s="11">
        <v>44907</v>
      </c>
      <c r="K210" s="10">
        <v>0.25</v>
      </c>
      <c r="L210" s="27">
        <v>0</v>
      </c>
      <c r="M210" s="27" t="s">
        <v>69</v>
      </c>
      <c r="N210" s="23" t="s">
        <v>69</v>
      </c>
      <c r="O210" s="21" t="s">
        <v>69</v>
      </c>
      <c r="P210" s="34">
        <v>12.41</v>
      </c>
      <c r="Q210" s="36">
        <v>1.9165016006095843E-2</v>
      </c>
      <c r="R210" s="23" t="s">
        <v>69</v>
      </c>
      <c r="S210" s="21" t="s">
        <v>69</v>
      </c>
      <c r="T210" s="23" t="s">
        <v>69</v>
      </c>
      <c r="U210" s="21" t="s">
        <v>69</v>
      </c>
      <c r="V210" s="14">
        <v>1.9165016006095843E-2</v>
      </c>
      <c r="W210" s="4">
        <v>12.41</v>
      </c>
      <c r="X210" s="4">
        <v>496.4</v>
      </c>
      <c r="Y210" s="4">
        <v>9.5135139454259754</v>
      </c>
      <c r="Z210" s="15">
        <v>442.81891168599464</v>
      </c>
      <c r="AA210" s="10">
        <v>37.1</v>
      </c>
    </row>
    <row r="211" spans="1:27" ht="16" customHeight="1" x14ac:dyDescent="0.2">
      <c r="A211" s="10" t="s">
        <v>87</v>
      </c>
      <c r="B211" s="10" t="s">
        <v>88</v>
      </c>
      <c r="C211" s="10">
        <v>1</v>
      </c>
      <c r="D211" s="10">
        <v>104</v>
      </c>
      <c r="E211" s="10" t="s">
        <v>77</v>
      </c>
      <c r="F211" s="10" t="s">
        <v>67</v>
      </c>
      <c r="G211" s="10" t="s">
        <v>68</v>
      </c>
      <c r="H211" s="10" t="s">
        <v>90</v>
      </c>
      <c r="I211" s="10">
        <v>2022</v>
      </c>
      <c r="J211" s="11">
        <v>44907</v>
      </c>
      <c r="K211" s="10">
        <v>0.25</v>
      </c>
      <c r="L211" s="27">
        <v>0</v>
      </c>
      <c r="M211" s="27" t="s">
        <v>69</v>
      </c>
      <c r="N211" s="23" t="s">
        <v>69</v>
      </c>
      <c r="O211" s="21" t="s">
        <v>69</v>
      </c>
      <c r="P211" s="34">
        <v>11.9</v>
      </c>
      <c r="Q211" s="36">
        <v>1.9165016006095843E-2</v>
      </c>
      <c r="R211" s="23" t="s">
        <v>69</v>
      </c>
      <c r="S211" s="21" t="s">
        <v>69</v>
      </c>
      <c r="T211" s="23" t="s">
        <v>69</v>
      </c>
      <c r="U211" s="21" t="s">
        <v>69</v>
      </c>
      <c r="V211" s="14">
        <v>1.9165016006095843E-2</v>
      </c>
      <c r="W211" s="4">
        <v>11.9</v>
      </c>
      <c r="X211" s="4">
        <v>476</v>
      </c>
      <c r="Y211" s="4">
        <v>9.1225476189016206</v>
      </c>
      <c r="Z211" s="15">
        <v>424.62087421944693</v>
      </c>
      <c r="AA211" s="10">
        <v>37.799999999999997</v>
      </c>
    </row>
    <row r="212" spans="1:27" ht="16" customHeight="1" x14ac:dyDescent="0.2">
      <c r="A212" s="10" t="s">
        <v>87</v>
      </c>
      <c r="B212" s="10" t="s">
        <v>88</v>
      </c>
      <c r="C212" s="10">
        <v>4</v>
      </c>
      <c r="D212" s="10">
        <v>404</v>
      </c>
      <c r="E212" s="10" t="s">
        <v>77</v>
      </c>
      <c r="F212" s="10" t="s">
        <v>67</v>
      </c>
      <c r="G212" s="10" t="s">
        <v>68</v>
      </c>
      <c r="H212" s="10" t="s">
        <v>90</v>
      </c>
      <c r="I212" s="10">
        <v>2022</v>
      </c>
      <c r="J212" s="11">
        <v>44909</v>
      </c>
      <c r="K212" s="10">
        <v>0.25</v>
      </c>
      <c r="L212" s="27">
        <v>4.2</v>
      </c>
      <c r="M212" s="27">
        <v>1.449071466111421E-2</v>
      </c>
      <c r="N212" s="23" t="s">
        <v>69</v>
      </c>
      <c r="O212" s="21" t="s">
        <v>69</v>
      </c>
      <c r="P212" s="33" t="s">
        <v>69</v>
      </c>
      <c r="Q212" s="33" t="s">
        <v>69</v>
      </c>
      <c r="R212" s="23" t="s">
        <v>69</v>
      </c>
      <c r="S212" s="21" t="s">
        <v>69</v>
      </c>
      <c r="T212" s="23" t="s">
        <v>69</v>
      </c>
      <c r="U212" s="21" t="s">
        <v>69</v>
      </c>
      <c r="V212" s="14">
        <v>1.449071466111421E-2</v>
      </c>
      <c r="W212" s="4">
        <v>4.2</v>
      </c>
      <c r="X212" s="4">
        <v>168</v>
      </c>
      <c r="Y212" s="4">
        <v>2.4344400630671874</v>
      </c>
      <c r="Z212" s="15">
        <v>149.86619090098128</v>
      </c>
      <c r="AA212" s="10">
        <v>9.4</v>
      </c>
    </row>
    <row r="213" spans="1:27" ht="16" customHeight="1" x14ac:dyDescent="0.2">
      <c r="A213" s="10" t="s">
        <v>64</v>
      </c>
      <c r="B213" s="10" t="s">
        <v>65</v>
      </c>
      <c r="C213" s="10">
        <v>4</v>
      </c>
      <c r="D213" s="10">
        <v>406</v>
      </c>
      <c r="E213" s="10" t="s">
        <v>77</v>
      </c>
      <c r="F213" s="10" t="s">
        <v>67</v>
      </c>
      <c r="G213" s="10" t="s">
        <v>68</v>
      </c>
      <c r="H213" s="10" t="s">
        <v>92</v>
      </c>
      <c r="I213" s="10">
        <v>2022</v>
      </c>
      <c r="J213" s="11">
        <v>44905</v>
      </c>
      <c r="K213" s="10">
        <v>0.5</v>
      </c>
      <c r="L213" s="27">
        <v>0</v>
      </c>
      <c r="M213" s="27" t="s">
        <v>69</v>
      </c>
      <c r="N213" s="23" t="s">
        <v>69</v>
      </c>
      <c r="O213" s="21" t="s">
        <v>69</v>
      </c>
      <c r="P213" s="34">
        <v>14.99</v>
      </c>
      <c r="Q213" s="34">
        <v>1.7464768063991939E-2</v>
      </c>
      <c r="R213" s="23" t="s">
        <v>69</v>
      </c>
      <c r="S213" s="21" t="s">
        <v>69</v>
      </c>
      <c r="T213" s="23" t="s">
        <v>69</v>
      </c>
      <c r="U213" s="21" t="s">
        <v>69</v>
      </c>
      <c r="V213" s="14">
        <v>1.7464768063991939E-2</v>
      </c>
      <c r="W213" s="4">
        <v>14.99</v>
      </c>
      <c r="X213" s="4">
        <v>299.8</v>
      </c>
      <c r="Y213" s="4">
        <v>5.235937465584783</v>
      </c>
      <c r="Z213" s="15">
        <v>267.43978590544157</v>
      </c>
      <c r="AA213" s="10">
        <v>24.8</v>
      </c>
    </row>
    <row r="214" spans="1:27" ht="16" customHeight="1" x14ac:dyDescent="0.2">
      <c r="A214" s="10" t="s">
        <v>87</v>
      </c>
      <c r="B214" s="10" t="s">
        <v>88</v>
      </c>
      <c r="C214" s="10">
        <v>2</v>
      </c>
      <c r="D214" s="10">
        <v>213</v>
      </c>
      <c r="E214" s="10" t="s">
        <v>77</v>
      </c>
      <c r="F214" s="10" t="s">
        <v>67</v>
      </c>
      <c r="G214" s="10" t="s">
        <v>68</v>
      </c>
      <c r="H214" s="10" t="s">
        <v>92</v>
      </c>
      <c r="I214" s="10">
        <v>2022</v>
      </c>
      <c r="J214" s="11">
        <v>44905</v>
      </c>
      <c r="K214" s="10">
        <v>0.25</v>
      </c>
      <c r="L214" s="27">
        <v>0</v>
      </c>
      <c r="M214" s="27" t="s">
        <v>69</v>
      </c>
      <c r="N214" s="23" t="s">
        <v>69</v>
      </c>
      <c r="O214" s="21" t="s">
        <v>69</v>
      </c>
      <c r="P214" s="34">
        <v>10.19</v>
      </c>
      <c r="Q214" s="36">
        <v>1.9165016006095843E-2</v>
      </c>
      <c r="R214" s="23" t="s">
        <v>69</v>
      </c>
      <c r="S214" s="21" t="s">
        <v>69</v>
      </c>
      <c r="T214" s="23" t="s">
        <v>69</v>
      </c>
      <c r="U214" s="21" t="s">
        <v>69</v>
      </c>
      <c r="V214" s="14">
        <v>1.9165016006095843E-2</v>
      </c>
      <c r="W214" s="4">
        <v>10.19</v>
      </c>
      <c r="X214" s="4">
        <v>407.59999999999997</v>
      </c>
      <c r="Y214" s="4">
        <v>7.8116605240846644</v>
      </c>
      <c r="Z214" s="15">
        <v>363.60392506690454</v>
      </c>
      <c r="AA214" s="10">
        <v>29</v>
      </c>
    </row>
    <row r="215" spans="1:27" ht="16" customHeight="1" x14ac:dyDescent="0.2">
      <c r="A215" s="10" t="s">
        <v>64</v>
      </c>
      <c r="B215" s="10" t="s">
        <v>65</v>
      </c>
      <c r="C215" s="10">
        <v>2</v>
      </c>
      <c r="D215" s="10">
        <v>213</v>
      </c>
      <c r="E215" s="10" t="s">
        <v>77</v>
      </c>
      <c r="F215" s="10" t="s">
        <v>67</v>
      </c>
      <c r="G215" s="10" t="s">
        <v>68</v>
      </c>
      <c r="H215" s="10" t="s">
        <v>92</v>
      </c>
      <c r="I215" s="10">
        <v>2022</v>
      </c>
      <c r="J215" s="11">
        <v>44905</v>
      </c>
      <c r="K215" s="10">
        <v>0.5</v>
      </c>
      <c r="L215" s="27">
        <v>16.329999999999998</v>
      </c>
      <c r="M215" s="27">
        <v>1.0179068816303207E-2</v>
      </c>
      <c r="N215" s="23" t="s">
        <v>69</v>
      </c>
      <c r="O215" s="21" t="s">
        <v>69</v>
      </c>
      <c r="P215" s="33" t="s">
        <v>69</v>
      </c>
      <c r="Q215" s="33" t="s">
        <v>69</v>
      </c>
      <c r="R215" s="23" t="s">
        <v>69</v>
      </c>
      <c r="S215" s="21" t="s">
        <v>69</v>
      </c>
      <c r="T215" s="23" t="s">
        <v>69</v>
      </c>
      <c r="U215" s="21" t="s">
        <v>69</v>
      </c>
      <c r="V215" s="14">
        <v>1.0179068816303207E-2</v>
      </c>
      <c r="W215" s="4">
        <v>16.329999999999998</v>
      </c>
      <c r="X215" s="4">
        <v>326.59999999999997</v>
      </c>
      <c r="Y215" s="4">
        <v>3.3244838754046269</v>
      </c>
      <c r="Z215" s="15">
        <v>291.34701159678855</v>
      </c>
      <c r="AA215" s="10">
        <v>36.1</v>
      </c>
    </row>
    <row r="216" spans="1:27" ht="16" customHeight="1" x14ac:dyDescent="0.2">
      <c r="A216" s="10" t="s">
        <v>64</v>
      </c>
      <c r="B216" s="10" t="s">
        <v>65</v>
      </c>
      <c r="C216" s="10">
        <v>3</v>
      </c>
      <c r="D216" s="10">
        <v>306</v>
      </c>
      <c r="E216" s="10" t="s">
        <v>77</v>
      </c>
      <c r="F216" s="10" t="s">
        <v>67</v>
      </c>
      <c r="G216" s="10" t="s">
        <v>68</v>
      </c>
      <c r="H216" s="10" t="s">
        <v>92</v>
      </c>
      <c r="I216" s="10">
        <v>2022</v>
      </c>
      <c r="J216" s="11">
        <v>44905</v>
      </c>
      <c r="K216" s="10">
        <v>0.5</v>
      </c>
      <c r="L216" s="27">
        <v>0</v>
      </c>
      <c r="M216" s="27" t="s">
        <v>69</v>
      </c>
      <c r="N216" s="23" t="s">
        <v>69</v>
      </c>
      <c r="O216" s="21" t="s">
        <v>69</v>
      </c>
      <c r="P216" s="34">
        <v>29.53</v>
      </c>
      <c r="Q216" s="34">
        <v>1.7464768063991939E-2</v>
      </c>
      <c r="R216" s="23" t="s">
        <v>69</v>
      </c>
      <c r="S216" s="21" t="s">
        <v>69</v>
      </c>
      <c r="T216" s="23" t="s">
        <v>69</v>
      </c>
      <c r="U216" s="21" t="s">
        <v>69</v>
      </c>
      <c r="V216" s="14">
        <v>1.7464768063991939E-2</v>
      </c>
      <c r="W216" s="4">
        <v>29.53</v>
      </c>
      <c r="X216" s="4">
        <v>590.6</v>
      </c>
      <c r="Y216" s="4">
        <v>10.314692018593639</v>
      </c>
      <c r="Z216" s="15">
        <v>526.85102586975916</v>
      </c>
      <c r="AA216" s="10">
        <v>41.8</v>
      </c>
    </row>
    <row r="217" spans="1:27" ht="16" customHeight="1" x14ac:dyDescent="0.2">
      <c r="A217" s="10" t="s">
        <v>64</v>
      </c>
      <c r="B217" s="10" t="s">
        <v>65</v>
      </c>
      <c r="C217" s="10">
        <v>1</v>
      </c>
      <c r="D217" s="10">
        <v>106</v>
      </c>
      <c r="E217" s="10" t="s">
        <v>77</v>
      </c>
      <c r="F217" s="10" t="s">
        <v>67</v>
      </c>
      <c r="G217" s="10" t="s">
        <v>68</v>
      </c>
      <c r="H217" s="10" t="s">
        <v>92</v>
      </c>
      <c r="I217" s="10">
        <v>2022</v>
      </c>
      <c r="J217" s="11">
        <v>44905</v>
      </c>
      <c r="K217" s="10">
        <v>0.5</v>
      </c>
      <c r="L217" s="27">
        <v>0</v>
      </c>
      <c r="M217" s="27" t="s">
        <v>69</v>
      </c>
      <c r="N217" s="23" t="s">
        <v>69</v>
      </c>
      <c r="O217" s="21" t="s">
        <v>69</v>
      </c>
      <c r="P217" s="34">
        <v>46.98</v>
      </c>
      <c r="Q217" s="34">
        <v>1.7464768063991939E-2</v>
      </c>
      <c r="R217" s="23" t="s">
        <v>69</v>
      </c>
      <c r="S217" s="21" t="s">
        <v>69</v>
      </c>
      <c r="T217" s="23" t="s">
        <v>69</v>
      </c>
      <c r="U217" s="21" t="s">
        <v>69</v>
      </c>
      <c r="V217" s="14">
        <v>1.7464768063991939E-2</v>
      </c>
      <c r="W217" s="4">
        <v>46.98</v>
      </c>
      <c r="X217" s="4">
        <v>939.59999999999991</v>
      </c>
      <c r="Y217" s="4">
        <v>16.409896072926824</v>
      </c>
      <c r="Z217" s="15">
        <v>838.18019625334512</v>
      </c>
      <c r="AA217" s="10">
        <v>64.400000000000006</v>
      </c>
    </row>
    <row r="218" spans="1:27" ht="16" customHeight="1" x14ac:dyDescent="0.2">
      <c r="A218" s="10" t="s">
        <v>87</v>
      </c>
      <c r="B218" s="10" t="s">
        <v>88</v>
      </c>
      <c r="C218" s="10">
        <v>3</v>
      </c>
      <c r="D218" s="10">
        <v>306</v>
      </c>
      <c r="E218" s="10" t="s">
        <v>77</v>
      </c>
      <c r="F218" s="10" t="s">
        <v>67</v>
      </c>
      <c r="G218" s="10" t="s">
        <v>68</v>
      </c>
      <c r="H218" s="10" t="s">
        <v>92</v>
      </c>
      <c r="I218" s="10">
        <v>2022</v>
      </c>
      <c r="J218" s="11">
        <v>44907</v>
      </c>
      <c r="K218" s="10">
        <v>0.25</v>
      </c>
      <c r="L218" s="27">
        <v>0</v>
      </c>
      <c r="M218" s="27" t="s">
        <v>69</v>
      </c>
      <c r="N218" s="23" t="s">
        <v>69</v>
      </c>
      <c r="O218" s="21" t="s">
        <v>69</v>
      </c>
      <c r="P218" s="34">
        <v>10.4</v>
      </c>
      <c r="Q218" s="36">
        <v>1.9165016006095843E-2</v>
      </c>
      <c r="R218" s="23" t="s">
        <v>69</v>
      </c>
      <c r="S218" s="21" t="s">
        <v>69</v>
      </c>
      <c r="T218" s="23" t="s">
        <v>69</v>
      </c>
      <c r="U218" s="21" t="s">
        <v>69</v>
      </c>
      <c r="V218" s="14">
        <v>1.9165016006095843E-2</v>
      </c>
      <c r="W218" s="4">
        <v>10.4</v>
      </c>
      <c r="X218" s="4">
        <v>416</v>
      </c>
      <c r="Y218" s="4">
        <v>7.9726466585358704</v>
      </c>
      <c r="Z218" s="15">
        <v>371.09723461195364</v>
      </c>
      <c r="AA218" s="10">
        <v>32.78</v>
      </c>
    </row>
    <row r="219" spans="1:27" ht="16" customHeight="1" x14ac:dyDescent="0.2">
      <c r="A219" s="10" t="s">
        <v>87</v>
      </c>
      <c r="B219" s="10" t="s">
        <v>88</v>
      </c>
      <c r="C219" s="10">
        <v>1</v>
      </c>
      <c r="D219" s="10">
        <v>106</v>
      </c>
      <c r="E219" s="10" t="s">
        <v>77</v>
      </c>
      <c r="F219" s="10" t="s">
        <v>67</v>
      </c>
      <c r="G219" s="10" t="s">
        <v>68</v>
      </c>
      <c r="H219" s="10" t="s">
        <v>92</v>
      </c>
      <c r="I219" s="10">
        <v>2022</v>
      </c>
      <c r="J219" s="11">
        <v>44907</v>
      </c>
      <c r="K219" s="10">
        <v>0.25</v>
      </c>
      <c r="L219" s="27">
        <v>0</v>
      </c>
      <c r="M219" s="27" t="s">
        <v>69</v>
      </c>
      <c r="N219" s="23" t="s">
        <v>69</v>
      </c>
      <c r="O219" s="21" t="s">
        <v>69</v>
      </c>
      <c r="P219" s="34">
        <v>11.49</v>
      </c>
      <c r="Q219" s="36">
        <v>1.9165016006095843E-2</v>
      </c>
      <c r="R219" s="23" t="s">
        <v>69</v>
      </c>
      <c r="S219" s="21" t="s">
        <v>69</v>
      </c>
      <c r="T219" s="23" t="s">
        <v>69</v>
      </c>
      <c r="U219" s="21" t="s">
        <v>69</v>
      </c>
      <c r="V219" s="14">
        <v>1.9165016006095843E-2</v>
      </c>
      <c r="W219" s="4">
        <v>11.49</v>
      </c>
      <c r="X219" s="4">
        <v>459.6</v>
      </c>
      <c r="Y219" s="4">
        <v>8.8082413564016502</v>
      </c>
      <c r="Z219" s="15">
        <v>409.99107939339876</v>
      </c>
      <c r="AA219" s="10">
        <v>33.299999999999997</v>
      </c>
    </row>
    <row r="220" spans="1:27" ht="16" customHeight="1" x14ac:dyDescent="0.2">
      <c r="A220" s="10" t="s">
        <v>87</v>
      </c>
      <c r="B220" s="10" t="s">
        <v>88</v>
      </c>
      <c r="C220" s="10">
        <v>4</v>
      </c>
      <c r="D220" s="10">
        <v>406</v>
      </c>
      <c r="E220" s="10" t="s">
        <v>77</v>
      </c>
      <c r="F220" s="10" t="s">
        <v>67</v>
      </c>
      <c r="G220" s="10" t="s">
        <v>68</v>
      </c>
      <c r="H220" s="10" t="s">
        <v>92</v>
      </c>
      <c r="I220" s="10">
        <v>2022</v>
      </c>
      <c r="J220" s="11">
        <v>44909</v>
      </c>
      <c r="K220" s="10">
        <v>0.25</v>
      </c>
      <c r="L220" s="27">
        <v>6.5</v>
      </c>
      <c r="M220" s="27">
        <v>1.449071466111421E-2</v>
      </c>
      <c r="N220" s="23" t="s">
        <v>69</v>
      </c>
      <c r="O220" s="21" t="s">
        <v>69</v>
      </c>
      <c r="P220" s="33" t="s">
        <v>69</v>
      </c>
      <c r="Q220" s="33" t="s">
        <v>69</v>
      </c>
      <c r="R220" s="23" t="s">
        <v>69</v>
      </c>
      <c r="S220" s="21" t="s">
        <v>69</v>
      </c>
      <c r="T220" s="23" t="s">
        <v>69</v>
      </c>
      <c r="U220" s="21" t="s">
        <v>69</v>
      </c>
      <c r="V220" s="14">
        <v>1.449071466111421E-2</v>
      </c>
      <c r="W220" s="4">
        <v>6.5</v>
      </c>
      <c r="X220" s="4">
        <v>260</v>
      </c>
      <c r="Y220" s="4">
        <v>3.7675858118896945</v>
      </c>
      <c r="Z220" s="15">
        <v>231.93577163247102</v>
      </c>
      <c r="AA220" s="10">
        <v>9.9499999999999993</v>
      </c>
    </row>
    <row r="221" spans="1:27" ht="16" customHeight="1" x14ac:dyDescent="0.2">
      <c r="A221" s="10" t="s">
        <v>64</v>
      </c>
      <c r="B221" s="10" t="s">
        <v>65</v>
      </c>
      <c r="C221" s="10">
        <v>2</v>
      </c>
      <c r="D221" s="10">
        <v>201</v>
      </c>
      <c r="E221" s="10" t="s">
        <v>77</v>
      </c>
      <c r="F221" s="10" t="s">
        <v>71</v>
      </c>
      <c r="G221" s="10" t="s">
        <v>73</v>
      </c>
      <c r="H221" s="10" t="s">
        <v>110</v>
      </c>
      <c r="I221" s="10">
        <v>2022</v>
      </c>
      <c r="J221" s="11">
        <v>44902</v>
      </c>
      <c r="K221" s="10">
        <v>0.5</v>
      </c>
      <c r="L221" s="27">
        <v>0</v>
      </c>
      <c r="M221" s="27" t="s">
        <v>69</v>
      </c>
      <c r="N221" s="23" t="s">
        <v>69</v>
      </c>
      <c r="O221" s="21" t="s">
        <v>69</v>
      </c>
      <c r="P221" s="34">
        <v>6.86</v>
      </c>
      <c r="Q221" s="34">
        <v>1.7464768063991939E-2</v>
      </c>
      <c r="R221" s="23" t="s">
        <v>69</v>
      </c>
      <c r="S221" s="21" t="s">
        <v>69</v>
      </c>
      <c r="T221" s="23" t="s">
        <v>69</v>
      </c>
      <c r="U221" s="21" t="s">
        <v>69</v>
      </c>
      <c r="V221" s="4">
        <v>1.9E-2</v>
      </c>
      <c r="W221" s="4">
        <v>6.86</v>
      </c>
      <c r="X221" s="4">
        <v>137.20000000000002</v>
      </c>
      <c r="Y221" s="4">
        <v>2.6068000000000002</v>
      </c>
      <c r="Z221" s="15">
        <v>122.39072256913472</v>
      </c>
      <c r="AA221" s="10" t="s">
        <v>69</v>
      </c>
    </row>
    <row r="222" spans="1:27" ht="16" customHeight="1" x14ac:dyDescent="0.2">
      <c r="A222" s="10" t="s">
        <v>64</v>
      </c>
      <c r="B222" s="10" t="s">
        <v>65</v>
      </c>
      <c r="C222" s="10">
        <v>2</v>
      </c>
      <c r="D222" s="10">
        <v>203</v>
      </c>
      <c r="E222" s="10" t="s">
        <v>77</v>
      </c>
      <c r="F222" s="10" t="s">
        <v>71</v>
      </c>
      <c r="G222" s="10" t="s">
        <v>76</v>
      </c>
      <c r="H222" s="10" t="s">
        <v>110</v>
      </c>
      <c r="I222" s="10">
        <v>2022</v>
      </c>
      <c r="J222" s="11">
        <v>44902</v>
      </c>
      <c r="K222" s="10">
        <v>0.5</v>
      </c>
      <c r="L222" s="27">
        <v>0</v>
      </c>
      <c r="M222" s="27" t="s">
        <v>69</v>
      </c>
      <c r="N222" s="23" t="s">
        <v>69</v>
      </c>
      <c r="O222" s="21" t="s">
        <v>69</v>
      </c>
      <c r="P222" s="34">
        <v>8.6</v>
      </c>
      <c r="Q222" s="34">
        <v>1.7464768063991939E-2</v>
      </c>
      <c r="R222" s="23" t="s">
        <v>69</v>
      </c>
      <c r="S222" s="21" t="s">
        <v>69</v>
      </c>
      <c r="T222" s="23" t="s">
        <v>69</v>
      </c>
      <c r="U222" s="21" t="s">
        <v>69</v>
      </c>
      <c r="V222" s="4">
        <v>2.1999999999999999E-2</v>
      </c>
      <c r="W222" s="4">
        <v>8.6</v>
      </c>
      <c r="X222" s="4">
        <v>172</v>
      </c>
      <c r="Y222" s="4">
        <v>3.7839999999999998</v>
      </c>
      <c r="Z222" s="15">
        <v>153.43443354148081</v>
      </c>
      <c r="AA222" s="10" t="s">
        <v>69</v>
      </c>
    </row>
    <row r="223" spans="1:27" ht="16" customHeight="1" x14ac:dyDescent="0.2">
      <c r="A223" s="10" t="s">
        <v>64</v>
      </c>
      <c r="B223" s="10" t="s">
        <v>65</v>
      </c>
      <c r="C223" s="10">
        <v>2</v>
      </c>
      <c r="D223" s="10">
        <v>202</v>
      </c>
      <c r="E223" s="10" t="s">
        <v>77</v>
      </c>
      <c r="F223" s="10" t="s">
        <v>71</v>
      </c>
      <c r="G223" s="10" t="s">
        <v>72</v>
      </c>
      <c r="H223" s="10" t="s">
        <v>110</v>
      </c>
      <c r="I223" s="10">
        <v>2022</v>
      </c>
      <c r="J223" s="11">
        <v>44902</v>
      </c>
      <c r="K223" s="10">
        <v>0.5</v>
      </c>
      <c r="L223" s="27">
        <v>0</v>
      </c>
      <c r="M223" s="27" t="s">
        <v>69</v>
      </c>
      <c r="N223" s="23" t="s">
        <v>69</v>
      </c>
      <c r="O223" s="21" t="s">
        <v>69</v>
      </c>
      <c r="P223" s="34">
        <v>14.26</v>
      </c>
      <c r="Q223" s="34">
        <v>1.7464768063991939E-2</v>
      </c>
      <c r="R223" s="23" t="s">
        <v>69</v>
      </c>
      <c r="S223" s="21" t="s">
        <v>69</v>
      </c>
      <c r="T223" s="23" t="s">
        <v>69</v>
      </c>
      <c r="U223" s="21" t="s">
        <v>69</v>
      </c>
      <c r="V223" s="4">
        <v>1.9E-2</v>
      </c>
      <c r="W223" s="4">
        <v>14.26</v>
      </c>
      <c r="X223" s="4">
        <v>285.2</v>
      </c>
      <c r="Y223" s="4">
        <v>5.4188000000000001</v>
      </c>
      <c r="Z223" s="15">
        <v>254.41570026761818</v>
      </c>
      <c r="AA223" s="10" t="s">
        <v>69</v>
      </c>
    </row>
    <row r="224" spans="1:27" ht="16" customHeight="1" x14ac:dyDescent="0.2">
      <c r="A224" s="10" t="s">
        <v>64</v>
      </c>
      <c r="B224" s="10" t="s">
        <v>65</v>
      </c>
      <c r="C224" s="10">
        <v>3</v>
      </c>
      <c r="D224" s="10">
        <v>317</v>
      </c>
      <c r="E224" s="10" t="s">
        <v>77</v>
      </c>
      <c r="F224" s="10" t="s">
        <v>71</v>
      </c>
      <c r="G224" s="10" t="s">
        <v>76</v>
      </c>
      <c r="H224" s="10" t="s">
        <v>110</v>
      </c>
      <c r="I224" s="10">
        <v>2022</v>
      </c>
      <c r="J224" s="11">
        <v>44904</v>
      </c>
      <c r="K224" s="10">
        <v>0.5</v>
      </c>
      <c r="L224" s="27">
        <v>0</v>
      </c>
      <c r="M224" s="27" t="s">
        <v>69</v>
      </c>
      <c r="N224" s="23" t="s">
        <v>69</v>
      </c>
      <c r="O224" s="21" t="s">
        <v>69</v>
      </c>
      <c r="P224" s="34">
        <v>7.8</v>
      </c>
      <c r="Q224" s="34">
        <v>1.7464768063991939E-2</v>
      </c>
      <c r="R224" s="23" t="s">
        <v>69</v>
      </c>
      <c r="S224" s="21" t="s">
        <v>69</v>
      </c>
      <c r="T224" s="23" t="s">
        <v>69</v>
      </c>
      <c r="U224" s="21" t="s">
        <v>69</v>
      </c>
      <c r="V224" s="4">
        <v>2.1999999999999999E-2</v>
      </c>
      <c r="W224" s="4">
        <v>7.8</v>
      </c>
      <c r="X224" s="4">
        <v>156</v>
      </c>
      <c r="Y224" s="4">
        <v>3.4319999999999999</v>
      </c>
      <c r="Z224" s="15">
        <v>139.16146297948259</v>
      </c>
      <c r="AA224" s="10" t="s">
        <v>69</v>
      </c>
    </row>
    <row r="225" spans="1:27" ht="16" customHeight="1" x14ac:dyDescent="0.2">
      <c r="A225" s="10" t="s">
        <v>64</v>
      </c>
      <c r="B225" s="10" t="s">
        <v>65</v>
      </c>
      <c r="C225" s="10">
        <v>4</v>
      </c>
      <c r="D225" s="10">
        <v>412</v>
      </c>
      <c r="E225" s="10" t="s">
        <v>77</v>
      </c>
      <c r="F225" s="10" t="s">
        <v>71</v>
      </c>
      <c r="G225" s="10" t="s">
        <v>73</v>
      </c>
      <c r="H225" s="10" t="s">
        <v>110</v>
      </c>
      <c r="I225" s="10">
        <v>2022</v>
      </c>
      <c r="J225" s="11">
        <v>44904</v>
      </c>
      <c r="K225" s="10">
        <v>0.5</v>
      </c>
      <c r="L225" s="27">
        <v>6.5</v>
      </c>
      <c r="M225" s="27">
        <v>1.0179068816303207E-2</v>
      </c>
      <c r="N225" s="23" t="s">
        <v>69</v>
      </c>
      <c r="O225" s="21" t="s">
        <v>69</v>
      </c>
      <c r="P225" s="34">
        <v>10.01</v>
      </c>
      <c r="Q225" s="34">
        <v>1.7464768063991939E-2</v>
      </c>
      <c r="R225" s="23" t="s">
        <v>69</v>
      </c>
      <c r="S225" s="21" t="s">
        <v>69</v>
      </c>
      <c r="T225" s="23" t="s">
        <v>69</v>
      </c>
      <c r="U225" s="21" t="s">
        <v>69</v>
      </c>
      <c r="V225" s="4">
        <v>2.1000000000000001E-2</v>
      </c>
      <c r="W225" s="4">
        <v>16.509999999999998</v>
      </c>
      <c r="X225" s="4">
        <v>330.19999999999993</v>
      </c>
      <c r="Y225" s="4">
        <v>6.9341999999999988</v>
      </c>
      <c r="Z225" s="15">
        <v>294.55842997323811</v>
      </c>
      <c r="AA225" s="10" t="s">
        <v>69</v>
      </c>
    </row>
    <row r="226" spans="1:27" ht="16" customHeight="1" x14ac:dyDescent="0.2">
      <c r="A226" s="10" t="s">
        <v>64</v>
      </c>
      <c r="B226" s="10" t="s">
        <v>65</v>
      </c>
      <c r="C226" s="10">
        <v>3</v>
      </c>
      <c r="D226" s="10">
        <v>318</v>
      </c>
      <c r="E226" s="10" t="s">
        <v>77</v>
      </c>
      <c r="F226" s="10" t="s">
        <v>71</v>
      </c>
      <c r="G226" s="10" t="s">
        <v>73</v>
      </c>
      <c r="H226" s="10" t="s">
        <v>110</v>
      </c>
      <c r="I226" s="10">
        <v>2022</v>
      </c>
      <c r="J226" s="11">
        <v>44904</v>
      </c>
      <c r="K226" s="10">
        <v>0.5</v>
      </c>
      <c r="L226" s="27">
        <v>0</v>
      </c>
      <c r="M226" s="27" t="s">
        <v>69</v>
      </c>
      <c r="N226" s="23" t="s">
        <v>69</v>
      </c>
      <c r="O226" s="21" t="s">
        <v>69</v>
      </c>
      <c r="P226" s="34">
        <v>12.43</v>
      </c>
      <c r="Q226" s="34">
        <v>1.7464768063991939E-2</v>
      </c>
      <c r="R226" s="23" t="s">
        <v>69</v>
      </c>
      <c r="S226" s="21" t="s">
        <v>69</v>
      </c>
      <c r="T226" s="23" t="s">
        <v>69</v>
      </c>
      <c r="U226" s="21" t="s">
        <v>69</v>
      </c>
      <c r="V226" s="4">
        <v>0.02</v>
      </c>
      <c r="W226" s="4">
        <v>12.43</v>
      </c>
      <c r="X226" s="4">
        <v>248.6</v>
      </c>
      <c r="Y226" s="4">
        <v>4.9720000000000004</v>
      </c>
      <c r="Z226" s="15">
        <v>221.76628010704727</v>
      </c>
      <c r="AA226" s="10" t="s">
        <v>69</v>
      </c>
    </row>
    <row r="227" spans="1:27" ht="16" customHeight="1" x14ac:dyDescent="0.2">
      <c r="A227" s="10" t="s">
        <v>64</v>
      </c>
      <c r="B227" s="10" t="s">
        <v>65</v>
      </c>
      <c r="C227" s="10">
        <v>3</v>
      </c>
      <c r="D227" s="10">
        <v>316</v>
      </c>
      <c r="E227" s="10" t="s">
        <v>77</v>
      </c>
      <c r="F227" s="10" t="s">
        <v>71</v>
      </c>
      <c r="G227" s="10" t="s">
        <v>72</v>
      </c>
      <c r="H227" s="10" t="s">
        <v>110</v>
      </c>
      <c r="I227" s="10">
        <v>2022</v>
      </c>
      <c r="J227" s="11">
        <v>44904</v>
      </c>
      <c r="K227" s="10">
        <v>0.5</v>
      </c>
      <c r="L227" s="27">
        <v>0</v>
      </c>
      <c r="M227" s="27" t="s">
        <v>69</v>
      </c>
      <c r="N227" s="23" t="s">
        <v>69</v>
      </c>
      <c r="O227" s="21" t="s">
        <v>69</v>
      </c>
      <c r="P227" s="34">
        <v>14.62</v>
      </c>
      <c r="Q227" s="34">
        <v>1.7464768063991939E-2</v>
      </c>
      <c r="R227" s="23" t="s">
        <v>69</v>
      </c>
      <c r="S227" s="21" t="s">
        <v>69</v>
      </c>
      <c r="T227" s="23" t="s">
        <v>69</v>
      </c>
      <c r="U227" s="21" t="s">
        <v>69</v>
      </c>
      <c r="V227" s="4">
        <v>1.9E-2</v>
      </c>
      <c r="W227" s="4">
        <v>14.62</v>
      </c>
      <c r="X227" s="4">
        <v>292.39999999999998</v>
      </c>
      <c r="Y227" s="4">
        <v>5.5555999999999992</v>
      </c>
      <c r="Z227" s="15">
        <v>260.83853702051738</v>
      </c>
      <c r="AA227" s="10" t="s">
        <v>69</v>
      </c>
    </row>
    <row r="228" spans="1:27" ht="16" customHeight="1" x14ac:dyDescent="0.2">
      <c r="A228" s="10" t="s">
        <v>64</v>
      </c>
      <c r="B228" s="10" t="s">
        <v>65</v>
      </c>
      <c r="C228" s="10">
        <v>4</v>
      </c>
      <c r="D228" s="10">
        <v>410</v>
      </c>
      <c r="E228" s="10" t="s">
        <v>77</v>
      </c>
      <c r="F228" s="10" t="s">
        <v>71</v>
      </c>
      <c r="G228" s="10" t="s">
        <v>76</v>
      </c>
      <c r="H228" s="10" t="s">
        <v>110</v>
      </c>
      <c r="I228" s="10">
        <v>2022</v>
      </c>
      <c r="J228" s="11">
        <v>44904</v>
      </c>
      <c r="K228" s="10">
        <v>0.5</v>
      </c>
      <c r="L228" s="27">
        <v>0</v>
      </c>
      <c r="M228" s="27" t="s">
        <v>69</v>
      </c>
      <c r="N228" s="23" t="s">
        <v>69</v>
      </c>
      <c r="O228" s="21" t="s">
        <v>69</v>
      </c>
      <c r="P228" s="34">
        <v>17.23</v>
      </c>
      <c r="Q228" s="34">
        <v>1.7464768063991939E-2</v>
      </c>
      <c r="R228" s="23" t="s">
        <v>69</v>
      </c>
      <c r="S228" s="21" t="s">
        <v>69</v>
      </c>
      <c r="T228" s="23" t="s">
        <v>69</v>
      </c>
      <c r="U228" s="21" t="s">
        <v>69</v>
      </c>
      <c r="V228" s="4">
        <v>2.1000000000000001E-2</v>
      </c>
      <c r="W228" s="4">
        <v>17.23</v>
      </c>
      <c r="X228" s="4">
        <v>344.6</v>
      </c>
      <c r="Y228" s="4">
        <v>7.236600000000001</v>
      </c>
      <c r="Z228" s="15">
        <v>307.40410347903662</v>
      </c>
      <c r="AA228" s="10" t="s">
        <v>69</v>
      </c>
    </row>
    <row r="229" spans="1:27" ht="16" customHeight="1" x14ac:dyDescent="0.2">
      <c r="A229" s="10" t="s">
        <v>64</v>
      </c>
      <c r="B229" s="10" t="s">
        <v>65</v>
      </c>
      <c r="C229" s="10">
        <v>4</v>
      </c>
      <c r="D229" s="10">
        <v>411</v>
      </c>
      <c r="E229" s="10" t="s">
        <v>77</v>
      </c>
      <c r="F229" s="10" t="s">
        <v>71</v>
      </c>
      <c r="G229" s="10" t="s">
        <v>72</v>
      </c>
      <c r="H229" s="10" t="s">
        <v>110</v>
      </c>
      <c r="I229" s="10">
        <v>2022</v>
      </c>
      <c r="J229" s="11">
        <v>44904</v>
      </c>
      <c r="K229" s="10">
        <v>0.5</v>
      </c>
      <c r="L229" s="27">
        <v>0</v>
      </c>
      <c r="M229" s="27" t="s">
        <v>69</v>
      </c>
      <c r="N229" s="23" t="s">
        <v>69</v>
      </c>
      <c r="O229" s="21" t="s">
        <v>69</v>
      </c>
      <c r="P229" s="34">
        <v>21.36</v>
      </c>
      <c r="Q229" s="34">
        <v>1.7464768063991939E-2</v>
      </c>
      <c r="R229" s="23" t="s">
        <v>69</v>
      </c>
      <c r="S229" s="21" t="s">
        <v>69</v>
      </c>
      <c r="T229" s="23" t="s">
        <v>69</v>
      </c>
      <c r="U229" s="21" t="s">
        <v>69</v>
      </c>
      <c r="V229" s="4">
        <v>1.7000000000000001E-2</v>
      </c>
      <c r="W229" s="4">
        <v>21.36</v>
      </c>
      <c r="X229" s="4">
        <v>427.2</v>
      </c>
      <c r="Y229" s="4">
        <v>7.2624000000000004</v>
      </c>
      <c r="Z229" s="15">
        <v>381.08831400535234</v>
      </c>
      <c r="AA229" s="10" t="s">
        <v>69</v>
      </c>
    </row>
    <row r="230" spans="1:27" ht="16" customHeight="1" x14ac:dyDescent="0.2">
      <c r="A230" s="10" t="s">
        <v>64</v>
      </c>
      <c r="B230" s="10" t="s">
        <v>65</v>
      </c>
      <c r="C230" s="10">
        <v>1</v>
      </c>
      <c r="D230" s="10">
        <v>116</v>
      </c>
      <c r="E230" s="10" t="s">
        <v>77</v>
      </c>
      <c r="F230" s="10" t="s">
        <v>71</v>
      </c>
      <c r="G230" s="10" t="s">
        <v>72</v>
      </c>
      <c r="H230" s="10" t="s">
        <v>110</v>
      </c>
      <c r="I230" s="10">
        <v>2022</v>
      </c>
      <c r="J230" s="11">
        <v>44904</v>
      </c>
      <c r="K230" s="10">
        <v>0.5</v>
      </c>
      <c r="L230" s="27">
        <v>0</v>
      </c>
      <c r="M230" s="27" t="s">
        <v>69</v>
      </c>
      <c r="N230" s="23" t="s">
        <v>69</v>
      </c>
      <c r="O230" s="21" t="s">
        <v>69</v>
      </c>
      <c r="P230" s="34">
        <v>30.9</v>
      </c>
      <c r="Q230" s="34">
        <v>1.7464768063991939E-2</v>
      </c>
      <c r="R230" s="23" t="s">
        <v>69</v>
      </c>
      <c r="S230" s="21" t="s">
        <v>69</v>
      </c>
      <c r="T230" s="23" t="s">
        <v>69</v>
      </c>
      <c r="U230" s="21" t="s">
        <v>69</v>
      </c>
      <c r="V230" s="4">
        <v>1.7999999999999999E-2</v>
      </c>
      <c r="W230" s="4">
        <v>30.9</v>
      </c>
      <c r="X230" s="4">
        <v>618</v>
      </c>
      <c r="Y230" s="4">
        <v>11.123999999999999</v>
      </c>
      <c r="Z230" s="15">
        <v>551.29348795718113</v>
      </c>
      <c r="AA230" s="10" t="s">
        <v>69</v>
      </c>
    </row>
    <row r="231" spans="1:27" ht="16" customHeight="1" x14ac:dyDescent="0.2">
      <c r="A231" s="10" t="s">
        <v>64</v>
      </c>
      <c r="B231" s="10" t="s">
        <v>65</v>
      </c>
      <c r="C231" s="10">
        <v>1</v>
      </c>
      <c r="D231" s="10">
        <v>117</v>
      </c>
      <c r="E231" s="10" t="s">
        <v>77</v>
      </c>
      <c r="F231" s="10" t="s">
        <v>71</v>
      </c>
      <c r="G231" s="10" t="s">
        <v>76</v>
      </c>
      <c r="H231" s="10" t="s">
        <v>110</v>
      </c>
      <c r="I231" s="10">
        <v>2022</v>
      </c>
      <c r="J231" s="11">
        <v>44904</v>
      </c>
      <c r="K231" s="10">
        <v>0.5</v>
      </c>
      <c r="L231" s="27">
        <v>0</v>
      </c>
      <c r="M231" s="27" t="s">
        <v>69</v>
      </c>
      <c r="N231" s="23" t="s">
        <v>69</v>
      </c>
      <c r="O231" s="21" t="s">
        <v>69</v>
      </c>
      <c r="P231" s="34">
        <v>35.82</v>
      </c>
      <c r="Q231" s="34">
        <v>1.7464768063991939E-2</v>
      </c>
      <c r="R231" s="23" t="s">
        <v>69</v>
      </c>
      <c r="S231" s="21" t="s">
        <v>69</v>
      </c>
      <c r="T231" s="23" t="s">
        <v>69</v>
      </c>
      <c r="U231" s="21" t="s">
        <v>69</v>
      </c>
      <c r="V231" s="4">
        <v>1.9E-2</v>
      </c>
      <c r="W231" s="4">
        <v>35.82</v>
      </c>
      <c r="X231" s="4">
        <v>716.4</v>
      </c>
      <c r="Y231" s="4">
        <v>13.611599999999999</v>
      </c>
      <c r="Z231" s="15">
        <v>639.07225691347014</v>
      </c>
      <c r="AA231" s="10" t="s">
        <v>69</v>
      </c>
    </row>
    <row r="232" spans="1:27" ht="16" customHeight="1" x14ac:dyDescent="0.2">
      <c r="A232" s="10" t="s">
        <v>64</v>
      </c>
      <c r="B232" s="10" t="s">
        <v>65</v>
      </c>
      <c r="C232" s="10">
        <v>1</v>
      </c>
      <c r="D232" s="10">
        <v>118</v>
      </c>
      <c r="E232" s="10" t="s">
        <v>77</v>
      </c>
      <c r="F232" s="10" t="s">
        <v>71</v>
      </c>
      <c r="G232" s="10" t="s">
        <v>73</v>
      </c>
      <c r="H232" s="10" t="s">
        <v>110</v>
      </c>
      <c r="I232" s="10">
        <v>2022</v>
      </c>
      <c r="J232" s="11">
        <v>44904</v>
      </c>
      <c r="K232" s="10">
        <v>0.5</v>
      </c>
      <c r="L232" s="27">
        <v>0</v>
      </c>
      <c r="M232" s="27" t="s">
        <v>69</v>
      </c>
      <c r="N232" s="23" t="s">
        <v>69</v>
      </c>
      <c r="O232" s="21" t="s">
        <v>69</v>
      </c>
      <c r="P232" s="34">
        <v>38.81</v>
      </c>
      <c r="Q232" s="34">
        <v>1.7464768063991939E-2</v>
      </c>
      <c r="R232" s="23" t="s">
        <v>69</v>
      </c>
      <c r="S232" s="21" t="s">
        <v>69</v>
      </c>
      <c r="T232" s="23" t="s">
        <v>69</v>
      </c>
      <c r="U232" s="21" t="s">
        <v>69</v>
      </c>
      <c r="V232" s="4">
        <v>1.4E-2</v>
      </c>
      <c r="W232" s="4">
        <v>38.81</v>
      </c>
      <c r="X232" s="4">
        <v>776.2</v>
      </c>
      <c r="Y232" s="4">
        <v>10.866800000000001</v>
      </c>
      <c r="Z232" s="15">
        <v>692.41748438893853</v>
      </c>
      <c r="AA232" s="10" t="s">
        <v>69</v>
      </c>
    </row>
    <row r="233" spans="1:27" ht="16" customHeight="1" x14ac:dyDescent="0.2">
      <c r="A233" s="10" t="s">
        <v>87</v>
      </c>
      <c r="B233" s="10" t="s">
        <v>88</v>
      </c>
      <c r="C233" s="10">
        <v>2</v>
      </c>
      <c r="D233" s="10">
        <v>201</v>
      </c>
      <c r="E233" s="10" t="s">
        <v>77</v>
      </c>
      <c r="F233" s="10" t="s">
        <v>71</v>
      </c>
      <c r="G233" s="10" t="s">
        <v>73</v>
      </c>
      <c r="H233" s="10" t="s">
        <v>110</v>
      </c>
      <c r="I233" s="10">
        <v>2022</v>
      </c>
      <c r="J233" s="11">
        <v>44905</v>
      </c>
      <c r="K233" s="10">
        <v>0.25</v>
      </c>
      <c r="L233" s="27">
        <v>0</v>
      </c>
      <c r="M233" s="27" t="s">
        <v>69</v>
      </c>
      <c r="N233" s="23" t="s">
        <v>69</v>
      </c>
      <c r="O233" s="21" t="s">
        <v>69</v>
      </c>
      <c r="P233" s="34">
        <v>7.32</v>
      </c>
      <c r="Q233" s="36">
        <v>1.9165016006095843E-2</v>
      </c>
      <c r="R233" s="23" t="s">
        <v>69</v>
      </c>
      <c r="S233" s="21" t="s">
        <v>69</v>
      </c>
      <c r="T233" s="23" t="s">
        <v>69</v>
      </c>
      <c r="U233" s="21" t="s">
        <v>69</v>
      </c>
      <c r="V233" s="14">
        <v>1.9165016006095843E-2</v>
      </c>
      <c r="W233" s="4">
        <v>7.32</v>
      </c>
      <c r="X233" s="4">
        <v>292.8</v>
      </c>
      <c r="Y233" s="4">
        <v>5.6115166865848627</v>
      </c>
      <c r="Z233" s="15">
        <v>261.19536128456735</v>
      </c>
      <c r="AA233" s="10">
        <v>19</v>
      </c>
    </row>
    <row r="234" spans="1:27" ht="16" customHeight="1" x14ac:dyDescent="0.2">
      <c r="A234" s="10" t="s">
        <v>87</v>
      </c>
      <c r="B234" s="10" t="s">
        <v>88</v>
      </c>
      <c r="C234" s="10">
        <v>2</v>
      </c>
      <c r="D234" s="10">
        <v>202</v>
      </c>
      <c r="E234" s="10" t="s">
        <v>77</v>
      </c>
      <c r="F234" s="10" t="s">
        <v>71</v>
      </c>
      <c r="G234" s="10" t="s">
        <v>72</v>
      </c>
      <c r="H234" s="10" t="s">
        <v>110</v>
      </c>
      <c r="I234" s="10">
        <v>2022</v>
      </c>
      <c r="J234" s="11">
        <v>44905</v>
      </c>
      <c r="K234" s="10">
        <v>0.25</v>
      </c>
      <c r="L234" s="27">
        <v>2.15</v>
      </c>
      <c r="M234" s="27">
        <v>1.449071466111421E-2</v>
      </c>
      <c r="N234" s="23" t="s">
        <v>69</v>
      </c>
      <c r="O234" s="21" t="s">
        <v>69</v>
      </c>
      <c r="P234" s="34">
        <v>5.32</v>
      </c>
      <c r="Q234" s="36">
        <v>1.9165016006095843E-2</v>
      </c>
      <c r="R234" s="23" t="s">
        <v>69</v>
      </c>
      <c r="S234" s="21" t="s">
        <v>69</v>
      </c>
      <c r="T234" s="23" t="s">
        <v>69</v>
      </c>
      <c r="U234" s="21" t="s">
        <v>69</v>
      </c>
      <c r="V234" s="14">
        <v>1.7819668229427769E-2</v>
      </c>
      <c r="W234" s="4">
        <v>7.4700000000000006</v>
      </c>
      <c r="X234" s="4">
        <v>298.8</v>
      </c>
      <c r="Y234" s="4">
        <v>5.3245168669530178</v>
      </c>
      <c r="Z234" s="15">
        <v>266.54772524531671</v>
      </c>
      <c r="AA234" s="10">
        <v>23.7</v>
      </c>
    </row>
    <row r="235" spans="1:27" ht="16" customHeight="1" x14ac:dyDescent="0.2">
      <c r="A235" s="10" t="s">
        <v>87</v>
      </c>
      <c r="B235" s="10" t="s">
        <v>88</v>
      </c>
      <c r="C235" s="10">
        <v>2</v>
      </c>
      <c r="D235" s="10">
        <v>203</v>
      </c>
      <c r="E235" s="10" t="s">
        <v>77</v>
      </c>
      <c r="F235" s="10" t="s">
        <v>71</v>
      </c>
      <c r="G235" s="10" t="s">
        <v>76</v>
      </c>
      <c r="H235" s="10" t="s">
        <v>110</v>
      </c>
      <c r="I235" s="10">
        <v>2022</v>
      </c>
      <c r="J235" s="11">
        <v>44905</v>
      </c>
      <c r="K235" s="10">
        <v>0.25</v>
      </c>
      <c r="L235" s="27">
        <v>0</v>
      </c>
      <c r="M235" s="27" t="s">
        <v>69</v>
      </c>
      <c r="N235" s="23" t="s">
        <v>69</v>
      </c>
      <c r="O235" s="21" t="s">
        <v>69</v>
      </c>
      <c r="P235" s="34">
        <v>6.38</v>
      </c>
      <c r="Q235" s="36">
        <v>1.9165016006095843E-2</v>
      </c>
      <c r="R235" s="23" t="s">
        <v>69</v>
      </c>
      <c r="S235" s="21" t="s">
        <v>69</v>
      </c>
      <c r="T235" s="23" t="s">
        <v>69</v>
      </c>
      <c r="U235" s="21" t="s">
        <v>69</v>
      </c>
      <c r="V235" s="14">
        <v>1.9165016006095843E-2</v>
      </c>
      <c r="W235" s="4">
        <v>6.38</v>
      </c>
      <c r="X235" s="4">
        <v>255.2</v>
      </c>
      <c r="Y235" s="4">
        <v>4.8909120847556586</v>
      </c>
      <c r="Z235" s="15">
        <v>227.65388046387153</v>
      </c>
      <c r="AA235" s="10">
        <v>28.3</v>
      </c>
    </row>
    <row r="236" spans="1:27" ht="16" customHeight="1" x14ac:dyDescent="0.2">
      <c r="A236" s="10" t="s">
        <v>87</v>
      </c>
      <c r="B236" s="10" t="s">
        <v>88</v>
      </c>
      <c r="C236" s="10">
        <v>3</v>
      </c>
      <c r="D236" s="10">
        <v>316</v>
      </c>
      <c r="E236" s="10" t="s">
        <v>77</v>
      </c>
      <c r="F236" s="10" t="s">
        <v>71</v>
      </c>
      <c r="G236" s="10" t="s">
        <v>72</v>
      </c>
      <c r="H236" s="10" t="s">
        <v>110</v>
      </c>
      <c r="I236" s="10">
        <v>2022</v>
      </c>
      <c r="J236" s="11">
        <v>44907</v>
      </c>
      <c r="K236" s="10">
        <v>0.25</v>
      </c>
      <c r="L236" s="27">
        <v>7.53</v>
      </c>
      <c r="M236" s="27">
        <v>1.449071466111421E-2</v>
      </c>
      <c r="N236" s="23" t="s">
        <v>69</v>
      </c>
      <c r="O236" s="21" t="s">
        <v>69</v>
      </c>
      <c r="P236" s="34">
        <v>2.83</v>
      </c>
      <c r="Q236" s="36">
        <v>1.9165016006095843E-2</v>
      </c>
      <c r="R236" s="23" t="s">
        <v>69</v>
      </c>
      <c r="S236" s="21" t="s">
        <v>69</v>
      </c>
      <c r="T236" s="23" t="s">
        <v>69</v>
      </c>
      <c r="U236" s="21" t="s">
        <v>69</v>
      </c>
      <c r="V236" s="14">
        <v>1.5767574970602438E-2</v>
      </c>
      <c r="W236" s="4">
        <v>10.36</v>
      </c>
      <c r="X236" s="4">
        <v>414.4</v>
      </c>
      <c r="Y236" s="4">
        <v>6.53408306781765</v>
      </c>
      <c r="Z236" s="15">
        <v>369.66993755575379</v>
      </c>
      <c r="AA236" s="10">
        <v>19.399999999999999</v>
      </c>
    </row>
    <row r="237" spans="1:27" ht="16" customHeight="1" x14ac:dyDescent="0.2">
      <c r="A237" s="10" t="s">
        <v>87</v>
      </c>
      <c r="B237" s="10" t="s">
        <v>88</v>
      </c>
      <c r="C237" s="10">
        <v>3</v>
      </c>
      <c r="D237" s="10">
        <v>317</v>
      </c>
      <c r="E237" s="10" t="s">
        <v>77</v>
      </c>
      <c r="F237" s="10" t="s">
        <v>71</v>
      </c>
      <c r="G237" s="10" t="s">
        <v>76</v>
      </c>
      <c r="H237" s="10" t="s">
        <v>110</v>
      </c>
      <c r="I237" s="10">
        <v>2022</v>
      </c>
      <c r="J237" s="11">
        <v>44907</v>
      </c>
      <c r="K237" s="10">
        <v>0.25</v>
      </c>
      <c r="L237" s="27">
        <v>13.83</v>
      </c>
      <c r="M237" s="27">
        <v>1.449071466111421E-2</v>
      </c>
      <c r="N237" s="23" t="s">
        <v>69</v>
      </c>
      <c r="O237" s="21" t="s">
        <v>69</v>
      </c>
      <c r="P237" s="34">
        <v>2.76</v>
      </c>
      <c r="Q237" s="36">
        <v>1.9165016006095843E-2</v>
      </c>
      <c r="R237" s="23" t="s">
        <v>69</v>
      </c>
      <c r="S237" s="21" t="s">
        <v>69</v>
      </c>
      <c r="T237" s="23" t="s">
        <v>69</v>
      </c>
      <c r="U237" s="21" t="s">
        <v>69</v>
      </c>
      <c r="V237" s="14">
        <v>1.5268356114528875E-2</v>
      </c>
      <c r="W237" s="4">
        <v>16.59</v>
      </c>
      <c r="X237" s="4">
        <v>663.6</v>
      </c>
      <c r="Y237" s="4">
        <v>10.132081117601361</v>
      </c>
      <c r="Z237" s="15">
        <v>591.97145405887602</v>
      </c>
      <c r="AA237" s="10">
        <v>20.96</v>
      </c>
    </row>
    <row r="238" spans="1:27" ht="16" customHeight="1" x14ac:dyDescent="0.2">
      <c r="A238" s="10" t="s">
        <v>87</v>
      </c>
      <c r="B238" s="10" t="s">
        <v>88</v>
      </c>
      <c r="C238" s="10">
        <v>1</v>
      </c>
      <c r="D238" s="10">
        <v>116</v>
      </c>
      <c r="E238" s="10" t="s">
        <v>77</v>
      </c>
      <c r="F238" s="10" t="s">
        <v>71</v>
      </c>
      <c r="G238" s="10" t="s">
        <v>72</v>
      </c>
      <c r="H238" s="10" t="s">
        <v>110</v>
      </c>
      <c r="I238" s="10">
        <v>2022</v>
      </c>
      <c r="J238" s="11">
        <v>44907</v>
      </c>
      <c r="K238" s="10">
        <v>0.25</v>
      </c>
      <c r="L238" s="27">
        <v>0</v>
      </c>
      <c r="M238" s="27" t="s">
        <v>69</v>
      </c>
      <c r="N238" s="23" t="s">
        <v>69</v>
      </c>
      <c r="O238" s="21" t="s">
        <v>69</v>
      </c>
      <c r="P238" s="34">
        <v>4.33</v>
      </c>
      <c r="Q238" s="36">
        <v>1.9165016006095843E-2</v>
      </c>
      <c r="R238" s="23" t="s">
        <v>69</v>
      </c>
      <c r="S238" s="21" t="s">
        <v>69</v>
      </c>
      <c r="T238" s="23" t="s">
        <v>69</v>
      </c>
      <c r="U238" s="21" t="s">
        <v>69</v>
      </c>
      <c r="V238" s="14">
        <v>1.9165016006095843E-2</v>
      </c>
      <c r="W238" s="4">
        <v>4.33</v>
      </c>
      <c r="X238" s="4">
        <v>173.2</v>
      </c>
      <c r="Y238" s="4">
        <v>3.3193807722557995</v>
      </c>
      <c r="Z238" s="15">
        <v>154.50490633363069</v>
      </c>
      <c r="AA238" s="10">
        <v>23.1</v>
      </c>
    </row>
    <row r="239" spans="1:27" ht="16" customHeight="1" x14ac:dyDescent="0.2">
      <c r="A239" s="10" t="s">
        <v>87</v>
      </c>
      <c r="B239" s="10" t="s">
        <v>88</v>
      </c>
      <c r="C239" s="10">
        <v>1</v>
      </c>
      <c r="D239" s="10">
        <v>118</v>
      </c>
      <c r="E239" s="10" t="s">
        <v>77</v>
      </c>
      <c r="F239" s="10" t="s">
        <v>71</v>
      </c>
      <c r="G239" s="10" t="s">
        <v>73</v>
      </c>
      <c r="H239" s="10" t="s">
        <v>110</v>
      </c>
      <c r="I239" s="10">
        <v>2022</v>
      </c>
      <c r="J239" s="11">
        <v>44907</v>
      </c>
      <c r="K239" s="10">
        <v>0.25</v>
      </c>
      <c r="L239" s="27">
        <v>0</v>
      </c>
      <c r="M239" s="27" t="s">
        <v>69</v>
      </c>
      <c r="N239" s="23" t="s">
        <v>69</v>
      </c>
      <c r="O239" s="21" t="s">
        <v>69</v>
      </c>
      <c r="P239" s="34">
        <v>5.62</v>
      </c>
      <c r="Q239" s="36">
        <v>1.9165016006095843E-2</v>
      </c>
      <c r="R239" s="23" t="s">
        <v>69</v>
      </c>
      <c r="S239" s="21" t="s">
        <v>69</v>
      </c>
      <c r="T239" s="23" t="s">
        <v>69</v>
      </c>
      <c r="U239" s="21" t="s">
        <v>69</v>
      </c>
      <c r="V239" s="14">
        <v>1.9165016006095843E-2</v>
      </c>
      <c r="W239" s="4">
        <v>5.62</v>
      </c>
      <c r="X239" s="4">
        <v>224.8</v>
      </c>
      <c r="Y239" s="4">
        <v>4.3082955981703455</v>
      </c>
      <c r="Z239" s="15">
        <v>200.53523639607494</v>
      </c>
      <c r="AA239" s="10">
        <v>26.3</v>
      </c>
    </row>
    <row r="240" spans="1:27" ht="16" customHeight="1" x14ac:dyDescent="0.2">
      <c r="A240" s="10" t="s">
        <v>87</v>
      </c>
      <c r="B240" s="10" t="s">
        <v>88</v>
      </c>
      <c r="C240" s="10">
        <v>3</v>
      </c>
      <c r="D240" s="10">
        <v>318</v>
      </c>
      <c r="E240" s="10" t="s">
        <v>77</v>
      </c>
      <c r="F240" s="10" t="s">
        <v>71</v>
      </c>
      <c r="G240" s="10" t="s">
        <v>73</v>
      </c>
      <c r="H240" s="10" t="s">
        <v>110</v>
      </c>
      <c r="I240" s="10">
        <v>2022</v>
      </c>
      <c r="J240" s="11">
        <v>44907</v>
      </c>
      <c r="K240" s="10">
        <v>0.25</v>
      </c>
      <c r="L240" s="27">
        <v>4.2</v>
      </c>
      <c r="M240" s="27">
        <v>1.449071466111421E-2</v>
      </c>
      <c r="N240" s="23" t="s">
        <v>69</v>
      </c>
      <c r="O240" s="21" t="s">
        <v>69</v>
      </c>
      <c r="P240" s="34">
        <v>3.36</v>
      </c>
      <c r="Q240" s="36">
        <v>1.9165016006095843E-2</v>
      </c>
      <c r="R240" s="23" t="s">
        <v>69</v>
      </c>
      <c r="S240" s="21" t="s">
        <v>69</v>
      </c>
      <c r="T240" s="23" t="s">
        <v>69</v>
      </c>
      <c r="U240" s="21" t="s">
        <v>69</v>
      </c>
      <c r="V240" s="14">
        <v>1.6568181925550488E-2</v>
      </c>
      <c r="W240" s="4">
        <v>7.5600000000000005</v>
      </c>
      <c r="X240" s="4">
        <v>302.40000000000003</v>
      </c>
      <c r="Y240" s="4">
        <v>5.0102182142864686</v>
      </c>
      <c r="Z240" s="15">
        <v>269.75914362176633</v>
      </c>
      <c r="AA240" s="10">
        <v>28.9</v>
      </c>
    </row>
    <row r="241" spans="1:27" ht="16" customHeight="1" x14ac:dyDescent="0.2">
      <c r="A241" s="10" t="s">
        <v>87</v>
      </c>
      <c r="B241" s="10" t="s">
        <v>88</v>
      </c>
      <c r="C241" s="10">
        <v>1</v>
      </c>
      <c r="D241" s="10">
        <v>117</v>
      </c>
      <c r="E241" s="10" t="s">
        <v>77</v>
      </c>
      <c r="F241" s="10" t="s">
        <v>71</v>
      </c>
      <c r="G241" s="10" t="s">
        <v>76</v>
      </c>
      <c r="H241" s="10" t="s">
        <v>110</v>
      </c>
      <c r="I241" s="10">
        <v>2022</v>
      </c>
      <c r="J241" s="11">
        <v>44907</v>
      </c>
      <c r="K241" s="10">
        <v>0.25</v>
      </c>
      <c r="L241" s="27">
        <v>0</v>
      </c>
      <c r="M241" s="27" t="s">
        <v>69</v>
      </c>
      <c r="N241" s="23" t="s">
        <v>69</v>
      </c>
      <c r="O241" s="21" t="s">
        <v>69</v>
      </c>
      <c r="P241" s="34">
        <v>12.77</v>
      </c>
      <c r="Q241" s="36">
        <v>1.9165016006095843E-2</v>
      </c>
      <c r="R241" s="23" t="s">
        <v>69</v>
      </c>
      <c r="S241" s="21" t="s">
        <v>69</v>
      </c>
      <c r="T241" s="23" t="s">
        <v>69</v>
      </c>
      <c r="U241" s="21" t="s">
        <v>69</v>
      </c>
      <c r="V241" s="14">
        <v>1.9165016006095843E-2</v>
      </c>
      <c r="W241" s="4">
        <v>12.77</v>
      </c>
      <c r="X241" s="4">
        <v>510.79999999999995</v>
      </c>
      <c r="Y241" s="4">
        <v>9.7894901759137554</v>
      </c>
      <c r="Z241" s="15">
        <v>455.66458519179298</v>
      </c>
      <c r="AA241" s="10">
        <v>44.6</v>
      </c>
    </row>
    <row r="242" spans="1:27" ht="16" customHeight="1" x14ac:dyDescent="0.2">
      <c r="A242" s="10" t="s">
        <v>87</v>
      </c>
      <c r="B242" s="10" t="s">
        <v>88</v>
      </c>
      <c r="C242" s="10">
        <v>4</v>
      </c>
      <c r="D242" s="10">
        <v>412</v>
      </c>
      <c r="E242" s="10" t="s">
        <v>77</v>
      </c>
      <c r="F242" s="10" t="s">
        <v>71</v>
      </c>
      <c r="G242" s="10" t="s">
        <v>73</v>
      </c>
      <c r="H242" s="10" t="s">
        <v>110</v>
      </c>
      <c r="I242" s="10">
        <v>2022</v>
      </c>
      <c r="J242" s="11">
        <v>44909</v>
      </c>
      <c r="K242" s="10">
        <v>0.25</v>
      </c>
      <c r="L242" s="27">
        <v>0</v>
      </c>
      <c r="M242" s="27" t="s">
        <v>69</v>
      </c>
      <c r="N242" s="23" t="s">
        <v>69</v>
      </c>
      <c r="O242" s="21" t="s">
        <v>69</v>
      </c>
      <c r="P242" s="33">
        <v>1.3</v>
      </c>
      <c r="Q242" s="36">
        <v>1.9165016006095843E-2</v>
      </c>
      <c r="R242" s="23" t="s">
        <v>69</v>
      </c>
      <c r="S242" s="21" t="s">
        <v>69</v>
      </c>
      <c r="T242" s="23" t="s">
        <v>69</v>
      </c>
      <c r="U242" s="21" t="s">
        <v>69</v>
      </c>
      <c r="V242" s="14">
        <v>1.9165016006095843E-2</v>
      </c>
      <c r="W242" s="4">
        <v>1.3</v>
      </c>
      <c r="X242" s="4">
        <v>52</v>
      </c>
      <c r="Y242" s="4">
        <v>0.9965808323169838</v>
      </c>
      <c r="Z242" s="15">
        <v>46.387154326494205</v>
      </c>
      <c r="AA242" s="10">
        <v>14.31</v>
      </c>
    </row>
    <row r="243" spans="1:27" ht="16" customHeight="1" x14ac:dyDescent="0.2">
      <c r="A243" s="10" t="s">
        <v>87</v>
      </c>
      <c r="B243" s="10" t="s">
        <v>88</v>
      </c>
      <c r="C243" s="10">
        <v>4</v>
      </c>
      <c r="D243" s="10">
        <v>411</v>
      </c>
      <c r="E243" s="10" t="s">
        <v>77</v>
      </c>
      <c r="F243" s="10" t="s">
        <v>71</v>
      </c>
      <c r="G243" s="10" t="s">
        <v>72</v>
      </c>
      <c r="H243" s="10" t="s">
        <v>110</v>
      </c>
      <c r="I243" s="10">
        <v>2022</v>
      </c>
      <c r="J243" s="11">
        <v>44909</v>
      </c>
      <c r="K243" s="10">
        <v>0.25</v>
      </c>
      <c r="L243" s="27">
        <v>0</v>
      </c>
      <c r="M243" s="27" t="s">
        <v>69</v>
      </c>
      <c r="N243" s="23" t="s">
        <v>69</v>
      </c>
      <c r="O243" s="21" t="s">
        <v>69</v>
      </c>
      <c r="P243" s="33">
        <v>2.4</v>
      </c>
      <c r="Q243" s="36">
        <v>1.9165016006095843E-2</v>
      </c>
      <c r="R243" s="23" t="s">
        <v>69</v>
      </c>
      <c r="S243" s="21" t="s">
        <v>69</v>
      </c>
      <c r="T243" s="23" t="s">
        <v>69</v>
      </c>
      <c r="U243" s="21" t="s">
        <v>69</v>
      </c>
      <c r="V243" s="14">
        <v>1.9165016006095843E-2</v>
      </c>
      <c r="W243" s="4">
        <v>2.4</v>
      </c>
      <c r="X243" s="4">
        <v>96</v>
      </c>
      <c r="Y243" s="4">
        <v>1.839841536585201</v>
      </c>
      <c r="Z243" s="15">
        <v>85.637823371989299</v>
      </c>
      <c r="AA243" s="10">
        <v>19.260000000000002</v>
      </c>
    </row>
    <row r="244" spans="1:27" ht="16" customHeight="1" x14ac:dyDescent="0.2">
      <c r="A244" s="10" t="s">
        <v>87</v>
      </c>
      <c r="B244" s="10" t="s">
        <v>88</v>
      </c>
      <c r="C244" s="10">
        <v>4</v>
      </c>
      <c r="D244" s="10">
        <v>410</v>
      </c>
      <c r="E244" s="10" t="s">
        <v>77</v>
      </c>
      <c r="F244" s="10" t="s">
        <v>71</v>
      </c>
      <c r="G244" s="10" t="s">
        <v>76</v>
      </c>
      <c r="H244" s="10" t="s">
        <v>110</v>
      </c>
      <c r="I244" s="10">
        <v>2022</v>
      </c>
      <c r="J244" s="11">
        <v>44909</v>
      </c>
      <c r="K244" s="10">
        <v>0.25</v>
      </c>
      <c r="L244" s="28">
        <v>11.2</v>
      </c>
      <c r="M244" s="27">
        <v>1.449071466111421E-2</v>
      </c>
      <c r="N244" s="23" t="s">
        <v>69</v>
      </c>
      <c r="O244" s="21" t="s">
        <v>69</v>
      </c>
      <c r="P244" s="33">
        <v>0.6</v>
      </c>
      <c r="Q244" s="36">
        <v>1.9165016006095843E-2</v>
      </c>
      <c r="R244" s="23" t="s">
        <v>69</v>
      </c>
      <c r="S244" s="21" t="s">
        <v>69</v>
      </c>
      <c r="T244" s="23" t="s">
        <v>69</v>
      </c>
      <c r="U244" s="21" t="s">
        <v>69</v>
      </c>
      <c r="V244" s="14">
        <v>1.472839100068955E-2</v>
      </c>
      <c r="W244" s="4">
        <v>11.799999999999999</v>
      </c>
      <c r="X244" s="4">
        <v>471.99999999999994</v>
      </c>
      <c r="Y244" s="4">
        <v>6.9518005523254667</v>
      </c>
      <c r="Z244" s="15">
        <v>421.05263157894734</v>
      </c>
      <c r="AA244" s="4">
        <v>27.85</v>
      </c>
    </row>
    <row r="245" spans="1:27" x14ac:dyDescent="0.2">
      <c r="A245" s="10"/>
      <c r="B245" s="10"/>
      <c r="C245" s="10"/>
      <c r="D245" s="10"/>
      <c r="E245" s="10"/>
      <c r="F245" s="10"/>
      <c r="G245" s="10"/>
      <c r="H245" s="10"/>
      <c r="I245" s="10"/>
      <c r="J245" s="10"/>
      <c r="K245" s="10"/>
    </row>
    <row r="246" spans="1:27" x14ac:dyDescent="0.2">
      <c r="A246" s="10"/>
      <c r="B246" s="10"/>
      <c r="C246" s="10"/>
      <c r="D246" s="10"/>
      <c r="E246" s="10"/>
      <c r="F246" s="10"/>
      <c r="G246" s="10"/>
      <c r="H246" s="10"/>
      <c r="I246" s="10"/>
      <c r="J246" s="10"/>
      <c r="K246" s="10"/>
    </row>
    <row r="247" spans="1:27" x14ac:dyDescent="0.2">
      <c r="A247" s="10"/>
      <c r="B247" s="10"/>
      <c r="C247" s="10"/>
      <c r="D247" s="10"/>
      <c r="E247" s="10"/>
      <c r="F247" s="10"/>
      <c r="G247" s="10"/>
      <c r="H247" s="10"/>
      <c r="I247" s="10"/>
      <c r="J247" s="10"/>
      <c r="K247" s="10"/>
    </row>
    <row r="248" spans="1:27" x14ac:dyDescent="0.2">
      <c r="A248" s="10"/>
      <c r="B248" s="10"/>
      <c r="C248" s="10"/>
      <c r="D248" s="10"/>
      <c r="E248" s="10"/>
      <c r="F248" s="10"/>
      <c r="G248" s="10"/>
      <c r="H248" s="10"/>
      <c r="I248" s="10"/>
      <c r="J248" s="10"/>
      <c r="K248" s="10"/>
    </row>
    <row r="249" spans="1:27" x14ac:dyDescent="0.2">
      <c r="A249" s="10"/>
      <c r="B249" s="10"/>
      <c r="C249" s="10"/>
      <c r="D249" s="10"/>
      <c r="E249" s="10"/>
      <c r="F249" s="10"/>
      <c r="G249" s="10"/>
      <c r="H249" s="10"/>
      <c r="I249" s="10"/>
      <c r="J249" s="10"/>
      <c r="K249" s="10"/>
    </row>
    <row r="250" spans="1:27" x14ac:dyDescent="0.2">
      <c r="A250" s="10"/>
      <c r="B250" s="10"/>
      <c r="C250" s="10"/>
      <c r="D250" s="10"/>
      <c r="E250" s="10"/>
      <c r="F250" s="10"/>
      <c r="G250" s="10"/>
      <c r="H250" s="10"/>
      <c r="I250" s="10"/>
      <c r="J250" s="10"/>
      <c r="K250" s="10"/>
    </row>
    <row r="251" spans="1:27" x14ac:dyDescent="0.2">
      <c r="A251" s="10"/>
      <c r="B251" s="10"/>
      <c r="C251" s="10"/>
      <c r="D251" s="10"/>
      <c r="E251" s="10"/>
      <c r="F251" s="10"/>
      <c r="G251" s="10"/>
      <c r="H251" s="10"/>
      <c r="I251" s="10"/>
      <c r="J251" s="10"/>
      <c r="K251" s="10"/>
    </row>
    <row r="252" spans="1:27" x14ac:dyDescent="0.2">
      <c r="A252" s="10"/>
      <c r="B252" s="10"/>
      <c r="C252" s="10"/>
      <c r="D252" s="10"/>
      <c r="E252" s="10"/>
      <c r="F252" s="10"/>
      <c r="G252" s="10"/>
      <c r="H252" s="10"/>
      <c r="I252" s="10"/>
      <c r="J252" s="10"/>
      <c r="K252" s="10"/>
    </row>
    <row r="253" spans="1:27" x14ac:dyDescent="0.2">
      <c r="A253" s="10"/>
      <c r="B253" s="10"/>
      <c r="C253" s="10"/>
      <c r="D253" s="10"/>
      <c r="E253" s="10"/>
      <c r="F253" s="10"/>
      <c r="G253" s="10"/>
      <c r="H253" s="10"/>
      <c r="I253" s="10"/>
      <c r="J253" s="10"/>
      <c r="K253" s="10"/>
    </row>
    <row r="254" spans="1:27" x14ac:dyDescent="0.2">
      <c r="A254" s="10"/>
      <c r="B254" s="10"/>
      <c r="C254" s="10"/>
      <c r="D254" s="10"/>
      <c r="E254" s="10"/>
      <c r="F254" s="10"/>
      <c r="G254" s="10"/>
      <c r="H254" s="10"/>
      <c r="I254" s="10"/>
      <c r="J254" s="10"/>
      <c r="K254" s="10"/>
    </row>
    <row r="255" spans="1:27" x14ac:dyDescent="0.2">
      <c r="A255" s="10"/>
      <c r="B255" s="10"/>
      <c r="C255" s="10"/>
      <c r="D255" s="10"/>
      <c r="E255" s="10"/>
      <c r="F255" s="10"/>
      <c r="G255" s="10"/>
      <c r="H255" s="10"/>
      <c r="I255" s="10"/>
      <c r="J255" s="10"/>
      <c r="K255" s="10"/>
    </row>
    <row r="256" spans="1:27" x14ac:dyDescent="0.2">
      <c r="A256" s="10"/>
      <c r="B256" s="10"/>
      <c r="C256" s="10"/>
      <c r="D256" s="10"/>
      <c r="E256" s="10"/>
      <c r="F256" s="10"/>
      <c r="G256" s="10"/>
      <c r="H256" s="10"/>
      <c r="I256" s="10"/>
      <c r="J256" s="10"/>
      <c r="K256" s="10"/>
    </row>
    <row r="257" spans="1:11" x14ac:dyDescent="0.2">
      <c r="A257" s="10"/>
      <c r="B257" s="10"/>
      <c r="C257" s="10"/>
      <c r="D257" s="10"/>
      <c r="E257" s="10"/>
      <c r="F257" s="10"/>
      <c r="G257" s="10"/>
      <c r="H257" s="10"/>
      <c r="I257" s="10"/>
      <c r="J257" s="10"/>
      <c r="K257" s="10"/>
    </row>
    <row r="258" spans="1:11" x14ac:dyDescent="0.2">
      <c r="A258" s="10"/>
      <c r="B258" s="10"/>
      <c r="C258" s="10"/>
      <c r="D258" s="10"/>
      <c r="E258" s="10"/>
      <c r="F258" s="10"/>
      <c r="G258" s="10"/>
      <c r="H258" s="10"/>
      <c r="I258" s="10"/>
      <c r="J258" s="10"/>
      <c r="K258" s="10"/>
    </row>
    <row r="259" spans="1:11" x14ac:dyDescent="0.2">
      <c r="A259" s="10"/>
      <c r="B259" s="10"/>
      <c r="C259" s="10"/>
      <c r="D259" s="10"/>
      <c r="E259" s="10"/>
      <c r="F259" s="10"/>
      <c r="G259" s="10"/>
      <c r="H259" s="10"/>
      <c r="I259" s="10"/>
      <c r="J259" s="10"/>
      <c r="K259" s="10"/>
    </row>
    <row r="260" spans="1:11" x14ac:dyDescent="0.2">
      <c r="A260" s="10"/>
      <c r="B260" s="10"/>
      <c r="C260" s="10"/>
      <c r="D260" s="10"/>
      <c r="E260" s="10"/>
      <c r="F260" s="10"/>
      <c r="G260" s="10"/>
      <c r="H260" s="10"/>
      <c r="I260" s="10"/>
      <c r="J260" s="10"/>
      <c r="K260" s="10"/>
    </row>
    <row r="261" spans="1:11" x14ac:dyDescent="0.2">
      <c r="A261" s="10"/>
      <c r="B261" s="10"/>
      <c r="C261" s="10"/>
      <c r="D261" s="10"/>
      <c r="E261" s="10"/>
      <c r="F261" s="10"/>
      <c r="G261" s="10"/>
      <c r="H261" s="10"/>
      <c r="I261" s="10"/>
      <c r="J261" s="10"/>
      <c r="K261" s="10"/>
    </row>
    <row r="262" spans="1:11" x14ac:dyDescent="0.2">
      <c r="A262" s="10"/>
      <c r="B262" s="10"/>
      <c r="C262" s="10"/>
      <c r="D262" s="10"/>
      <c r="E262" s="10"/>
      <c r="F262" s="10"/>
      <c r="G262" s="10"/>
      <c r="H262" s="10"/>
      <c r="I262" s="10"/>
      <c r="J262" s="10"/>
      <c r="K262" s="10"/>
    </row>
    <row r="263" spans="1:11" x14ac:dyDescent="0.2">
      <c r="A263" s="10"/>
      <c r="B263" s="10"/>
      <c r="C263" s="10"/>
      <c r="D263" s="10"/>
      <c r="E263" s="10"/>
      <c r="F263" s="10"/>
      <c r="G263" s="10"/>
      <c r="H263" s="10"/>
      <c r="I263" s="10"/>
      <c r="J263" s="10"/>
      <c r="K263" s="10"/>
    </row>
    <row r="264" spans="1:11" x14ac:dyDescent="0.2">
      <c r="A264" s="10"/>
      <c r="B264" s="10"/>
      <c r="C264" s="10"/>
      <c r="D264" s="10"/>
      <c r="E264" s="10"/>
      <c r="F264" s="10"/>
      <c r="G264" s="10"/>
      <c r="H264" s="10"/>
      <c r="I264" s="10"/>
      <c r="J264" s="10"/>
      <c r="K264" s="10"/>
    </row>
    <row r="265" spans="1:11" x14ac:dyDescent="0.2">
      <c r="A265" s="10"/>
      <c r="B265" s="10"/>
      <c r="C265" s="10"/>
      <c r="D265" s="10"/>
      <c r="E265" s="10"/>
      <c r="F265" s="10"/>
      <c r="G265" s="10"/>
      <c r="H265" s="10"/>
      <c r="I265" s="10"/>
      <c r="J265" s="10"/>
      <c r="K265" s="10"/>
    </row>
    <row r="266" spans="1:11" x14ac:dyDescent="0.2">
      <c r="A266" s="10"/>
      <c r="B266" s="10"/>
      <c r="C266" s="10"/>
      <c r="D266" s="10"/>
      <c r="E266" s="10"/>
      <c r="F266" s="10"/>
      <c r="G266" s="10"/>
      <c r="H266" s="10"/>
      <c r="I266" s="10"/>
      <c r="J266" s="10"/>
      <c r="K266" s="10"/>
    </row>
    <row r="267" spans="1:11" x14ac:dyDescent="0.2">
      <c r="A267" s="10"/>
      <c r="B267" s="10"/>
      <c r="C267" s="10"/>
      <c r="D267" s="10"/>
      <c r="E267" s="10"/>
      <c r="F267" s="10"/>
      <c r="G267" s="10"/>
      <c r="H267" s="10"/>
      <c r="I267" s="10"/>
      <c r="J267" s="10"/>
      <c r="K267" s="10"/>
    </row>
    <row r="268" spans="1:11" x14ac:dyDescent="0.2">
      <c r="A268" s="10"/>
      <c r="B268" s="10"/>
      <c r="C268" s="10"/>
      <c r="D268" s="10"/>
      <c r="E268" s="10"/>
      <c r="F268" s="10"/>
      <c r="G268" s="10"/>
      <c r="H268" s="10"/>
      <c r="I268" s="10"/>
      <c r="J268" s="10"/>
      <c r="K268" s="10"/>
    </row>
    <row r="269" spans="1:11" x14ac:dyDescent="0.2">
      <c r="A269" s="10"/>
      <c r="B269" s="10"/>
      <c r="C269" s="10"/>
      <c r="D269" s="10"/>
      <c r="E269" s="10"/>
      <c r="F269" s="10"/>
      <c r="G269" s="10"/>
      <c r="H269" s="10"/>
      <c r="I269" s="10"/>
      <c r="J269" s="10"/>
      <c r="K269" s="10"/>
    </row>
    <row r="270" spans="1:11" x14ac:dyDescent="0.2">
      <c r="A270" s="10"/>
      <c r="B270" s="10"/>
      <c r="C270" s="10"/>
      <c r="D270" s="10"/>
      <c r="E270" s="10"/>
      <c r="F270" s="10"/>
      <c r="G270" s="10"/>
      <c r="H270" s="10"/>
      <c r="I270" s="10"/>
      <c r="J270" s="10"/>
      <c r="K270" s="10"/>
    </row>
    <row r="271" spans="1:11" x14ac:dyDescent="0.2">
      <c r="A271" s="10"/>
      <c r="B271" s="10"/>
      <c r="C271" s="10"/>
      <c r="D271" s="10"/>
      <c r="E271" s="10"/>
      <c r="F271" s="10"/>
      <c r="G271" s="10"/>
      <c r="H271" s="10"/>
      <c r="I271" s="10"/>
      <c r="J271" s="10"/>
      <c r="K271" s="10"/>
    </row>
    <row r="272" spans="1:11" x14ac:dyDescent="0.2">
      <c r="A272" s="10"/>
      <c r="B272" s="10"/>
      <c r="C272" s="10"/>
      <c r="D272" s="10"/>
      <c r="E272" s="10"/>
      <c r="F272" s="10"/>
      <c r="G272" s="10"/>
      <c r="H272" s="10"/>
      <c r="I272" s="10"/>
      <c r="J272" s="10"/>
      <c r="K272" s="10"/>
    </row>
    <row r="273" spans="1:11" x14ac:dyDescent="0.2">
      <c r="A273" s="10"/>
      <c r="B273" s="10"/>
      <c r="C273" s="10"/>
      <c r="D273" s="10"/>
      <c r="E273" s="10"/>
      <c r="F273" s="10"/>
      <c r="G273" s="10"/>
      <c r="H273" s="10"/>
      <c r="I273" s="10"/>
      <c r="J273" s="10"/>
      <c r="K273" s="10"/>
    </row>
    <row r="274" spans="1:11" x14ac:dyDescent="0.2">
      <c r="A274" s="10"/>
      <c r="B274" s="10"/>
      <c r="C274" s="10"/>
      <c r="D274" s="10"/>
      <c r="E274" s="10"/>
      <c r="F274" s="10"/>
      <c r="G274" s="10"/>
      <c r="H274" s="10"/>
      <c r="I274" s="10"/>
      <c r="J274" s="10"/>
      <c r="K274" s="10"/>
    </row>
    <row r="275" spans="1:11" x14ac:dyDescent="0.2">
      <c r="A275" s="10"/>
      <c r="B275" s="10"/>
      <c r="C275" s="10"/>
      <c r="D275" s="10"/>
      <c r="E275" s="10"/>
      <c r="F275" s="10"/>
      <c r="G275" s="10"/>
      <c r="H275" s="10"/>
      <c r="I275" s="10"/>
      <c r="J275" s="10"/>
      <c r="K275" s="10"/>
    </row>
    <row r="276" spans="1:11" x14ac:dyDescent="0.2">
      <c r="A276" s="10"/>
      <c r="B276" s="10"/>
      <c r="C276" s="10"/>
      <c r="D276" s="10"/>
      <c r="E276" s="10"/>
      <c r="F276" s="10"/>
      <c r="G276" s="10"/>
      <c r="H276" s="10"/>
      <c r="I276" s="10"/>
      <c r="J276" s="10"/>
      <c r="K276" s="10"/>
    </row>
    <row r="277" spans="1:11" x14ac:dyDescent="0.2">
      <c r="A277" s="10"/>
      <c r="B277" s="10"/>
      <c r="C277" s="10"/>
      <c r="D277" s="10"/>
      <c r="E277" s="10"/>
      <c r="F277" s="10"/>
      <c r="G277" s="10"/>
      <c r="H277" s="10"/>
      <c r="I277" s="10"/>
      <c r="J277" s="10"/>
      <c r="K277" s="10"/>
    </row>
    <row r="278" spans="1:11" x14ac:dyDescent="0.2">
      <c r="A278" s="10"/>
      <c r="B278" s="10"/>
      <c r="C278" s="10"/>
      <c r="D278" s="10"/>
      <c r="E278" s="10"/>
      <c r="F278" s="10"/>
      <c r="G278" s="10"/>
      <c r="H278" s="10"/>
      <c r="I278" s="10"/>
      <c r="J278" s="10"/>
      <c r="K278" s="10"/>
    </row>
    <row r="279" spans="1:11" x14ac:dyDescent="0.2">
      <c r="A279" s="10"/>
      <c r="B279" s="10"/>
      <c r="C279" s="10"/>
      <c r="D279" s="10"/>
      <c r="E279" s="10"/>
      <c r="F279" s="10"/>
      <c r="G279" s="10"/>
      <c r="H279" s="10"/>
      <c r="I279" s="10"/>
      <c r="J279" s="10"/>
      <c r="K279" s="10"/>
    </row>
    <row r="280" spans="1:11" x14ac:dyDescent="0.2">
      <c r="A280" s="10"/>
      <c r="B280" s="10"/>
      <c r="C280" s="10"/>
      <c r="D280" s="10"/>
      <c r="E280" s="10"/>
      <c r="F280" s="10"/>
      <c r="G280" s="10"/>
      <c r="H280" s="10"/>
      <c r="I280" s="10"/>
      <c r="J280" s="10"/>
      <c r="K280" s="10"/>
    </row>
    <row r="281" spans="1:11" x14ac:dyDescent="0.2">
      <c r="A281" s="10"/>
      <c r="B281" s="10"/>
      <c r="C281" s="10"/>
      <c r="D281" s="10"/>
      <c r="E281" s="10"/>
      <c r="F281" s="10"/>
      <c r="G281" s="10"/>
      <c r="H281" s="10"/>
      <c r="I281" s="10"/>
      <c r="J281" s="10"/>
      <c r="K281" s="10"/>
    </row>
    <row r="282" spans="1:11" x14ac:dyDescent="0.2">
      <c r="A282" s="10"/>
      <c r="B282" s="10"/>
      <c r="C282" s="10"/>
      <c r="D282" s="10"/>
      <c r="E282" s="10"/>
      <c r="F282" s="10"/>
      <c r="G282" s="10"/>
      <c r="H282" s="10"/>
      <c r="I282" s="10"/>
      <c r="J282" s="10"/>
      <c r="K282" s="10"/>
    </row>
    <row r="283" spans="1:11" x14ac:dyDescent="0.2">
      <c r="A283" s="10"/>
      <c r="B283" s="10"/>
      <c r="C283" s="10"/>
      <c r="D283" s="10"/>
      <c r="E283" s="10"/>
      <c r="F283" s="10"/>
      <c r="G283" s="10"/>
      <c r="H283" s="10"/>
      <c r="I283" s="10"/>
      <c r="J283" s="10"/>
      <c r="K283" s="10"/>
    </row>
    <row r="284" spans="1:11" x14ac:dyDescent="0.2">
      <c r="A284" s="10"/>
      <c r="B284" s="10"/>
      <c r="C284" s="10"/>
      <c r="D284" s="10"/>
      <c r="E284" s="10"/>
      <c r="F284" s="10"/>
      <c r="G284" s="10"/>
      <c r="H284" s="10"/>
      <c r="I284" s="10"/>
      <c r="J284" s="10"/>
      <c r="K284" s="10"/>
    </row>
    <row r="285" spans="1:11" x14ac:dyDescent="0.2">
      <c r="A285" s="10"/>
      <c r="B285" s="10"/>
      <c r="C285" s="10"/>
      <c r="D285" s="10"/>
      <c r="E285" s="10"/>
      <c r="F285" s="10"/>
      <c r="G285" s="10"/>
      <c r="H285" s="10"/>
      <c r="I285" s="10"/>
      <c r="J285" s="10"/>
      <c r="K285" s="10"/>
    </row>
    <row r="286" spans="1:11" x14ac:dyDescent="0.2">
      <c r="A286" s="10"/>
      <c r="B286" s="10"/>
      <c r="C286" s="10"/>
      <c r="D286" s="10"/>
      <c r="E286" s="10"/>
      <c r="F286" s="10"/>
      <c r="G286" s="10"/>
      <c r="H286" s="10"/>
      <c r="I286" s="10"/>
      <c r="J286" s="10"/>
      <c r="K286" s="10"/>
    </row>
    <row r="287" spans="1:11" x14ac:dyDescent="0.2">
      <c r="A287" s="10"/>
      <c r="B287" s="10"/>
      <c r="C287" s="10"/>
      <c r="D287" s="10"/>
      <c r="E287" s="10"/>
      <c r="F287" s="10"/>
      <c r="G287" s="10"/>
      <c r="H287" s="10"/>
      <c r="I287" s="10"/>
      <c r="J287" s="10"/>
      <c r="K287" s="10"/>
    </row>
    <row r="288" spans="1:11" x14ac:dyDescent="0.2">
      <c r="A288" s="10"/>
      <c r="B288" s="10"/>
      <c r="C288" s="10"/>
      <c r="D288" s="10"/>
      <c r="E288" s="10"/>
      <c r="F288" s="10"/>
      <c r="G288" s="10"/>
      <c r="H288" s="10"/>
      <c r="I288" s="10"/>
      <c r="J288" s="10"/>
      <c r="K288" s="10"/>
    </row>
    <row r="289" spans="1:11" x14ac:dyDescent="0.2">
      <c r="A289" s="10"/>
      <c r="B289" s="10"/>
      <c r="C289" s="10"/>
      <c r="D289" s="10"/>
      <c r="E289" s="10"/>
      <c r="F289" s="10"/>
      <c r="G289" s="10"/>
      <c r="H289" s="10"/>
      <c r="I289" s="10"/>
      <c r="J289" s="10"/>
      <c r="K289" s="10"/>
    </row>
    <row r="290" spans="1:11" x14ac:dyDescent="0.2">
      <c r="A290" s="10"/>
      <c r="B290" s="10"/>
      <c r="C290" s="10"/>
      <c r="D290" s="10"/>
      <c r="E290" s="10"/>
      <c r="F290" s="10"/>
      <c r="G290" s="10"/>
      <c r="H290" s="10"/>
      <c r="I290" s="10"/>
      <c r="J290" s="10"/>
      <c r="K290" s="10"/>
    </row>
    <row r="291" spans="1:11" x14ac:dyDescent="0.2">
      <c r="A291" s="10"/>
      <c r="B291" s="10"/>
      <c r="C291" s="10"/>
      <c r="D291" s="10"/>
      <c r="E291" s="10"/>
      <c r="F291" s="10"/>
      <c r="G291" s="10"/>
      <c r="H291" s="10"/>
      <c r="I291" s="10"/>
      <c r="J291" s="10"/>
      <c r="K291" s="10"/>
    </row>
    <row r="292" spans="1:11" x14ac:dyDescent="0.2">
      <c r="A292" s="10"/>
      <c r="B292" s="10"/>
      <c r="C292" s="10"/>
      <c r="D292" s="10"/>
      <c r="E292" s="10"/>
      <c r="F292" s="10"/>
      <c r="G292" s="10"/>
      <c r="H292" s="10"/>
      <c r="I292" s="10"/>
      <c r="J292" s="10"/>
      <c r="K292" s="10"/>
    </row>
    <row r="293" spans="1:11" x14ac:dyDescent="0.2">
      <c r="A293" s="10"/>
      <c r="B293" s="10"/>
      <c r="C293" s="10"/>
      <c r="D293" s="10"/>
      <c r="E293" s="10"/>
      <c r="F293" s="10"/>
      <c r="G293" s="10"/>
      <c r="H293" s="10"/>
      <c r="I293" s="10"/>
      <c r="J293" s="10"/>
      <c r="K293" s="10"/>
    </row>
    <row r="294" spans="1:11" x14ac:dyDescent="0.2">
      <c r="A294" s="10"/>
      <c r="B294" s="10"/>
      <c r="C294" s="10"/>
      <c r="D294" s="10"/>
      <c r="E294" s="10"/>
      <c r="F294" s="10"/>
      <c r="G294" s="10"/>
      <c r="H294" s="10"/>
      <c r="I294" s="10"/>
      <c r="J294" s="10"/>
      <c r="K294" s="10"/>
    </row>
    <row r="295" spans="1:11" x14ac:dyDescent="0.2">
      <c r="A295" s="10"/>
      <c r="B295" s="10"/>
      <c r="C295" s="10"/>
      <c r="D295" s="10"/>
      <c r="E295" s="10"/>
      <c r="F295" s="10"/>
      <c r="G295" s="10"/>
      <c r="H295" s="10"/>
      <c r="I295" s="10"/>
      <c r="J295" s="10"/>
      <c r="K295" s="10"/>
    </row>
    <row r="296" spans="1:11" x14ac:dyDescent="0.2">
      <c r="A296" s="10"/>
      <c r="B296" s="10"/>
      <c r="C296" s="10"/>
      <c r="D296" s="10"/>
      <c r="E296" s="10"/>
      <c r="F296" s="10"/>
      <c r="G296" s="10"/>
      <c r="H296" s="10"/>
      <c r="I296" s="10"/>
      <c r="J296" s="10"/>
      <c r="K296" s="10"/>
    </row>
    <row r="297" spans="1:11" x14ac:dyDescent="0.2">
      <c r="A297" s="10"/>
      <c r="B297" s="10"/>
      <c r="C297" s="10"/>
      <c r="D297" s="10"/>
      <c r="E297" s="10"/>
      <c r="F297" s="10"/>
      <c r="G297" s="10"/>
      <c r="H297" s="10"/>
      <c r="I297" s="10"/>
      <c r="J297" s="10"/>
      <c r="K297" s="10"/>
    </row>
    <row r="298" spans="1:11" x14ac:dyDescent="0.2">
      <c r="A298" s="10"/>
      <c r="B298" s="10"/>
      <c r="C298" s="10"/>
      <c r="D298" s="10"/>
      <c r="E298" s="10"/>
      <c r="F298" s="10"/>
      <c r="G298" s="10"/>
      <c r="H298" s="10"/>
      <c r="I298" s="10"/>
      <c r="J298" s="10"/>
      <c r="K298" s="10"/>
    </row>
    <row r="299" spans="1:11" x14ac:dyDescent="0.2">
      <c r="A299" s="10"/>
      <c r="B299" s="10"/>
      <c r="C299" s="10"/>
      <c r="D299" s="10"/>
      <c r="E299" s="10"/>
      <c r="F299" s="10"/>
      <c r="G299" s="10"/>
      <c r="H299" s="10"/>
      <c r="I299" s="10"/>
      <c r="J299" s="10"/>
      <c r="K299" s="10"/>
    </row>
    <row r="300" spans="1:11" x14ac:dyDescent="0.2">
      <c r="A300" s="10"/>
      <c r="B300" s="10"/>
      <c r="C300" s="10"/>
      <c r="D300" s="10"/>
      <c r="E300" s="10"/>
      <c r="F300" s="10"/>
      <c r="G300" s="10"/>
      <c r="H300" s="10"/>
      <c r="I300" s="10"/>
      <c r="J300" s="10"/>
      <c r="K300" s="10"/>
    </row>
    <row r="301" spans="1:11" x14ac:dyDescent="0.2">
      <c r="A301" s="10"/>
      <c r="B301" s="10"/>
      <c r="C301" s="10"/>
      <c r="D301" s="10"/>
      <c r="E301" s="10"/>
      <c r="F301" s="10"/>
      <c r="G301" s="10"/>
      <c r="H301" s="10"/>
      <c r="I301" s="10"/>
      <c r="J301" s="10"/>
      <c r="K301" s="10"/>
    </row>
    <row r="302" spans="1:11" x14ac:dyDescent="0.2">
      <c r="A302" s="10"/>
      <c r="B302" s="10"/>
      <c r="C302" s="10"/>
      <c r="D302" s="10"/>
      <c r="E302" s="10"/>
      <c r="F302" s="10"/>
      <c r="G302" s="10"/>
      <c r="H302" s="10"/>
      <c r="I302" s="10"/>
      <c r="J302" s="10"/>
      <c r="K302" s="10"/>
    </row>
    <row r="303" spans="1:11" x14ac:dyDescent="0.2">
      <c r="A303" s="10"/>
      <c r="B303" s="10"/>
      <c r="C303" s="10"/>
      <c r="D303" s="10"/>
      <c r="E303" s="10"/>
      <c r="F303" s="10"/>
      <c r="G303" s="10"/>
      <c r="H303" s="10"/>
      <c r="I303" s="10"/>
      <c r="J303" s="10"/>
      <c r="K303" s="10"/>
    </row>
    <row r="304" spans="1:11" x14ac:dyDescent="0.2">
      <c r="A304" s="10"/>
      <c r="B304" s="10"/>
      <c r="C304" s="10"/>
      <c r="D304" s="10"/>
      <c r="E304" s="10"/>
      <c r="F304" s="10"/>
      <c r="G304" s="10"/>
      <c r="H304" s="10"/>
      <c r="I304" s="10"/>
      <c r="J304" s="10"/>
      <c r="K304" s="10"/>
    </row>
    <row r="305" spans="1:11" x14ac:dyDescent="0.2">
      <c r="A305" s="10"/>
      <c r="B305" s="10"/>
      <c r="C305" s="10"/>
      <c r="D305" s="10"/>
      <c r="E305" s="10"/>
      <c r="F305" s="10"/>
      <c r="G305" s="10"/>
      <c r="H305" s="10"/>
      <c r="I305" s="10"/>
      <c r="J305" s="10"/>
      <c r="K305" s="10"/>
    </row>
    <row r="306" spans="1:11" x14ac:dyDescent="0.2">
      <c r="A306" s="10"/>
      <c r="B306" s="10"/>
      <c r="C306" s="10"/>
      <c r="D306" s="10"/>
      <c r="E306" s="10"/>
      <c r="F306" s="10"/>
      <c r="G306" s="10"/>
      <c r="H306" s="10"/>
      <c r="I306" s="10"/>
      <c r="J306" s="10"/>
      <c r="K306" s="10"/>
    </row>
    <row r="307" spans="1:11" x14ac:dyDescent="0.2">
      <c r="A307" s="10"/>
      <c r="B307" s="10"/>
      <c r="C307" s="10"/>
      <c r="D307" s="10"/>
      <c r="E307" s="10"/>
      <c r="F307" s="10"/>
      <c r="G307" s="10"/>
      <c r="H307" s="10"/>
      <c r="I307" s="10"/>
      <c r="J307" s="10"/>
      <c r="K307" s="10"/>
    </row>
    <row r="308" spans="1:11" x14ac:dyDescent="0.2">
      <c r="A308" s="10"/>
      <c r="B308" s="10"/>
      <c r="C308" s="10"/>
      <c r="D308" s="10"/>
      <c r="E308" s="10"/>
      <c r="F308" s="10"/>
      <c r="G308" s="10"/>
      <c r="H308" s="10"/>
      <c r="I308" s="10"/>
      <c r="J308" s="10"/>
      <c r="K308" s="10"/>
    </row>
    <row r="309" spans="1:11" x14ac:dyDescent="0.2">
      <c r="A309" s="10"/>
      <c r="B309" s="10"/>
      <c r="C309" s="10"/>
      <c r="D309" s="10"/>
      <c r="E309" s="10"/>
      <c r="F309" s="10"/>
      <c r="G309" s="10"/>
      <c r="H309" s="10"/>
      <c r="I309" s="10"/>
      <c r="J309" s="10"/>
      <c r="K309" s="10"/>
    </row>
    <row r="310" spans="1:11" x14ac:dyDescent="0.2">
      <c r="A310" s="10"/>
      <c r="B310" s="10"/>
      <c r="C310" s="10"/>
      <c r="D310" s="10"/>
      <c r="E310" s="10"/>
      <c r="F310" s="10"/>
      <c r="G310" s="10"/>
      <c r="H310" s="10"/>
      <c r="I310" s="10"/>
      <c r="J310" s="10"/>
      <c r="K310" s="10"/>
    </row>
    <row r="311" spans="1:11" x14ac:dyDescent="0.2">
      <c r="A311" s="10"/>
      <c r="B311" s="10"/>
      <c r="C311" s="10"/>
      <c r="D311" s="10"/>
      <c r="E311" s="10"/>
      <c r="F311" s="10"/>
      <c r="G311" s="10"/>
      <c r="H311" s="10"/>
      <c r="I311" s="10"/>
      <c r="J311" s="10"/>
      <c r="K311" s="10"/>
    </row>
    <row r="312" spans="1:11" x14ac:dyDescent="0.2">
      <c r="A312" s="10"/>
      <c r="B312" s="10"/>
      <c r="C312" s="10"/>
      <c r="D312" s="10"/>
      <c r="E312" s="10"/>
      <c r="F312" s="10"/>
      <c r="G312" s="10"/>
      <c r="H312" s="10"/>
      <c r="I312" s="10"/>
      <c r="J312" s="10"/>
      <c r="K312" s="10"/>
    </row>
    <row r="313" spans="1:11" x14ac:dyDescent="0.2">
      <c r="A313" s="10"/>
      <c r="B313" s="10"/>
      <c r="C313" s="10"/>
      <c r="D313" s="10"/>
      <c r="E313" s="10"/>
      <c r="F313" s="10"/>
      <c r="G313" s="10"/>
      <c r="H313" s="10"/>
      <c r="I313" s="10"/>
      <c r="J313" s="10"/>
      <c r="K313" s="10"/>
    </row>
    <row r="314" spans="1:11" x14ac:dyDescent="0.2">
      <c r="A314" s="10"/>
      <c r="B314" s="10"/>
      <c r="C314" s="10"/>
      <c r="D314" s="10"/>
      <c r="E314" s="10"/>
      <c r="F314" s="10"/>
      <c r="G314" s="10"/>
      <c r="H314" s="10"/>
      <c r="I314" s="10"/>
      <c r="J314" s="10"/>
      <c r="K314" s="10"/>
    </row>
    <row r="315" spans="1:11" x14ac:dyDescent="0.2">
      <c r="A315" s="10"/>
      <c r="B315" s="10"/>
      <c r="C315" s="10"/>
      <c r="D315" s="10"/>
      <c r="E315" s="10"/>
      <c r="F315" s="10"/>
      <c r="G315" s="10"/>
      <c r="H315" s="10"/>
      <c r="I315" s="10"/>
      <c r="J315" s="10"/>
      <c r="K315" s="10"/>
    </row>
    <row r="316" spans="1:11" x14ac:dyDescent="0.2">
      <c r="A316" s="10"/>
      <c r="B316" s="10"/>
      <c r="C316" s="10"/>
      <c r="D316" s="10"/>
      <c r="E316" s="10"/>
      <c r="F316" s="10"/>
      <c r="G316" s="10"/>
      <c r="H316" s="10"/>
      <c r="I316" s="10"/>
      <c r="J316" s="10"/>
      <c r="K316" s="10"/>
    </row>
    <row r="317" spans="1:11" x14ac:dyDescent="0.2">
      <c r="A317" s="10"/>
      <c r="B317" s="10"/>
      <c r="C317" s="10"/>
      <c r="D317" s="10"/>
      <c r="E317" s="10"/>
      <c r="F317" s="10"/>
      <c r="G317" s="10"/>
      <c r="H317" s="10"/>
      <c r="I317" s="10"/>
      <c r="J317" s="10"/>
      <c r="K317" s="10"/>
    </row>
    <row r="318" spans="1:11" x14ac:dyDescent="0.2">
      <c r="A318" s="10"/>
      <c r="B318" s="10"/>
      <c r="C318" s="10"/>
      <c r="D318" s="10"/>
      <c r="E318" s="10"/>
      <c r="F318" s="10"/>
      <c r="G318" s="10"/>
      <c r="H318" s="10"/>
      <c r="I318" s="10"/>
      <c r="J318" s="10"/>
      <c r="K318" s="10"/>
    </row>
    <row r="319" spans="1:11" x14ac:dyDescent="0.2">
      <c r="A319" s="10"/>
      <c r="B319" s="10"/>
      <c r="C319" s="10"/>
      <c r="D319" s="10"/>
      <c r="E319" s="10"/>
      <c r="F319" s="10"/>
      <c r="G319" s="10"/>
      <c r="H319" s="10"/>
      <c r="I319" s="10"/>
      <c r="J319" s="10"/>
      <c r="K319" s="10"/>
    </row>
    <row r="320" spans="1:11" x14ac:dyDescent="0.2">
      <c r="A320" s="10"/>
      <c r="B320" s="10"/>
      <c r="C320" s="10"/>
      <c r="D320" s="10"/>
      <c r="E320" s="10"/>
      <c r="F320" s="10"/>
      <c r="G320" s="10"/>
      <c r="H320" s="10"/>
      <c r="I320" s="10"/>
      <c r="J320" s="10"/>
      <c r="K320" s="10"/>
    </row>
    <row r="321" spans="1:11" x14ac:dyDescent="0.2">
      <c r="A321" s="10"/>
      <c r="B321" s="10"/>
      <c r="C321" s="10"/>
      <c r="D321" s="10"/>
      <c r="E321" s="10"/>
      <c r="F321" s="10"/>
      <c r="G321" s="10"/>
      <c r="H321" s="10"/>
      <c r="I321" s="10"/>
      <c r="J321" s="10"/>
      <c r="K321" s="10"/>
    </row>
    <row r="322" spans="1:11" x14ac:dyDescent="0.2">
      <c r="A322" s="10"/>
      <c r="B322" s="10"/>
      <c r="C322" s="10"/>
      <c r="D322" s="10"/>
      <c r="E322" s="10"/>
      <c r="F322" s="10"/>
      <c r="G322" s="10"/>
      <c r="H322" s="10"/>
      <c r="I322" s="10"/>
      <c r="J322" s="10"/>
      <c r="K322" s="10"/>
    </row>
    <row r="323" spans="1:11" x14ac:dyDescent="0.2">
      <c r="A323" s="10"/>
      <c r="B323" s="10"/>
      <c r="C323" s="10"/>
      <c r="D323" s="10"/>
      <c r="E323" s="10"/>
      <c r="F323" s="10"/>
      <c r="G323" s="10"/>
      <c r="H323" s="10"/>
      <c r="I323" s="10"/>
      <c r="J323" s="10"/>
      <c r="K323" s="10"/>
    </row>
    <row r="324" spans="1:11" x14ac:dyDescent="0.2">
      <c r="A324" s="10"/>
      <c r="B324" s="10"/>
      <c r="C324" s="10"/>
      <c r="D324" s="10"/>
      <c r="E324" s="10"/>
      <c r="F324" s="10"/>
      <c r="G324" s="10"/>
      <c r="H324" s="10"/>
      <c r="I324" s="10"/>
      <c r="J324" s="10"/>
      <c r="K324" s="10"/>
    </row>
    <row r="325" spans="1:11" x14ac:dyDescent="0.2">
      <c r="A325" s="10"/>
      <c r="B325" s="10"/>
      <c r="C325" s="10"/>
      <c r="D325" s="10"/>
      <c r="E325" s="10"/>
      <c r="F325" s="10"/>
      <c r="G325" s="10"/>
      <c r="H325" s="10"/>
      <c r="I325" s="10"/>
      <c r="J325" s="10"/>
      <c r="K325" s="10"/>
    </row>
    <row r="326" spans="1:11" x14ac:dyDescent="0.2">
      <c r="A326" s="10"/>
      <c r="B326" s="10"/>
      <c r="C326" s="10"/>
      <c r="D326" s="10"/>
      <c r="E326" s="10"/>
      <c r="F326" s="10"/>
      <c r="G326" s="10"/>
      <c r="H326" s="10"/>
      <c r="I326" s="10"/>
      <c r="J326" s="10"/>
      <c r="K326" s="10"/>
    </row>
    <row r="327" spans="1:11" x14ac:dyDescent="0.2">
      <c r="A327" s="10"/>
      <c r="B327" s="10"/>
      <c r="C327" s="10"/>
      <c r="D327" s="10"/>
      <c r="E327" s="10"/>
      <c r="F327" s="10"/>
      <c r="G327" s="10"/>
      <c r="H327" s="10"/>
      <c r="I327" s="10"/>
      <c r="J327" s="10"/>
      <c r="K327" s="10"/>
    </row>
    <row r="328" spans="1:11" x14ac:dyDescent="0.2">
      <c r="A328" s="10"/>
      <c r="B328" s="10"/>
      <c r="C328" s="10"/>
      <c r="D328" s="10"/>
      <c r="E328" s="10"/>
      <c r="F328" s="10"/>
      <c r="G328" s="10"/>
      <c r="H328" s="10"/>
      <c r="I328" s="10"/>
      <c r="J328" s="10"/>
      <c r="K328" s="10"/>
    </row>
    <row r="329" spans="1:11" x14ac:dyDescent="0.2">
      <c r="A329" s="10"/>
      <c r="B329" s="10"/>
      <c r="C329" s="10"/>
      <c r="D329" s="10"/>
      <c r="E329" s="10"/>
      <c r="F329" s="10"/>
      <c r="G329" s="10"/>
      <c r="H329" s="10"/>
      <c r="I329" s="10"/>
      <c r="J329" s="10"/>
      <c r="K329" s="10"/>
    </row>
    <row r="330" spans="1:11" x14ac:dyDescent="0.2">
      <c r="A330" s="10"/>
      <c r="B330" s="10"/>
      <c r="C330" s="10"/>
      <c r="D330" s="10"/>
      <c r="E330" s="10"/>
      <c r="F330" s="10"/>
      <c r="G330" s="10"/>
      <c r="H330" s="10"/>
      <c r="I330" s="10"/>
      <c r="J330" s="10"/>
      <c r="K330" s="10"/>
    </row>
    <row r="331" spans="1:11" x14ac:dyDescent="0.2">
      <c r="A331" s="10"/>
      <c r="B331" s="10"/>
      <c r="C331" s="10"/>
      <c r="D331" s="10"/>
      <c r="E331" s="10"/>
      <c r="F331" s="10"/>
      <c r="G331" s="10"/>
      <c r="H331" s="10"/>
      <c r="I331" s="10"/>
      <c r="J331" s="10"/>
      <c r="K331" s="10"/>
    </row>
    <row r="332" spans="1:11" x14ac:dyDescent="0.2">
      <c r="A332" s="10"/>
      <c r="B332" s="10"/>
      <c r="C332" s="10"/>
      <c r="D332" s="10"/>
      <c r="E332" s="10"/>
      <c r="F332" s="10"/>
      <c r="G332" s="10"/>
      <c r="H332" s="10"/>
      <c r="I332" s="10"/>
      <c r="J332" s="10"/>
      <c r="K332" s="10"/>
    </row>
    <row r="333" spans="1:11" x14ac:dyDescent="0.2">
      <c r="A333" s="10"/>
      <c r="B333" s="10"/>
      <c r="C333" s="10"/>
      <c r="D333" s="10"/>
      <c r="E333" s="10"/>
      <c r="F333" s="10"/>
      <c r="G333" s="10"/>
      <c r="H333" s="10"/>
      <c r="I333" s="10"/>
      <c r="J333" s="10"/>
      <c r="K333" s="10"/>
    </row>
    <row r="334" spans="1:11" x14ac:dyDescent="0.2">
      <c r="A334" s="10"/>
      <c r="B334" s="10"/>
      <c r="C334" s="10"/>
      <c r="D334" s="10"/>
      <c r="E334" s="10"/>
      <c r="F334" s="10"/>
      <c r="G334" s="10"/>
      <c r="H334" s="10"/>
      <c r="I334" s="10"/>
      <c r="J334" s="10"/>
      <c r="K334" s="10"/>
    </row>
    <row r="335" spans="1:11" x14ac:dyDescent="0.2">
      <c r="A335" s="10"/>
      <c r="B335" s="10"/>
      <c r="C335" s="10"/>
      <c r="D335" s="10"/>
      <c r="E335" s="10"/>
      <c r="F335" s="10"/>
      <c r="G335" s="10"/>
      <c r="H335" s="10"/>
      <c r="I335" s="10"/>
      <c r="J335" s="10"/>
      <c r="K335" s="10"/>
    </row>
    <row r="336" spans="1:11" x14ac:dyDescent="0.2">
      <c r="A336" s="10"/>
      <c r="B336" s="10"/>
      <c r="C336" s="10"/>
      <c r="D336" s="10"/>
      <c r="E336" s="10"/>
      <c r="F336" s="10"/>
      <c r="G336" s="10"/>
      <c r="H336" s="10"/>
      <c r="I336" s="10"/>
      <c r="J336" s="10"/>
      <c r="K336" s="10"/>
    </row>
    <row r="337" spans="1:11" x14ac:dyDescent="0.2">
      <c r="A337" s="10"/>
      <c r="B337" s="10"/>
      <c r="C337" s="10"/>
      <c r="D337" s="10"/>
      <c r="E337" s="10"/>
      <c r="F337" s="10"/>
      <c r="G337" s="10"/>
      <c r="H337" s="10"/>
      <c r="I337" s="10"/>
      <c r="J337" s="10"/>
      <c r="K337" s="10"/>
    </row>
    <row r="338" spans="1:11" x14ac:dyDescent="0.2">
      <c r="A338" s="10"/>
      <c r="B338" s="10"/>
      <c r="C338" s="10"/>
      <c r="D338" s="10"/>
      <c r="E338" s="10"/>
      <c r="F338" s="10"/>
      <c r="G338" s="10"/>
      <c r="H338" s="10"/>
      <c r="I338" s="10"/>
      <c r="J338" s="10"/>
      <c r="K338" s="10"/>
    </row>
    <row r="339" spans="1:11" x14ac:dyDescent="0.2">
      <c r="A339" s="10"/>
      <c r="B339" s="10"/>
      <c r="C339" s="10"/>
      <c r="D339" s="10"/>
      <c r="E339" s="10"/>
      <c r="F339" s="10"/>
      <c r="G339" s="10"/>
      <c r="H339" s="10"/>
      <c r="I339" s="10"/>
      <c r="J339" s="10"/>
      <c r="K339" s="10"/>
    </row>
    <row r="340" spans="1:11" x14ac:dyDescent="0.2">
      <c r="A340" s="10"/>
      <c r="B340" s="10"/>
      <c r="C340" s="10"/>
      <c r="D340" s="10"/>
      <c r="E340" s="10"/>
      <c r="F340" s="10"/>
      <c r="G340" s="10"/>
      <c r="H340" s="10"/>
      <c r="I340" s="10"/>
      <c r="J340" s="10"/>
      <c r="K340" s="10"/>
    </row>
    <row r="341" spans="1:11" x14ac:dyDescent="0.2">
      <c r="A341" s="10"/>
      <c r="B341" s="10"/>
      <c r="C341" s="10"/>
      <c r="D341" s="10"/>
      <c r="E341" s="10"/>
      <c r="F341" s="10"/>
      <c r="G341" s="10"/>
      <c r="H341" s="10"/>
      <c r="I341" s="10"/>
      <c r="J341" s="10"/>
      <c r="K341" s="10"/>
    </row>
    <row r="342" spans="1:11" x14ac:dyDescent="0.2">
      <c r="A342" s="10"/>
      <c r="B342" s="10"/>
      <c r="C342" s="10"/>
      <c r="D342" s="10"/>
      <c r="E342" s="10"/>
      <c r="F342" s="10"/>
      <c r="G342" s="10"/>
      <c r="H342" s="10"/>
      <c r="I342" s="10"/>
      <c r="J342" s="10"/>
      <c r="K342" s="10"/>
    </row>
    <row r="343" spans="1:11" x14ac:dyDescent="0.2">
      <c r="A343" s="10"/>
      <c r="B343" s="10"/>
      <c r="C343" s="10"/>
      <c r="D343" s="10"/>
      <c r="E343" s="10"/>
      <c r="F343" s="10"/>
      <c r="G343" s="10"/>
      <c r="H343" s="10"/>
      <c r="I343" s="10"/>
      <c r="J343" s="10"/>
      <c r="K343" s="10"/>
    </row>
    <row r="344" spans="1:11" x14ac:dyDescent="0.2">
      <c r="A344" s="10"/>
      <c r="B344" s="10"/>
      <c r="C344" s="10"/>
      <c r="D344" s="10"/>
      <c r="E344" s="10"/>
      <c r="F344" s="10"/>
      <c r="G344" s="10"/>
      <c r="H344" s="10"/>
      <c r="I344" s="10"/>
      <c r="J344" s="10"/>
      <c r="K344" s="10"/>
    </row>
    <row r="345" spans="1:11" x14ac:dyDescent="0.2">
      <c r="A345" s="10"/>
      <c r="B345" s="10"/>
      <c r="C345" s="10"/>
      <c r="D345" s="10"/>
      <c r="E345" s="10"/>
      <c r="F345" s="10"/>
      <c r="G345" s="10"/>
      <c r="H345" s="10"/>
      <c r="I345" s="10"/>
      <c r="J345" s="10"/>
      <c r="K345" s="10"/>
    </row>
    <row r="346" spans="1:11" x14ac:dyDescent="0.2">
      <c r="A346" s="10"/>
      <c r="B346" s="10"/>
      <c r="C346" s="10"/>
      <c r="D346" s="10"/>
      <c r="E346" s="10"/>
      <c r="F346" s="10"/>
      <c r="G346" s="10"/>
      <c r="H346" s="10"/>
      <c r="I346" s="10"/>
      <c r="J346" s="10"/>
      <c r="K346" s="10"/>
    </row>
    <row r="347" spans="1:11" x14ac:dyDescent="0.2">
      <c r="A347" s="10"/>
      <c r="B347" s="10"/>
      <c r="C347" s="10"/>
      <c r="D347" s="10"/>
      <c r="E347" s="10"/>
      <c r="F347" s="10"/>
      <c r="G347" s="10"/>
      <c r="H347" s="10"/>
      <c r="I347" s="10"/>
      <c r="J347" s="10"/>
      <c r="K347" s="10"/>
    </row>
    <row r="348" spans="1:11" x14ac:dyDescent="0.2">
      <c r="A348" s="10"/>
      <c r="B348" s="10"/>
      <c r="C348" s="10"/>
      <c r="D348" s="10"/>
      <c r="E348" s="10"/>
      <c r="F348" s="10"/>
      <c r="G348" s="10"/>
      <c r="H348" s="10"/>
      <c r="I348" s="10"/>
      <c r="J348" s="10"/>
      <c r="K348" s="10"/>
    </row>
    <row r="349" spans="1:11" x14ac:dyDescent="0.2">
      <c r="A349" s="10"/>
      <c r="B349" s="10"/>
      <c r="C349" s="10"/>
      <c r="D349" s="10"/>
      <c r="E349" s="10"/>
      <c r="F349" s="10"/>
      <c r="G349" s="10"/>
      <c r="H349" s="10"/>
      <c r="I349" s="10"/>
      <c r="J349" s="10"/>
      <c r="K349" s="10"/>
    </row>
    <row r="350" spans="1:11" x14ac:dyDescent="0.2">
      <c r="A350" s="10"/>
      <c r="B350" s="10"/>
      <c r="C350" s="10"/>
      <c r="D350" s="10"/>
      <c r="E350" s="10"/>
      <c r="F350" s="10"/>
      <c r="G350" s="10"/>
      <c r="H350" s="10"/>
      <c r="I350" s="10"/>
      <c r="J350" s="10"/>
      <c r="K350" s="10"/>
    </row>
    <row r="351" spans="1:11" x14ac:dyDescent="0.2">
      <c r="A351" s="10"/>
      <c r="B351" s="10"/>
      <c r="C351" s="10"/>
      <c r="D351" s="10"/>
      <c r="E351" s="10"/>
      <c r="F351" s="10"/>
      <c r="G351" s="10"/>
      <c r="H351" s="10"/>
      <c r="I351" s="10"/>
      <c r="J351" s="10"/>
      <c r="K351" s="10"/>
    </row>
    <row r="352" spans="1:11" x14ac:dyDescent="0.2">
      <c r="A352" s="10"/>
      <c r="B352" s="10"/>
      <c r="C352" s="10"/>
      <c r="D352" s="10"/>
      <c r="E352" s="10"/>
      <c r="F352" s="10"/>
      <c r="G352" s="10"/>
      <c r="H352" s="10"/>
      <c r="I352" s="10"/>
      <c r="J352" s="10"/>
      <c r="K352" s="10"/>
    </row>
    <row r="353" spans="1:11" x14ac:dyDescent="0.2">
      <c r="A353" s="10"/>
      <c r="B353" s="10"/>
      <c r="C353" s="10"/>
      <c r="D353" s="10"/>
      <c r="E353" s="10"/>
      <c r="F353" s="10"/>
      <c r="G353" s="10"/>
      <c r="H353" s="10"/>
      <c r="I353" s="10"/>
      <c r="J353" s="10"/>
      <c r="K353" s="10"/>
    </row>
    <row r="354" spans="1:11" x14ac:dyDescent="0.2">
      <c r="A354" s="10"/>
      <c r="B354" s="10"/>
      <c r="C354" s="10"/>
      <c r="D354" s="10"/>
      <c r="E354" s="10"/>
      <c r="F354" s="10"/>
      <c r="G354" s="10"/>
      <c r="H354" s="10"/>
      <c r="I354" s="10"/>
      <c r="J354" s="10"/>
      <c r="K354" s="10"/>
    </row>
    <row r="355" spans="1:11" x14ac:dyDescent="0.2">
      <c r="A355" s="10"/>
      <c r="B355" s="10"/>
      <c r="C355" s="10"/>
      <c r="D355" s="10"/>
      <c r="E355" s="10"/>
      <c r="F355" s="10"/>
      <c r="G355" s="10"/>
      <c r="H355" s="10"/>
      <c r="I355" s="10"/>
      <c r="J355" s="10"/>
      <c r="K355" s="10"/>
    </row>
    <row r="356" spans="1:11" x14ac:dyDescent="0.2">
      <c r="A356" s="10"/>
      <c r="B356" s="10"/>
      <c r="C356" s="10"/>
      <c r="D356" s="10"/>
      <c r="E356" s="10"/>
      <c r="F356" s="10"/>
      <c r="G356" s="10"/>
      <c r="H356" s="10"/>
      <c r="I356" s="10"/>
      <c r="J356" s="10"/>
      <c r="K356" s="10"/>
    </row>
    <row r="357" spans="1:11" x14ac:dyDescent="0.2">
      <c r="A357" s="10"/>
      <c r="B357" s="10"/>
      <c r="C357" s="10"/>
      <c r="D357" s="10"/>
      <c r="E357" s="10"/>
      <c r="F357" s="10"/>
      <c r="G357" s="10"/>
      <c r="H357" s="10"/>
      <c r="I357" s="10"/>
      <c r="J357" s="10"/>
      <c r="K357" s="10"/>
    </row>
    <row r="358" spans="1:11" x14ac:dyDescent="0.2">
      <c r="A358" s="10"/>
      <c r="B358" s="10"/>
      <c r="C358" s="10"/>
      <c r="D358" s="10"/>
      <c r="E358" s="10"/>
      <c r="F358" s="10"/>
      <c r="G358" s="10"/>
      <c r="H358" s="10"/>
      <c r="I358" s="10"/>
      <c r="J358" s="10"/>
      <c r="K358" s="10"/>
    </row>
    <row r="359" spans="1:11" x14ac:dyDescent="0.2">
      <c r="A359" s="10"/>
      <c r="B359" s="10"/>
      <c r="C359" s="10"/>
      <c r="D359" s="10"/>
      <c r="E359" s="10"/>
      <c r="F359" s="10"/>
      <c r="G359" s="10"/>
      <c r="H359" s="10"/>
      <c r="I359" s="10"/>
      <c r="J359" s="10"/>
      <c r="K359" s="10"/>
    </row>
    <row r="360" spans="1:11" x14ac:dyDescent="0.2">
      <c r="A360" s="10"/>
      <c r="B360" s="10"/>
      <c r="C360" s="10"/>
      <c r="D360" s="10"/>
      <c r="E360" s="10"/>
      <c r="F360" s="10"/>
      <c r="G360" s="10"/>
      <c r="H360" s="10"/>
      <c r="I360" s="10"/>
      <c r="J360" s="10"/>
      <c r="K360" s="10"/>
    </row>
    <row r="361" spans="1:11" x14ac:dyDescent="0.2">
      <c r="A361" s="10"/>
      <c r="B361" s="10"/>
      <c r="C361" s="10"/>
      <c r="D361" s="10"/>
      <c r="E361" s="10"/>
      <c r="F361" s="10"/>
      <c r="G361" s="10"/>
      <c r="H361" s="10"/>
      <c r="I361" s="10"/>
      <c r="J361" s="10"/>
      <c r="K361" s="10"/>
    </row>
    <row r="362" spans="1:11" x14ac:dyDescent="0.2">
      <c r="A362" s="10"/>
      <c r="B362" s="10"/>
      <c r="C362" s="10"/>
      <c r="D362" s="10"/>
      <c r="E362" s="10"/>
      <c r="F362" s="10"/>
      <c r="G362" s="10"/>
      <c r="H362" s="10"/>
      <c r="I362" s="10"/>
      <c r="J362" s="10"/>
      <c r="K362" s="10"/>
    </row>
    <row r="363" spans="1:11" x14ac:dyDescent="0.2">
      <c r="A363" s="10"/>
      <c r="B363" s="10"/>
      <c r="C363" s="10"/>
      <c r="D363" s="10"/>
      <c r="E363" s="10"/>
      <c r="F363" s="10"/>
      <c r="G363" s="10"/>
      <c r="H363" s="10"/>
      <c r="I363" s="10"/>
      <c r="J363" s="10"/>
      <c r="K363" s="10"/>
    </row>
    <row r="364" spans="1:11" x14ac:dyDescent="0.2">
      <c r="A364" s="10"/>
      <c r="B364" s="10"/>
      <c r="C364" s="10"/>
      <c r="D364" s="10"/>
      <c r="E364" s="10"/>
      <c r="F364" s="10"/>
      <c r="G364" s="10"/>
      <c r="H364" s="10"/>
      <c r="I364" s="10"/>
      <c r="J364" s="10"/>
      <c r="K364" s="10"/>
    </row>
    <row r="365" spans="1:11" x14ac:dyDescent="0.2">
      <c r="A365" s="10"/>
      <c r="B365" s="10"/>
      <c r="C365" s="10"/>
      <c r="D365" s="10"/>
      <c r="E365" s="10"/>
      <c r="F365" s="10"/>
      <c r="G365" s="10"/>
      <c r="H365" s="10"/>
      <c r="I365" s="10"/>
      <c r="J365" s="10"/>
      <c r="K365" s="10"/>
    </row>
    <row r="366" spans="1:11" x14ac:dyDescent="0.2">
      <c r="A366" s="10"/>
      <c r="B366" s="10"/>
      <c r="C366" s="10"/>
      <c r="D366" s="10"/>
      <c r="E366" s="10"/>
      <c r="F366" s="10"/>
      <c r="G366" s="10"/>
      <c r="H366" s="10"/>
      <c r="I366" s="10"/>
      <c r="J366" s="10"/>
      <c r="K366" s="10"/>
    </row>
    <row r="367" spans="1:11" x14ac:dyDescent="0.2">
      <c r="A367" s="10"/>
      <c r="B367" s="10"/>
      <c r="C367" s="10"/>
      <c r="D367" s="10"/>
      <c r="E367" s="10"/>
      <c r="F367" s="10"/>
      <c r="G367" s="10"/>
      <c r="H367" s="10"/>
      <c r="I367" s="10"/>
      <c r="J367" s="10"/>
      <c r="K367" s="10"/>
    </row>
    <row r="368" spans="1:11" x14ac:dyDescent="0.2">
      <c r="A368" s="10"/>
      <c r="B368" s="10"/>
      <c r="C368" s="10"/>
      <c r="D368" s="10"/>
      <c r="E368" s="10"/>
      <c r="F368" s="10"/>
      <c r="G368" s="10"/>
      <c r="H368" s="10"/>
      <c r="I368" s="10"/>
      <c r="J368" s="10"/>
      <c r="K368" s="10"/>
    </row>
    <row r="369" spans="1:11" x14ac:dyDescent="0.2">
      <c r="A369" s="10"/>
      <c r="B369" s="10"/>
      <c r="C369" s="10"/>
      <c r="D369" s="10"/>
      <c r="E369" s="10"/>
      <c r="F369" s="10"/>
      <c r="G369" s="10"/>
      <c r="H369" s="10"/>
      <c r="I369" s="10"/>
      <c r="J369" s="10"/>
      <c r="K369" s="10"/>
    </row>
    <row r="370" spans="1:11" x14ac:dyDescent="0.2">
      <c r="A370" s="10"/>
      <c r="B370" s="10"/>
      <c r="C370" s="10"/>
      <c r="D370" s="10"/>
      <c r="E370" s="10"/>
      <c r="F370" s="10"/>
      <c r="G370" s="10"/>
      <c r="H370" s="10"/>
      <c r="I370" s="10"/>
      <c r="J370" s="10"/>
      <c r="K370" s="10"/>
    </row>
    <row r="371" spans="1:11" x14ac:dyDescent="0.2">
      <c r="A371" s="10"/>
      <c r="B371" s="10"/>
      <c r="C371" s="10"/>
      <c r="D371" s="10"/>
      <c r="E371" s="10"/>
      <c r="F371" s="10"/>
      <c r="G371" s="10"/>
      <c r="H371" s="10"/>
      <c r="I371" s="10"/>
      <c r="J371" s="10"/>
      <c r="K371" s="10"/>
    </row>
    <row r="372" spans="1:11" x14ac:dyDescent="0.2">
      <c r="A372" s="10"/>
      <c r="B372" s="10"/>
      <c r="C372" s="10"/>
      <c r="D372" s="10"/>
      <c r="E372" s="10"/>
      <c r="F372" s="10"/>
      <c r="G372" s="10"/>
      <c r="H372" s="10"/>
      <c r="I372" s="10"/>
      <c r="J372" s="10"/>
      <c r="K372" s="10"/>
    </row>
    <row r="373" spans="1:11" x14ac:dyDescent="0.2">
      <c r="A373" s="10"/>
      <c r="B373" s="10"/>
      <c r="C373" s="10"/>
      <c r="D373" s="10"/>
      <c r="E373" s="10"/>
      <c r="F373" s="10"/>
      <c r="G373" s="10"/>
      <c r="H373" s="10"/>
      <c r="I373" s="10"/>
      <c r="J373" s="10"/>
      <c r="K373" s="10"/>
    </row>
    <row r="374" spans="1:11" x14ac:dyDescent="0.2">
      <c r="A374" s="10"/>
      <c r="B374" s="10"/>
      <c r="C374" s="10"/>
      <c r="D374" s="10"/>
      <c r="E374" s="10"/>
      <c r="F374" s="10"/>
      <c r="G374" s="10"/>
      <c r="H374" s="10"/>
      <c r="I374" s="10"/>
      <c r="J374" s="10"/>
      <c r="K374" s="10"/>
    </row>
    <row r="375" spans="1:11" x14ac:dyDescent="0.2">
      <c r="A375" s="10"/>
      <c r="B375" s="10"/>
      <c r="C375" s="10"/>
      <c r="D375" s="10"/>
      <c r="E375" s="10"/>
      <c r="F375" s="10"/>
      <c r="G375" s="10"/>
      <c r="H375" s="10"/>
      <c r="I375" s="10"/>
      <c r="J375" s="10"/>
      <c r="K375" s="10"/>
    </row>
    <row r="376" spans="1:11" x14ac:dyDescent="0.2">
      <c r="A376" s="10"/>
      <c r="B376" s="10"/>
      <c r="C376" s="10"/>
      <c r="D376" s="10"/>
      <c r="E376" s="10"/>
      <c r="F376" s="10"/>
      <c r="G376" s="10"/>
      <c r="H376" s="10"/>
      <c r="I376" s="10"/>
      <c r="J376" s="10"/>
      <c r="K376" s="10"/>
    </row>
    <row r="377" spans="1:11" x14ac:dyDescent="0.2">
      <c r="A377" s="10"/>
      <c r="B377" s="10"/>
      <c r="C377" s="10"/>
      <c r="D377" s="10"/>
      <c r="E377" s="10"/>
      <c r="F377" s="10"/>
      <c r="G377" s="10"/>
      <c r="H377" s="10"/>
      <c r="I377" s="10"/>
      <c r="J377" s="10"/>
      <c r="K377" s="10"/>
    </row>
    <row r="378" spans="1:11" x14ac:dyDescent="0.2">
      <c r="A378" s="10"/>
      <c r="B378" s="10"/>
      <c r="C378" s="10"/>
      <c r="D378" s="10"/>
      <c r="E378" s="10"/>
      <c r="F378" s="10"/>
      <c r="G378" s="10"/>
      <c r="H378" s="10"/>
      <c r="I378" s="10"/>
      <c r="J378" s="10"/>
      <c r="K378" s="10"/>
    </row>
    <row r="379" spans="1:11" x14ac:dyDescent="0.2">
      <c r="A379" s="10"/>
      <c r="B379" s="10"/>
      <c r="C379" s="10"/>
      <c r="D379" s="10"/>
      <c r="E379" s="10"/>
      <c r="F379" s="10"/>
      <c r="G379" s="10"/>
      <c r="H379" s="10"/>
      <c r="I379" s="10"/>
      <c r="J379" s="10"/>
      <c r="K379" s="10"/>
    </row>
    <row r="380" spans="1:11" x14ac:dyDescent="0.2">
      <c r="A380" s="10"/>
      <c r="B380" s="10"/>
      <c r="C380" s="10"/>
      <c r="D380" s="10"/>
      <c r="E380" s="10"/>
      <c r="F380" s="10"/>
      <c r="G380" s="10"/>
      <c r="H380" s="10"/>
      <c r="I380" s="10"/>
      <c r="J380" s="10"/>
      <c r="K380" s="10"/>
    </row>
    <row r="381" spans="1:11" x14ac:dyDescent="0.2">
      <c r="A381" s="10"/>
      <c r="B381" s="10"/>
      <c r="C381" s="10"/>
      <c r="D381" s="10"/>
      <c r="E381" s="10"/>
      <c r="F381" s="10"/>
      <c r="G381" s="10"/>
      <c r="H381" s="10"/>
      <c r="I381" s="10"/>
      <c r="J381" s="10"/>
      <c r="K381" s="10"/>
    </row>
    <row r="382" spans="1:11" x14ac:dyDescent="0.2">
      <c r="A382" s="10"/>
      <c r="B382" s="10"/>
      <c r="C382" s="10"/>
      <c r="D382" s="10"/>
      <c r="E382" s="10"/>
      <c r="F382" s="10"/>
      <c r="G382" s="10"/>
      <c r="H382" s="10"/>
      <c r="I382" s="10"/>
      <c r="J382" s="10"/>
      <c r="K382" s="10"/>
    </row>
    <row r="383" spans="1:11" x14ac:dyDescent="0.2">
      <c r="A383" s="10"/>
      <c r="B383" s="10"/>
      <c r="C383" s="10"/>
      <c r="D383" s="10"/>
      <c r="E383" s="10"/>
      <c r="F383" s="10"/>
      <c r="G383" s="10"/>
      <c r="H383" s="10"/>
      <c r="I383" s="10"/>
      <c r="J383" s="10"/>
      <c r="K383" s="10"/>
    </row>
    <row r="384" spans="1:11" x14ac:dyDescent="0.2">
      <c r="A384" s="10"/>
      <c r="B384" s="10"/>
      <c r="C384" s="10"/>
      <c r="D384" s="10"/>
      <c r="E384" s="10"/>
      <c r="F384" s="10"/>
      <c r="G384" s="10"/>
      <c r="H384" s="10"/>
      <c r="I384" s="10"/>
      <c r="J384" s="10"/>
      <c r="K384" s="10"/>
    </row>
    <row r="385" spans="1:11" x14ac:dyDescent="0.2">
      <c r="A385" s="10"/>
      <c r="B385" s="10"/>
      <c r="C385" s="10"/>
      <c r="D385" s="10"/>
      <c r="E385" s="10"/>
      <c r="F385" s="10"/>
      <c r="G385" s="10"/>
      <c r="H385" s="10"/>
      <c r="I385" s="10"/>
      <c r="J385" s="10"/>
      <c r="K385" s="10"/>
    </row>
    <row r="386" spans="1:11" x14ac:dyDescent="0.2">
      <c r="A386" s="10"/>
      <c r="B386" s="10"/>
      <c r="C386" s="10"/>
      <c r="D386" s="10"/>
      <c r="E386" s="10"/>
      <c r="F386" s="10"/>
      <c r="G386" s="10"/>
      <c r="H386" s="10"/>
      <c r="I386" s="10"/>
      <c r="J386" s="10"/>
      <c r="K386" s="10"/>
    </row>
    <row r="387" spans="1:11" x14ac:dyDescent="0.2">
      <c r="A387" s="10"/>
      <c r="B387" s="10"/>
      <c r="C387" s="10"/>
      <c r="D387" s="10"/>
      <c r="E387" s="10"/>
      <c r="F387" s="10"/>
      <c r="G387" s="10"/>
      <c r="H387" s="10"/>
      <c r="I387" s="10"/>
      <c r="J387" s="10"/>
      <c r="K387" s="10"/>
    </row>
    <row r="388" spans="1:11" x14ac:dyDescent="0.2">
      <c r="A388" s="10"/>
      <c r="B388" s="10"/>
      <c r="C388" s="10"/>
      <c r="D388" s="10"/>
      <c r="E388" s="10"/>
      <c r="F388" s="10"/>
      <c r="G388" s="10"/>
      <c r="H388" s="10"/>
      <c r="I388" s="10"/>
      <c r="J388" s="10"/>
      <c r="K388" s="10"/>
    </row>
    <row r="389" spans="1:11" x14ac:dyDescent="0.2">
      <c r="A389" s="10"/>
      <c r="B389" s="10"/>
      <c r="C389" s="10"/>
      <c r="D389" s="10"/>
      <c r="E389" s="10"/>
      <c r="F389" s="10"/>
      <c r="G389" s="10"/>
      <c r="H389" s="10"/>
      <c r="I389" s="10"/>
      <c r="J389" s="10"/>
      <c r="K389" s="10"/>
    </row>
    <row r="390" spans="1:11" x14ac:dyDescent="0.2">
      <c r="A390" s="10"/>
      <c r="B390" s="10"/>
      <c r="C390" s="10"/>
      <c r="D390" s="10"/>
      <c r="E390" s="10"/>
      <c r="F390" s="10"/>
      <c r="G390" s="10"/>
      <c r="H390" s="10"/>
      <c r="I390" s="10"/>
      <c r="J390" s="10"/>
      <c r="K390" s="10"/>
    </row>
    <row r="391" spans="1:11" x14ac:dyDescent="0.2">
      <c r="A391" s="10"/>
      <c r="B391" s="10"/>
      <c r="C391" s="10"/>
      <c r="D391" s="10"/>
      <c r="E391" s="10"/>
      <c r="F391" s="10"/>
      <c r="G391" s="10"/>
      <c r="H391" s="10"/>
      <c r="I391" s="10"/>
      <c r="J391" s="10"/>
      <c r="K391" s="10"/>
    </row>
    <row r="392" spans="1:11" x14ac:dyDescent="0.2">
      <c r="A392" s="10"/>
      <c r="B392" s="10"/>
      <c r="C392" s="10"/>
      <c r="D392" s="10"/>
      <c r="E392" s="10"/>
      <c r="F392" s="10"/>
      <c r="G392" s="10"/>
      <c r="H392" s="10"/>
      <c r="I392" s="10"/>
      <c r="J392" s="10"/>
      <c r="K392" s="10"/>
    </row>
    <row r="393" spans="1:11" x14ac:dyDescent="0.2">
      <c r="A393" s="10"/>
      <c r="B393" s="10"/>
      <c r="C393" s="10"/>
      <c r="D393" s="10"/>
      <c r="E393" s="10"/>
      <c r="F393" s="10"/>
      <c r="G393" s="10"/>
      <c r="H393" s="10"/>
      <c r="I393" s="10"/>
      <c r="J393" s="10"/>
      <c r="K393" s="10"/>
    </row>
    <row r="394" spans="1:11" x14ac:dyDescent="0.2">
      <c r="A394" s="10"/>
      <c r="B394" s="10"/>
      <c r="C394" s="10"/>
      <c r="D394" s="10"/>
      <c r="E394" s="10"/>
      <c r="F394" s="10"/>
      <c r="G394" s="10"/>
      <c r="H394" s="10"/>
      <c r="I394" s="10"/>
      <c r="J394" s="10"/>
      <c r="K394" s="10"/>
    </row>
    <row r="395" spans="1:11" x14ac:dyDescent="0.2">
      <c r="A395" s="10"/>
      <c r="B395" s="10"/>
      <c r="C395" s="10"/>
      <c r="D395" s="10"/>
      <c r="E395" s="10"/>
      <c r="F395" s="10"/>
      <c r="G395" s="10"/>
      <c r="H395" s="10"/>
      <c r="I395" s="10"/>
      <c r="J395" s="10"/>
      <c r="K395" s="10"/>
    </row>
    <row r="396" spans="1:11" x14ac:dyDescent="0.2">
      <c r="A396" s="10"/>
      <c r="B396" s="10"/>
      <c r="C396" s="10"/>
      <c r="D396" s="10"/>
      <c r="E396" s="10"/>
      <c r="F396" s="10"/>
      <c r="G396" s="10"/>
      <c r="H396" s="10"/>
      <c r="I396" s="10"/>
      <c r="J396" s="10"/>
      <c r="K396" s="10"/>
    </row>
    <row r="397" spans="1:11" x14ac:dyDescent="0.2">
      <c r="A397" s="10"/>
      <c r="B397" s="10"/>
      <c r="C397" s="10"/>
      <c r="D397" s="10"/>
      <c r="E397" s="10"/>
      <c r="F397" s="10"/>
      <c r="G397" s="10"/>
      <c r="H397" s="10"/>
      <c r="I397" s="10"/>
      <c r="J397" s="10"/>
      <c r="K397" s="10"/>
    </row>
    <row r="398" spans="1:11" x14ac:dyDescent="0.2">
      <c r="A398" s="10"/>
      <c r="B398" s="10"/>
      <c r="C398" s="10"/>
      <c r="D398" s="10"/>
      <c r="E398" s="10"/>
      <c r="F398" s="10"/>
      <c r="G398" s="10"/>
      <c r="H398" s="10"/>
      <c r="I398" s="10"/>
      <c r="J398" s="10"/>
      <c r="K398" s="10"/>
    </row>
    <row r="399" spans="1:11" x14ac:dyDescent="0.2">
      <c r="A399" s="10"/>
      <c r="B399" s="10"/>
      <c r="C399" s="10"/>
      <c r="D399" s="10"/>
      <c r="E399" s="10"/>
      <c r="F399" s="10"/>
      <c r="G399" s="10"/>
      <c r="H399" s="10"/>
      <c r="I399" s="10"/>
      <c r="J399" s="10"/>
      <c r="K399" s="10"/>
    </row>
    <row r="400" spans="1:11" x14ac:dyDescent="0.2">
      <c r="A400" s="10"/>
      <c r="B400" s="10"/>
      <c r="C400" s="10"/>
      <c r="D400" s="10"/>
      <c r="E400" s="10"/>
      <c r="F400" s="10"/>
      <c r="G400" s="10"/>
      <c r="H400" s="10"/>
      <c r="I400" s="10"/>
      <c r="J400" s="10"/>
      <c r="K400" s="10"/>
    </row>
    <row r="401" spans="1:11" x14ac:dyDescent="0.2">
      <c r="A401" s="10"/>
      <c r="B401" s="10"/>
      <c r="C401" s="10"/>
      <c r="D401" s="10"/>
      <c r="E401" s="10"/>
      <c r="F401" s="10"/>
      <c r="G401" s="10"/>
      <c r="H401" s="10"/>
      <c r="I401" s="10"/>
      <c r="J401" s="10"/>
      <c r="K401" s="10"/>
    </row>
    <row r="402" spans="1:11" x14ac:dyDescent="0.2">
      <c r="A402" s="10"/>
      <c r="B402" s="10"/>
      <c r="C402" s="10"/>
      <c r="D402" s="10"/>
      <c r="E402" s="10"/>
      <c r="F402" s="10"/>
      <c r="G402" s="10"/>
      <c r="H402" s="10"/>
      <c r="I402" s="10"/>
      <c r="J402" s="10"/>
      <c r="K402" s="10"/>
    </row>
    <row r="403" spans="1:11" x14ac:dyDescent="0.2">
      <c r="A403" s="10"/>
      <c r="B403" s="10"/>
      <c r="C403" s="10"/>
      <c r="D403" s="10"/>
      <c r="E403" s="10"/>
      <c r="F403" s="10"/>
      <c r="G403" s="10"/>
      <c r="H403" s="10"/>
      <c r="I403" s="10"/>
      <c r="J403" s="10"/>
      <c r="K403" s="10"/>
    </row>
    <row r="404" spans="1:11" x14ac:dyDescent="0.2">
      <c r="A404" s="10"/>
      <c r="B404" s="10"/>
      <c r="C404" s="10"/>
      <c r="D404" s="10"/>
      <c r="E404" s="10"/>
      <c r="F404" s="10"/>
      <c r="G404" s="10"/>
      <c r="H404" s="10"/>
      <c r="I404" s="10"/>
      <c r="J404" s="10"/>
      <c r="K404" s="10"/>
    </row>
    <row r="405" spans="1:11" x14ac:dyDescent="0.2">
      <c r="A405" s="10"/>
      <c r="B405" s="10"/>
      <c r="C405" s="10"/>
      <c r="D405" s="10"/>
      <c r="E405" s="10"/>
      <c r="F405" s="10"/>
      <c r="G405" s="10"/>
      <c r="H405" s="10"/>
      <c r="I405" s="10"/>
      <c r="J405" s="10"/>
      <c r="K405" s="10"/>
    </row>
    <row r="406" spans="1:11" x14ac:dyDescent="0.2">
      <c r="A406" s="10"/>
      <c r="B406" s="10"/>
      <c r="C406" s="10"/>
      <c r="D406" s="10"/>
      <c r="E406" s="10"/>
      <c r="F406" s="10"/>
      <c r="G406" s="10"/>
      <c r="H406" s="10"/>
      <c r="I406" s="10"/>
      <c r="J406" s="10"/>
      <c r="K406" s="10"/>
    </row>
    <row r="407" spans="1:11" x14ac:dyDescent="0.2">
      <c r="A407" s="10"/>
      <c r="B407" s="10"/>
      <c r="C407" s="10"/>
      <c r="D407" s="10"/>
      <c r="E407" s="10"/>
      <c r="F407" s="10"/>
      <c r="G407" s="10"/>
      <c r="H407" s="10"/>
      <c r="I407" s="10"/>
      <c r="J407" s="10"/>
      <c r="K407" s="10"/>
    </row>
    <row r="408" spans="1:11" x14ac:dyDescent="0.2">
      <c r="A408" s="10"/>
      <c r="B408" s="10"/>
      <c r="C408" s="10"/>
      <c r="D408" s="10"/>
      <c r="E408" s="10"/>
      <c r="F408" s="10"/>
      <c r="G408" s="10"/>
      <c r="H408" s="10"/>
      <c r="I408" s="10"/>
      <c r="J408" s="10"/>
      <c r="K408" s="10"/>
    </row>
    <row r="409" spans="1:11" x14ac:dyDescent="0.2">
      <c r="A409" s="10"/>
      <c r="B409" s="10"/>
      <c r="C409" s="10"/>
      <c r="D409" s="10"/>
      <c r="E409" s="10"/>
      <c r="F409" s="10"/>
      <c r="G409" s="10"/>
      <c r="H409" s="10"/>
      <c r="I409" s="10"/>
      <c r="J409" s="10"/>
      <c r="K409" s="10"/>
    </row>
    <row r="410" spans="1:11" x14ac:dyDescent="0.2">
      <c r="A410" s="10"/>
      <c r="B410" s="10"/>
      <c r="C410" s="10"/>
      <c r="D410" s="10"/>
      <c r="E410" s="10"/>
      <c r="F410" s="10"/>
      <c r="G410" s="10"/>
      <c r="H410" s="10"/>
      <c r="I410" s="10"/>
      <c r="J410" s="10"/>
      <c r="K410" s="10"/>
    </row>
    <row r="411" spans="1:11" x14ac:dyDescent="0.2">
      <c r="A411" s="10"/>
      <c r="B411" s="10"/>
      <c r="C411" s="10"/>
      <c r="D411" s="10"/>
      <c r="E411" s="10"/>
      <c r="F411" s="10"/>
      <c r="G411" s="10"/>
      <c r="H411" s="10"/>
      <c r="I411" s="10"/>
      <c r="J411" s="10"/>
      <c r="K411" s="10"/>
    </row>
    <row r="412" spans="1:11" x14ac:dyDescent="0.2">
      <c r="A412" s="10"/>
      <c r="B412" s="10"/>
      <c r="C412" s="10"/>
      <c r="D412" s="10"/>
      <c r="E412" s="10"/>
      <c r="F412" s="10"/>
      <c r="G412" s="10"/>
      <c r="H412" s="10"/>
      <c r="I412" s="10"/>
      <c r="J412" s="10"/>
      <c r="K412" s="10"/>
    </row>
    <row r="413" spans="1:11" x14ac:dyDescent="0.2">
      <c r="A413" s="10"/>
      <c r="B413" s="10"/>
      <c r="C413" s="10"/>
      <c r="D413" s="10"/>
      <c r="E413" s="10"/>
      <c r="F413" s="10"/>
      <c r="G413" s="10"/>
      <c r="H413" s="10"/>
      <c r="I413" s="10"/>
      <c r="J413" s="10"/>
      <c r="K413" s="10"/>
    </row>
    <row r="414" spans="1:11" x14ac:dyDescent="0.2">
      <c r="A414" s="10"/>
      <c r="B414" s="10"/>
      <c r="C414" s="10"/>
      <c r="D414" s="10"/>
      <c r="E414" s="10"/>
      <c r="F414" s="10"/>
      <c r="G414" s="10"/>
      <c r="H414" s="10"/>
      <c r="I414" s="10"/>
      <c r="J414" s="10"/>
      <c r="K414" s="10"/>
    </row>
    <row r="415" spans="1:11" x14ac:dyDescent="0.2">
      <c r="A415" s="10"/>
      <c r="B415" s="10"/>
      <c r="C415" s="10"/>
      <c r="D415" s="10"/>
      <c r="E415" s="10"/>
      <c r="F415" s="10"/>
      <c r="G415" s="10"/>
      <c r="H415" s="10"/>
      <c r="I415" s="10"/>
      <c r="J415" s="10"/>
      <c r="K415" s="10"/>
    </row>
    <row r="416" spans="1:11" x14ac:dyDescent="0.2">
      <c r="A416" s="10"/>
      <c r="B416" s="10"/>
      <c r="C416" s="10"/>
      <c r="D416" s="10"/>
      <c r="E416" s="10"/>
      <c r="F416" s="10"/>
      <c r="G416" s="10"/>
      <c r="H416" s="10"/>
      <c r="I416" s="10"/>
      <c r="J416" s="10"/>
      <c r="K416" s="10"/>
    </row>
    <row r="417" spans="1:11" x14ac:dyDescent="0.2">
      <c r="A417" s="10"/>
      <c r="B417" s="10"/>
      <c r="C417" s="10"/>
      <c r="D417" s="10"/>
      <c r="E417" s="10"/>
      <c r="F417" s="10"/>
      <c r="G417" s="10"/>
      <c r="H417" s="10"/>
      <c r="I417" s="10"/>
      <c r="J417" s="10"/>
      <c r="K417" s="10"/>
    </row>
    <row r="418" spans="1:11" x14ac:dyDescent="0.2">
      <c r="A418" s="10"/>
      <c r="B418" s="10"/>
      <c r="C418" s="10"/>
      <c r="D418" s="10"/>
      <c r="E418" s="10"/>
      <c r="F418" s="10"/>
      <c r="G418" s="10"/>
      <c r="H418" s="10"/>
      <c r="I418" s="10"/>
      <c r="J418" s="10"/>
      <c r="K418" s="10"/>
    </row>
    <row r="419" spans="1:11" x14ac:dyDescent="0.2">
      <c r="A419" s="10"/>
      <c r="B419" s="10"/>
      <c r="C419" s="10"/>
      <c r="D419" s="10"/>
      <c r="E419" s="10"/>
      <c r="F419" s="10"/>
      <c r="G419" s="10"/>
      <c r="H419" s="10"/>
      <c r="I419" s="10"/>
      <c r="J419" s="10"/>
      <c r="K419" s="10"/>
    </row>
    <row r="420" spans="1:11" x14ac:dyDescent="0.2">
      <c r="A420" s="10"/>
      <c r="B420" s="10"/>
      <c r="C420" s="10"/>
      <c r="D420" s="10"/>
      <c r="E420" s="10"/>
      <c r="F420" s="10"/>
      <c r="G420" s="10"/>
      <c r="H420" s="10"/>
      <c r="I420" s="10"/>
      <c r="J420" s="10"/>
      <c r="K420" s="10"/>
    </row>
    <row r="421" spans="1:11" x14ac:dyDescent="0.2">
      <c r="A421" s="10"/>
      <c r="B421" s="10"/>
      <c r="C421" s="10"/>
      <c r="D421" s="10"/>
      <c r="E421" s="10"/>
      <c r="F421" s="10"/>
      <c r="G421" s="10"/>
      <c r="H421" s="10"/>
      <c r="I421" s="10"/>
      <c r="J421" s="10"/>
      <c r="K421" s="10"/>
    </row>
    <row r="422" spans="1:11" x14ac:dyDescent="0.2">
      <c r="A422" s="10"/>
      <c r="B422" s="10"/>
      <c r="C422" s="10"/>
      <c r="D422" s="10"/>
      <c r="E422" s="10"/>
      <c r="F422" s="10"/>
      <c r="G422" s="10"/>
      <c r="H422" s="10"/>
      <c r="I422" s="10"/>
      <c r="J422" s="10"/>
      <c r="K422" s="10"/>
    </row>
    <row r="423" spans="1:11" x14ac:dyDescent="0.2">
      <c r="A423" s="10"/>
      <c r="B423" s="10"/>
      <c r="C423" s="10"/>
      <c r="D423" s="10"/>
      <c r="E423" s="10"/>
      <c r="F423" s="10"/>
      <c r="G423" s="10"/>
      <c r="H423" s="10"/>
      <c r="I423" s="10"/>
      <c r="J423" s="10"/>
      <c r="K423" s="10"/>
    </row>
    <row r="424" spans="1:11" x14ac:dyDescent="0.2">
      <c r="A424" s="10"/>
      <c r="B424" s="10"/>
      <c r="C424" s="10"/>
      <c r="D424" s="10"/>
      <c r="E424" s="10"/>
      <c r="F424" s="10"/>
      <c r="G424" s="10"/>
      <c r="H424" s="10"/>
      <c r="I424" s="10"/>
      <c r="J424" s="10"/>
      <c r="K424" s="10"/>
    </row>
    <row r="425" spans="1:11" x14ac:dyDescent="0.2">
      <c r="A425" s="10"/>
      <c r="B425" s="10"/>
      <c r="C425" s="10"/>
      <c r="D425" s="10"/>
      <c r="E425" s="10"/>
      <c r="F425" s="10"/>
      <c r="G425" s="10"/>
      <c r="H425" s="10"/>
      <c r="I425" s="10"/>
      <c r="J425" s="10"/>
      <c r="K425" s="10"/>
    </row>
    <row r="426" spans="1:11" x14ac:dyDescent="0.2">
      <c r="A426" s="10"/>
      <c r="B426" s="10"/>
      <c r="C426" s="10"/>
      <c r="D426" s="10"/>
      <c r="E426" s="10"/>
      <c r="F426" s="10"/>
      <c r="G426" s="10"/>
      <c r="H426" s="10"/>
      <c r="I426" s="10"/>
      <c r="J426" s="10"/>
      <c r="K426" s="10"/>
    </row>
    <row r="427" spans="1:11" x14ac:dyDescent="0.2">
      <c r="A427" s="10"/>
      <c r="B427" s="10"/>
      <c r="C427" s="10"/>
      <c r="D427" s="10"/>
      <c r="E427" s="10"/>
      <c r="F427" s="10"/>
      <c r="G427" s="10"/>
      <c r="H427" s="10"/>
      <c r="I427" s="10"/>
      <c r="J427" s="10"/>
      <c r="K427" s="10"/>
    </row>
    <row r="428" spans="1:11" x14ac:dyDescent="0.2">
      <c r="A428" s="10"/>
      <c r="B428" s="10"/>
      <c r="C428" s="10"/>
      <c r="D428" s="10"/>
      <c r="E428" s="10"/>
      <c r="F428" s="10"/>
      <c r="G428" s="10"/>
      <c r="H428" s="10"/>
      <c r="I428" s="10"/>
      <c r="J428" s="10"/>
      <c r="K428" s="10"/>
    </row>
    <row r="429" spans="1:11" x14ac:dyDescent="0.2">
      <c r="A429" s="10"/>
      <c r="B429" s="10"/>
      <c r="C429" s="10"/>
      <c r="D429" s="10"/>
      <c r="E429" s="10"/>
      <c r="F429" s="10"/>
      <c r="G429" s="10"/>
      <c r="H429" s="10"/>
      <c r="I429" s="10"/>
      <c r="J429" s="10"/>
      <c r="K429" s="10"/>
    </row>
    <row r="430" spans="1:11" x14ac:dyDescent="0.2">
      <c r="A430" s="10"/>
      <c r="B430" s="10"/>
      <c r="C430" s="10"/>
      <c r="D430" s="10"/>
      <c r="E430" s="10"/>
      <c r="F430" s="10"/>
      <c r="G430" s="10"/>
      <c r="H430" s="10"/>
      <c r="I430" s="10"/>
      <c r="J430" s="10"/>
      <c r="K430" s="10"/>
    </row>
    <row r="431" spans="1:11" x14ac:dyDescent="0.2">
      <c r="A431" s="10"/>
      <c r="B431" s="10"/>
      <c r="C431" s="10"/>
      <c r="D431" s="10"/>
      <c r="E431" s="10"/>
      <c r="F431" s="10"/>
      <c r="G431" s="10"/>
      <c r="H431" s="10"/>
      <c r="I431" s="10"/>
      <c r="J431" s="10"/>
      <c r="K431" s="10"/>
    </row>
    <row r="432" spans="1:11" x14ac:dyDescent="0.2">
      <c r="A432" s="10"/>
      <c r="B432" s="10"/>
      <c r="C432" s="10"/>
      <c r="D432" s="10"/>
      <c r="E432" s="10"/>
      <c r="F432" s="10"/>
      <c r="G432" s="10"/>
      <c r="H432" s="10"/>
      <c r="I432" s="10"/>
      <c r="J432" s="10"/>
      <c r="K432" s="10"/>
    </row>
    <row r="433" spans="1:11" x14ac:dyDescent="0.2">
      <c r="A433" s="10"/>
      <c r="B433" s="10"/>
      <c r="C433" s="10"/>
      <c r="D433" s="10"/>
      <c r="E433" s="10"/>
      <c r="F433" s="10"/>
      <c r="G433" s="10"/>
      <c r="H433" s="10"/>
      <c r="I433" s="10"/>
      <c r="J433" s="10"/>
      <c r="K433" s="10"/>
    </row>
    <row r="434" spans="1:11" x14ac:dyDescent="0.2">
      <c r="A434" s="10"/>
      <c r="B434" s="10"/>
      <c r="C434" s="10"/>
      <c r="D434" s="10"/>
      <c r="E434" s="10"/>
      <c r="F434" s="10"/>
      <c r="G434" s="10"/>
      <c r="H434" s="10"/>
      <c r="I434" s="10"/>
      <c r="J434" s="10"/>
      <c r="K434" s="10"/>
    </row>
    <row r="435" spans="1:11" x14ac:dyDescent="0.2">
      <c r="A435" s="10"/>
      <c r="B435" s="10"/>
      <c r="C435" s="10"/>
      <c r="D435" s="10"/>
      <c r="E435" s="10"/>
      <c r="F435" s="10"/>
      <c r="G435" s="10"/>
      <c r="H435" s="10"/>
      <c r="I435" s="10"/>
      <c r="J435" s="10"/>
      <c r="K435" s="10"/>
    </row>
    <row r="436" spans="1:11" x14ac:dyDescent="0.2">
      <c r="A436" s="10"/>
      <c r="B436" s="10"/>
      <c r="C436" s="10"/>
      <c r="D436" s="10"/>
      <c r="E436" s="10"/>
      <c r="F436" s="10"/>
      <c r="G436" s="10"/>
      <c r="H436" s="10"/>
      <c r="I436" s="10"/>
      <c r="J436" s="10"/>
      <c r="K436" s="10"/>
    </row>
    <row r="437" spans="1:11" x14ac:dyDescent="0.2">
      <c r="A437" s="10"/>
      <c r="B437" s="10"/>
      <c r="C437" s="10"/>
      <c r="D437" s="10"/>
      <c r="E437" s="10"/>
      <c r="F437" s="10"/>
      <c r="G437" s="10"/>
      <c r="H437" s="10"/>
      <c r="I437" s="10"/>
      <c r="J437" s="10"/>
      <c r="K437" s="10"/>
    </row>
    <row r="438" spans="1:11" x14ac:dyDescent="0.2">
      <c r="A438" s="10"/>
      <c r="B438" s="10"/>
      <c r="C438" s="10"/>
      <c r="D438" s="10"/>
      <c r="E438" s="10"/>
      <c r="F438" s="10"/>
      <c r="G438" s="10"/>
      <c r="H438" s="10"/>
      <c r="I438" s="10"/>
      <c r="J438" s="10"/>
      <c r="K438" s="10"/>
    </row>
    <row r="439" spans="1:11" x14ac:dyDescent="0.2">
      <c r="A439" s="10"/>
      <c r="B439" s="10"/>
      <c r="C439" s="10"/>
      <c r="D439" s="10"/>
      <c r="E439" s="10"/>
      <c r="F439" s="10"/>
      <c r="G439" s="10"/>
      <c r="H439" s="10"/>
      <c r="I439" s="10"/>
      <c r="J439" s="10"/>
      <c r="K439" s="10"/>
    </row>
    <row r="440" spans="1:11" x14ac:dyDescent="0.2">
      <c r="A440" s="10"/>
      <c r="B440" s="10"/>
      <c r="C440" s="10"/>
      <c r="D440" s="10"/>
      <c r="E440" s="10"/>
      <c r="F440" s="10"/>
      <c r="G440" s="10"/>
      <c r="H440" s="10"/>
      <c r="I440" s="10"/>
      <c r="J440" s="10"/>
      <c r="K440" s="10"/>
    </row>
    <row r="441" spans="1:11" x14ac:dyDescent="0.2">
      <c r="A441" s="10"/>
      <c r="B441" s="10"/>
      <c r="C441" s="10"/>
      <c r="D441" s="10"/>
      <c r="E441" s="10"/>
      <c r="F441" s="10"/>
      <c r="G441" s="10"/>
      <c r="H441" s="10"/>
      <c r="I441" s="10"/>
      <c r="J441" s="10"/>
      <c r="K441" s="10"/>
    </row>
    <row r="442" spans="1:11" x14ac:dyDescent="0.2">
      <c r="A442" s="10"/>
      <c r="B442" s="10"/>
      <c r="C442" s="10"/>
      <c r="D442" s="10"/>
      <c r="E442" s="10"/>
      <c r="F442" s="10"/>
      <c r="G442" s="10"/>
      <c r="H442" s="10"/>
      <c r="I442" s="10"/>
      <c r="J442" s="10"/>
      <c r="K442" s="10"/>
    </row>
    <row r="443" spans="1:11" x14ac:dyDescent="0.2">
      <c r="A443" s="10"/>
      <c r="B443" s="10"/>
      <c r="C443" s="10"/>
      <c r="D443" s="10"/>
      <c r="E443" s="10"/>
      <c r="F443" s="10"/>
      <c r="G443" s="10"/>
      <c r="H443" s="10"/>
      <c r="I443" s="10"/>
      <c r="J443" s="10"/>
      <c r="K443" s="10"/>
    </row>
    <row r="444" spans="1:11" x14ac:dyDescent="0.2">
      <c r="A444" s="10"/>
      <c r="B444" s="10"/>
      <c r="C444" s="10"/>
      <c r="D444" s="10"/>
      <c r="E444" s="10"/>
      <c r="F444" s="10"/>
      <c r="G444" s="10"/>
      <c r="H444" s="10"/>
      <c r="I444" s="10"/>
      <c r="J444" s="10"/>
      <c r="K444" s="10"/>
    </row>
    <row r="445" spans="1:11" x14ac:dyDescent="0.2">
      <c r="A445" s="10"/>
      <c r="B445" s="10"/>
      <c r="C445" s="10"/>
      <c r="D445" s="10"/>
      <c r="E445" s="10"/>
      <c r="F445" s="10"/>
      <c r="G445" s="10"/>
      <c r="H445" s="10"/>
      <c r="I445" s="10"/>
      <c r="J445" s="10"/>
      <c r="K445" s="10"/>
    </row>
    <row r="446" spans="1:11" x14ac:dyDescent="0.2">
      <c r="A446" s="10"/>
      <c r="B446" s="10"/>
      <c r="C446" s="10"/>
      <c r="D446" s="10"/>
      <c r="E446" s="10"/>
      <c r="F446" s="10"/>
      <c r="G446" s="10"/>
      <c r="H446" s="10"/>
      <c r="I446" s="10"/>
      <c r="J446" s="10"/>
      <c r="K446" s="10"/>
    </row>
    <row r="447" spans="1:11" x14ac:dyDescent="0.2">
      <c r="A447" s="10"/>
      <c r="B447" s="10"/>
      <c r="C447" s="10"/>
      <c r="D447" s="10"/>
      <c r="E447" s="10"/>
      <c r="F447" s="10"/>
      <c r="G447" s="10"/>
      <c r="H447" s="10"/>
      <c r="I447" s="10"/>
      <c r="J447" s="10"/>
      <c r="K447" s="10"/>
    </row>
    <row r="448" spans="1:11" x14ac:dyDescent="0.2">
      <c r="A448" s="10"/>
      <c r="B448" s="10"/>
      <c r="C448" s="10"/>
      <c r="D448" s="10"/>
      <c r="E448" s="10"/>
      <c r="F448" s="10"/>
      <c r="G448" s="10"/>
      <c r="H448" s="10"/>
      <c r="I448" s="10"/>
      <c r="J448" s="10"/>
      <c r="K448" s="10"/>
    </row>
    <row r="449" spans="1:11" x14ac:dyDescent="0.2">
      <c r="A449" s="10"/>
      <c r="B449" s="10"/>
      <c r="C449" s="10"/>
      <c r="D449" s="10"/>
      <c r="E449" s="10"/>
      <c r="F449" s="10"/>
      <c r="G449" s="10"/>
      <c r="H449" s="10"/>
      <c r="I449" s="10"/>
      <c r="J449" s="10"/>
      <c r="K449" s="10"/>
    </row>
    <row r="450" spans="1:11" x14ac:dyDescent="0.2">
      <c r="A450" s="10"/>
      <c r="B450" s="10"/>
      <c r="C450" s="10"/>
      <c r="D450" s="10"/>
      <c r="E450" s="10"/>
      <c r="F450" s="10"/>
      <c r="G450" s="10"/>
      <c r="H450" s="10"/>
      <c r="I450" s="10"/>
      <c r="J450" s="10"/>
      <c r="K450" s="10"/>
    </row>
    <row r="451" spans="1:11" x14ac:dyDescent="0.2">
      <c r="A451" s="10"/>
      <c r="B451" s="10"/>
      <c r="C451" s="10"/>
      <c r="D451" s="10"/>
      <c r="E451" s="10"/>
      <c r="F451" s="10"/>
      <c r="G451" s="10"/>
      <c r="H451" s="10"/>
      <c r="I451" s="10"/>
      <c r="J451" s="10"/>
      <c r="K451" s="10"/>
    </row>
    <row r="452" spans="1:11" x14ac:dyDescent="0.2">
      <c r="A452" s="10"/>
      <c r="B452" s="10"/>
      <c r="C452" s="10"/>
      <c r="D452" s="10"/>
      <c r="E452" s="10"/>
      <c r="F452" s="10"/>
      <c r="G452" s="10"/>
      <c r="H452" s="10"/>
      <c r="I452" s="10"/>
      <c r="J452" s="10"/>
      <c r="K452" s="10"/>
    </row>
    <row r="453" spans="1:11" x14ac:dyDescent="0.2">
      <c r="A453" s="10"/>
      <c r="B453" s="10"/>
      <c r="C453" s="10"/>
      <c r="D453" s="10"/>
      <c r="E453" s="10"/>
      <c r="F453" s="10"/>
      <c r="G453" s="10"/>
      <c r="H453" s="10"/>
      <c r="I453" s="10"/>
      <c r="J453" s="10"/>
      <c r="K453" s="10"/>
    </row>
    <row r="454" spans="1:11" x14ac:dyDescent="0.2">
      <c r="A454" s="10"/>
      <c r="B454" s="10"/>
      <c r="C454" s="10"/>
      <c r="D454" s="10"/>
      <c r="E454" s="10"/>
      <c r="F454" s="10"/>
      <c r="G454" s="10"/>
      <c r="H454" s="10"/>
      <c r="I454" s="10"/>
      <c r="J454" s="10"/>
      <c r="K454" s="10"/>
    </row>
    <row r="455" spans="1:11" x14ac:dyDescent="0.2">
      <c r="A455" s="10"/>
      <c r="B455" s="10"/>
      <c r="C455" s="10"/>
      <c r="D455" s="10"/>
      <c r="E455" s="10"/>
      <c r="F455" s="10"/>
      <c r="G455" s="10"/>
      <c r="H455" s="10"/>
      <c r="I455" s="10"/>
      <c r="J455" s="10"/>
      <c r="K455" s="10"/>
    </row>
    <row r="456" spans="1:11" x14ac:dyDescent="0.2">
      <c r="A456" s="10"/>
      <c r="B456" s="10"/>
      <c r="C456" s="10"/>
      <c r="D456" s="10"/>
      <c r="E456" s="10"/>
      <c r="F456" s="10"/>
      <c r="G456" s="10"/>
      <c r="H456" s="10"/>
      <c r="I456" s="10"/>
      <c r="J456" s="10"/>
      <c r="K456" s="10"/>
    </row>
    <row r="457" spans="1:11" x14ac:dyDescent="0.2">
      <c r="A457" s="10"/>
      <c r="B457" s="10"/>
      <c r="C457" s="10"/>
      <c r="D457" s="10"/>
      <c r="E457" s="10"/>
      <c r="F457" s="10"/>
      <c r="G457" s="10"/>
      <c r="H457" s="10"/>
      <c r="I457" s="10"/>
      <c r="J457" s="10"/>
      <c r="K457" s="10"/>
    </row>
    <row r="458" spans="1:11" x14ac:dyDescent="0.2">
      <c r="A458" s="10"/>
      <c r="B458" s="10"/>
      <c r="C458" s="10"/>
      <c r="D458" s="10"/>
      <c r="E458" s="10"/>
      <c r="F458" s="10"/>
      <c r="G458" s="10"/>
      <c r="H458" s="10"/>
      <c r="I458" s="10"/>
      <c r="J458" s="10"/>
      <c r="K458" s="10"/>
    </row>
    <row r="459" spans="1:11" x14ac:dyDescent="0.2">
      <c r="A459" s="10"/>
      <c r="B459" s="10"/>
      <c r="C459" s="10"/>
      <c r="D459" s="10"/>
      <c r="E459" s="10"/>
      <c r="F459" s="10"/>
      <c r="G459" s="10"/>
      <c r="H459" s="10"/>
      <c r="I459" s="10"/>
      <c r="J459" s="10"/>
      <c r="K459" s="10"/>
    </row>
    <row r="460" spans="1:11" x14ac:dyDescent="0.2">
      <c r="A460" s="10"/>
      <c r="B460" s="10"/>
      <c r="C460" s="10"/>
      <c r="D460" s="10"/>
      <c r="E460" s="10"/>
      <c r="F460" s="10"/>
      <c r="G460" s="10"/>
      <c r="H460" s="10"/>
      <c r="I460" s="10"/>
      <c r="J460" s="10"/>
      <c r="K460" s="10"/>
    </row>
    <row r="461" spans="1:11" x14ac:dyDescent="0.2">
      <c r="A461" s="10"/>
      <c r="B461" s="10"/>
      <c r="C461" s="10"/>
      <c r="D461" s="10"/>
      <c r="E461" s="10"/>
      <c r="F461" s="10"/>
      <c r="G461" s="10"/>
      <c r="H461" s="10"/>
      <c r="I461" s="10"/>
      <c r="J461" s="10"/>
      <c r="K461" s="10"/>
    </row>
    <row r="462" spans="1:11" x14ac:dyDescent="0.2">
      <c r="A462" s="10"/>
      <c r="B462" s="10"/>
      <c r="C462" s="10"/>
      <c r="D462" s="10"/>
      <c r="E462" s="10"/>
      <c r="F462" s="10"/>
      <c r="G462" s="10"/>
      <c r="H462" s="10"/>
      <c r="I462" s="10"/>
      <c r="J462" s="10"/>
      <c r="K462" s="10"/>
    </row>
    <row r="463" spans="1:11" x14ac:dyDescent="0.2">
      <c r="A463" s="10"/>
      <c r="B463" s="10"/>
      <c r="C463" s="10"/>
      <c r="D463" s="10"/>
      <c r="E463" s="10"/>
      <c r="F463" s="10"/>
      <c r="G463" s="10"/>
      <c r="H463" s="10"/>
      <c r="I463" s="10"/>
      <c r="J463" s="10"/>
      <c r="K463" s="10"/>
    </row>
    <row r="464" spans="1:11" x14ac:dyDescent="0.2">
      <c r="A464" s="10"/>
      <c r="B464" s="10"/>
      <c r="C464" s="10"/>
      <c r="D464" s="10"/>
      <c r="E464" s="10"/>
      <c r="F464" s="10"/>
      <c r="G464" s="10"/>
      <c r="H464" s="10"/>
      <c r="I464" s="10"/>
      <c r="J464" s="10"/>
      <c r="K464" s="10"/>
    </row>
    <row r="465" spans="1:11" x14ac:dyDescent="0.2">
      <c r="A465" s="10"/>
      <c r="B465" s="10"/>
      <c r="C465" s="10"/>
      <c r="D465" s="10"/>
      <c r="E465" s="10"/>
      <c r="F465" s="10"/>
      <c r="G465" s="10"/>
      <c r="H465" s="10"/>
      <c r="I465" s="10"/>
      <c r="J465" s="10"/>
      <c r="K465" s="10"/>
    </row>
    <row r="466" spans="1:11" x14ac:dyDescent="0.2">
      <c r="A466" s="10"/>
      <c r="B466" s="10"/>
      <c r="C466" s="10"/>
      <c r="D466" s="10"/>
      <c r="E466" s="10"/>
      <c r="F466" s="10"/>
      <c r="G466" s="10"/>
      <c r="H466" s="10"/>
      <c r="I466" s="10"/>
      <c r="J466" s="10"/>
      <c r="K466" s="10"/>
    </row>
    <row r="467" spans="1:11" x14ac:dyDescent="0.2">
      <c r="A467" s="10"/>
      <c r="B467" s="10"/>
      <c r="C467" s="10"/>
      <c r="D467" s="10"/>
      <c r="E467" s="10"/>
      <c r="F467" s="10"/>
      <c r="G467" s="10"/>
      <c r="H467" s="10"/>
      <c r="I467" s="10"/>
      <c r="J467" s="10"/>
      <c r="K467" s="10"/>
    </row>
    <row r="468" spans="1:11" x14ac:dyDescent="0.2">
      <c r="A468" s="10"/>
      <c r="B468" s="10"/>
      <c r="C468" s="10"/>
      <c r="D468" s="10"/>
      <c r="E468" s="10"/>
      <c r="F468" s="10"/>
      <c r="G468" s="10"/>
      <c r="H468" s="10"/>
      <c r="I468" s="10"/>
      <c r="J468" s="10"/>
      <c r="K468" s="10"/>
    </row>
    <row r="469" spans="1:11" x14ac:dyDescent="0.2">
      <c r="A469" s="10"/>
      <c r="B469" s="10"/>
      <c r="C469" s="10"/>
      <c r="D469" s="10"/>
      <c r="E469" s="10"/>
      <c r="F469" s="10"/>
      <c r="G469" s="10"/>
      <c r="H469" s="10"/>
      <c r="I469" s="10"/>
      <c r="J469" s="10"/>
      <c r="K469" s="10"/>
    </row>
    <row r="470" spans="1:11" x14ac:dyDescent="0.2">
      <c r="A470" s="10"/>
      <c r="B470" s="10"/>
      <c r="C470" s="10"/>
      <c r="D470" s="10"/>
      <c r="E470" s="10"/>
      <c r="F470" s="10"/>
      <c r="G470" s="10"/>
      <c r="H470" s="10"/>
      <c r="I470" s="10"/>
      <c r="J470" s="10"/>
      <c r="K470" s="10"/>
    </row>
    <row r="471" spans="1:11" x14ac:dyDescent="0.2">
      <c r="A471" s="10"/>
      <c r="B471" s="10"/>
      <c r="C471" s="10"/>
      <c r="D471" s="10"/>
      <c r="E471" s="10"/>
      <c r="F471" s="10"/>
      <c r="G471" s="10"/>
      <c r="H471" s="10"/>
      <c r="I471" s="10"/>
      <c r="J471" s="10"/>
      <c r="K471" s="10"/>
    </row>
    <row r="472" spans="1:11" x14ac:dyDescent="0.2">
      <c r="A472" s="10"/>
      <c r="B472" s="10"/>
      <c r="C472" s="10"/>
      <c r="D472" s="10"/>
      <c r="E472" s="10"/>
      <c r="F472" s="10"/>
      <c r="G472" s="10"/>
      <c r="H472" s="10"/>
      <c r="I472" s="10"/>
      <c r="J472" s="10"/>
      <c r="K472" s="10"/>
    </row>
    <row r="473" spans="1:11" x14ac:dyDescent="0.2">
      <c r="A473" s="10"/>
      <c r="B473" s="10"/>
      <c r="C473" s="10"/>
      <c r="D473" s="10"/>
      <c r="E473" s="10"/>
      <c r="F473" s="10"/>
      <c r="G473" s="10"/>
      <c r="H473" s="10"/>
      <c r="I473" s="10"/>
      <c r="J473" s="10"/>
      <c r="K473" s="10"/>
    </row>
    <row r="474" spans="1:11" x14ac:dyDescent="0.2">
      <c r="A474" s="10"/>
      <c r="B474" s="10"/>
      <c r="C474" s="10"/>
      <c r="D474" s="10"/>
      <c r="E474" s="10"/>
      <c r="F474" s="10"/>
      <c r="G474" s="10"/>
      <c r="H474" s="10"/>
      <c r="I474" s="10"/>
      <c r="J474" s="10"/>
      <c r="K474" s="10"/>
    </row>
    <row r="475" spans="1:11" x14ac:dyDescent="0.2">
      <c r="A475" s="10"/>
      <c r="B475" s="10"/>
      <c r="C475" s="10"/>
      <c r="D475" s="10"/>
      <c r="E475" s="10"/>
      <c r="F475" s="10"/>
      <c r="G475" s="10"/>
      <c r="H475" s="10"/>
      <c r="I475" s="10"/>
      <c r="J475" s="10"/>
      <c r="K475" s="10"/>
    </row>
    <row r="476" spans="1:11" x14ac:dyDescent="0.2">
      <c r="A476" s="10"/>
      <c r="B476" s="10"/>
      <c r="C476" s="10"/>
      <c r="D476" s="10"/>
      <c r="E476" s="10"/>
      <c r="F476" s="10"/>
      <c r="G476" s="10"/>
      <c r="H476" s="10"/>
      <c r="I476" s="10"/>
      <c r="J476" s="10"/>
      <c r="K476" s="10"/>
    </row>
    <row r="477" spans="1:11" x14ac:dyDescent="0.2">
      <c r="A477" s="10"/>
      <c r="B477" s="10"/>
      <c r="C477" s="10"/>
      <c r="D477" s="10"/>
      <c r="E477" s="10"/>
      <c r="F477" s="10"/>
      <c r="G477" s="10"/>
      <c r="H477" s="10"/>
      <c r="I477" s="10"/>
      <c r="J477" s="10"/>
      <c r="K477" s="10"/>
    </row>
    <row r="478" spans="1:11" x14ac:dyDescent="0.2">
      <c r="A478" s="10"/>
      <c r="B478" s="10"/>
      <c r="C478" s="10"/>
      <c r="D478" s="10"/>
      <c r="E478" s="10"/>
      <c r="F478" s="10"/>
      <c r="G478" s="10"/>
      <c r="H478" s="10"/>
      <c r="I478" s="10"/>
      <c r="J478" s="10"/>
      <c r="K478" s="10"/>
    </row>
    <row r="479" spans="1:11" x14ac:dyDescent="0.2">
      <c r="A479" s="10"/>
      <c r="B479" s="10"/>
      <c r="C479" s="10"/>
      <c r="D479" s="10"/>
      <c r="E479" s="10"/>
      <c r="F479" s="10"/>
      <c r="G479" s="10"/>
      <c r="H479" s="10"/>
      <c r="I479" s="10"/>
      <c r="J479" s="10"/>
      <c r="K479" s="10"/>
    </row>
    <row r="480" spans="1:11" x14ac:dyDescent="0.2">
      <c r="A480" s="10"/>
      <c r="B480" s="10"/>
      <c r="C480" s="10"/>
      <c r="D480" s="10"/>
      <c r="E480" s="10"/>
      <c r="F480" s="10"/>
      <c r="G480" s="10"/>
      <c r="H480" s="10"/>
      <c r="I480" s="10"/>
      <c r="J480" s="10"/>
      <c r="K480" s="10"/>
    </row>
    <row r="481" spans="1:11" x14ac:dyDescent="0.2">
      <c r="A481" s="10"/>
      <c r="B481" s="10"/>
      <c r="C481" s="10"/>
      <c r="D481" s="10"/>
      <c r="E481" s="10"/>
      <c r="F481" s="10"/>
      <c r="G481" s="10"/>
      <c r="H481" s="10"/>
      <c r="I481" s="10"/>
      <c r="J481" s="10"/>
      <c r="K481" s="10"/>
    </row>
    <row r="482" spans="1:11" x14ac:dyDescent="0.2">
      <c r="A482" s="10"/>
      <c r="B482" s="10"/>
      <c r="C482" s="10"/>
      <c r="D482" s="10"/>
      <c r="E482" s="10"/>
      <c r="F482" s="10"/>
      <c r="G482" s="10"/>
      <c r="H482" s="10"/>
      <c r="I482" s="10"/>
      <c r="J482" s="10"/>
      <c r="K482" s="10"/>
    </row>
    <row r="483" spans="1:11" x14ac:dyDescent="0.2">
      <c r="A483" s="10"/>
      <c r="B483" s="10"/>
      <c r="C483" s="10"/>
      <c r="D483" s="10"/>
      <c r="E483" s="10"/>
      <c r="F483" s="10"/>
      <c r="G483" s="10"/>
      <c r="H483" s="10"/>
      <c r="I483" s="10"/>
      <c r="J483" s="10"/>
      <c r="K483" s="10"/>
    </row>
    <row r="484" spans="1:11" x14ac:dyDescent="0.2">
      <c r="A484" s="10"/>
      <c r="B484" s="10"/>
      <c r="C484" s="10"/>
      <c r="D484" s="10"/>
      <c r="E484" s="10"/>
      <c r="F484" s="10"/>
      <c r="G484" s="10"/>
      <c r="H484" s="10"/>
      <c r="I484" s="10"/>
      <c r="J484" s="10"/>
      <c r="K484" s="10"/>
    </row>
    <row r="485" spans="1:11" x14ac:dyDescent="0.2">
      <c r="A485" s="10"/>
      <c r="B485" s="10"/>
      <c r="C485" s="10"/>
      <c r="D485" s="10"/>
      <c r="E485" s="10"/>
      <c r="F485" s="10"/>
      <c r="G485" s="10"/>
      <c r="H485" s="10"/>
      <c r="I485" s="10"/>
      <c r="J485" s="10"/>
      <c r="K485" s="10"/>
    </row>
    <row r="486" spans="1:11" x14ac:dyDescent="0.2">
      <c r="A486" s="10"/>
      <c r="B486" s="10"/>
      <c r="C486" s="10"/>
      <c r="D486" s="10"/>
      <c r="E486" s="10"/>
      <c r="F486" s="10"/>
      <c r="G486" s="10"/>
      <c r="H486" s="10"/>
      <c r="I486" s="10"/>
      <c r="J486" s="10"/>
      <c r="K486" s="10"/>
    </row>
    <row r="487" spans="1:11" x14ac:dyDescent="0.2">
      <c r="A487" s="10"/>
      <c r="B487" s="10"/>
      <c r="C487" s="10"/>
      <c r="D487" s="10"/>
      <c r="E487" s="10"/>
      <c r="F487" s="10"/>
      <c r="G487" s="10"/>
      <c r="H487" s="10"/>
      <c r="I487" s="10"/>
      <c r="J487" s="10"/>
      <c r="K487" s="10"/>
    </row>
    <row r="488" spans="1:11" x14ac:dyDescent="0.2">
      <c r="A488" s="10"/>
      <c r="B488" s="10"/>
      <c r="C488" s="10"/>
      <c r="D488" s="10"/>
      <c r="E488" s="10"/>
      <c r="F488" s="10"/>
      <c r="G488" s="10"/>
      <c r="H488" s="10"/>
      <c r="I488" s="10"/>
      <c r="J488" s="10"/>
      <c r="K488" s="10"/>
    </row>
    <row r="489" spans="1:11" x14ac:dyDescent="0.2">
      <c r="A489" s="10"/>
      <c r="B489" s="10"/>
      <c r="C489" s="10"/>
      <c r="D489" s="10"/>
      <c r="E489" s="10"/>
      <c r="F489" s="10"/>
      <c r="G489" s="10"/>
      <c r="H489" s="10"/>
      <c r="I489" s="10"/>
      <c r="J489" s="10"/>
      <c r="K489" s="10"/>
    </row>
    <row r="490" spans="1:11" x14ac:dyDescent="0.2">
      <c r="A490" s="10"/>
      <c r="B490" s="10"/>
      <c r="C490" s="10"/>
      <c r="D490" s="10"/>
      <c r="E490" s="10"/>
      <c r="F490" s="10"/>
      <c r="G490" s="10"/>
      <c r="H490" s="10"/>
      <c r="I490" s="10"/>
      <c r="J490" s="10"/>
      <c r="K490" s="10"/>
    </row>
    <row r="491" spans="1:11" x14ac:dyDescent="0.2">
      <c r="A491" s="10"/>
      <c r="B491" s="10"/>
      <c r="C491" s="10"/>
      <c r="D491" s="10"/>
      <c r="E491" s="10"/>
      <c r="F491" s="10"/>
      <c r="G491" s="10"/>
      <c r="H491" s="10"/>
      <c r="I491" s="10"/>
      <c r="J491" s="10"/>
      <c r="K491" s="10"/>
    </row>
    <row r="492" spans="1:11" x14ac:dyDescent="0.2">
      <c r="A492" s="10"/>
      <c r="B492" s="10"/>
      <c r="C492" s="10"/>
      <c r="D492" s="10"/>
      <c r="E492" s="10"/>
      <c r="F492" s="10"/>
      <c r="G492" s="10"/>
      <c r="H492" s="10"/>
      <c r="I492" s="10"/>
      <c r="J492" s="10"/>
      <c r="K492" s="10"/>
    </row>
    <row r="493" spans="1:11" x14ac:dyDescent="0.2">
      <c r="A493" s="10"/>
      <c r="B493" s="10"/>
      <c r="C493" s="10"/>
      <c r="D493" s="10"/>
      <c r="E493" s="10"/>
      <c r="F493" s="10"/>
      <c r="G493" s="10"/>
      <c r="H493" s="10"/>
      <c r="I493" s="10"/>
      <c r="J493" s="10"/>
      <c r="K493" s="10"/>
    </row>
    <row r="494" spans="1:11" x14ac:dyDescent="0.2">
      <c r="A494" s="10"/>
      <c r="B494" s="10"/>
      <c r="C494" s="10"/>
      <c r="D494" s="10"/>
      <c r="E494" s="10"/>
      <c r="F494" s="10"/>
      <c r="G494" s="10"/>
      <c r="H494" s="10"/>
      <c r="I494" s="10"/>
      <c r="J494" s="10"/>
      <c r="K494" s="10"/>
    </row>
    <row r="495" spans="1:11" x14ac:dyDescent="0.2">
      <c r="A495" s="10"/>
      <c r="B495" s="10"/>
      <c r="C495" s="10"/>
      <c r="D495" s="10"/>
      <c r="E495" s="10"/>
      <c r="F495" s="10"/>
      <c r="G495" s="10"/>
      <c r="H495" s="10"/>
      <c r="I495" s="10"/>
      <c r="J495" s="10"/>
      <c r="K495" s="10"/>
    </row>
    <row r="496" spans="1:11" x14ac:dyDescent="0.2">
      <c r="A496" s="10"/>
      <c r="B496" s="10"/>
      <c r="C496" s="10"/>
      <c r="D496" s="10"/>
      <c r="E496" s="10"/>
      <c r="F496" s="10"/>
      <c r="G496" s="10"/>
      <c r="H496" s="10"/>
      <c r="I496" s="10"/>
      <c r="J496" s="10"/>
      <c r="K496" s="10"/>
    </row>
    <row r="497" spans="1:11" x14ac:dyDescent="0.2">
      <c r="A497" s="10"/>
      <c r="B497" s="10"/>
      <c r="C497" s="10"/>
      <c r="D497" s="10"/>
      <c r="E497" s="10"/>
      <c r="F497" s="10"/>
      <c r="G497" s="10"/>
      <c r="H497" s="10"/>
      <c r="I497" s="10"/>
      <c r="J497" s="10"/>
      <c r="K497" s="10"/>
    </row>
    <row r="498" spans="1:11" x14ac:dyDescent="0.2">
      <c r="A498" s="10"/>
      <c r="B498" s="10"/>
      <c r="C498" s="10"/>
      <c r="D498" s="10"/>
      <c r="E498" s="10"/>
      <c r="F498" s="10"/>
      <c r="G498" s="10"/>
      <c r="H498" s="10"/>
      <c r="I498" s="10"/>
      <c r="J498" s="10"/>
      <c r="K498" s="10"/>
    </row>
    <row r="499" spans="1:11" x14ac:dyDescent="0.2">
      <c r="A499" s="10"/>
      <c r="B499" s="10"/>
      <c r="C499" s="10"/>
      <c r="D499" s="10"/>
      <c r="E499" s="10"/>
      <c r="F499" s="10"/>
      <c r="G499" s="10"/>
      <c r="H499" s="10"/>
      <c r="I499" s="10"/>
      <c r="J499" s="10"/>
      <c r="K499" s="10"/>
    </row>
    <row r="500" spans="1:11" x14ac:dyDescent="0.2">
      <c r="A500" s="10"/>
      <c r="B500" s="10"/>
      <c r="C500" s="10"/>
      <c r="D500" s="10"/>
      <c r="E500" s="10"/>
      <c r="F500" s="10"/>
      <c r="G500" s="10"/>
      <c r="H500" s="10"/>
      <c r="I500" s="10"/>
      <c r="J500" s="10"/>
      <c r="K500" s="10"/>
    </row>
    <row r="501" spans="1:11" x14ac:dyDescent="0.2">
      <c r="A501" s="10"/>
      <c r="B501" s="10"/>
      <c r="C501" s="10"/>
      <c r="D501" s="10"/>
      <c r="E501" s="10"/>
      <c r="F501" s="10"/>
      <c r="G501" s="10"/>
      <c r="H501" s="10"/>
      <c r="I501" s="10"/>
      <c r="J501" s="10"/>
      <c r="K501" s="10"/>
    </row>
    <row r="502" spans="1:11" x14ac:dyDescent="0.2">
      <c r="A502" s="10"/>
      <c r="B502" s="10"/>
      <c r="C502" s="10"/>
      <c r="D502" s="10"/>
      <c r="E502" s="10"/>
      <c r="F502" s="10"/>
      <c r="G502" s="10"/>
      <c r="H502" s="10"/>
      <c r="I502" s="10"/>
      <c r="J502" s="10"/>
      <c r="K502" s="10"/>
    </row>
    <row r="503" spans="1:11" x14ac:dyDescent="0.2">
      <c r="A503" s="10"/>
      <c r="B503" s="10"/>
      <c r="C503" s="10"/>
      <c r="D503" s="10"/>
      <c r="E503" s="10"/>
      <c r="F503" s="10"/>
      <c r="G503" s="10"/>
      <c r="H503" s="10"/>
      <c r="I503" s="10"/>
      <c r="J503" s="10"/>
      <c r="K503" s="10"/>
    </row>
    <row r="504" spans="1:11" x14ac:dyDescent="0.2">
      <c r="A504" s="10"/>
      <c r="B504" s="10"/>
      <c r="C504" s="10"/>
      <c r="D504" s="10"/>
      <c r="E504" s="10"/>
      <c r="F504" s="10"/>
      <c r="G504" s="10"/>
      <c r="H504" s="10"/>
      <c r="I504" s="10"/>
      <c r="J504" s="10"/>
      <c r="K504" s="10"/>
    </row>
    <row r="505" spans="1:11" x14ac:dyDescent="0.2">
      <c r="A505" s="10"/>
      <c r="B505" s="10"/>
      <c r="C505" s="10"/>
      <c r="D505" s="10"/>
      <c r="E505" s="10"/>
      <c r="F505" s="10"/>
      <c r="G505" s="10"/>
      <c r="H505" s="10"/>
      <c r="I505" s="10"/>
      <c r="J505" s="10"/>
      <c r="K505" s="10"/>
    </row>
    <row r="506" spans="1:11" x14ac:dyDescent="0.2">
      <c r="A506" s="10"/>
      <c r="B506" s="10"/>
      <c r="C506" s="10"/>
      <c r="D506" s="10"/>
      <c r="E506" s="10"/>
      <c r="F506" s="10"/>
      <c r="G506" s="10"/>
      <c r="H506" s="10"/>
      <c r="I506" s="10"/>
      <c r="J506" s="10"/>
      <c r="K506" s="10"/>
    </row>
    <row r="507" spans="1:11" x14ac:dyDescent="0.2">
      <c r="A507" s="10"/>
      <c r="B507" s="10"/>
      <c r="C507" s="10"/>
      <c r="D507" s="10"/>
      <c r="E507" s="10"/>
      <c r="F507" s="10"/>
      <c r="G507" s="10"/>
      <c r="H507" s="10"/>
      <c r="I507" s="10"/>
      <c r="J507" s="10"/>
      <c r="K507" s="10"/>
    </row>
    <row r="508" spans="1:11" x14ac:dyDescent="0.2">
      <c r="A508" s="10"/>
      <c r="B508" s="10"/>
      <c r="C508" s="10"/>
      <c r="D508" s="10"/>
      <c r="E508" s="10"/>
      <c r="F508" s="10"/>
      <c r="G508" s="10"/>
      <c r="H508" s="10"/>
      <c r="I508" s="10"/>
      <c r="J508" s="10"/>
      <c r="K508" s="10"/>
    </row>
    <row r="509" spans="1:11" x14ac:dyDescent="0.2">
      <c r="A509" s="10"/>
      <c r="B509" s="10"/>
      <c r="C509" s="10"/>
      <c r="D509" s="10"/>
      <c r="E509" s="10"/>
      <c r="F509" s="10"/>
      <c r="G509" s="10"/>
      <c r="H509" s="10"/>
      <c r="I509" s="10"/>
      <c r="J509" s="10"/>
      <c r="K509" s="10"/>
    </row>
    <row r="510" spans="1:11" x14ac:dyDescent="0.2">
      <c r="A510" s="10"/>
      <c r="B510" s="10"/>
      <c r="C510" s="10"/>
      <c r="D510" s="10"/>
      <c r="E510" s="10"/>
      <c r="F510" s="10"/>
      <c r="G510" s="10"/>
      <c r="H510" s="10"/>
      <c r="I510" s="10"/>
      <c r="J510" s="10"/>
      <c r="K510" s="10"/>
    </row>
    <row r="511" spans="1:11" x14ac:dyDescent="0.2">
      <c r="A511" s="10"/>
      <c r="B511" s="10"/>
      <c r="C511" s="10"/>
      <c r="D511" s="10"/>
      <c r="E511" s="10"/>
      <c r="F511" s="10"/>
      <c r="G511" s="10"/>
      <c r="H511" s="10"/>
      <c r="I511" s="10"/>
      <c r="J511" s="10"/>
      <c r="K511" s="10"/>
    </row>
    <row r="512" spans="1:11" x14ac:dyDescent="0.2">
      <c r="A512" s="10"/>
      <c r="B512" s="10"/>
      <c r="C512" s="10"/>
      <c r="D512" s="10"/>
      <c r="E512" s="10"/>
      <c r="F512" s="10"/>
      <c r="G512" s="10"/>
      <c r="H512" s="10"/>
      <c r="I512" s="10"/>
      <c r="J512" s="10"/>
      <c r="K512" s="10"/>
    </row>
    <row r="513" spans="1:11" x14ac:dyDescent="0.2">
      <c r="A513" s="10"/>
      <c r="B513" s="10"/>
      <c r="C513" s="10"/>
      <c r="D513" s="10"/>
      <c r="E513" s="10"/>
      <c r="F513" s="10"/>
      <c r="G513" s="10"/>
      <c r="H513" s="10"/>
      <c r="I513" s="10"/>
      <c r="J513" s="10"/>
      <c r="K513" s="10"/>
    </row>
    <row r="514" spans="1:11" x14ac:dyDescent="0.2">
      <c r="A514" s="10"/>
      <c r="B514" s="10"/>
      <c r="C514" s="10"/>
      <c r="D514" s="10"/>
      <c r="E514" s="10"/>
      <c r="F514" s="10"/>
      <c r="G514" s="10"/>
      <c r="H514" s="10"/>
      <c r="I514" s="10"/>
      <c r="J514" s="10"/>
      <c r="K514" s="10"/>
    </row>
    <row r="515" spans="1:11" x14ac:dyDescent="0.2">
      <c r="A515" s="10"/>
      <c r="B515" s="10"/>
      <c r="C515" s="10"/>
      <c r="D515" s="10"/>
      <c r="E515" s="10"/>
      <c r="F515" s="10"/>
      <c r="G515" s="10"/>
      <c r="H515" s="10"/>
      <c r="I515" s="10"/>
      <c r="J515" s="10"/>
      <c r="K515" s="10"/>
    </row>
    <row r="516" spans="1:11" x14ac:dyDescent="0.2">
      <c r="A516" s="10"/>
      <c r="B516" s="10"/>
      <c r="C516" s="10"/>
      <c r="D516" s="10"/>
      <c r="E516" s="10"/>
      <c r="F516" s="10"/>
      <c r="G516" s="10"/>
      <c r="H516" s="10"/>
      <c r="I516" s="10"/>
      <c r="J516" s="10"/>
      <c r="K516" s="10"/>
    </row>
    <row r="517" spans="1:11" x14ac:dyDescent="0.2">
      <c r="A517" s="10"/>
      <c r="B517" s="10"/>
      <c r="C517" s="10"/>
      <c r="D517" s="10"/>
      <c r="E517" s="10"/>
      <c r="F517" s="10"/>
      <c r="G517" s="10"/>
      <c r="H517" s="10"/>
      <c r="I517" s="10"/>
      <c r="J517" s="10"/>
      <c r="K517" s="10"/>
    </row>
    <row r="518" spans="1:11" x14ac:dyDescent="0.2">
      <c r="A518" s="10"/>
      <c r="B518" s="10"/>
      <c r="C518" s="10"/>
      <c r="D518" s="10"/>
      <c r="E518" s="10"/>
      <c r="F518" s="10"/>
      <c r="G518" s="10"/>
      <c r="H518" s="10"/>
      <c r="I518" s="10"/>
      <c r="J518" s="10"/>
      <c r="K518" s="10"/>
    </row>
    <row r="519" spans="1:11" x14ac:dyDescent="0.2">
      <c r="A519" s="10"/>
      <c r="B519" s="10"/>
      <c r="C519" s="10"/>
      <c r="D519" s="10"/>
      <c r="E519" s="10"/>
      <c r="F519" s="10"/>
      <c r="G519" s="10"/>
      <c r="H519" s="10"/>
      <c r="I519" s="10"/>
      <c r="J519" s="10"/>
      <c r="K519" s="10"/>
    </row>
    <row r="520" spans="1:11" x14ac:dyDescent="0.2">
      <c r="A520" s="10"/>
      <c r="B520" s="10"/>
      <c r="C520" s="10"/>
      <c r="D520" s="10"/>
      <c r="E520" s="10"/>
      <c r="F520" s="10"/>
      <c r="G520" s="10"/>
      <c r="H520" s="10"/>
      <c r="I520" s="10"/>
      <c r="J520" s="10"/>
      <c r="K520" s="10"/>
    </row>
    <row r="521" spans="1:11" x14ac:dyDescent="0.2">
      <c r="A521" s="10"/>
      <c r="B521" s="10"/>
      <c r="C521" s="10"/>
      <c r="D521" s="10"/>
      <c r="E521" s="10"/>
      <c r="F521" s="10"/>
      <c r="G521" s="10"/>
      <c r="H521" s="10"/>
      <c r="I521" s="10"/>
      <c r="J521" s="10"/>
      <c r="K521" s="10"/>
    </row>
    <row r="522" spans="1:11" x14ac:dyDescent="0.2">
      <c r="A522" s="10"/>
      <c r="B522" s="10"/>
      <c r="C522" s="10"/>
      <c r="D522" s="10"/>
      <c r="E522" s="10"/>
      <c r="F522" s="10"/>
      <c r="G522" s="10"/>
      <c r="H522" s="10"/>
      <c r="I522" s="10"/>
      <c r="J522" s="10"/>
      <c r="K522" s="10"/>
    </row>
    <row r="523" spans="1:11" x14ac:dyDescent="0.2">
      <c r="A523" s="10"/>
      <c r="B523" s="10"/>
      <c r="C523" s="10"/>
      <c r="D523" s="10"/>
      <c r="E523" s="10"/>
      <c r="F523" s="10"/>
      <c r="G523" s="10"/>
      <c r="H523" s="10"/>
      <c r="I523" s="10"/>
      <c r="J523" s="10"/>
      <c r="K523" s="10"/>
    </row>
    <row r="524" spans="1:11" x14ac:dyDescent="0.2">
      <c r="A524" s="10"/>
      <c r="B524" s="10"/>
      <c r="C524" s="10"/>
      <c r="D524" s="10"/>
      <c r="E524" s="10"/>
      <c r="F524" s="10"/>
      <c r="G524" s="10"/>
      <c r="H524" s="10"/>
      <c r="I524" s="10"/>
      <c r="J524" s="10"/>
      <c r="K524" s="10"/>
    </row>
    <row r="525" spans="1:11" x14ac:dyDescent="0.2">
      <c r="A525" s="10"/>
      <c r="B525" s="10"/>
      <c r="C525" s="10"/>
      <c r="D525" s="10"/>
      <c r="E525" s="10"/>
      <c r="F525" s="10"/>
      <c r="G525" s="10"/>
      <c r="H525" s="10"/>
      <c r="I525" s="10"/>
      <c r="J525" s="10"/>
      <c r="K525" s="10"/>
    </row>
    <row r="526" spans="1:11" x14ac:dyDescent="0.2">
      <c r="A526" s="10"/>
      <c r="B526" s="10"/>
      <c r="C526" s="10"/>
      <c r="D526" s="10"/>
      <c r="E526" s="10"/>
      <c r="F526" s="10"/>
      <c r="G526" s="10"/>
      <c r="H526" s="10"/>
      <c r="I526" s="10"/>
      <c r="J526" s="10"/>
      <c r="K526" s="10"/>
    </row>
    <row r="527" spans="1:11" x14ac:dyDescent="0.2">
      <c r="A527" s="10"/>
      <c r="B527" s="10"/>
      <c r="C527" s="10"/>
      <c r="D527" s="10"/>
      <c r="E527" s="10"/>
      <c r="F527" s="10"/>
      <c r="G527" s="10"/>
      <c r="H527" s="10"/>
      <c r="I527" s="10"/>
      <c r="J527" s="10"/>
      <c r="K527" s="10"/>
    </row>
    <row r="528" spans="1:11" x14ac:dyDescent="0.2">
      <c r="A528" s="10"/>
      <c r="B528" s="10"/>
      <c r="C528" s="10"/>
      <c r="D528" s="10"/>
      <c r="E528" s="10"/>
      <c r="F528" s="10"/>
      <c r="G528" s="10"/>
      <c r="H528" s="10"/>
      <c r="I528" s="10"/>
      <c r="J528" s="10"/>
      <c r="K528" s="10"/>
    </row>
    <row r="529" spans="1:11" x14ac:dyDescent="0.2">
      <c r="A529" s="10"/>
      <c r="B529" s="10"/>
      <c r="C529" s="10"/>
      <c r="D529" s="10"/>
      <c r="E529" s="10"/>
      <c r="F529" s="10"/>
      <c r="G529" s="10"/>
      <c r="H529" s="10"/>
      <c r="I529" s="10"/>
      <c r="J529" s="10"/>
      <c r="K529" s="10"/>
    </row>
    <row r="530" spans="1:11" x14ac:dyDescent="0.2">
      <c r="A530" s="10"/>
      <c r="B530" s="10"/>
      <c r="C530" s="10"/>
      <c r="D530" s="10"/>
      <c r="E530" s="10"/>
      <c r="F530" s="10"/>
      <c r="G530" s="10"/>
      <c r="H530" s="10"/>
      <c r="I530" s="10"/>
      <c r="J530" s="10"/>
      <c r="K530" s="10"/>
    </row>
    <row r="531" spans="1:11" x14ac:dyDescent="0.2">
      <c r="A531" s="10"/>
      <c r="B531" s="10"/>
      <c r="C531" s="10"/>
      <c r="D531" s="10"/>
      <c r="E531" s="10"/>
      <c r="F531" s="10"/>
      <c r="G531" s="10"/>
      <c r="H531" s="10"/>
      <c r="I531" s="10"/>
      <c r="J531" s="10"/>
      <c r="K531" s="10"/>
    </row>
    <row r="532" spans="1:11" x14ac:dyDescent="0.2">
      <c r="A532" s="10"/>
      <c r="B532" s="10"/>
      <c r="C532" s="10"/>
      <c r="D532" s="10"/>
      <c r="E532" s="10"/>
      <c r="F532" s="10"/>
      <c r="G532" s="10"/>
      <c r="H532" s="10"/>
      <c r="I532" s="10"/>
      <c r="J532" s="10"/>
      <c r="K532" s="10"/>
    </row>
    <row r="533" spans="1:11" x14ac:dyDescent="0.2">
      <c r="A533" s="10"/>
      <c r="B533" s="10"/>
      <c r="C533" s="10"/>
      <c r="D533" s="10"/>
      <c r="E533" s="10"/>
      <c r="F533" s="10"/>
      <c r="G533" s="10"/>
      <c r="H533" s="10"/>
      <c r="I533" s="10"/>
      <c r="J533" s="10"/>
      <c r="K533" s="10"/>
    </row>
    <row r="534" spans="1:11" x14ac:dyDescent="0.2">
      <c r="A534" s="10"/>
      <c r="B534" s="10"/>
      <c r="C534" s="10"/>
      <c r="D534" s="10"/>
      <c r="E534" s="10"/>
      <c r="F534" s="10"/>
      <c r="G534" s="10"/>
      <c r="H534" s="10"/>
      <c r="I534" s="10"/>
      <c r="J534" s="10"/>
      <c r="K534" s="10"/>
    </row>
    <row r="535" spans="1:11" x14ac:dyDescent="0.2">
      <c r="A535" s="10"/>
      <c r="B535" s="10"/>
      <c r="C535" s="10"/>
      <c r="D535" s="10"/>
      <c r="E535" s="10"/>
      <c r="F535" s="10"/>
      <c r="G535" s="10"/>
      <c r="H535" s="10"/>
      <c r="I535" s="10"/>
      <c r="J535" s="10"/>
      <c r="K535" s="10"/>
    </row>
    <row r="536" spans="1:11" x14ac:dyDescent="0.2">
      <c r="A536" s="10"/>
      <c r="B536" s="10"/>
      <c r="C536" s="10"/>
      <c r="D536" s="10"/>
      <c r="E536" s="10"/>
      <c r="F536" s="10"/>
      <c r="G536" s="10"/>
      <c r="H536" s="10"/>
      <c r="I536" s="10"/>
      <c r="J536" s="10"/>
      <c r="K536" s="10"/>
    </row>
    <row r="537" spans="1:11" x14ac:dyDescent="0.2">
      <c r="A537" s="10"/>
      <c r="B537" s="10"/>
      <c r="C537" s="10"/>
      <c r="D537" s="10"/>
      <c r="E537" s="10"/>
      <c r="F537" s="10"/>
      <c r="G537" s="10"/>
      <c r="H537" s="10"/>
      <c r="I537" s="10"/>
      <c r="J537" s="10"/>
      <c r="K537" s="10"/>
    </row>
    <row r="538" spans="1:11" x14ac:dyDescent="0.2">
      <c r="A538" s="10"/>
      <c r="B538" s="10"/>
      <c r="C538" s="10"/>
      <c r="D538" s="10"/>
      <c r="E538" s="10"/>
      <c r="F538" s="10"/>
      <c r="G538" s="10"/>
      <c r="H538" s="10"/>
      <c r="I538" s="10"/>
      <c r="J538" s="10"/>
      <c r="K538" s="10"/>
    </row>
    <row r="539" spans="1:11" x14ac:dyDescent="0.2">
      <c r="A539" s="10"/>
      <c r="B539" s="10"/>
      <c r="C539" s="10"/>
      <c r="D539" s="10"/>
      <c r="E539" s="10"/>
      <c r="F539" s="10"/>
      <c r="G539" s="10"/>
      <c r="H539" s="10"/>
      <c r="I539" s="10"/>
      <c r="J539" s="10"/>
      <c r="K539" s="10"/>
    </row>
    <row r="540" spans="1:11" x14ac:dyDescent="0.2">
      <c r="A540" s="10"/>
      <c r="B540" s="10"/>
      <c r="C540" s="10"/>
      <c r="D540" s="10"/>
      <c r="E540" s="10"/>
      <c r="F540" s="10"/>
      <c r="G540" s="10"/>
      <c r="H540" s="10"/>
      <c r="I540" s="10"/>
      <c r="J540" s="10"/>
      <c r="K540" s="10"/>
    </row>
    <row r="541" spans="1:11" x14ac:dyDescent="0.2">
      <c r="A541" s="10"/>
      <c r="B541" s="10"/>
      <c r="C541" s="10"/>
      <c r="D541" s="10"/>
      <c r="E541" s="10"/>
      <c r="F541" s="10"/>
      <c r="G541" s="10"/>
      <c r="H541" s="10"/>
      <c r="I541" s="10"/>
      <c r="J541" s="10"/>
      <c r="K541" s="10"/>
    </row>
    <row r="542" spans="1:11" x14ac:dyDescent="0.2">
      <c r="A542" s="10"/>
      <c r="B542" s="10"/>
      <c r="C542" s="10"/>
      <c r="D542" s="10"/>
      <c r="E542" s="10"/>
      <c r="F542" s="10"/>
      <c r="G542" s="10"/>
      <c r="H542" s="10"/>
      <c r="I542" s="10"/>
      <c r="J542" s="10"/>
      <c r="K542" s="10"/>
    </row>
    <row r="543" spans="1:11" x14ac:dyDescent="0.2">
      <c r="A543" s="10"/>
      <c r="B543" s="10"/>
      <c r="C543" s="10"/>
      <c r="D543" s="10"/>
      <c r="E543" s="10"/>
      <c r="F543" s="10"/>
      <c r="G543" s="10"/>
      <c r="H543" s="10"/>
      <c r="I543" s="10"/>
      <c r="J543" s="10"/>
      <c r="K543" s="10"/>
    </row>
    <row r="544" spans="1:11" x14ac:dyDescent="0.2">
      <c r="A544" s="10"/>
      <c r="B544" s="10"/>
      <c r="C544" s="10"/>
      <c r="D544" s="10"/>
      <c r="E544" s="10"/>
      <c r="F544" s="10"/>
      <c r="G544" s="10"/>
      <c r="H544" s="10"/>
      <c r="I544" s="10"/>
      <c r="J544" s="10"/>
      <c r="K544" s="10"/>
    </row>
    <row r="545" spans="1:11" x14ac:dyDescent="0.2">
      <c r="A545" s="10"/>
      <c r="B545" s="10"/>
      <c r="C545" s="10"/>
      <c r="D545" s="10"/>
      <c r="E545" s="10"/>
      <c r="F545" s="10"/>
      <c r="G545" s="10"/>
      <c r="H545" s="10"/>
      <c r="I545" s="10"/>
      <c r="J545" s="10"/>
      <c r="K545" s="10"/>
    </row>
    <row r="546" spans="1:11" x14ac:dyDescent="0.2">
      <c r="A546" s="10"/>
      <c r="B546" s="10"/>
      <c r="C546" s="10"/>
      <c r="D546" s="10"/>
      <c r="E546" s="10"/>
      <c r="F546" s="10"/>
      <c r="G546" s="10"/>
      <c r="H546" s="10"/>
      <c r="I546" s="10"/>
      <c r="J546" s="10"/>
      <c r="K546" s="10"/>
    </row>
    <row r="547" spans="1:11" x14ac:dyDescent="0.2">
      <c r="A547" s="10"/>
      <c r="B547" s="10"/>
      <c r="C547" s="10"/>
      <c r="D547" s="10"/>
      <c r="E547" s="10"/>
      <c r="F547" s="10"/>
      <c r="G547" s="10"/>
      <c r="H547" s="10"/>
      <c r="I547" s="10"/>
      <c r="J547" s="10"/>
      <c r="K547" s="10"/>
    </row>
    <row r="548" spans="1:11" x14ac:dyDescent="0.2">
      <c r="A548" s="10"/>
      <c r="B548" s="10"/>
      <c r="C548" s="10"/>
      <c r="D548" s="10"/>
      <c r="E548" s="10"/>
      <c r="F548" s="10"/>
      <c r="G548" s="10"/>
      <c r="H548" s="10"/>
      <c r="I548" s="10"/>
      <c r="J548" s="10"/>
      <c r="K548" s="10"/>
    </row>
    <row r="549" spans="1:11" x14ac:dyDescent="0.2">
      <c r="A549" s="10"/>
      <c r="B549" s="10"/>
      <c r="C549" s="10"/>
      <c r="D549" s="10"/>
      <c r="E549" s="10"/>
      <c r="F549" s="10"/>
      <c r="G549" s="10"/>
      <c r="H549" s="10"/>
      <c r="I549" s="10"/>
      <c r="J549" s="10"/>
      <c r="K549" s="10"/>
    </row>
    <row r="550" spans="1:11" x14ac:dyDescent="0.2">
      <c r="A550" s="10"/>
      <c r="B550" s="10"/>
      <c r="C550" s="10"/>
      <c r="D550" s="10"/>
      <c r="E550" s="10"/>
      <c r="F550" s="10"/>
      <c r="G550" s="10"/>
      <c r="H550" s="10"/>
      <c r="I550" s="10"/>
      <c r="J550" s="10"/>
      <c r="K550" s="10"/>
    </row>
    <row r="551" spans="1:11" x14ac:dyDescent="0.2">
      <c r="A551" s="10"/>
      <c r="B551" s="10"/>
      <c r="C551" s="10"/>
      <c r="D551" s="10"/>
      <c r="E551" s="10"/>
      <c r="F551" s="10"/>
      <c r="G551" s="10"/>
      <c r="H551" s="10"/>
      <c r="I551" s="10"/>
      <c r="J551" s="10"/>
      <c r="K551" s="10"/>
    </row>
    <row r="552" spans="1:11" x14ac:dyDescent="0.2">
      <c r="A552" s="10"/>
      <c r="B552" s="10"/>
      <c r="C552" s="10"/>
      <c r="D552" s="10"/>
      <c r="E552" s="10"/>
      <c r="F552" s="10"/>
      <c r="G552" s="10"/>
      <c r="H552" s="10"/>
      <c r="I552" s="10"/>
      <c r="J552" s="10"/>
      <c r="K552" s="10"/>
    </row>
    <row r="553" spans="1:11" x14ac:dyDescent="0.2">
      <c r="A553" s="10"/>
      <c r="B553" s="10"/>
      <c r="C553" s="10"/>
      <c r="D553" s="10"/>
      <c r="E553" s="10"/>
      <c r="F553" s="10"/>
      <c r="G553" s="10"/>
      <c r="H553" s="10"/>
      <c r="I553" s="10"/>
      <c r="J553" s="10"/>
      <c r="K553" s="10"/>
    </row>
    <row r="554" spans="1:11" x14ac:dyDescent="0.2">
      <c r="A554" s="10"/>
      <c r="B554" s="10"/>
      <c r="C554" s="10"/>
      <c r="D554" s="10"/>
      <c r="E554" s="10"/>
      <c r="F554" s="10"/>
      <c r="G554" s="10"/>
      <c r="H554" s="10"/>
      <c r="I554" s="10"/>
      <c r="J554" s="10"/>
      <c r="K554" s="10"/>
    </row>
    <row r="555" spans="1:11" x14ac:dyDescent="0.2">
      <c r="A555" s="10"/>
      <c r="B555" s="10"/>
      <c r="C555" s="10"/>
      <c r="D555" s="10"/>
      <c r="E555" s="10"/>
      <c r="F555" s="10"/>
      <c r="G555" s="10"/>
      <c r="H555" s="10"/>
      <c r="I555" s="10"/>
      <c r="J555" s="10"/>
      <c r="K555" s="10"/>
    </row>
    <row r="556" spans="1:11" x14ac:dyDescent="0.2">
      <c r="A556" s="10"/>
      <c r="B556" s="10"/>
      <c r="C556" s="10"/>
      <c r="D556" s="10"/>
      <c r="E556" s="10"/>
      <c r="F556" s="10"/>
      <c r="G556" s="10"/>
      <c r="H556" s="10"/>
      <c r="I556" s="10"/>
      <c r="J556" s="10"/>
      <c r="K556" s="10"/>
    </row>
    <row r="557" spans="1:11" x14ac:dyDescent="0.2">
      <c r="A557" s="10"/>
      <c r="B557" s="10"/>
      <c r="C557" s="10"/>
      <c r="D557" s="10"/>
      <c r="E557" s="10"/>
      <c r="F557" s="10"/>
      <c r="G557" s="10"/>
      <c r="H557" s="10"/>
      <c r="I557" s="10"/>
      <c r="J557" s="10"/>
      <c r="K557" s="10"/>
    </row>
    <row r="558" spans="1:11" x14ac:dyDescent="0.2">
      <c r="A558" s="10"/>
      <c r="B558" s="10"/>
      <c r="C558" s="10"/>
      <c r="D558" s="10"/>
      <c r="E558" s="10"/>
      <c r="F558" s="10"/>
      <c r="G558" s="10"/>
      <c r="H558" s="10"/>
      <c r="I558" s="10"/>
      <c r="J558" s="10"/>
      <c r="K558" s="10"/>
    </row>
    <row r="559" spans="1:11" x14ac:dyDescent="0.2">
      <c r="A559" s="10"/>
      <c r="B559" s="10"/>
      <c r="C559" s="10"/>
      <c r="D559" s="10"/>
      <c r="E559" s="10"/>
      <c r="F559" s="10"/>
      <c r="G559" s="10"/>
      <c r="H559" s="10"/>
      <c r="I559" s="10"/>
      <c r="J559" s="10"/>
      <c r="K559" s="10"/>
    </row>
    <row r="560" spans="1:11" x14ac:dyDescent="0.2">
      <c r="A560" s="10"/>
      <c r="B560" s="10"/>
      <c r="C560" s="10"/>
      <c r="D560" s="10"/>
      <c r="E560" s="10"/>
      <c r="F560" s="10"/>
      <c r="G560" s="10"/>
      <c r="H560" s="10"/>
      <c r="I560" s="10"/>
      <c r="J560" s="10"/>
      <c r="K560" s="10"/>
    </row>
    <row r="561" spans="1:11" x14ac:dyDescent="0.2">
      <c r="A561" s="10"/>
      <c r="B561" s="10"/>
      <c r="C561" s="10"/>
      <c r="D561" s="10"/>
      <c r="E561" s="10"/>
      <c r="F561" s="10"/>
      <c r="G561" s="10"/>
      <c r="H561" s="10"/>
      <c r="I561" s="10"/>
      <c r="J561" s="10"/>
      <c r="K561" s="10"/>
    </row>
    <row r="562" spans="1:11" x14ac:dyDescent="0.2">
      <c r="A562" s="10"/>
      <c r="B562" s="10"/>
      <c r="C562" s="10"/>
      <c r="D562" s="10"/>
      <c r="E562" s="10"/>
      <c r="F562" s="10"/>
      <c r="G562" s="10"/>
      <c r="H562" s="10"/>
      <c r="I562" s="10"/>
      <c r="J562" s="10"/>
      <c r="K562" s="10"/>
    </row>
    <row r="563" spans="1:11" x14ac:dyDescent="0.2">
      <c r="A563" s="10"/>
      <c r="B563" s="10"/>
      <c r="C563" s="10"/>
      <c r="D563" s="10"/>
      <c r="E563" s="10"/>
      <c r="F563" s="10"/>
      <c r="G563" s="10"/>
      <c r="H563" s="10"/>
      <c r="I563" s="10"/>
      <c r="J563" s="10"/>
      <c r="K563" s="10"/>
    </row>
    <row r="564" spans="1:11" x14ac:dyDescent="0.2">
      <c r="A564" s="10"/>
      <c r="B564" s="10"/>
      <c r="C564" s="10"/>
      <c r="D564" s="10"/>
      <c r="E564" s="10"/>
      <c r="F564" s="10"/>
      <c r="G564" s="10"/>
      <c r="H564" s="10"/>
      <c r="I564" s="10"/>
      <c r="J564" s="10"/>
      <c r="K564" s="10"/>
    </row>
    <row r="565" spans="1:11" x14ac:dyDescent="0.2">
      <c r="A565" s="10"/>
      <c r="B565" s="10"/>
      <c r="C565" s="10"/>
      <c r="D565" s="10"/>
      <c r="E565" s="10"/>
      <c r="F565" s="10"/>
      <c r="G565" s="10"/>
      <c r="H565" s="10"/>
      <c r="I565" s="10"/>
      <c r="J565" s="10"/>
      <c r="K565" s="10"/>
    </row>
    <row r="566" spans="1:11" x14ac:dyDescent="0.2">
      <c r="A566" s="10"/>
      <c r="B566" s="10"/>
      <c r="C566" s="10"/>
      <c r="D566" s="10"/>
      <c r="E566" s="10"/>
      <c r="F566" s="10"/>
      <c r="G566" s="10"/>
      <c r="H566" s="10"/>
      <c r="I566" s="10"/>
      <c r="J566" s="10"/>
      <c r="K566" s="10"/>
    </row>
    <row r="567" spans="1:11" x14ac:dyDescent="0.2">
      <c r="A567" s="10"/>
      <c r="B567" s="10"/>
      <c r="C567" s="10"/>
      <c r="D567" s="10"/>
      <c r="E567" s="10"/>
      <c r="F567" s="10"/>
      <c r="G567" s="10"/>
      <c r="H567" s="10"/>
      <c r="I567" s="10"/>
      <c r="J567" s="10"/>
      <c r="K567" s="10"/>
    </row>
    <row r="568" spans="1:11" x14ac:dyDescent="0.2">
      <c r="A568" s="10"/>
      <c r="B568" s="10"/>
      <c r="C568" s="10"/>
      <c r="D568" s="10"/>
      <c r="E568" s="10"/>
      <c r="F568" s="10"/>
      <c r="G568" s="10"/>
      <c r="H568" s="10"/>
      <c r="I568" s="10"/>
      <c r="J568" s="10"/>
      <c r="K568" s="10"/>
    </row>
    <row r="569" spans="1:11" x14ac:dyDescent="0.2">
      <c r="A569" s="10"/>
      <c r="B569" s="10"/>
      <c r="C569" s="10"/>
      <c r="D569" s="10"/>
      <c r="E569" s="10"/>
      <c r="F569" s="10"/>
      <c r="G569" s="10"/>
      <c r="H569" s="10"/>
      <c r="I569" s="10"/>
      <c r="J569" s="10"/>
      <c r="K569" s="10"/>
    </row>
    <row r="570" spans="1:11" x14ac:dyDescent="0.2">
      <c r="A570" s="10"/>
      <c r="B570" s="10"/>
      <c r="C570" s="10"/>
      <c r="D570" s="10"/>
      <c r="E570" s="10"/>
      <c r="F570" s="10"/>
      <c r="G570" s="10"/>
      <c r="H570" s="10"/>
      <c r="I570" s="10"/>
      <c r="J570" s="10"/>
      <c r="K570" s="10"/>
    </row>
    <row r="571" spans="1:11" x14ac:dyDescent="0.2">
      <c r="A571" s="10"/>
      <c r="B571" s="10"/>
      <c r="C571" s="10"/>
      <c r="D571" s="10"/>
      <c r="E571" s="10"/>
      <c r="F571" s="10"/>
      <c r="G571" s="10"/>
      <c r="H571" s="10"/>
      <c r="I571" s="10"/>
      <c r="J571" s="10"/>
      <c r="K571" s="10"/>
    </row>
    <row r="572" spans="1:11" x14ac:dyDescent="0.2">
      <c r="A572" s="10"/>
      <c r="B572" s="10"/>
      <c r="C572" s="10"/>
      <c r="D572" s="10"/>
      <c r="E572" s="10"/>
      <c r="F572" s="10"/>
      <c r="G572" s="10"/>
      <c r="H572" s="10"/>
      <c r="I572" s="10"/>
      <c r="J572" s="10"/>
      <c r="K572" s="10"/>
    </row>
    <row r="573" spans="1:11" x14ac:dyDescent="0.2">
      <c r="A573" s="10"/>
      <c r="B573" s="10"/>
      <c r="C573" s="10"/>
      <c r="D573" s="10"/>
      <c r="E573" s="10"/>
      <c r="F573" s="10"/>
      <c r="G573" s="10"/>
      <c r="H573" s="10"/>
      <c r="I573" s="10"/>
      <c r="J573" s="10"/>
      <c r="K573" s="10"/>
    </row>
    <row r="574" spans="1:11" x14ac:dyDescent="0.2">
      <c r="A574" s="10"/>
      <c r="B574" s="10"/>
      <c r="C574" s="10"/>
      <c r="D574" s="10"/>
      <c r="E574" s="10"/>
      <c r="F574" s="10"/>
      <c r="G574" s="10"/>
      <c r="H574" s="10"/>
      <c r="I574" s="10"/>
      <c r="J574" s="10"/>
      <c r="K574" s="10"/>
    </row>
    <row r="575" spans="1:11" x14ac:dyDescent="0.2">
      <c r="A575" s="10"/>
      <c r="B575" s="10"/>
      <c r="C575" s="10"/>
      <c r="D575" s="10"/>
      <c r="E575" s="10"/>
      <c r="F575" s="10"/>
      <c r="G575" s="10"/>
      <c r="H575" s="10"/>
      <c r="I575" s="10"/>
      <c r="J575" s="10"/>
      <c r="K575" s="10"/>
    </row>
    <row r="576" spans="1:11" x14ac:dyDescent="0.2">
      <c r="A576" s="10"/>
      <c r="B576" s="10"/>
      <c r="C576" s="10"/>
      <c r="D576" s="10"/>
      <c r="E576" s="10"/>
      <c r="F576" s="10"/>
      <c r="G576" s="10"/>
      <c r="H576" s="10"/>
      <c r="I576" s="10"/>
      <c r="J576" s="10"/>
      <c r="K576" s="10"/>
    </row>
    <row r="577" spans="1:11" x14ac:dyDescent="0.2">
      <c r="A577" s="10"/>
      <c r="B577" s="10"/>
      <c r="C577" s="10"/>
      <c r="D577" s="10"/>
      <c r="E577" s="10"/>
      <c r="F577" s="10"/>
      <c r="G577" s="10"/>
      <c r="H577" s="10"/>
      <c r="I577" s="10"/>
      <c r="J577" s="10"/>
      <c r="K577" s="10"/>
    </row>
    <row r="578" spans="1:11" x14ac:dyDescent="0.2">
      <c r="A578" s="10"/>
      <c r="B578" s="10"/>
      <c r="C578" s="10"/>
      <c r="D578" s="10"/>
      <c r="E578" s="10"/>
      <c r="F578" s="10"/>
      <c r="G578" s="10"/>
      <c r="H578" s="10"/>
      <c r="I578" s="10"/>
      <c r="J578" s="10"/>
      <c r="K578" s="10"/>
    </row>
    <row r="579" spans="1:11" x14ac:dyDescent="0.2">
      <c r="A579" s="10"/>
      <c r="B579" s="10"/>
      <c r="C579" s="10"/>
      <c r="D579" s="10"/>
      <c r="E579" s="10"/>
      <c r="F579" s="10"/>
      <c r="G579" s="10"/>
      <c r="H579" s="10"/>
      <c r="I579" s="10"/>
      <c r="J579" s="10"/>
      <c r="K579" s="10"/>
    </row>
    <row r="580" spans="1:11" x14ac:dyDescent="0.2">
      <c r="A580" s="10"/>
      <c r="B580" s="10"/>
      <c r="C580" s="10"/>
      <c r="D580" s="10"/>
      <c r="E580" s="10"/>
      <c r="F580" s="10"/>
      <c r="G580" s="10"/>
      <c r="H580" s="10"/>
      <c r="I580" s="10"/>
      <c r="J580" s="10"/>
      <c r="K580" s="10"/>
    </row>
    <row r="581" spans="1:11" x14ac:dyDescent="0.2">
      <c r="A581" s="10"/>
      <c r="B581" s="10"/>
      <c r="C581" s="10"/>
      <c r="D581" s="10"/>
      <c r="E581" s="10"/>
      <c r="F581" s="10"/>
      <c r="G581" s="10"/>
      <c r="H581" s="10"/>
      <c r="I581" s="10"/>
      <c r="J581" s="10"/>
      <c r="K581" s="10"/>
    </row>
    <row r="582" spans="1:11" x14ac:dyDescent="0.2">
      <c r="A582" s="10"/>
      <c r="B582" s="10"/>
      <c r="C582" s="10"/>
      <c r="D582" s="10"/>
      <c r="E582" s="10"/>
      <c r="F582" s="10"/>
      <c r="G582" s="10"/>
      <c r="H582" s="10"/>
      <c r="I582" s="10"/>
      <c r="J582" s="10"/>
      <c r="K582" s="10"/>
    </row>
    <row r="583" spans="1:11" x14ac:dyDescent="0.2">
      <c r="A583" s="10"/>
      <c r="B583" s="10"/>
      <c r="C583" s="10"/>
      <c r="D583" s="10"/>
      <c r="E583" s="10"/>
      <c r="F583" s="10"/>
      <c r="G583" s="10"/>
      <c r="H583" s="10"/>
      <c r="I583" s="10"/>
      <c r="J583" s="10"/>
      <c r="K583" s="10"/>
    </row>
    <row r="584" spans="1:11" x14ac:dyDescent="0.2">
      <c r="A584" s="10"/>
      <c r="B584" s="10"/>
      <c r="C584" s="10"/>
      <c r="D584" s="10"/>
      <c r="E584" s="10"/>
      <c r="F584" s="10"/>
      <c r="G584" s="10"/>
      <c r="H584" s="10"/>
      <c r="I584" s="10"/>
      <c r="J584" s="10"/>
      <c r="K584" s="10"/>
    </row>
    <row r="585" spans="1:11" x14ac:dyDescent="0.2">
      <c r="A585" s="10"/>
      <c r="B585" s="10"/>
      <c r="C585" s="10"/>
      <c r="D585" s="10"/>
      <c r="E585" s="10"/>
      <c r="F585" s="10"/>
      <c r="G585" s="10"/>
      <c r="H585" s="10"/>
      <c r="I585" s="10"/>
      <c r="J585" s="10"/>
      <c r="K585" s="10"/>
    </row>
    <row r="586" spans="1:11" x14ac:dyDescent="0.2">
      <c r="A586" s="10"/>
      <c r="B586" s="10"/>
      <c r="C586" s="10"/>
      <c r="D586" s="10"/>
      <c r="E586" s="10"/>
      <c r="F586" s="10"/>
      <c r="G586" s="10"/>
      <c r="H586" s="10"/>
      <c r="I586" s="10"/>
      <c r="J586" s="10"/>
      <c r="K586" s="10"/>
    </row>
    <row r="587" spans="1:11" x14ac:dyDescent="0.2">
      <c r="A587" s="10"/>
      <c r="B587" s="10"/>
      <c r="C587" s="10"/>
      <c r="D587" s="10"/>
      <c r="E587" s="10"/>
      <c r="F587" s="10"/>
      <c r="G587" s="10"/>
      <c r="H587" s="10"/>
      <c r="I587" s="10"/>
      <c r="J587" s="10"/>
      <c r="K587" s="10"/>
    </row>
    <row r="588" spans="1:11" x14ac:dyDescent="0.2">
      <c r="A588" s="10"/>
      <c r="B588" s="10"/>
      <c r="C588" s="10"/>
      <c r="D588" s="10"/>
      <c r="E588" s="10"/>
      <c r="F588" s="10"/>
      <c r="G588" s="10"/>
      <c r="H588" s="10"/>
      <c r="I588" s="10"/>
      <c r="J588" s="10"/>
      <c r="K588" s="10"/>
    </row>
    <row r="589" spans="1:11" x14ac:dyDescent="0.2">
      <c r="A589" s="10"/>
      <c r="B589" s="10"/>
      <c r="C589" s="10"/>
      <c r="D589" s="10"/>
      <c r="E589" s="10"/>
      <c r="F589" s="10"/>
      <c r="G589" s="10"/>
      <c r="H589" s="10"/>
      <c r="I589" s="10"/>
      <c r="J589" s="10"/>
      <c r="K589" s="10"/>
    </row>
    <row r="590" spans="1:11" x14ac:dyDescent="0.2">
      <c r="A590" s="10"/>
      <c r="B590" s="10"/>
      <c r="C590" s="10"/>
      <c r="D590" s="10"/>
      <c r="E590" s="10"/>
      <c r="F590" s="10"/>
      <c r="G590" s="10"/>
      <c r="H590" s="10"/>
      <c r="I590" s="10"/>
      <c r="J590" s="10"/>
      <c r="K590" s="10"/>
    </row>
    <row r="591" spans="1:11" x14ac:dyDescent="0.2">
      <c r="A591" s="10"/>
      <c r="B591" s="10"/>
      <c r="C591" s="10"/>
      <c r="D591" s="10"/>
      <c r="E591" s="10"/>
      <c r="F591" s="10"/>
      <c r="G591" s="10"/>
      <c r="H591" s="10"/>
      <c r="I591" s="10"/>
      <c r="J591" s="10"/>
      <c r="K591" s="10"/>
    </row>
    <row r="592" spans="1:11" x14ac:dyDescent="0.2">
      <c r="A592" s="10"/>
      <c r="B592" s="10"/>
      <c r="C592" s="10"/>
      <c r="D592" s="10"/>
      <c r="E592" s="10"/>
      <c r="F592" s="10"/>
      <c r="G592" s="10"/>
      <c r="H592" s="10"/>
      <c r="I592" s="10"/>
      <c r="J592" s="10"/>
      <c r="K592" s="10"/>
    </row>
    <row r="593" spans="1:11" x14ac:dyDescent="0.2">
      <c r="A593" s="10"/>
      <c r="B593" s="10"/>
      <c r="C593" s="10"/>
      <c r="D593" s="10"/>
      <c r="E593" s="10"/>
      <c r="F593" s="10"/>
      <c r="G593" s="10"/>
      <c r="H593" s="10"/>
      <c r="I593" s="10"/>
      <c r="J593" s="10"/>
      <c r="K593" s="10"/>
    </row>
    <row r="594" spans="1:11" x14ac:dyDescent="0.2">
      <c r="A594" s="10"/>
      <c r="B594" s="10"/>
      <c r="C594" s="10"/>
      <c r="D594" s="10"/>
      <c r="E594" s="10"/>
      <c r="F594" s="10"/>
      <c r="G594" s="10"/>
      <c r="H594" s="10"/>
      <c r="I594" s="10"/>
      <c r="J594" s="10"/>
      <c r="K594" s="10"/>
    </row>
    <row r="595" spans="1:11" x14ac:dyDescent="0.2">
      <c r="A595" s="10"/>
      <c r="B595" s="10"/>
      <c r="C595" s="10"/>
      <c r="D595" s="10"/>
      <c r="E595" s="10"/>
      <c r="F595" s="10"/>
      <c r="G595" s="10"/>
      <c r="H595" s="10"/>
      <c r="I595" s="10"/>
      <c r="J595" s="10"/>
      <c r="K595" s="10"/>
    </row>
    <row r="596" spans="1:11" x14ac:dyDescent="0.2">
      <c r="A596" s="10"/>
      <c r="B596" s="10"/>
      <c r="C596" s="10"/>
      <c r="D596" s="10"/>
      <c r="E596" s="10"/>
      <c r="F596" s="10"/>
      <c r="G596" s="10"/>
      <c r="H596" s="10"/>
      <c r="I596" s="10"/>
      <c r="J596" s="10"/>
      <c r="K596" s="10"/>
    </row>
    <row r="597" spans="1:11" x14ac:dyDescent="0.2">
      <c r="A597" s="10"/>
      <c r="B597" s="10"/>
      <c r="C597" s="10"/>
      <c r="D597" s="10"/>
      <c r="E597" s="10"/>
      <c r="F597" s="10"/>
      <c r="G597" s="10"/>
      <c r="H597" s="10"/>
      <c r="I597" s="10"/>
      <c r="J597" s="10"/>
      <c r="K597" s="10"/>
    </row>
    <row r="598" spans="1:11" x14ac:dyDescent="0.2">
      <c r="A598" s="10"/>
      <c r="B598" s="10"/>
      <c r="C598" s="10"/>
      <c r="D598" s="10"/>
      <c r="E598" s="10"/>
      <c r="F598" s="10"/>
      <c r="G598" s="10"/>
      <c r="H598" s="10"/>
      <c r="I598" s="10"/>
      <c r="J598" s="10"/>
      <c r="K598" s="10"/>
    </row>
    <row r="599" spans="1:11" x14ac:dyDescent="0.2">
      <c r="A599" s="10"/>
      <c r="B599" s="10"/>
      <c r="C599" s="10"/>
      <c r="D599" s="10"/>
      <c r="E599" s="10"/>
      <c r="F599" s="10"/>
      <c r="G599" s="10"/>
      <c r="H599" s="10"/>
      <c r="I599" s="10"/>
      <c r="J599" s="10"/>
      <c r="K599" s="10"/>
    </row>
    <row r="600" spans="1:11" x14ac:dyDescent="0.2">
      <c r="A600" s="10"/>
      <c r="B600" s="10"/>
      <c r="C600" s="10"/>
      <c r="D600" s="10"/>
      <c r="E600" s="10"/>
      <c r="F600" s="10"/>
      <c r="G600" s="10"/>
      <c r="H600" s="10"/>
      <c r="I600" s="10"/>
      <c r="J600" s="10"/>
      <c r="K600" s="10"/>
    </row>
    <row r="601" spans="1:11" x14ac:dyDescent="0.2">
      <c r="A601" s="10"/>
      <c r="B601" s="10"/>
      <c r="C601" s="10"/>
      <c r="D601" s="10"/>
      <c r="E601" s="10"/>
      <c r="F601" s="10"/>
      <c r="G601" s="10"/>
      <c r="H601" s="10"/>
      <c r="I601" s="10"/>
      <c r="J601" s="10"/>
      <c r="K601" s="10"/>
    </row>
    <row r="602" spans="1:11" x14ac:dyDescent="0.2">
      <c r="A602" s="10"/>
      <c r="B602" s="10"/>
      <c r="C602" s="10"/>
      <c r="D602" s="10"/>
      <c r="E602" s="10"/>
      <c r="F602" s="10"/>
      <c r="G602" s="10"/>
      <c r="H602" s="10"/>
      <c r="I602" s="10"/>
      <c r="J602" s="10"/>
      <c r="K602" s="10"/>
    </row>
    <row r="603" spans="1:11" x14ac:dyDescent="0.2">
      <c r="A603" s="10"/>
      <c r="B603" s="10"/>
      <c r="C603" s="10"/>
      <c r="D603" s="10"/>
      <c r="E603" s="10"/>
      <c r="F603" s="10"/>
      <c r="G603" s="10"/>
      <c r="H603" s="10"/>
      <c r="I603" s="10"/>
      <c r="J603" s="10"/>
      <c r="K603" s="10"/>
    </row>
    <row r="604" spans="1:11" x14ac:dyDescent="0.2">
      <c r="A604" s="10"/>
      <c r="B604" s="10"/>
      <c r="C604" s="10"/>
      <c r="D604" s="10"/>
      <c r="E604" s="10"/>
      <c r="F604" s="10"/>
      <c r="G604" s="10"/>
      <c r="H604" s="10"/>
      <c r="I604" s="10"/>
      <c r="J604" s="10"/>
      <c r="K604" s="10"/>
    </row>
    <row r="605" spans="1:11" x14ac:dyDescent="0.2">
      <c r="A605" s="10"/>
      <c r="B605" s="10"/>
      <c r="C605" s="10"/>
      <c r="D605" s="10"/>
      <c r="E605" s="10"/>
      <c r="F605" s="10"/>
      <c r="G605" s="10"/>
      <c r="H605" s="10"/>
      <c r="I605" s="10"/>
      <c r="J605" s="10"/>
      <c r="K605" s="10"/>
    </row>
    <row r="606" spans="1:11" x14ac:dyDescent="0.2">
      <c r="A606" s="10"/>
      <c r="B606" s="10"/>
      <c r="C606" s="10"/>
      <c r="D606" s="10"/>
      <c r="E606" s="10"/>
      <c r="F606" s="10"/>
      <c r="G606" s="10"/>
      <c r="H606" s="10"/>
      <c r="I606" s="10"/>
      <c r="J606" s="10"/>
      <c r="K606" s="10"/>
    </row>
    <row r="607" spans="1:11" x14ac:dyDescent="0.2">
      <c r="A607" s="10"/>
      <c r="B607" s="10"/>
      <c r="C607" s="10"/>
      <c r="D607" s="10"/>
      <c r="E607" s="10"/>
      <c r="F607" s="10"/>
      <c r="G607" s="10"/>
      <c r="H607" s="10"/>
      <c r="I607" s="10"/>
      <c r="J607" s="10"/>
      <c r="K607" s="10"/>
    </row>
    <row r="608" spans="1:11" x14ac:dyDescent="0.2">
      <c r="A608" s="10"/>
      <c r="B608" s="10"/>
      <c r="C608" s="10"/>
      <c r="D608" s="10"/>
      <c r="E608" s="10"/>
      <c r="F608" s="10"/>
      <c r="G608" s="10"/>
      <c r="H608" s="10"/>
      <c r="I608" s="10"/>
      <c r="J608" s="10"/>
      <c r="K608" s="10"/>
    </row>
    <row r="609" spans="1:11" x14ac:dyDescent="0.2">
      <c r="A609" s="10"/>
      <c r="B609" s="10"/>
      <c r="C609" s="10"/>
      <c r="D609" s="10"/>
      <c r="E609" s="10"/>
      <c r="F609" s="10"/>
      <c r="G609" s="10"/>
      <c r="H609" s="10"/>
      <c r="I609" s="10"/>
      <c r="J609" s="10"/>
      <c r="K609" s="10"/>
    </row>
    <row r="610" spans="1:11" x14ac:dyDescent="0.2">
      <c r="A610" s="10"/>
      <c r="B610" s="10"/>
      <c r="C610" s="10"/>
      <c r="D610" s="10"/>
      <c r="E610" s="10"/>
      <c r="F610" s="10"/>
      <c r="G610" s="10"/>
      <c r="H610" s="10"/>
      <c r="I610" s="10"/>
      <c r="J610" s="10"/>
      <c r="K610" s="10"/>
    </row>
    <row r="611" spans="1:11" x14ac:dyDescent="0.2">
      <c r="A611" s="10"/>
      <c r="B611" s="10"/>
      <c r="C611" s="10"/>
      <c r="D611" s="10"/>
      <c r="E611" s="10"/>
      <c r="F611" s="10"/>
      <c r="G611" s="10"/>
      <c r="H611" s="10"/>
      <c r="I611" s="10"/>
      <c r="J611" s="10"/>
      <c r="K611" s="10"/>
    </row>
    <row r="612" spans="1:11" x14ac:dyDescent="0.2">
      <c r="A612" s="10"/>
      <c r="B612" s="10"/>
      <c r="C612" s="10"/>
      <c r="D612" s="10"/>
      <c r="E612" s="10"/>
      <c r="F612" s="10"/>
      <c r="G612" s="10"/>
      <c r="H612" s="10"/>
      <c r="I612" s="10"/>
      <c r="J612" s="10"/>
      <c r="K612" s="10"/>
    </row>
    <row r="613" spans="1:11" x14ac:dyDescent="0.2">
      <c r="A613" s="10"/>
      <c r="B613" s="10"/>
      <c r="C613" s="10"/>
      <c r="D613" s="10"/>
      <c r="E613" s="10"/>
      <c r="F613" s="10"/>
      <c r="G613" s="10"/>
      <c r="H613" s="10"/>
      <c r="I613" s="10"/>
      <c r="J613" s="10"/>
      <c r="K613" s="10"/>
    </row>
    <row r="614" spans="1:11" x14ac:dyDescent="0.2">
      <c r="A614" s="10"/>
      <c r="B614" s="10"/>
      <c r="C614" s="10"/>
      <c r="D614" s="10"/>
      <c r="E614" s="10"/>
      <c r="F614" s="10"/>
      <c r="G614" s="10"/>
      <c r="H614" s="10"/>
      <c r="I614" s="10"/>
      <c r="J614" s="10"/>
      <c r="K614" s="10"/>
    </row>
    <row r="615" spans="1:11" x14ac:dyDescent="0.2">
      <c r="A615" s="10"/>
      <c r="B615" s="10"/>
      <c r="C615" s="10"/>
      <c r="D615" s="10"/>
      <c r="E615" s="10"/>
      <c r="F615" s="10"/>
      <c r="G615" s="10"/>
      <c r="H615" s="10"/>
      <c r="I615" s="10"/>
      <c r="J615" s="10"/>
      <c r="K615" s="10"/>
    </row>
    <row r="616" spans="1:11" x14ac:dyDescent="0.2">
      <c r="A616" s="10"/>
      <c r="B616" s="10"/>
      <c r="C616" s="10"/>
      <c r="D616" s="10"/>
      <c r="E616" s="10"/>
      <c r="F616" s="10"/>
      <c r="G616" s="10"/>
      <c r="H616" s="10"/>
      <c r="I616" s="10"/>
      <c r="J616" s="10"/>
      <c r="K616" s="10"/>
    </row>
    <row r="617" spans="1:11" x14ac:dyDescent="0.2">
      <c r="A617" s="10"/>
      <c r="B617" s="10"/>
      <c r="C617" s="10"/>
      <c r="D617" s="10"/>
      <c r="E617" s="10"/>
      <c r="F617" s="10"/>
      <c r="G617" s="10"/>
      <c r="H617" s="10"/>
      <c r="I617" s="10"/>
      <c r="J617" s="10"/>
      <c r="K617" s="10"/>
    </row>
    <row r="618" spans="1:11" x14ac:dyDescent="0.2">
      <c r="A618" s="10"/>
      <c r="B618" s="10"/>
      <c r="C618" s="10"/>
      <c r="D618" s="10"/>
      <c r="E618" s="10"/>
      <c r="F618" s="10"/>
      <c r="G618" s="10"/>
      <c r="H618" s="10"/>
      <c r="I618" s="10"/>
      <c r="J618" s="10"/>
      <c r="K618" s="10"/>
    </row>
    <row r="619" spans="1:11" x14ac:dyDescent="0.2">
      <c r="A619" s="10"/>
      <c r="B619" s="10"/>
      <c r="C619" s="10"/>
      <c r="D619" s="10"/>
      <c r="E619" s="10"/>
      <c r="F619" s="10"/>
      <c r="G619" s="10"/>
      <c r="H619" s="10"/>
      <c r="I619" s="10"/>
      <c r="J619" s="10"/>
      <c r="K619" s="10"/>
    </row>
    <row r="620" spans="1:11" x14ac:dyDescent="0.2">
      <c r="A620" s="10"/>
      <c r="B620" s="10"/>
      <c r="C620" s="10"/>
      <c r="D620" s="10"/>
      <c r="E620" s="10"/>
      <c r="F620" s="10"/>
      <c r="G620" s="10"/>
      <c r="H620" s="10"/>
      <c r="I620" s="10"/>
      <c r="J620" s="10"/>
      <c r="K620" s="10"/>
    </row>
    <row r="621" spans="1:11" x14ac:dyDescent="0.2">
      <c r="A621" s="10"/>
      <c r="B621" s="10"/>
      <c r="C621" s="10"/>
      <c r="D621" s="10"/>
      <c r="E621" s="10"/>
      <c r="F621" s="10"/>
      <c r="G621" s="10"/>
      <c r="H621" s="10"/>
      <c r="I621" s="10"/>
      <c r="J621" s="10"/>
      <c r="K621" s="10"/>
    </row>
    <row r="622" spans="1:11" x14ac:dyDescent="0.2">
      <c r="A622" s="10"/>
      <c r="B622" s="10"/>
      <c r="C622" s="10"/>
      <c r="D622" s="10"/>
      <c r="E622" s="10"/>
      <c r="F622" s="10"/>
      <c r="G622" s="10"/>
      <c r="H622" s="10"/>
      <c r="I622" s="10"/>
      <c r="J622" s="10"/>
      <c r="K622" s="10"/>
    </row>
    <row r="623" spans="1:11" x14ac:dyDescent="0.2">
      <c r="A623" s="10"/>
      <c r="B623" s="10"/>
      <c r="C623" s="10"/>
      <c r="D623" s="10"/>
      <c r="E623" s="10"/>
      <c r="F623" s="10"/>
      <c r="G623" s="10"/>
      <c r="H623" s="10"/>
      <c r="I623" s="10"/>
      <c r="J623" s="10"/>
      <c r="K623" s="10"/>
    </row>
    <row r="624" spans="1:11" x14ac:dyDescent="0.2">
      <c r="A624" s="10"/>
      <c r="B624" s="10"/>
      <c r="C624" s="10"/>
      <c r="D624" s="10"/>
      <c r="E624" s="10"/>
      <c r="F624" s="10"/>
      <c r="G624" s="10"/>
      <c r="H624" s="10"/>
      <c r="I624" s="10"/>
      <c r="J624" s="10"/>
      <c r="K624" s="10"/>
    </row>
    <row r="625" spans="1:11" x14ac:dyDescent="0.2">
      <c r="A625" s="10"/>
      <c r="B625" s="10"/>
      <c r="C625" s="10"/>
      <c r="D625" s="10"/>
      <c r="E625" s="10"/>
      <c r="F625" s="10"/>
      <c r="G625" s="10"/>
      <c r="H625" s="10"/>
      <c r="I625" s="10"/>
      <c r="J625" s="10"/>
      <c r="K625" s="10"/>
    </row>
    <row r="626" spans="1:11" x14ac:dyDescent="0.2">
      <c r="A626" s="10"/>
      <c r="B626" s="10"/>
      <c r="C626" s="10"/>
      <c r="D626" s="10"/>
      <c r="E626" s="10"/>
      <c r="F626" s="10"/>
      <c r="G626" s="10"/>
      <c r="H626" s="10"/>
      <c r="I626" s="10"/>
      <c r="J626" s="10"/>
      <c r="K626" s="10"/>
    </row>
    <row r="627" spans="1:11" x14ac:dyDescent="0.2">
      <c r="A627" s="10"/>
      <c r="B627" s="10"/>
      <c r="C627" s="10"/>
      <c r="D627" s="10"/>
      <c r="E627" s="10"/>
      <c r="F627" s="10"/>
      <c r="G627" s="10"/>
      <c r="H627" s="10"/>
      <c r="I627" s="10"/>
      <c r="J627" s="10"/>
      <c r="K627" s="10"/>
    </row>
    <row r="628" spans="1:11" x14ac:dyDescent="0.2">
      <c r="A628" s="10"/>
      <c r="B628" s="10"/>
      <c r="C628" s="10"/>
      <c r="D628" s="10"/>
      <c r="E628" s="10"/>
      <c r="F628" s="10"/>
      <c r="G628" s="10"/>
      <c r="H628" s="10"/>
      <c r="I628" s="10"/>
      <c r="J628" s="10"/>
      <c r="K628" s="10"/>
    </row>
    <row r="629" spans="1:11" x14ac:dyDescent="0.2">
      <c r="A629" s="10"/>
      <c r="B629" s="10"/>
      <c r="C629" s="10"/>
      <c r="D629" s="10"/>
      <c r="E629" s="10"/>
      <c r="F629" s="10"/>
      <c r="G629" s="10"/>
      <c r="H629" s="10"/>
      <c r="I629" s="10"/>
      <c r="J629" s="10"/>
      <c r="K629" s="10"/>
    </row>
    <row r="630" spans="1:11" x14ac:dyDescent="0.2">
      <c r="A630" s="10"/>
      <c r="B630" s="10"/>
      <c r="C630" s="10"/>
      <c r="D630" s="10"/>
      <c r="E630" s="10"/>
      <c r="F630" s="10"/>
      <c r="G630" s="10"/>
      <c r="H630" s="10"/>
      <c r="I630" s="10"/>
      <c r="J630" s="10"/>
      <c r="K630" s="10"/>
    </row>
    <row r="631" spans="1:11" x14ac:dyDescent="0.2">
      <c r="A631" s="10"/>
      <c r="B631" s="10"/>
      <c r="C631" s="10"/>
      <c r="D631" s="10"/>
      <c r="E631" s="10"/>
      <c r="F631" s="10"/>
      <c r="G631" s="10"/>
      <c r="H631" s="10"/>
      <c r="I631" s="10"/>
      <c r="J631" s="10"/>
      <c r="K631" s="10"/>
    </row>
    <row r="632" spans="1:11" x14ac:dyDescent="0.2">
      <c r="A632" s="10"/>
      <c r="B632" s="10"/>
      <c r="C632" s="10"/>
      <c r="D632" s="10"/>
      <c r="E632" s="10"/>
      <c r="F632" s="10"/>
      <c r="G632" s="10"/>
      <c r="H632" s="10"/>
      <c r="I632" s="10"/>
      <c r="J632" s="10"/>
      <c r="K632" s="10"/>
    </row>
    <row r="633" spans="1:11" x14ac:dyDescent="0.2">
      <c r="A633" s="10"/>
      <c r="B633" s="10"/>
      <c r="C633" s="10"/>
      <c r="D633" s="10"/>
      <c r="E633" s="10"/>
      <c r="F633" s="10"/>
      <c r="G633" s="10"/>
      <c r="H633" s="10"/>
      <c r="I633" s="10"/>
      <c r="J633" s="10"/>
      <c r="K633" s="10"/>
    </row>
    <row r="634" spans="1:11" x14ac:dyDescent="0.2">
      <c r="A634" s="10"/>
      <c r="B634" s="10"/>
      <c r="C634" s="10"/>
      <c r="D634" s="10"/>
      <c r="E634" s="10"/>
      <c r="F634" s="10"/>
      <c r="G634" s="10"/>
      <c r="H634" s="10"/>
      <c r="I634" s="10"/>
      <c r="J634" s="10"/>
      <c r="K634" s="10"/>
    </row>
    <row r="635" spans="1:11" x14ac:dyDescent="0.2">
      <c r="A635" s="10"/>
      <c r="B635" s="10"/>
      <c r="C635" s="10"/>
      <c r="D635" s="10"/>
      <c r="E635" s="10"/>
      <c r="F635" s="10"/>
      <c r="G635" s="10"/>
      <c r="H635" s="10"/>
      <c r="I635" s="10"/>
      <c r="J635" s="10"/>
      <c r="K635" s="10"/>
    </row>
    <row r="636" spans="1:11" x14ac:dyDescent="0.2">
      <c r="A636" s="10"/>
      <c r="B636" s="10"/>
      <c r="C636" s="10"/>
      <c r="D636" s="10"/>
      <c r="E636" s="10"/>
      <c r="F636" s="10"/>
      <c r="G636" s="10"/>
      <c r="H636" s="10"/>
      <c r="I636" s="10"/>
      <c r="J636" s="10"/>
      <c r="K636" s="10"/>
    </row>
    <row r="637" spans="1:11" x14ac:dyDescent="0.2">
      <c r="A637" s="10"/>
      <c r="B637" s="10"/>
      <c r="C637" s="10"/>
      <c r="D637" s="10"/>
      <c r="E637" s="10"/>
      <c r="F637" s="10"/>
      <c r="G637" s="10"/>
      <c r="H637" s="10"/>
      <c r="I637" s="10"/>
      <c r="J637" s="10"/>
      <c r="K637" s="10"/>
    </row>
    <row r="638" spans="1:11" x14ac:dyDescent="0.2">
      <c r="A638" s="10"/>
      <c r="B638" s="10"/>
      <c r="C638" s="10"/>
      <c r="D638" s="10"/>
      <c r="E638" s="10"/>
      <c r="F638" s="10"/>
      <c r="G638" s="10"/>
      <c r="H638" s="10"/>
      <c r="I638" s="10"/>
      <c r="J638" s="10"/>
      <c r="K638" s="10"/>
    </row>
    <row r="639" spans="1:11" x14ac:dyDescent="0.2">
      <c r="A639" s="10"/>
      <c r="B639" s="10"/>
      <c r="C639" s="10"/>
      <c r="D639" s="10"/>
      <c r="E639" s="10"/>
      <c r="F639" s="10"/>
      <c r="G639" s="10"/>
      <c r="H639" s="10"/>
      <c r="I639" s="10"/>
      <c r="J639" s="10"/>
      <c r="K639" s="10"/>
    </row>
    <row r="640" spans="1:11" x14ac:dyDescent="0.2">
      <c r="A640" s="10"/>
      <c r="B640" s="10"/>
      <c r="C640" s="10"/>
      <c r="D640" s="10"/>
      <c r="E640" s="10"/>
      <c r="F640" s="10"/>
      <c r="G640" s="10"/>
      <c r="H640" s="10"/>
      <c r="I640" s="10"/>
      <c r="J640" s="10"/>
      <c r="K640" s="10"/>
    </row>
    <row r="641" spans="1:11" x14ac:dyDescent="0.2">
      <c r="A641" s="10"/>
      <c r="B641" s="10"/>
      <c r="C641" s="10"/>
      <c r="D641" s="10"/>
      <c r="E641" s="10"/>
      <c r="F641" s="10"/>
      <c r="G641" s="10"/>
      <c r="H641" s="10"/>
      <c r="I641" s="10"/>
      <c r="J641" s="10"/>
      <c r="K641" s="10"/>
    </row>
    <row r="642" spans="1:11" x14ac:dyDescent="0.2">
      <c r="A642" s="10"/>
      <c r="B642" s="10"/>
      <c r="C642" s="10"/>
      <c r="D642" s="10"/>
      <c r="E642" s="10"/>
      <c r="F642" s="10"/>
      <c r="G642" s="10"/>
      <c r="H642" s="10"/>
      <c r="I642" s="10"/>
      <c r="J642" s="10"/>
      <c r="K642" s="10"/>
    </row>
    <row r="643" spans="1:11" x14ac:dyDescent="0.2">
      <c r="A643" s="10"/>
      <c r="B643" s="10"/>
      <c r="C643" s="10"/>
      <c r="D643" s="10"/>
      <c r="E643" s="10"/>
      <c r="F643" s="10"/>
      <c r="G643" s="10"/>
      <c r="H643" s="10"/>
      <c r="I643" s="10"/>
      <c r="J643" s="10"/>
      <c r="K643" s="10"/>
    </row>
    <row r="644" spans="1:11" x14ac:dyDescent="0.2">
      <c r="A644" s="10"/>
      <c r="B644" s="10"/>
      <c r="C644" s="10"/>
      <c r="D644" s="10"/>
      <c r="E644" s="10"/>
      <c r="F644" s="10"/>
      <c r="G644" s="10"/>
      <c r="H644" s="10"/>
      <c r="I644" s="10"/>
      <c r="J644" s="10"/>
      <c r="K644" s="10"/>
    </row>
    <row r="645" spans="1:11" x14ac:dyDescent="0.2">
      <c r="A645" s="10"/>
      <c r="B645" s="10"/>
      <c r="C645" s="10"/>
      <c r="D645" s="10"/>
      <c r="E645" s="10"/>
      <c r="F645" s="10"/>
      <c r="G645" s="10"/>
      <c r="H645" s="10"/>
      <c r="I645" s="10"/>
      <c r="J645" s="10"/>
      <c r="K645" s="10"/>
    </row>
    <row r="646" spans="1:11" x14ac:dyDescent="0.2">
      <c r="A646" s="10"/>
      <c r="B646" s="10"/>
      <c r="C646" s="10"/>
      <c r="D646" s="10"/>
      <c r="E646" s="10"/>
      <c r="F646" s="10"/>
      <c r="G646" s="10"/>
      <c r="H646" s="10"/>
      <c r="I646" s="10"/>
      <c r="J646" s="10"/>
      <c r="K646" s="10"/>
    </row>
    <row r="647" spans="1:11" x14ac:dyDescent="0.2">
      <c r="A647" s="10"/>
      <c r="B647" s="10"/>
      <c r="C647" s="10"/>
      <c r="D647" s="10"/>
      <c r="E647" s="10"/>
      <c r="F647" s="10"/>
      <c r="G647" s="10"/>
      <c r="H647" s="10"/>
      <c r="I647" s="10"/>
      <c r="J647" s="10"/>
      <c r="K647" s="10"/>
    </row>
    <row r="648" spans="1:11" x14ac:dyDescent="0.2">
      <c r="A648" s="10"/>
      <c r="B648" s="10"/>
      <c r="C648" s="10"/>
      <c r="D648" s="10"/>
      <c r="E648" s="10"/>
      <c r="F648" s="10"/>
      <c r="G648" s="10"/>
      <c r="H648" s="10"/>
      <c r="I648" s="10"/>
      <c r="J648" s="10"/>
      <c r="K648" s="10"/>
    </row>
    <row r="649" spans="1:11" x14ac:dyDescent="0.2">
      <c r="A649" s="10"/>
      <c r="B649" s="10"/>
      <c r="C649" s="10"/>
      <c r="D649" s="10"/>
      <c r="E649" s="10"/>
      <c r="F649" s="10"/>
      <c r="G649" s="10"/>
      <c r="H649" s="10"/>
      <c r="I649" s="10"/>
      <c r="J649" s="10"/>
      <c r="K649" s="10"/>
    </row>
    <row r="650" spans="1:11" x14ac:dyDescent="0.2">
      <c r="A650" s="10"/>
      <c r="B650" s="10"/>
      <c r="C650" s="10"/>
      <c r="D650" s="10"/>
      <c r="E650" s="10"/>
      <c r="F650" s="10"/>
      <c r="G650" s="10"/>
      <c r="H650" s="10"/>
      <c r="I650" s="10"/>
      <c r="J650" s="10"/>
      <c r="K650" s="10"/>
    </row>
    <row r="651" spans="1:11" x14ac:dyDescent="0.2">
      <c r="A651" s="10"/>
      <c r="B651" s="10"/>
      <c r="C651" s="10"/>
      <c r="D651" s="10"/>
      <c r="E651" s="10"/>
      <c r="F651" s="10"/>
      <c r="G651" s="10"/>
      <c r="H651" s="10"/>
      <c r="I651" s="10"/>
      <c r="J651" s="10"/>
      <c r="K651" s="10"/>
    </row>
    <row r="652" spans="1:11" x14ac:dyDescent="0.2">
      <c r="A652" s="10"/>
      <c r="B652" s="10"/>
      <c r="C652" s="10"/>
      <c r="D652" s="10"/>
      <c r="E652" s="10"/>
      <c r="F652" s="10"/>
      <c r="G652" s="10"/>
      <c r="H652" s="10"/>
      <c r="I652" s="10"/>
      <c r="J652" s="10"/>
      <c r="K652" s="10"/>
    </row>
    <row r="653" spans="1:11" x14ac:dyDescent="0.2">
      <c r="A653" s="10"/>
      <c r="B653" s="10"/>
      <c r="C653" s="10"/>
      <c r="D653" s="10"/>
      <c r="E653" s="10"/>
      <c r="F653" s="10"/>
      <c r="G653" s="10"/>
      <c r="H653" s="10"/>
      <c r="I653" s="10"/>
      <c r="J653" s="10"/>
      <c r="K653" s="10"/>
    </row>
    <row r="654" spans="1:11" x14ac:dyDescent="0.2">
      <c r="A654" s="10"/>
      <c r="B654" s="10"/>
      <c r="C654" s="10"/>
      <c r="D654" s="10"/>
      <c r="E654" s="10"/>
      <c r="F654" s="10"/>
      <c r="G654" s="10"/>
      <c r="H654" s="10"/>
      <c r="I654" s="10"/>
      <c r="J654" s="10"/>
      <c r="K654" s="10"/>
    </row>
    <row r="655" spans="1:11" x14ac:dyDescent="0.2">
      <c r="A655" s="10"/>
      <c r="B655" s="10"/>
      <c r="C655" s="10"/>
      <c r="D655" s="10"/>
      <c r="E655" s="10"/>
      <c r="F655" s="10"/>
      <c r="G655" s="10"/>
      <c r="H655" s="10"/>
      <c r="I655" s="10"/>
      <c r="J655" s="10"/>
      <c r="K655" s="10"/>
    </row>
    <row r="656" spans="1:11" x14ac:dyDescent="0.2">
      <c r="A656" s="10"/>
      <c r="B656" s="10"/>
      <c r="C656" s="10"/>
      <c r="D656" s="10"/>
      <c r="E656" s="10"/>
      <c r="F656" s="10"/>
      <c r="G656" s="10"/>
      <c r="H656" s="10"/>
      <c r="I656" s="10"/>
      <c r="J656" s="10"/>
      <c r="K656" s="10"/>
    </row>
    <row r="657" spans="1:11" x14ac:dyDescent="0.2">
      <c r="A657" s="10"/>
      <c r="B657" s="10"/>
      <c r="C657" s="10"/>
      <c r="D657" s="10"/>
      <c r="E657" s="10"/>
      <c r="F657" s="10"/>
      <c r="G657" s="10"/>
      <c r="H657" s="10"/>
      <c r="I657" s="10"/>
      <c r="J657" s="10"/>
      <c r="K657" s="10"/>
    </row>
    <row r="658" spans="1:11" x14ac:dyDescent="0.2">
      <c r="A658" s="10"/>
      <c r="B658" s="10"/>
      <c r="C658" s="10"/>
      <c r="D658" s="10"/>
      <c r="E658" s="10"/>
      <c r="F658" s="10"/>
      <c r="G658" s="10"/>
      <c r="H658" s="10"/>
      <c r="I658" s="10"/>
      <c r="J658" s="10"/>
      <c r="K658" s="10"/>
    </row>
    <row r="659" spans="1:11" x14ac:dyDescent="0.2">
      <c r="A659" s="10"/>
      <c r="B659" s="10"/>
      <c r="C659" s="10"/>
      <c r="D659" s="10"/>
      <c r="E659" s="10"/>
      <c r="F659" s="10"/>
      <c r="G659" s="10"/>
      <c r="H659" s="10"/>
      <c r="I659" s="10"/>
      <c r="J659" s="10"/>
      <c r="K659" s="10"/>
    </row>
    <row r="660" spans="1:11" x14ac:dyDescent="0.2">
      <c r="A660" s="10"/>
      <c r="B660" s="10"/>
      <c r="C660" s="10"/>
      <c r="D660" s="10"/>
      <c r="E660" s="10"/>
      <c r="F660" s="10"/>
      <c r="G660" s="10"/>
      <c r="H660" s="10"/>
      <c r="I660" s="10"/>
      <c r="J660" s="10"/>
      <c r="K660" s="10"/>
    </row>
    <row r="661" spans="1:11" x14ac:dyDescent="0.2">
      <c r="A661" s="10"/>
      <c r="B661" s="10"/>
      <c r="C661" s="10"/>
      <c r="D661" s="10"/>
      <c r="E661" s="10"/>
      <c r="F661" s="10"/>
      <c r="G661" s="10"/>
      <c r="H661" s="10"/>
      <c r="I661" s="10"/>
      <c r="J661" s="10"/>
      <c r="K661" s="10"/>
    </row>
    <row r="662" spans="1:11" x14ac:dyDescent="0.2">
      <c r="A662" s="10"/>
      <c r="B662" s="10"/>
      <c r="C662" s="10"/>
      <c r="D662" s="10"/>
      <c r="E662" s="10"/>
      <c r="F662" s="10"/>
      <c r="G662" s="10"/>
      <c r="H662" s="10"/>
      <c r="I662" s="10"/>
      <c r="J662" s="10"/>
      <c r="K662" s="10"/>
    </row>
    <row r="663" spans="1:11" x14ac:dyDescent="0.2">
      <c r="A663" s="10"/>
      <c r="B663" s="10"/>
      <c r="C663" s="10"/>
      <c r="D663" s="10"/>
      <c r="E663" s="10"/>
      <c r="F663" s="10"/>
      <c r="G663" s="10"/>
      <c r="H663" s="10"/>
      <c r="I663" s="10"/>
      <c r="J663" s="10"/>
      <c r="K663" s="10"/>
    </row>
    <row r="664" spans="1:11" x14ac:dyDescent="0.2">
      <c r="A664" s="10"/>
      <c r="B664" s="10"/>
      <c r="C664" s="10"/>
      <c r="D664" s="10"/>
      <c r="E664" s="10"/>
      <c r="F664" s="10"/>
      <c r="G664" s="10"/>
      <c r="H664" s="10"/>
      <c r="I664" s="10"/>
      <c r="J664" s="10"/>
      <c r="K664" s="10"/>
    </row>
    <row r="665" spans="1:11" x14ac:dyDescent="0.2">
      <c r="A665" s="10"/>
      <c r="B665" s="10"/>
      <c r="C665" s="10"/>
      <c r="D665" s="10"/>
      <c r="E665" s="10"/>
      <c r="F665" s="10"/>
      <c r="G665" s="10"/>
      <c r="H665" s="10"/>
      <c r="I665" s="10"/>
      <c r="J665" s="10"/>
      <c r="K665" s="10"/>
    </row>
    <row r="666" spans="1:11" x14ac:dyDescent="0.2">
      <c r="A666" s="10"/>
      <c r="B666" s="10"/>
      <c r="C666" s="10"/>
      <c r="D666" s="10"/>
      <c r="E666" s="10"/>
      <c r="F666" s="10"/>
      <c r="G666" s="10"/>
      <c r="H666" s="10"/>
      <c r="I666" s="10"/>
      <c r="J666" s="10"/>
      <c r="K666" s="10"/>
    </row>
    <row r="667" spans="1:11" x14ac:dyDescent="0.2">
      <c r="A667" s="10"/>
      <c r="B667" s="10"/>
      <c r="C667" s="10"/>
      <c r="D667" s="10"/>
      <c r="E667" s="10"/>
      <c r="F667" s="10"/>
      <c r="G667" s="10"/>
      <c r="H667" s="10"/>
      <c r="I667" s="10"/>
      <c r="J667" s="10"/>
      <c r="K667" s="10"/>
    </row>
    <row r="668" spans="1:11" x14ac:dyDescent="0.2">
      <c r="A668" s="10"/>
      <c r="B668" s="10"/>
      <c r="C668" s="10"/>
      <c r="D668" s="10"/>
      <c r="E668" s="10"/>
      <c r="F668" s="10"/>
      <c r="G668" s="10"/>
      <c r="H668" s="10"/>
      <c r="I668" s="10"/>
      <c r="J668" s="10"/>
      <c r="K668" s="10"/>
    </row>
    <row r="669" spans="1:11" x14ac:dyDescent="0.2">
      <c r="A669" s="10"/>
      <c r="B669" s="10"/>
      <c r="C669" s="10"/>
      <c r="D669" s="10"/>
      <c r="E669" s="10"/>
      <c r="F669" s="10"/>
      <c r="G669" s="10"/>
      <c r="H669" s="10"/>
      <c r="I669" s="10"/>
      <c r="J669" s="10"/>
      <c r="K669" s="10"/>
    </row>
    <row r="670" spans="1:11" x14ac:dyDescent="0.2">
      <c r="A670" s="10"/>
      <c r="B670" s="10"/>
      <c r="C670" s="10"/>
      <c r="D670" s="10"/>
      <c r="E670" s="10"/>
      <c r="F670" s="10"/>
      <c r="G670" s="10"/>
      <c r="H670" s="10"/>
      <c r="I670" s="10"/>
      <c r="J670" s="10"/>
      <c r="K670" s="10"/>
    </row>
    <row r="671" spans="1:11" x14ac:dyDescent="0.2">
      <c r="A671" s="10"/>
      <c r="B671" s="10"/>
      <c r="C671" s="10"/>
      <c r="D671" s="10"/>
      <c r="E671" s="10"/>
      <c r="F671" s="10"/>
      <c r="G671" s="10"/>
      <c r="H671" s="10"/>
      <c r="I671" s="10"/>
      <c r="J671" s="10"/>
      <c r="K671" s="10"/>
    </row>
    <row r="672" spans="1:11" x14ac:dyDescent="0.2">
      <c r="A672" s="10"/>
      <c r="B672" s="10"/>
      <c r="C672" s="10"/>
      <c r="D672" s="10"/>
      <c r="E672" s="10"/>
      <c r="F672" s="10"/>
      <c r="G672" s="10"/>
      <c r="H672" s="10"/>
      <c r="I672" s="10"/>
      <c r="J672" s="10"/>
      <c r="K672" s="10"/>
    </row>
    <row r="673" spans="1:11" x14ac:dyDescent="0.2">
      <c r="A673" s="10"/>
      <c r="B673" s="10"/>
      <c r="C673" s="10"/>
      <c r="D673" s="10"/>
      <c r="E673" s="10"/>
      <c r="F673" s="10"/>
      <c r="G673" s="10"/>
      <c r="H673" s="10"/>
      <c r="I673" s="10"/>
      <c r="J673" s="10"/>
      <c r="K673" s="10"/>
    </row>
    <row r="674" spans="1:11" x14ac:dyDescent="0.2">
      <c r="A674" s="10"/>
      <c r="B674" s="10"/>
      <c r="C674" s="10"/>
      <c r="D674" s="10"/>
      <c r="E674" s="10"/>
      <c r="F674" s="10"/>
      <c r="G674" s="10"/>
      <c r="H674" s="10"/>
      <c r="I674" s="10"/>
      <c r="J674" s="10"/>
      <c r="K674" s="10"/>
    </row>
    <row r="675" spans="1:11" x14ac:dyDescent="0.2">
      <c r="A675" s="10"/>
      <c r="B675" s="10"/>
      <c r="C675" s="10"/>
      <c r="D675" s="10"/>
      <c r="E675" s="10"/>
      <c r="F675" s="10"/>
      <c r="G675" s="10"/>
      <c r="H675" s="10"/>
      <c r="I675" s="10"/>
      <c r="J675" s="10"/>
      <c r="K675" s="10"/>
    </row>
    <row r="676" spans="1:11" x14ac:dyDescent="0.2">
      <c r="A676" s="10"/>
      <c r="B676" s="10"/>
      <c r="C676" s="10"/>
      <c r="D676" s="10"/>
      <c r="E676" s="10"/>
      <c r="F676" s="10"/>
      <c r="G676" s="10"/>
      <c r="H676" s="10"/>
      <c r="I676" s="10"/>
      <c r="J676" s="10"/>
      <c r="K676" s="10"/>
    </row>
    <row r="677" spans="1:11" x14ac:dyDescent="0.2">
      <c r="A677" s="10"/>
      <c r="B677" s="10"/>
      <c r="C677" s="10"/>
      <c r="D677" s="10"/>
      <c r="E677" s="10"/>
      <c r="F677" s="10"/>
      <c r="G677" s="10"/>
      <c r="H677" s="10"/>
      <c r="I677" s="10"/>
      <c r="J677" s="10"/>
      <c r="K677" s="10"/>
    </row>
    <row r="678" spans="1:11" x14ac:dyDescent="0.2">
      <c r="A678" s="10"/>
      <c r="B678" s="10"/>
      <c r="C678" s="10"/>
      <c r="D678" s="10"/>
      <c r="E678" s="10"/>
      <c r="F678" s="10"/>
      <c r="G678" s="10"/>
      <c r="H678" s="10"/>
      <c r="I678" s="10"/>
      <c r="J678" s="10"/>
      <c r="K678" s="10"/>
    </row>
    <row r="679" spans="1:11" x14ac:dyDescent="0.2">
      <c r="A679" s="10"/>
      <c r="B679" s="10"/>
      <c r="C679" s="10"/>
      <c r="D679" s="10"/>
      <c r="E679" s="10"/>
      <c r="F679" s="10"/>
      <c r="G679" s="10"/>
      <c r="H679" s="10"/>
      <c r="I679" s="10"/>
      <c r="J679" s="10"/>
      <c r="K679" s="10"/>
    </row>
    <row r="680" spans="1:11" x14ac:dyDescent="0.2">
      <c r="A680" s="10"/>
      <c r="B680" s="10"/>
      <c r="C680" s="10"/>
      <c r="D680" s="10"/>
      <c r="E680" s="10"/>
      <c r="F680" s="10"/>
      <c r="G680" s="10"/>
      <c r="H680" s="10"/>
      <c r="I680" s="10"/>
      <c r="J680" s="10"/>
      <c r="K680" s="10"/>
    </row>
    <row r="681" spans="1:11" x14ac:dyDescent="0.2">
      <c r="A681" s="10"/>
      <c r="B681" s="10"/>
      <c r="C681" s="10"/>
      <c r="D681" s="10"/>
      <c r="E681" s="10"/>
      <c r="F681" s="10"/>
      <c r="G681" s="10"/>
      <c r="H681" s="10"/>
      <c r="I681" s="10"/>
      <c r="J681" s="10"/>
      <c r="K681" s="10"/>
    </row>
    <row r="682" spans="1:11" x14ac:dyDescent="0.2">
      <c r="A682" s="10"/>
      <c r="B682" s="10"/>
      <c r="C682" s="10"/>
      <c r="D682" s="10"/>
      <c r="E682" s="10"/>
      <c r="F682" s="10"/>
      <c r="G682" s="10"/>
      <c r="H682" s="10"/>
      <c r="I682" s="10"/>
      <c r="J682" s="10"/>
      <c r="K682" s="10"/>
    </row>
    <row r="683" spans="1:11" x14ac:dyDescent="0.2">
      <c r="A683" s="10"/>
      <c r="B683" s="10"/>
      <c r="C683" s="10"/>
      <c r="D683" s="10"/>
      <c r="E683" s="10"/>
      <c r="F683" s="10"/>
      <c r="G683" s="10"/>
      <c r="H683" s="10"/>
      <c r="I683" s="10"/>
      <c r="J683" s="10"/>
      <c r="K683" s="10"/>
    </row>
    <row r="684" spans="1:11" x14ac:dyDescent="0.2">
      <c r="A684" s="10"/>
      <c r="B684" s="10"/>
      <c r="C684" s="10"/>
      <c r="D684" s="10"/>
      <c r="E684" s="10"/>
      <c r="F684" s="10"/>
      <c r="G684" s="10"/>
      <c r="H684" s="10"/>
      <c r="I684" s="10"/>
      <c r="J684" s="10"/>
      <c r="K684" s="10"/>
    </row>
    <row r="685" spans="1:11" x14ac:dyDescent="0.2">
      <c r="A685" s="10"/>
      <c r="B685" s="10"/>
      <c r="C685" s="10"/>
      <c r="D685" s="10"/>
      <c r="E685" s="10"/>
      <c r="F685" s="10"/>
      <c r="G685" s="10"/>
      <c r="H685" s="10"/>
      <c r="I685" s="10"/>
      <c r="J685" s="10"/>
      <c r="K685" s="10"/>
    </row>
    <row r="686" spans="1:11" x14ac:dyDescent="0.2">
      <c r="A686" s="10"/>
      <c r="B686" s="10"/>
      <c r="C686" s="10"/>
      <c r="D686" s="10"/>
      <c r="E686" s="10"/>
      <c r="F686" s="10"/>
      <c r="G686" s="10"/>
      <c r="H686" s="10"/>
      <c r="I686" s="10"/>
      <c r="J686" s="10"/>
      <c r="K686" s="10"/>
    </row>
    <row r="687" spans="1:11" x14ac:dyDescent="0.2">
      <c r="A687" s="10"/>
      <c r="B687" s="10"/>
      <c r="C687" s="10"/>
      <c r="D687" s="10"/>
      <c r="E687" s="10"/>
      <c r="F687" s="10"/>
      <c r="G687" s="10"/>
      <c r="H687" s="10"/>
      <c r="I687" s="10"/>
      <c r="J687" s="10"/>
      <c r="K687" s="10"/>
    </row>
    <row r="688" spans="1:11" x14ac:dyDescent="0.2">
      <c r="A688" s="10"/>
      <c r="B688" s="10"/>
      <c r="C688" s="10"/>
      <c r="D688" s="10"/>
      <c r="E688" s="10"/>
      <c r="F688" s="10"/>
      <c r="G688" s="10"/>
      <c r="H688" s="10"/>
      <c r="I688" s="10"/>
      <c r="J688" s="10"/>
      <c r="K688" s="10"/>
    </row>
    <row r="689" spans="1:11" x14ac:dyDescent="0.2">
      <c r="A689" s="10"/>
      <c r="B689" s="10"/>
      <c r="C689" s="10"/>
      <c r="D689" s="10"/>
      <c r="E689" s="10"/>
      <c r="F689" s="10"/>
      <c r="G689" s="10"/>
      <c r="H689" s="10"/>
      <c r="I689" s="10"/>
      <c r="J689" s="10"/>
      <c r="K689" s="10"/>
    </row>
    <row r="690" spans="1:11" x14ac:dyDescent="0.2">
      <c r="A690" s="10"/>
      <c r="B690" s="10"/>
      <c r="C690" s="10"/>
      <c r="D690" s="10"/>
      <c r="E690" s="10"/>
      <c r="F690" s="10"/>
      <c r="G690" s="10"/>
      <c r="H690" s="10"/>
      <c r="I690" s="10"/>
      <c r="J690" s="10"/>
      <c r="K690" s="10"/>
    </row>
    <row r="691" spans="1:11" x14ac:dyDescent="0.2">
      <c r="A691" s="10"/>
      <c r="B691" s="10"/>
      <c r="C691" s="10"/>
      <c r="D691" s="10"/>
      <c r="E691" s="10"/>
      <c r="F691" s="10"/>
      <c r="G691" s="10"/>
      <c r="H691" s="10"/>
      <c r="I691" s="10"/>
      <c r="J691" s="10"/>
      <c r="K691" s="10"/>
    </row>
    <row r="692" spans="1:11" x14ac:dyDescent="0.2">
      <c r="A692" s="10"/>
      <c r="B692" s="10"/>
      <c r="C692" s="10"/>
      <c r="D692" s="10"/>
      <c r="E692" s="10"/>
      <c r="F692" s="10"/>
      <c r="G692" s="10"/>
      <c r="H692" s="10"/>
      <c r="I692" s="10"/>
      <c r="J692" s="10"/>
      <c r="K692" s="10"/>
    </row>
    <row r="693" spans="1:11" x14ac:dyDescent="0.2">
      <c r="A693" s="10"/>
      <c r="B693" s="10"/>
      <c r="C693" s="10"/>
      <c r="D693" s="10"/>
      <c r="E693" s="10"/>
      <c r="F693" s="10"/>
      <c r="G693" s="10"/>
      <c r="H693" s="10"/>
      <c r="I693" s="10"/>
      <c r="J693" s="10"/>
      <c r="K693" s="10"/>
    </row>
    <row r="694" spans="1:11" x14ac:dyDescent="0.2">
      <c r="A694" s="10"/>
      <c r="B694" s="10"/>
      <c r="C694" s="10"/>
      <c r="D694" s="10"/>
      <c r="E694" s="10"/>
      <c r="F694" s="10"/>
      <c r="G694" s="10"/>
      <c r="H694" s="10"/>
      <c r="I694" s="10"/>
      <c r="J694" s="10"/>
      <c r="K694" s="10"/>
    </row>
    <row r="695" spans="1:11" x14ac:dyDescent="0.2">
      <c r="A695" s="10"/>
      <c r="B695" s="10"/>
      <c r="C695" s="10"/>
      <c r="D695" s="10"/>
      <c r="E695" s="10"/>
      <c r="F695" s="10"/>
      <c r="G695" s="10"/>
      <c r="H695" s="10"/>
      <c r="I695" s="10"/>
      <c r="J695" s="10"/>
      <c r="K695" s="10"/>
    </row>
    <row r="696" spans="1:11" x14ac:dyDescent="0.2">
      <c r="A696" s="10"/>
      <c r="B696" s="10"/>
      <c r="C696" s="10"/>
      <c r="D696" s="10"/>
      <c r="E696" s="10"/>
      <c r="F696" s="10"/>
      <c r="G696" s="10"/>
      <c r="H696" s="10"/>
      <c r="I696" s="10"/>
      <c r="J696" s="10"/>
      <c r="K696" s="10"/>
    </row>
    <row r="697" spans="1:11" x14ac:dyDescent="0.2">
      <c r="A697" s="10"/>
      <c r="B697" s="10"/>
      <c r="C697" s="10"/>
      <c r="D697" s="10"/>
      <c r="E697" s="10"/>
      <c r="F697" s="10"/>
      <c r="G697" s="10"/>
      <c r="H697" s="10"/>
      <c r="I697" s="10"/>
      <c r="J697" s="10"/>
      <c r="K697" s="10"/>
    </row>
    <row r="698" spans="1:11" x14ac:dyDescent="0.2">
      <c r="A698" s="10"/>
      <c r="B698" s="10"/>
      <c r="C698" s="10"/>
      <c r="D698" s="10"/>
      <c r="E698" s="10"/>
      <c r="F698" s="10"/>
      <c r="G698" s="10"/>
      <c r="H698" s="10"/>
      <c r="I698" s="10"/>
      <c r="J698" s="10"/>
      <c r="K698" s="10"/>
    </row>
    <row r="699" spans="1:11" x14ac:dyDescent="0.2">
      <c r="A699" s="10"/>
      <c r="B699" s="10"/>
      <c r="C699" s="10"/>
      <c r="D699" s="10"/>
      <c r="E699" s="10"/>
      <c r="F699" s="10"/>
      <c r="G699" s="10"/>
      <c r="H699" s="10"/>
      <c r="I699" s="10"/>
      <c r="J699" s="10"/>
      <c r="K699" s="10"/>
    </row>
    <row r="700" spans="1:11" x14ac:dyDescent="0.2">
      <c r="A700" s="10"/>
      <c r="B700" s="10"/>
      <c r="C700" s="10"/>
      <c r="D700" s="10"/>
      <c r="E700" s="10"/>
      <c r="F700" s="10"/>
      <c r="G700" s="10"/>
      <c r="H700" s="10"/>
      <c r="I700" s="10"/>
      <c r="J700" s="10"/>
      <c r="K700" s="10"/>
    </row>
    <row r="701" spans="1:11" x14ac:dyDescent="0.2">
      <c r="A701" s="10"/>
      <c r="B701" s="10"/>
      <c r="C701" s="10"/>
      <c r="D701" s="10"/>
      <c r="E701" s="10"/>
      <c r="F701" s="10"/>
      <c r="G701" s="10"/>
      <c r="H701" s="10"/>
      <c r="I701" s="10"/>
      <c r="J701" s="10"/>
      <c r="K701" s="10"/>
    </row>
    <row r="702" spans="1:11" x14ac:dyDescent="0.2">
      <c r="A702" s="10"/>
      <c r="B702" s="10"/>
      <c r="C702" s="10"/>
      <c r="D702" s="10"/>
      <c r="E702" s="10"/>
      <c r="F702" s="10"/>
      <c r="G702" s="10"/>
      <c r="H702" s="10"/>
      <c r="I702" s="10"/>
      <c r="J702" s="10"/>
      <c r="K702" s="10"/>
    </row>
    <row r="703" spans="1:11" x14ac:dyDescent="0.2">
      <c r="A703" s="10"/>
      <c r="B703" s="10"/>
      <c r="C703" s="10"/>
      <c r="D703" s="10"/>
      <c r="E703" s="10"/>
      <c r="F703" s="10"/>
      <c r="G703" s="10"/>
      <c r="H703" s="10"/>
      <c r="I703" s="10"/>
      <c r="J703" s="10"/>
      <c r="K703" s="10"/>
    </row>
    <row r="704" spans="1:11" x14ac:dyDescent="0.2">
      <c r="A704" s="10"/>
      <c r="B704" s="10"/>
      <c r="C704" s="10"/>
      <c r="D704" s="10"/>
      <c r="E704" s="10"/>
      <c r="F704" s="10"/>
      <c r="G704" s="10"/>
      <c r="H704" s="10"/>
      <c r="I704" s="10"/>
      <c r="J704" s="10"/>
      <c r="K704" s="10"/>
    </row>
    <row r="705" spans="1:11" x14ac:dyDescent="0.2">
      <c r="A705" s="10"/>
      <c r="B705" s="10"/>
      <c r="C705" s="10"/>
      <c r="D705" s="10"/>
      <c r="E705" s="10"/>
      <c r="F705" s="10"/>
      <c r="G705" s="10"/>
      <c r="H705" s="10"/>
      <c r="I705" s="10"/>
      <c r="J705" s="10"/>
      <c r="K705" s="10"/>
    </row>
    <row r="706" spans="1:11" x14ac:dyDescent="0.2">
      <c r="A706" s="10"/>
      <c r="B706" s="10"/>
      <c r="C706" s="10"/>
      <c r="D706" s="10"/>
      <c r="E706" s="10"/>
      <c r="F706" s="10"/>
      <c r="G706" s="10"/>
      <c r="H706" s="10"/>
      <c r="I706" s="10"/>
      <c r="J706" s="10"/>
      <c r="K706" s="10"/>
    </row>
    <row r="707" spans="1:11" x14ac:dyDescent="0.2">
      <c r="A707" s="10"/>
      <c r="B707" s="10"/>
      <c r="C707" s="10"/>
      <c r="D707" s="10"/>
      <c r="E707" s="10"/>
      <c r="F707" s="10"/>
      <c r="G707" s="10"/>
      <c r="H707" s="10"/>
      <c r="I707" s="10"/>
      <c r="J707" s="10"/>
      <c r="K707" s="10"/>
    </row>
    <row r="708" spans="1:11" x14ac:dyDescent="0.2">
      <c r="A708" s="10"/>
      <c r="B708" s="10"/>
      <c r="C708" s="10"/>
      <c r="D708" s="10"/>
      <c r="E708" s="10"/>
      <c r="F708" s="10"/>
      <c r="G708" s="10"/>
      <c r="H708" s="10"/>
      <c r="I708" s="10"/>
      <c r="J708" s="10"/>
      <c r="K708" s="10"/>
    </row>
    <row r="709" spans="1:11" x14ac:dyDescent="0.2">
      <c r="A709" s="10"/>
      <c r="B709" s="10"/>
      <c r="C709" s="10"/>
      <c r="D709" s="10"/>
      <c r="E709" s="10"/>
      <c r="F709" s="10"/>
      <c r="G709" s="10"/>
      <c r="H709" s="10"/>
      <c r="I709" s="10"/>
      <c r="J709" s="10"/>
      <c r="K709" s="10"/>
    </row>
    <row r="710" spans="1:11" x14ac:dyDescent="0.2">
      <c r="A710" s="10"/>
      <c r="B710" s="10"/>
      <c r="C710" s="10"/>
      <c r="D710" s="10"/>
      <c r="E710" s="10"/>
      <c r="F710" s="10"/>
      <c r="G710" s="10"/>
      <c r="H710" s="10"/>
      <c r="I710" s="10"/>
      <c r="J710" s="10"/>
      <c r="K710" s="10"/>
    </row>
    <row r="711" spans="1:11" x14ac:dyDescent="0.2">
      <c r="A711" s="10"/>
      <c r="B711" s="10"/>
      <c r="C711" s="10"/>
      <c r="D711" s="10"/>
      <c r="E711" s="10"/>
      <c r="F711" s="10"/>
      <c r="G711" s="10"/>
      <c r="H711" s="10"/>
      <c r="I711" s="10"/>
      <c r="J711" s="10"/>
      <c r="K711" s="10"/>
    </row>
    <row r="712" spans="1:11" x14ac:dyDescent="0.2">
      <c r="A712" s="10"/>
      <c r="B712" s="10"/>
      <c r="C712" s="10"/>
      <c r="D712" s="10"/>
      <c r="E712" s="10"/>
      <c r="F712" s="10"/>
      <c r="G712" s="10"/>
      <c r="H712" s="10"/>
      <c r="I712" s="10"/>
      <c r="J712" s="10"/>
      <c r="K712" s="10"/>
    </row>
    <row r="713" spans="1:11" x14ac:dyDescent="0.2">
      <c r="A713" s="10"/>
      <c r="B713" s="10"/>
      <c r="C713" s="10"/>
      <c r="D713" s="10"/>
      <c r="E713" s="10"/>
      <c r="F713" s="10"/>
      <c r="G713" s="10"/>
      <c r="H713" s="10"/>
      <c r="I713" s="10"/>
      <c r="J713" s="10"/>
      <c r="K713" s="10"/>
    </row>
    <row r="714" spans="1:11" x14ac:dyDescent="0.2">
      <c r="A714" s="10"/>
      <c r="B714" s="10"/>
      <c r="C714" s="10"/>
      <c r="D714" s="10"/>
      <c r="E714" s="10"/>
      <c r="F714" s="10"/>
      <c r="G714" s="10"/>
      <c r="H714" s="10"/>
      <c r="I714" s="10"/>
      <c r="J714" s="10"/>
      <c r="K714" s="10"/>
    </row>
    <row r="715" spans="1:11" x14ac:dyDescent="0.2">
      <c r="A715" s="10"/>
      <c r="B715" s="10"/>
      <c r="C715" s="10"/>
      <c r="D715" s="10"/>
      <c r="E715" s="10"/>
      <c r="F715" s="10"/>
      <c r="G715" s="10"/>
      <c r="H715" s="10"/>
      <c r="I715" s="10"/>
      <c r="J715" s="10"/>
      <c r="K715" s="10"/>
    </row>
    <row r="716" spans="1:11" x14ac:dyDescent="0.2">
      <c r="A716" s="10"/>
      <c r="B716" s="10"/>
      <c r="C716" s="10"/>
      <c r="D716" s="10"/>
      <c r="E716" s="10"/>
      <c r="F716" s="10"/>
      <c r="G716" s="10"/>
      <c r="H716" s="10"/>
      <c r="I716" s="10"/>
      <c r="J716" s="10"/>
      <c r="K716" s="10"/>
    </row>
    <row r="717" spans="1:11" x14ac:dyDescent="0.2">
      <c r="A717" s="10"/>
      <c r="B717" s="10"/>
      <c r="C717" s="10"/>
      <c r="D717" s="10"/>
      <c r="E717" s="10"/>
      <c r="F717" s="10"/>
      <c r="G717" s="10"/>
      <c r="H717" s="10"/>
      <c r="I717" s="10"/>
      <c r="J717" s="10"/>
      <c r="K717" s="10"/>
    </row>
    <row r="718" spans="1:11" x14ac:dyDescent="0.2">
      <c r="A718" s="10"/>
      <c r="B718" s="10"/>
      <c r="C718" s="10"/>
      <c r="D718" s="10"/>
      <c r="E718" s="10"/>
      <c r="F718" s="10"/>
      <c r="G718" s="10"/>
      <c r="H718" s="10"/>
      <c r="I718" s="10"/>
      <c r="J718" s="10"/>
      <c r="K718" s="10"/>
    </row>
    <row r="719" spans="1:11" x14ac:dyDescent="0.2">
      <c r="A719" s="10"/>
      <c r="B719" s="10"/>
      <c r="C719" s="10"/>
      <c r="D719" s="10"/>
      <c r="E719" s="10"/>
      <c r="F719" s="10"/>
      <c r="G719" s="10"/>
      <c r="H719" s="10"/>
      <c r="I719" s="10"/>
      <c r="J719" s="10"/>
      <c r="K719" s="10"/>
    </row>
    <row r="720" spans="1:11" x14ac:dyDescent="0.2">
      <c r="A720" s="10"/>
      <c r="B720" s="10"/>
      <c r="C720" s="10"/>
      <c r="D720" s="10"/>
      <c r="E720" s="10"/>
      <c r="F720" s="10"/>
      <c r="G720" s="10"/>
      <c r="H720" s="10"/>
      <c r="I720" s="10"/>
      <c r="J720" s="10"/>
      <c r="K720" s="10"/>
    </row>
    <row r="721" spans="1:11" x14ac:dyDescent="0.2">
      <c r="A721" s="10"/>
      <c r="B721" s="10"/>
      <c r="C721" s="10"/>
      <c r="D721" s="10"/>
      <c r="E721" s="10"/>
      <c r="F721" s="10"/>
      <c r="G721" s="10"/>
      <c r="H721" s="10"/>
      <c r="I721" s="10"/>
      <c r="J721" s="10"/>
      <c r="K721" s="10"/>
    </row>
    <row r="722" spans="1:11" x14ac:dyDescent="0.2">
      <c r="A722" s="10"/>
      <c r="B722" s="10"/>
      <c r="C722" s="10"/>
      <c r="D722" s="10"/>
      <c r="E722" s="10"/>
      <c r="F722" s="10"/>
      <c r="G722" s="10"/>
      <c r="H722" s="10"/>
      <c r="I722" s="10"/>
      <c r="J722" s="10"/>
      <c r="K722" s="10"/>
    </row>
    <row r="723" spans="1:11" x14ac:dyDescent="0.2">
      <c r="A723" s="10"/>
      <c r="B723" s="10"/>
      <c r="C723" s="10"/>
      <c r="D723" s="10"/>
      <c r="E723" s="10"/>
      <c r="F723" s="10"/>
      <c r="G723" s="10"/>
      <c r="H723" s="10"/>
      <c r="I723" s="10"/>
      <c r="J723" s="10"/>
      <c r="K723" s="10"/>
    </row>
    <row r="724" spans="1:11" x14ac:dyDescent="0.2">
      <c r="A724" s="10"/>
      <c r="B724" s="10"/>
      <c r="C724" s="10"/>
      <c r="D724" s="10"/>
      <c r="E724" s="10"/>
      <c r="F724" s="10"/>
      <c r="G724" s="10"/>
      <c r="H724" s="10"/>
      <c r="I724" s="10"/>
      <c r="J724" s="10"/>
      <c r="K724" s="10"/>
    </row>
    <row r="725" spans="1:11" x14ac:dyDescent="0.2">
      <c r="A725" s="10"/>
      <c r="B725" s="10"/>
      <c r="C725" s="10"/>
      <c r="D725" s="10"/>
      <c r="E725" s="10"/>
      <c r="F725" s="10"/>
      <c r="G725" s="10"/>
      <c r="H725" s="10"/>
      <c r="I725" s="10"/>
      <c r="J725" s="10"/>
      <c r="K725" s="10"/>
    </row>
    <row r="726" spans="1:11" ht="14" customHeight="1" x14ac:dyDescent="0.2">
      <c r="A726" s="10"/>
      <c r="B726" s="10"/>
      <c r="C726" s="10"/>
      <c r="D726" s="10"/>
      <c r="E726" s="10"/>
      <c r="F726" s="10"/>
      <c r="G726" s="10"/>
      <c r="H726" s="10"/>
      <c r="I726" s="10"/>
      <c r="J726" s="10"/>
      <c r="K726" s="10"/>
    </row>
    <row r="727" spans="1:11" ht="14" customHeight="1" x14ac:dyDescent="0.2">
      <c r="A727" s="10"/>
      <c r="B727" s="10"/>
      <c r="C727" s="10"/>
      <c r="D727" s="10"/>
      <c r="E727" s="10"/>
      <c r="F727" s="10"/>
      <c r="G727" s="10"/>
      <c r="H727" s="10"/>
      <c r="I727" s="10"/>
      <c r="J727" s="10"/>
      <c r="K727" s="10"/>
    </row>
    <row r="728" spans="1:11" ht="14" customHeight="1" x14ac:dyDescent="0.2">
      <c r="A728" s="10"/>
      <c r="B728" s="10"/>
      <c r="C728" s="10"/>
      <c r="D728" s="10"/>
      <c r="E728" s="10"/>
      <c r="F728" s="10"/>
      <c r="G728" s="10"/>
      <c r="H728" s="10"/>
      <c r="I728" s="10"/>
      <c r="J728" s="10"/>
      <c r="K728" s="10"/>
    </row>
    <row r="729" spans="1:11" ht="14" customHeight="1" x14ac:dyDescent="0.2">
      <c r="A729" s="10"/>
      <c r="B729" s="10"/>
      <c r="C729" s="10"/>
      <c r="D729" s="10"/>
      <c r="E729" s="10"/>
      <c r="F729" s="10"/>
      <c r="G729" s="10"/>
      <c r="H729" s="10"/>
      <c r="I729" s="10"/>
      <c r="J729" s="10"/>
      <c r="K729" s="10"/>
    </row>
    <row r="730" spans="1:11" ht="14" customHeight="1" x14ac:dyDescent="0.2">
      <c r="A730" s="10"/>
      <c r="B730" s="10"/>
      <c r="C730" s="10"/>
      <c r="D730" s="10"/>
      <c r="E730" s="10"/>
      <c r="F730" s="10"/>
      <c r="G730" s="10"/>
      <c r="H730" s="10"/>
      <c r="I730" s="10"/>
      <c r="J730" s="10"/>
      <c r="K730" s="10"/>
    </row>
    <row r="731" spans="1:11" ht="14" customHeight="1" x14ac:dyDescent="0.2">
      <c r="A731" s="10"/>
      <c r="B731" s="10"/>
      <c r="C731" s="10"/>
      <c r="D731" s="10"/>
      <c r="E731" s="10"/>
      <c r="F731" s="10"/>
      <c r="G731" s="10"/>
      <c r="H731" s="10"/>
      <c r="I731" s="10"/>
      <c r="J731" s="10"/>
      <c r="K731" s="10"/>
    </row>
    <row r="732" spans="1:11" ht="14" customHeight="1" x14ac:dyDescent="0.2">
      <c r="A732" s="10"/>
      <c r="B732" s="10"/>
      <c r="C732" s="10"/>
      <c r="D732" s="10"/>
      <c r="E732" s="10"/>
      <c r="F732" s="10"/>
      <c r="G732" s="10"/>
      <c r="H732" s="10"/>
      <c r="I732" s="10"/>
      <c r="J732" s="10"/>
      <c r="K732" s="10"/>
    </row>
    <row r="733" spans="1:11" ht="14" customHeight="1" x14ac:dyDescent="0.2">
      <c r="A733" s="10"/>
      <c r="B733" s="10"/>
      <c r="C733" s="10"/>
      <c r="D733" s="10"/>
      <c r="E733" s="10"/>
      <c r="F733" s="10"/>
      <c r="G733" s="10"/>
      <c r="H733" s="10"/>
      <c r="I733" s="10"/>
      <c r="J733" s="10"/>
      <c r="K733" s="10"/>
    </row>
    <row r="734" spans="1:11" ht="14" customHeight="1" x14ac:dyDescent="0.2">
      <c r="A734" s="10"/>
      <c r="B734" s="10"/>
      <c r="C734" s="10"/>
      <c r="D734" s="10"/>
      <c r="E734" s="10"/>
      <c r="F734" s="10"/>
      <c r="G734" s="10"/>
      <c r="H734" s="10"/>
      <c r="I734" s="10"/>
      <c r="J734" s="10"/>
      <c r="K734" s="10"/>
    </row>
    <row r="735" spans="1:11" ht="14" customHeight="1" x14ac:dyDescent="0.2">
      <c r="A735" s="10"/>
      <c r="B735" s="10"/>
      <c r="C735" s="10"/>
      <c r="D735" s="10"/>
      <c r="E735" s="10"/>
      <c r="F735" s="10"/>
      <c r="G735" s="10"/>
      <c r="H735" s="10"/>
      <c r="I735" s="10"/>
      <c r="J735" s="10"/>
      <c r="K735" s="10"/>
    </row>
    <row r="736" spans="1:11" ht="14" customHeight="1" x14ac:dyDescent="0.2">
      <c r="A736" s="10"/>
      <c r="B736" s="10"/>
      <c r="C736" s="10"/>
      <c r="D736" s="10"/>
      <c r="E736" s="10"/>
      <c r="F736" s="10"/>
      <c r="G736" s="10"/>
      <c r="H736" s="10"/>
      <c r="I736" s="10"/>
      <c r="J736" s="10"/>
      <c r="K736" s="10"/>
    </row>
    <row r="737" spans="1:11" ht="14" customHeight="1" x14ac:dyDescent="0.2">
      <c r="A737" s="10"/>
      <c r="B737" s="10"/>
      <c r="C737" s="10"/>
      <c r="D737" s="10"/>
      <c r="E737" s="10"/>
      <c r="F737" s="10"/>
      <c r="G737" s="10"/>
      <c r="H737" s="10"/>
      <c r="I737" s="10"/>
      <c r="J737" s="10"/>
      <c r="K737" s="10"/>
    </row>
    <row r="738" spans="1:11" ht="14" customHeight="1" x14ac:dyDescent="0.2">
      <c r="A738" s="10"/>
      <c r="B738" s="10"/>
      <c r="C738" s="10"/>
      <c r="D738" s="10"/>
      <c r="E738" s="10"/>
      <c r="F738" s="10"/>
      <c r="G738" s="10"/>
      <c r="H738" s="10"/>
      <c r="I738" s="10"/>
      <c r="J738" s="10"/>
      <c r="K738" s="10"/>
    </row>
    <row r="739" spans="1:11" ht="14" customHeight="1" x14ac:dyDescent="0.2">
      <c r="A739" s="10"/>
      <c r="B739" s="10"/>
      <c r="C739" s="10"/>
      <c r="D739" s="10"/>
      <c r="E739" s="10"/>
      <c r="F739" s="10"/>
      <c r="G739" s="10"/>
      <c r="H739" s="10"/>
      <c r="I739" s="10"/>
      <c r="J739" s="10"/>
      <c r="K739" s="10"/>
    </row>
    <row r="740" spans="1:11" ht="14" customHeight="1" x14ac:dyDescent="0.2">
      <c r="A740" s="10"/>
      <c r="B740" s="10"/>
      <c r="C740" s="10"/>
      <c r="D740" s="10"/>
      <c r="E740" s="10"/>
      <c r="F740" s="10"/>
      <c r="G740" s="10"/>
      <c r="H740" s="10"/>
      <c r="I740" s="10"/>
      <c r="J740" s="10"/>
      <c r="K740" s="10"/>
    </row>
    <row r="741" spans="1:11" ht="14" customHeight="1" x14ac:dyDescent="0.2">
      <c r="A741" s="10"/>
      <c r="B741" s="10"/>
      <c r="C741" s="10"/>
      <c r="D741" s="10"/>
      <c r="E741" s="10"/>
      <c r="F741" s="10"/>
      <c r="G741" s="10"/>
      <c r="H741" s="10"/>
      <c r="I741" s="10"/>
      <c r="J741" s="10"/>
      <c r="K741" s="10"/>
    </row>
    <row r="742" spans="1:11" ht="14" customHeight="1" x14ac:dyDescent="0.2">
      <c r="A742" s="10"/>
      <c r="B742" s="10"/>
      <c r="C742" s="10"/>
      <c r="D742" s="10"/>
      <c r="E742" s="10"/>
      <c r="F742" s="10"/>
      <c r="G742" s="10"/>
      <c r="H742" s="10"/>
      <c r="I742" s="10"/>
      <c r="J742" s="10"/>
      <c r="K742" s="10"/>
    </row>
    <row r="743" spans="1:11" ht="14" customHeight="1" x14ac:dyDescent="0.2">
      <c r="A743" s="10"/>
      <c r="B743" s="10"/>
      <c r="C743" s="10"/>
      <c r="D743" s="10"/>
      <c r="E743" s="10"/>
      <c r="F743" s="10"/>
      <c r="G743" s="10"/>
      <c r="H743" s="10"/>
      <c r="I743" s="10"/>
      <c r="J743" s="10"/>
      <c r="K743" s="10"/>
    </row>
    <row r="744" spans="1:11" ht="14" customHeight="1" x14ac:dyDescent="0.2">
      <c r="A744" s="10"/>
      <c r="B744" s="10"/>
      <c r="C744" s="10"/>
      <c r="D744" s="10"/>
      <c r="E744" s="10"/>
      <c r="F744" s="10"/>
      <c r="G744" s="10"/>
      <c r="H744" s="10"/>
      <c r="I744" s="10"/>
      <c r="J744" s="10"/>
      <c r="K744" s="10"/>
    </row>
    <row r="745" spans="1:11" ht="14" customHeight="1" x14ac:dyDescent="0.2">
      <c r="A745" s="10"/>
      <c r="B745" s="10"/>
      <c r="C745" s="10"/>
      <c r="D745" s="10"/>
      <c r="E745" s="10"/>
      <c r="F745" s="10"/>
      <c r="G745" s="10"/>
      <c r="H745" s="10"/>
      <c r="I745" s="10"/>
      <c r="J745" s="10"/>
      <c r="K745" s="10"/>
    </row>
    <row r="746" spans="1:11" ht="14" customHeight="1" x14ac:dyDescent="0.2">
      <c r="A746" s="10"/>
      <c r="B746" s="10"/>
      <c r="C746" s="10"/>
      <c r="D746" s="10"/>
      <c r="E746" s="10"/>
      <c r="F746" s="10"/>
      <c r="G746" s="10"/>
      <c r="H746" s="10"/>
      <c r="I746" s="10"/>
      <c r="J746" s="10"/>
      <c r="K746" s="10"/>
    </row>
    <row r="747" spans="1:11" ht="14" customHeight="1" x14ac:dyDescent="0.2">
      <c r="A747" s="10"/>
      <c r="B747" s="10"/>
      <c r="C747" s="10"/>
      <c r="D747" s="10"/>
      <c r="E747" s="10"/>
      <c r="F747" s="10"/>
      <c r="G747" s="10"/>
      <c r="H747" s="10"/>
      <c r="I747" s="10"/>
      <c r="J747" s="10"/>
      <c r="K747" s="10"/>
    </row>
    <row r="748" spans="1:11" ht="14" customHeight="1" x14ac:dyDescent="0.2">
      <c r="A748" s="10"/>
      <c r="B748" s="10"/>
      <c r="C748" s="10"/>
      <c r="D748" s="10"/>
      <c r="E748" s="10"/>
      <c r="F748" s="10"/>
      <c r="G748" s="10"/>
      <c r="H748" s="10"/>
      <c r="I748" s="10"/>
      <c r="J748" s="10"/>
      <c r="K748" s="10"/>
    </row>
    <row r="749" spans="1:11" ht="14" customHeight="1" x14ac:dyDescent="0.2">
      <c r="A749" s="10"/>
      <c r="B749" s="10"/>
      <c r="C749" s="10"/>
      <c r="D749" s="10"/>
      <c r="E749" s="10"/>
      <c r="F749" s="10"/>
      <c r="G749" s="10"/>
      <c r="H749" s="10"/>
      <c r="I749" s="10"/>
      <c r="J749" s="10"/>
      <c r="K749" s="10"/>
    </row>
    <row r="750" spans="1:11" ht="14" customHeight="1" x14ac:dyDescent="0.2">
      <c r="A750" s="10"/>
      <c r="B750" s="10"/>
      <c r="C750" s="10"/>
      <c r="D750" s="10"/>
      <c r="E750" s="10"/>
      <c r="F750" s="10"/>
      <c r="G750" s="10"/>
      <c r="H750" s="10"/>
      <c r="I750" s="10"/>
      <c r="J750" s="10"/>
      <c r="K750" s="10"/>
    </row>
    <row r="751" spans="1:11" ht="14" customHeight="1" x14ac:dyDescent="0.2">
      <c r="A751" s="10"/>
      <c r="B751" s="10"/>
      <c r="C751" s="10"/>
      <c r="D751" s="10"/>
      <c r="E751" s="10"/>
      <c r="F751" s="10"/>
      <c r="G751" s="10"/>
      <c r="H751" s="10"/>
      <c r="I751" s="10"/>
      <c r="J751" s="10"/>
      <c r="K751" s="10"/>
    </row>
    <row r="752" spans="1:11" ht="14" customHeight="1" x14ac:dyDescent="0.2">
      <c r="A752" s="10"/>
      <c r="B752" s="10"/>
      <c r="C752" s="10"/>
      <c r="D752" s="10"/>
      <c r="E752" s="10"/>
      <c r="F752" s="10"/>
      <c r="G752" s="10"/>
      <c r="H752" s="10"/>
      <c r="I752" s="10"/>
      <c r="J752" s="10"/>
      <c r="K752" s="10"/>
    </row>
    <row r="753" spans="1:11" ht="14" customHeight="1" x14ac:dyDescent="0.2">
      <c r="A753" s="10"/>
      <c r="B753" s="10"/>
      <c r="C753" s="10"/>
      <c r="D753" s="10"/>
      <c r="E753" s="10"/>
      <c r="F753" s="10"/>
      <c r="G753" s="10"/>
      <c r="H753" s="10"/>
      <c r="I753" s="10"/>
      <c r="J753" s="10"/>
      <c r="K753" s="10"/>
    </row>
    <row r="754" spans="1:11" ht="14" customHeight="1" x14ac:dyDescent="0.2">
      <c r="A754" s="10"/>
      <c r="B754" s="10"/>
      <c r="C754" s="10"/>
      <c r="D754" s="10"/>
      <c r="E754" s="10"/>
      <c r="F754" s="10"/>
      <c r="G754" s="10"/>
      <c r="H754" s="10"/>
      <c r="I754" s="10"/>
      <c r="J754" s="10"/>
      <c r="K754" s="10"/>
    </row>
    <row r="755" spans="1:11" ht="14" customHeight="1" x14ac:dyDescent="0.2">
      <c r="A755" s="10"/>
      <c r="B755" s="10"/>
      <c r="C755" s="10"/>
      <c r="D755" s="10"/>
      <c r="E755" s="10"/>
      <c r="F755" s="10"/>
      <c r="G755" s="10"/>
      <c r="H755" s="10"/>
      <c r="I755" s="10"/>
      <c r="J755" s="10"/>
      <c r="K755" s="10"/>
    </row>
    <row r="756" spans="1:11" ht="14" customHeight="1" x14ac:dyDescent="0.2">
      <c r="A756" s="10"/>
      <c r="B756" s="10"/>
      <c r="C756" s="10"/>
      <c r="D756" s="10"/>
      <c r="E756" s="10"/>
      <c r="F756" s="10"/>
      <c r="G756" s="10"/>
      <c r="H756" s="10"/>
      <c r="I756" s="10"/>
      <c r="J756" s="10"/>
      <c r="K756" s="10"/>
    </row>
    <row r="757" spans="1:11" ht="14" customHeight="1" x14ac:dyDescent="0.2">
      <c r="A757" s="10"/>
      <c r="B757" s="10"/>
      <c r="C757" s="10"/>
      <c r="D757" s="10"/>
      <c r="E757" s="10"/>
      <c r="F757" s="10"/>
      <c r="G757" s="10"/>
      <c r="H757" s="10"/>
      <c r="I757" s="10"/>
      <c r="J757" s="10"/>
      <c r="K757" s="10"/>
    </row>
    <row r="758" spans="1:11" ht="14" customHeight="1" x14ac:dyDescent="0.2">
      <c r="A758" s="10"/>
      <c r="B758" s="10"/>
      <c r="C758" s="10"/>
      <c r="D758" s="10"/>
      <c r="E758" s="10"/>
      <c r="F758" s="10"/>
      <c r="G758" s="10"/>
      <c r="H758" s="10"/>
      <c r="I758" s="10"/>
      <c r="J758" s="10"/>
      <c r="K758" s="10"/>
    </row>
    <row r="759" spans="1:11" ht="14" customHeight="1" x14ac:dyDescent="0.2">
      <c r="A759" s="10"/>
      <c r="B759" s="10"/>
      <c r="C759" s="10"/>
      <c r="D759" s="10"/>
      <c r="E759" s="10"/>
      <c r="F759" s="10"/>
      <c r="G759" s="10"/>
      <c r="H759" s="10"/>
      <c r="I759" s="10"/>
      <c r="J759" s="10"/>
      <c r="K759" s="10"/>
    </row>
    <row r="760" spans="1:11" ht="14" customHeight="1" x14ac:dyDescent="0.2">
      <c r="A760" s="10"/>
      <c r="B760" s="10"/>
      <c r="C760" s="10"/>
      <c r="D760" s="10"/>
      <c r="E760" s="10"/>
      <c r="F760" s="10"/>
      <c r="G760" s="10"/>
      <c r="H760" s="10"/>
      <c r="I760" s="10"/>
      <c r="J760" s="10"/>
      <c r="K760" s="10"/>
    </row>
    <row r="761" spans="1:11" ht="14" customHeight="1" x14ac:dyDescent="0.2">
      <c r="A761" s="10"/>
      <c r="B761" s="10"/>
      <c r="C761" s="10"/>
      <c r="D761" s="10"/>
      <c r="E761" s="10"/>
      <c r="F761" s="10"/>
      <c r="G761" s="10"/>
      <c r="H761" s="10"/>
      <c r="I761" s="10"/>
      <c r="J761" s="10"/>
      <c r="K761" s="10"/>
    </row>
    <row r="762" spans="1:11" ht="14" customHeight="1" x14ac:dyDescent="0.2">
      <c r="A762" s="10"/>
      <c r="B762" s="10"/>
      <c r="C762" s="10"/>
      <c r="D762" s="10"/>
      <c r="E762" s="10"/>
      <c r="F762" s="10"/>
      <c r="G762" s="10"/>
      <c r="H762" s="10"/>
      <c r="I762" s="10"/>
      <c r="J762" s="10"/>
      <c r="K762" s="10"/>
    </row>
    <row r="763" spans="1:11" ht="14" customHeight="1" x14ac:dyDescent="0.2">
      <c r="A763" s="10"/>
      <c r="B763" s="10"/>
      <c r="C763" s="10"/>
      <c r="D763" s="10"/>
      <c r="E763" s="10"/>
      <c r="F763" s="10"/>
      <c r="G763" s="10"/>
      <c r="H763" s="10"/>
      <c r="I763" s="10"/>
      <c r="J763" s="10"/>
      <c r="K763" s="10"/>
    </row>
    <row r="764" spans="1:11" ht="14" customHeight="1" x14ac:dyDescent="0.2">
      <c r="A764" s="10"/>
      <c r="B764" s="10"/>
      <c r="C764" s="10"/>
      <c r="D764" s="10"/>
      <c r="E764" s="10"/>
      <c r="F764" s="10"/>
      <c r="G764" s="10"/>
      <c r="H764" s="10"/>
      <c r="I764" s="10"/>
      <c r="J764" s="10"/>
      <c r="K764" s="10"/>
    </row>
    <row r="765" spans="1:11" ht="14" customHeight="1" x14ac:dyDescent="0.2">
      <c r="A765" s="10"/>
      <c r="B765" s="10"/>
      <c r="C765" s="10"/>
      <c r="D765" s="10"/>
      <c r="E765" s="10"/>
      <c r="F765" s="10"/>
      <c r="G765" s="10"/>
      <c r="H765" s="10"/>
      <c r="I765" s="10"/>
      <c r="J765" s="10"/>
      <c r="K765" s="10"/>
    </row>
    <row r="766" spans="1:11" ht="14" customHeight="1" x14ac:dyDescent="0.2">
      <c r="A766" s="10"/>
      <c r="B766" s="10"/>
      <c r="C766" s="10"/>
      <c r="D766" s="10"/>
      <c r="E766" s="10"/>
      <c r="F766" s="10"/>
      <c r="G766" s="10"/>
      <c r="H766" s="10"/>
      <c r="I766" s="10"/>
      <c r="J766" s="10"/>
      <c r="K766" s="10"/>
    </row>
    <row r="767" spans="1:11" ht="14" customHeight="1" x14ac:dyDescent="0.2">
      <c r="A767" s="10"/>
      <c r="B767" s="10"/>
      <c r="C767" s="10"/>
      <c r="D767" s="10"/>
      <c r="E767" s="10"/>
      <c r="F767" s="10"/>
      <c r="G767" s="10"/>
      <c r="H767" s="10"/>
      <c r="I767" s="10"/>
      <c r="J767" s="10"/>
      <c r="K767" s="10"/>
    </row>
    <row r="768" spans="1:11" ht="14" customHeight="1" x14ac:dyDescent="0.2">
      <c r="A768" s="10"/>
      <c r="B768" s="10"/>
      <c r="C768" s="10"/>
      <c r="D768" s="10"/>
      <c r="E768" s="10"/>
      <c r="F768" s="10"/>
      <c r="G768" s="10"/>
      <c r="H768" s="10"/>
      <c r="I768" s="10"/>
      <c r="J768" s="10"/>
      <c r="K768" s="10"/>
    </row>
    <row r="769" spans="1:11" ht="14" customHeight="1" x14ac:dyDescent="0.2">
      <c r="A769" s="10"/>
      <c r="B769" s="10"/>
      <c r="C769" s="10"/>
      <c r="D769" s="10"/>
      <c r="E769" s="10"/>
      <c r="F769" s="10"/>
      <c r="G769" s="10"/>
      <c r="H769" s="10"/>
      <c r="I769" s="10"/>
      <c r="J769" s="10"/>
      <c r="K769" s="10"/>
    </row>
    <row r="770" spans="1:11" ht="14" customHeight="1" x14ac:dyDescent="0.2">
      <c r="A770" s="10"/>
      <c r="B770" s="10"/>
      <c r="C770" s="10"/>
      <c r="D770" s="10"/>
      <c r="E770" s="10"/>
      <c r="F770" s="10"/>
      <c r="G770" s="10"/>
      <c r="H770" s="10"/>
      <c r="I770" s="10"/>
      <c r="J770" s="10"/>
      <c r="K770" s="10"/>
    </row>
    <row r="771" spans="1:11" ht="14" customHeight="1" x14ac:dyDescent="0.2">
      <c r="A771" s="10"/>
      <c r="B771" s="10"/>
      <c r="C771" s="10"/>
      <c r="D771" s="10"/>
      <c r="E771" s="10"/>
      <c r="F771" s="10"/>
      <c r="G771" s="10"/>
      <c r="H771" s="10"/>
      <c r="I771" s="10"/>
      <c r="J771" s="10"/>
      <c r="K771" s="10"/>
    </row>
    <row r="772" spans="1:11" ht="14" customHeight="1" x14ac:dyDescent="0.2">
      <c r="A772" s="10"/>
      <c r="B772" s="10"/>
      <c r="C772" s="10"/>
      <c r="D772" s="10"/>
      <c r="E772" s="10"/>
      <c r="F772" s="10"/>
      <c r="G772" s="10"/>
      <c r="H772" s="10"/>
      <c r="I772" s="10"/>
      <c r="J772" s="10"/>
      <c r="K772" s="10"/>
    </row>
    <row r="773" spans="1:11" ht="14" customHeight="1" x14ac:dyDescent="0.2">
      <c r="A773" s="10"/>
      <c r="B773" s="10"/>
      <c r="C773" s="10"/>
      <c r="D773" s="10"/>
      <c r="E773" s="10"/>
      <c r="F773" s="10"/>
      <c r="G773" s="10"/>
      <c r="H773" s="10"/>
      <c r="I773" s="10"/>
      <c r="J773" s="10"/>
      <c r="K773" s="10"/>
    </row>
    <row r="774" spans="1:11" ht="14" customHeight="1" x14ac:dyDescent="0.2">
      <c r="A774" s="10"/>
      <c r="B774" s="10"/>
      <c r="C774" s="10"/>
      <c r="D774" s="10"/>
      <c r="E774" s="10"/>
      <c r="F774" s="10"/>
      <c r="G774" s="10"/>
      <c r="H774" s="10"/>
      <c r="I774" s="10"/>
      <c r="J774" s="10"/>
      <c r="K774" s="10"/>
    </row>
    <row r="775" spans="1:11" ht="14" customHeight="1" x14ac:dyDescent="0.2">
      <c r="A775" s="10"/>
      <c r="B775" s="10"/>
      <c r="C775" s="10"/>
      <c r="D775" s="10"/>
      <c r="E775" s="10"/>
      <c r="F775" s="10"/>
      <c r="G775" s="10"/>
      <c r="H775" s="10"/>
      <c r="I775" s="10"/>
      <c r="J775" s="10"/>
      <c r="K775" s="10"/>
    </row>
    <row r="776" spans="1:11" ht="14" customHeight="1" x14ac:dyDescent="0.2">
      <c r="A776" s="10"/>
      <c r="B776" s="10"/>
      <c r="C776" s="10"/>
      <c r="D776" s="10"/>
      <c r="E776" s="10"/>
      <c r="F776" s="10"/>
      <c r="G776" s="10"/>
      <c r="H776" s="10"/>
      <c r="I776" s="10"/>
      <c r="J776" s="10"/>
      <c r="K776" s="10"/>
    </row>
    <row r="777" spans="1:11" ht="14" customHeight="1" x14ac:dyDescent="0.2">
      <c r="A777" s="10"/>
      <c r="B777" s="10"/>
      <c r="C777" s="10"/>
      <c r="D777" s="10"/>
      <c r="E777" s="10"/>
      <c r="F777" s="10"/>
      <c r="G777" s="10"/>
      <c r="H777" s="10"/>
      <c r="I777" s="10"/>
      <c r="J777" s="10"/>
      <c r="K777" s="10"/>
    </row>
    <row r="778" spans="1:11" ht="14" customHeight="1" x14ac:dyDescent="0.2">
      <c r="A778" s="10"/>
      <c r="B778" s="10"/>
      <c r="C778" s="10"/>
      <c r="D778" s="10"/>
      <c r="E778" s="10"/>
      <c r="F778" s="10"/>
      <c r="G778" s="10"/>
      <c r="H778" s="10"/>
      <c r="I778" s="10"/>
      <c r="J778" s="10"/>
      <c r="K778" s="10"/>
    </row>
    <row r="779" spans="1:11" ht="14" customHeight="1" x14ac:dyDescent="0.2">
      <c r="A779" s="10"/>
      <c r="B779" s="10"/>
      <c r="C779" s="10"/>
      <c r="D779" s="10"/>
      <c r="E779" s="10"/>
      <c r="F779" s="10"/>
      <c r="G779" s="10"/>
      <c r="H779" s="10"/>
      <c r="I779" s="10"/>
      <c r="J779" s="10"/>
      <c r="K779" s="10"/>
    </row>
    <row r="780" spans="1:11" ht="14" customHeight="1" x14ac:dyDescent="0.2">
      <c r="A780" s="10"/>
      <c r="B780" s="10"/>
      <c r="C780" s="10"/>
      <c r="D780" s="10"/>
      <c r="E780" s="10"/>
      <c r="F780" s="10"/>
      <c r="G780" s="10"/>
      <c r="H780" s="10"/>
      <c r="I780" s="10"/>
      <c r="J780" s="10"/>
      <c r="K780" s="10"/>
    </row>
    <row r="781" spans="1:11" ht="14" customHeight="1" x14ac:dyDescent="0.2">
      <c r="A781" s="10"/>
      <c r="B781" s="10"/>
      <c r="C781" s="10"/>
      <c r="D781" s="10"/>
      <c r="E781" s="10"/>
      <c r="F781" s="10"/>
      <c r="G781" s="10"/>
      <c r="H781" s="10"/>
      <c r="I781" s="10"/>
      <c r="J781" s="10"/>
      <c r="K781" s="10"/>
    </row>
    <row r="782" spans="1:11" ht="14" customHeight="1" x14ac:dyDescent="0.2">
      <c r="A782" s="10"/>
      <c r="B782" s="10"/>
      <c r="C782" s="10"/>
      <c r="D782" s="10"/>
      <c r="E782" s="10"/>
      <c r="F782" s="10"/>
      <c r="G782" s="10"/>
      <c r="H782" s="10"/>
      <c r="I782" s="10"/>
      <c r="J782" s="10"/>
      <c r="K782" s="10"/>
    </row>
    <row r="783" spans="1:11" ht="14" customHeight="1" x14ac:dyDescent="0.2">
      <c r="A783" s="10"/>
      <c r="B783" s="10"/>
      <c r="C783" s="10"/>
      <c r="D783" s="10"/>
      <c r="E783" s="10"/>
      <c r="F783" s="10"/>
      <c r="G783" s="10"/>
      <c r="H783" s="10"/>
      <c r="I783" s="10"/>
      <c r="J783" s="10"/>
      <c r="K783" s="10"/>
    </row>
    <row r="784" spans="1:11" ht="14" customHeight="1" x14ac:dyDescent="0.2">
      <c r="A784" s="10"/>
      <c r="B784" s="10"/>
      <c r="C784" s="10"/>
      <c r="D784" s="10"/>
      <c r="E784" s="10"/>
      <c r="F784" s="10"/>
      <c r="G784" s="10"/>
      <c r="H784" s="10"/>
      <c r="I784" s="10"/>
      <c r="J784" s="10"/>
      <c r="K784" s="10"/>
    </row>
    <row r="785" spans="1:11" ht="14" customHeight="1" x14ac:dyDescent="0.2">
      <c r="A785" s="10"/>
      <c r="B785" s="10"/>
      <c r="C785" s="10"/>
      <c r="D785" s="10"/>
      <c r="E785" s="10"/>
      <c r="F785" s="10"/>
      <c r="G785" s="10"/>
      <c r="H785" s="10"/>
      <c r="I785" s="10"/>
      <c r="J785" s="10"/>
      <c r="K785" s="10"/>
    </row>
    <row r="786" spans="1:11" ht="14" customHeight="1" x14ac:dyDescent="0.2">
      <c r="A786" s="10"/>
      <c r="B786" s="10"/>
      <c r="C786" s="10"/>
      <c r="D786" s="10"/>
      <c r="E786" s="10"/>
      <c r="F786" s="10"/>
      <c r="G786" s="10"/>
      <c r="H786" s="10"/>
      <c r="I786" s="10"/>
      <c r="J786" s="10"/>
      <c r="K786" s="10"/>
    </row>
    <row r="787" spans="1:11" ht="14" customHeight="1" x14ac:dyDescent="0.2">
      <c r="A787" s="10"/>
      <c r="B787" s="10"/>
      <c r="C787" s="10"/>
      <c r="D787" s="10"/>
      <c r="E787" s="10"/>
      <c r="F787" s="10"/>
      <c r="G787" s="10"/>
      <c r="H787" s="10"/>
      <c r="I787" s="10"/>
      <c r="J787" s="10"/>
      <c r="K787" s="10"/>
    </row>
    <row r="788" spans="1:11" ht="14" customHeight="1" x14ac:dyDescent="0.2">
      <c r="A788" s="10"/>
      <c r="B788" s="10"/>
      <c r="C788" s="10"/>
      <c r="D788" s="10"/>
      <c r="E788" s="10"/>
      <c r="F788" s="10"/>
      <c r="G788" s="10"/>
      <c r="H788" s="10"/>
      <c r="I788" s="10"/>
      <c r="J788" s="10"/>
      <c r="K788" s="10"/>
    </row>
    <row r="789" spans="1:11" ht="14" customHeight="1" x14ac:dyDescent="0.2">
      <c r="A789" s="10"/>
      <c r="B789" s="10"/>
      <c r="C789" s="10"/>
      <c r="D789" s="10"/>
      <c r="E789" s="10"/>
      <c r="F789" s="10"/>
      <c r="G789" s="10"/>
      <c r="H789" s="10"/>
      <c r="I789" s="10"/>
      <c r="J789" s="10"/>
      <c r="K789" s="10"/>
    </row>
    <row r="790" spans="1:11" ht="14" customHeight="1" x14ac:dyDescent="0.2">
      <c r="A790" s="10"/>
      <c r="B790" s="10"/>
      <c r="C790" s="10"/>
      <c r="D790" s="10"/>
      <c r="E790" s="10"/>
      <c r="F790" s="10"/>
      <c r="G790" s="10"/>
      <c r="H790" s="10"/>
      <c r="I790" s="10"/>
      <c r="J790" s="10"/>
      <c r="K790" s="10"/>
    </row>
    <row r="791" spans="1:11" ht="14" customHeight="1" x14ac:dyDescent="0.2">
      <c r="A791" s="10"/>
      <c r="B791" s="10"/>
      <c r="C791" s="10"/>
      <c r="D791" s="10"/>
      <c r="E791" s="10"/>
      <c r="F791" s="10"/>
      <c r="G791" s="10"/>
      <c r="H791" s="10"/>
      <c r="I791" s="10"/>
      <c r="J791" s="10"/>
      <c r="K791" s="10"/>
    </row>
    <row r="792" spans="1:11" ht="14" customHeight="1" x14ac:dyDescent="0.2">
      <c r="A792" s="10"/>
      <c r="B792" s="10"/>
      <c r="C792" s="10"/>
      <c r="D792" s="10"/>
      <c r="E792" s="10"/>
      <c r="F792" s="10"/>
      <c r="G792" s="10"/>
      <c r="H792" s="10"/>
      <c r="I792" s="10"/>
      <c r="J792" s="10"/>
      <c r="K792" s="10"/>
    </row>
    <row r="793" spans="1:11" ht="14" customHeight="1" x14ac:dyDescent="0.2">
      <c r="A793" s="10"/>
      <c r="B793" s="10"/>
      <c r="C793" s="10"/>
      <c r="D793" s="10"/>
      <c r="E793" s="10"/>
      <c r="F793" s="10"/>
      <c r="G793" s="10"/>
      <c r="H793" s="10"/>
      <c r="I793" s="10"/>
      <c r="J793" s="10"/>
      <c r="K793" s="10"/>
    </row>
    <row r="794" spans="1:11" ht="14" customHeight="1" x14ac:dyDescent="0.2">
      <c r="A794" s="10"/>
      <c r="B794" s="10"/>
      <c r="C794" s="10"/>
      <c r="D794" s="10"/>
      <c r="E794" s="10"/>
      <c r="F794" s="10"/>
      <c r="G794" s="10"/>
      <c r="H794" s="10"/>
      <c r="I794" s="10"/>
      <c r="J794" s="10"/>
      <c r="K794" s="10"/>
    </row>
    <row r="795" spans="1:11" ht="14" customHeight="1" x14ac:dyDescent="0.2">
      <c r="A795" s="10"/>
      <c r="B795" s="10"/>
      <c r="C795" s="10"/>
      <c r="D795" s="10"/>
      <c r="E795" s="10"/>
      <c r="F795" s="10"/>
      <c r="G795" s="10"/>
      <c r="H795" s="10"/>
      <c r="I795" s="10"/>
      <c r="J795" s="10"/>
      <c r="K795" s="10"/>
    </row>
    <row r="796" spans="1:11" ht="14" customHeight="1" x14ac:dyDescent="0.2">
      <c r="A796" s="10"/>
      <c r="B796" s="10"/>
      <c r="C796" s="10"/>
      <c r="D796" s="10"/>
      <c r="E796" s="10"/>
      <c r="F796" s="10"/>
      <c r="G796" s="10"/>
      <c r="H796" s="10"/>
      <c r="I796" s="10"/>
      <c r="J796" s="10"/>
      <c r="K796" s="10"/>
    </row>
    <row r="797" spans="1:11" ht="14" customHeight="1" x14ac:dyDescent="0.2">
      <c r="A797" s="10"/>
      <c r="B797" s="10"/>
      <c r="C797" s="10"/>
      <c r="D797" s="10"/>
      <c r="E797" s="10"/>
      <c r="F797" s="10"/>
      <c r="G797" s="10"/>
      <c r="H797" s="10"/>
      <c r="I797" s="10"/>
      <c r="J797" s="10"/>
      <c r="K797" s="10"/>
    </row>
    <row r="798" spans="1:11" ht="14" customHeight="1" x14ac:dyDescent="0.2">
      <c r="A798" s="10"/>
      <c r="B798" s="10"/>
      <c r="C798" s="10"/>
      <c r="D798" s="10"/>
      <c r="E798" s="10"/>
      <c r="F798" s="10"/>
      <c r="G798" s="10"/>
      <c r="H798" s="10"/>
      <c r="I798" s="10"/>
      <c r="J798" s="10"/>
      <c r="K798" s="10"/>
    </row>
    <row r="799" spans="1:11" ht="14" customHeight="1" x14ac:dyDescent="0.2">
      <c r="A799" s="10"/>
      <c r="B799" s="10"/>
      <c r="C799" s="10"/>
      <c r="D799" s="10"/>
      <c r="E799" s="10"/>
      <c r="F799" s="10"/>
      <c r="G799" s="10"/>
      <c r="H799" s="10"/>
      <c r="I799" s="10"/>
      <c r="J799" s="10"/>
      <c r="K799" s="10"/>
    </row>
    <row r="800" spans="1:11" ht="14" customHeight="1" x14ac:dyDescent="0.2">
      <c r="A800" s="10"/>
      <c r="B800" s="10"/>
      <c r="C800" s="10"/>
      <c r="D800" s="10"/>
      <c r="E800" s="10"/>
      <c r="F800" s="10"/>
      <c r="G800" s="10"/>
      <c r="H800" s="10"/>
      <c r="I800" s="10"/>
      <c r="J800" s="10"/>
      <c r="K800" s="10"/>
    </row>
    <row r="801" spans="1:11" ht="14" customHeight="1" x14ac:dyDescent="0.2">
      <c r="A801" s="10"/>
      <c r="B801" s="10"/>
      <c r="C801" s="10"/>
      <c r="D801" s="10"/>
      <c r="E801" s="10"/>
      <c r="F801" s="10"/>
      <c r="G801" s="10"/>
      <c r="H801" s="10"/>
      <c r="I801" s="10"/>
      <c r="J801" s="10"/>
      <c r="K801" s="10"/>
    </row>
    <row r="802" spans="1:11" ht="14" customHeight="1" x14ac:dyDescent="0.2">
      <c r="A802" s="10"/>
      <c r="B802" s="10"/>
      <c r="C802" s="10"/>
      <c r="D802" s="10"/>
      <c r="E802" s="10"/>
      <c r="F802" s="10"/>
      <c r="G802" s="10"/>
      <c r="H802" s="10"/>
      <c r="I802" s="10"/>
      <c r="J802" s="10"/>
      <c r="K802" s="10"/>
    </row>
    <row r="803" spans="1:11" ht="14" customHeight="1" x14ac:dyDescent="0.2">
      <c r="A803" s="10"/>
      <c r="B803" s="10"/>
      <c r="C803" s="10"/>
      <c r="D803" s="10"/>
      <c r="E803" s="10"/>
      <c r="F803" s="10"/>
      <c r="G803" s="10"/>
      <c r="H803" s="10"/>
      <c r="I803" s="10"/>
      <c r="J803" s="10"/>
      <c r="K803" s="10"/>
    </row>
    <row r="804" spans="1:11" ht="14" customHeight="1" x14ac:dyDescent="0.2">
      <c r="A804" s="10"/>
      <c r="B804" s="10"/>
      <c r="C804" s="10"/>
      <c r="D804" s="10"/>
      <c r="E804" s="10"/>
      <c r="F804" s="10"/>
      <c r="G804" s="10"/>
      <c r="H804" s="10"/>
      <c r="I804" s="10"/>
      <c r="J804" s="10"/>
      <c r="K804" s="10"/>
    </row>
    <row r="805" spans="1:11" ht="14" customHeight="1" x14ac:dyDescent="0.2">
      <c r="A805" s="10"/>
      <c r="B805" s="10"/>
      <c r="C805" s="10"/>
      <c r="D805" s="10"/>
      <c r="E805" s="10"/>
      <c r="F805" s="10"/>
      <c r="G805" s="10"/>
      <c r="H805" s="10"/>
      <c r="I805" s="10"/>
      <c r="J805" s="10"/>
      <c r="K805" s="10"/>
    </row>
    <row r="806" spans="1:11" ht="14" customHeight="1" x14ac:dyDescent="0.2">
      <c r="A806" s="10"/>
      <c r="B806" s="10"/>
      <c r="C806" s="10"/>
      <c r="D806" s="10"/>
      <c r="E806" s="10"/>
      <c r="F806" s="10"/>
      <c r="G806" s="10"/>
      <c r="H806" s="10"/>
      <c r="I806" s="10"/>
      <c r="J806" s="10"/>
      <c r="K806" s="10"/>
    </row>
    <row r="807" spans="1:11" ht="14" customHeight="1" x14ac:dyDescent="0.2">
      <c r="A807" s="10"/>
      <c r="B807" s="10"/>
      <c r="C807" s="10"/>
      <c r="D807" s="10"/>
      <c r="E807" s="10"/>
      <c r="F807" s="10"/>
      <c r="G807" s="10"/>
      <c r="H807" s="10"/>
      <c r="I807" s="10"/>
      <c r="J807" s="10"/>
      <c r="K807" s="10"/>
    </row>
    <row r="808" spans="1:11" ht="14" customHeight="1" x14ac:dyDescent="0.2">
      <c r="A808" s="10"/>
      <c r="B808" s="10"/>
      <c r="C808" s="10"/>
      <c r="D808" s="10"/>
      <c r="E808" s="10"/>
      <c r="F808" s="10"/>
      <c r="G808" s="10"/>
      <c r="H808" s="10"/>
      <c r="I808" s="10"/>
      <c r="J808" s="10"/>
      <c r="K808" s="10"/>
    </row>
    <row r="809" spans="1:11" ht="14" customHeight="1" x14ac:dyDescent="0.2">
      <c r="A809" s="10"/>
      <c r="B809" s="10"/>
      <c r="C809" s="10"/>
      <c r="D809" s="10"/>
      <c r="E809" s="10"/>
      <c r="F809" s="10"/>
      <c r="G809" s="10"/>
      <c r="H809" s="10"/>
      <c r="I809" s="10"/>
      <c r="J809" s="10"/>
      <c r="K809" s="10"/>
    </row>
    <row r="810" spans="1:11" ht="14" customHeight="1" x14ac:dyDescent="0.2">
      <c r="A810" s="10"/>
      <c r="B810" s="10"/>
      <c r="C810" s="10"/>
      <c r="D810" s="10"/>
      <c r="E810" s="10"/>
      <c r="F810" s="10"/>
      <c r="G810" s="10"/>
      <c r="H810" s="10"/>
      <c r="I810" s="10"/>
      <c r="J810" s="10"/>
      <c r="K810" s="10"/>
    </row>
    <row r="811" spans="1:11" ht="14" customHeight="1" x14ac:dyDescent="0.2">
      <c r="A811" s="10"/>
      <c r="B811" s="10"/>
      <c r="C811" s="10"/>
      <c r="D811" s="10"/>
      <c r="E811" s="10"/>
      <c r="F811" s="10"/>
      <c r="G811" s="10"/>
      <c r="H811" s="10"/>
      <c r="I811" s="10"/>
      <c r="J811" s="10"/>
      <c r="K811" s="10"/>
    </row>
    <row r="812" spans="1:11" ht="14" customHeight="1" x14ac:dyDescent="0.2">
      <c r="A812" s="10"/>
      <c r="B812" s="10"/>
      <c r="C812" s="10"/>
      <c r="D812" s="10"/>
      <c r="E812" s="10"/>
      <c r="F812" s="10"/>
      <c r="G812" s="10"/>
      <c r="H812" s="10"/>
      <c r="I812" s="10"/>
      <c r="J812" s="10"/>
      <c r="K812" s="10"/>
    </row>
    <row r="813" spans="1:11" ht="14" customHeight="1" x14ac:dyDescent="0.2">
      <c r="A813" s="10"/>
      <c r="B813" s="10"/>
      <c r="C813" s="10"/>
      <c r="D813" s="10"/>
      <c r="E813" s="10"/>
      <c r="F813" s="10"/>
      <c r="G813" s="10"/>
      <c r="H813" s="10"/>
      <c r="I813" s="10"/>
      <c r="J813" s="10"/>
      <c r="K813" s="10"/>
    </row>
    <row r="814" spans="1:11" ht="14" customHeight="1" x14ac:dyDescent="0.2">
      <c r="A814" s="10"/>
      <c r="B814" s="10"/>
      <c r="C814" s="10"/>
      <c r="D814" s="10"/>
      <c r="E814" s="10"/>
      <c r="F814" s="10"/>
      <c r="G814" s="10"/>
      <c r="H814" s="10"/>
      <c r="I814" s="10"/>
      <c r="J814" s="10"/>
      <c r="K814" s="10"/>
    </row>
    <row r="815" spans="1:11" ht="14" customHeight="1" x14ac:dyDescent="0.2">
      <c r="A815" s="10"/>
      <c r="B815" s="10"/>
      <c r="C815" s="10"/>
      <c r="D815" s="10"/>
      <c r="E815" s="10"/>
      <c r="F815" s="10"/>
      <c r="G815" s="10"/>
      <c r="H815" s="10"/>
      <c r="I815" s="10"/>
      <c r="J815" s="10"/>
      <c r="K815" s="10"/>
    </row>
    <row r="816" spans="1:11" ht="14" customHeight="1" x14ac:dyDescent="0.2">
      <c r="A816" s="10"/>
      <c r="B816" s="10"/>
      <c r="C816" s="10"/>
      <c r="D816" s="10"/>
      <c r="E816" s="10"/>
      <c r="F816" s="10"/>
      <c r="G816" s="10"/>
      <c r="H816" s="10"/>
      <c r="I816" s="10"/>
      <c r="J816" s="10"/>
      <c r="K816" s="10"/>
    </row>
    <row r="817" spans="1:11" ht="14" customHeight="1" x14ac:dyDescent="0.2">
      <c r="A817" s="10"/>
      <c r="B817" s="10"/>
      <c r="C817" s="10"/>
      <c r="D817" s="10"/>
      <c r="E817" s="10"/>
      <c r="F817" s="10"/>
      <c r="G817" s="10"/>
      <c r="H817" s="10"/>
      <c r="I817" s="10"/>
      <c r="J817" s="10"/>
      <c r="K817" s="10"/>
    </row>
    <row r="818" spans="1:11" ht="14" customHeight="1" x14ac:dyDescent="0.2">
      <c r="A818" s="10"/>
      <c r="B818" s="10"/>
      <c r="C818" s="10"/>
      <c r="D818" s="10"/>
      <c r="E818" s="10"/>
      <c r="F818" s="10"/>
      <c r="G818" s="10"/>
      <c r="H818" s="10"/>
      <c r="I818" s="10"/>
      <c r="J818" s="10"/>
      <c r="K818" s="10"/>
    </row>
    <row r="819" spans="1:11" ht="14" customHeight="1" x14ac:dyDescent="0.2">
      <c r="A819" s="10"/>
      <c r="B819" s="10"/>
      <c r="C819" s="10"/>
      <c r="D819" s="10"/>
      <c r="E819" s="10"/>
      <c r="F819" s="10"/>
      <c r="G819" s="10"/>
      <c r="H819" s="10"/>
      <c r="I819" s="10"/>
      <c r="J819" s="10"/>
      <c r="K819" s="10"/>
    </row>
    <row r="820" spans="1:11" ht="14" customHeight="1" x14ac:dyDescent="0.2">
      <c r="A820" s="10"/>
      <c r="B820" s="10"/>
      <c r="C820" s="10"/>
      <c r="D820" s="10"/>
      <c r="E820" s="10"/>
      <c r="F820" s="10"/>
      <c r="G820" s="10"/>
      <c r="H820" s="10"/>
      <c r="I820" s="10"/>
      <c r="J820" s="10"/>
      <c r="K820" s="10"/>
    </row>
    <row r="821" spans="1:11" ht="14" customHeight="1" x14ac:dyDescent="0.2">
      <c r="A821" s="10"/>
      <c r="B821" s="10"/>
      <c r="C821" s="10"/>
      <c r="D821" s="10"/>
      <c r="E821" s="10"/>
      <c r="F821" s="10"/>
      <c r="G821" s="10"/>
      <c r="H821" s="10"/>
      <c r="I821" s="10"/>
      <c r="J821" s="10"/>
      <c r="K821" s="10"/>
    </row>
    <row r="822" spans="1:11" ht="14" customHeight="1" x14ac:dyDescent="0.2">
      <c r="A822" s="10"/>
      <c r="B822" s="10"/>
      <c r="C822" s="10"/>
      <c r="D822" s="10"/>
      <c r="E822" s="10"/>
      <c r="F822" s="10"/>
      <c r="G822" s="10"/>
      <c r="H822" s="10"/>
      <c r="I822" s="10"/>
      <c r="J822" s="10"/>
      <c r="K822" s="10"/>
    </row>
    <row r="823" spans="1:11" ht="14" customHeight="1" x14ac:dyDescent="0.2">
      <c r="A823" s="10"/>
      <c r="B823" s="10"/>
      <c r="C823" s="10"/>
      <c r="D823" s="10"/>
      <c r="E823" s="10"/>
      <c r="F823" s="10"/>
      <c r="G823" s="10"/>
      <c r="H823" s="10"/>
      <c r="I823" s="10"/>
      <c r="J823" s="10"/>
      <c r="K823" s="10"/>
    </row>
    <row r="824" spans="1:11" ht="14" customHeight="1" x14ac:dyDescent="0.2">
      <c r="A824" s="10"/>
      <c r="B824" s="10"/>
      <c r="C824" s="10"/>
      <c r="D824" s="10"/>
      <c r="E824" s="10"/>
      <c r="F824" s="10"/>
      <c r="G824" s="10"/>
      <c r="H824" s="10"/>
      <c r="I824" s="10"/>
      <c r="J824" s="10"/>
      <c r="K824" s="10"/>
    </row>
    <row r="825" spans="1:11" ht="14" customHeight="1" x14ac:dyDescent="0.2">
      <c r="A825" s="10"/>
      <c r="B825" s="10"/>
      <c r="C825" s="10"/>
      <c r="D825" s="10"/>
      <c r="E825" s="10"/>
      <c r="F825" s="10"/>
      <c r="G825" s="10"/>
      <c r="H825" s="10"/>
      <c r="I825" s="10"/>
      <c r="J825" s="10"/>
      <c r="K825" s="10"/>
    </row>
    <row r="826" spans="1:11" ht="14" customHeight="1" x14ac:dyDescent="0.2">
      <c r="A826" s="10"/>
      <c r="B826" s="10"/>
      <c r="C826" s="10"/>
      <c r="D826" s="10"/>
      <c r="E826" s="10"/>
      <c r="F826" s="10"/>
      <c r="G826" s="10"/>
      <c r="H826" s="10"/>
      <c r="I826" s="10"/>
      <c r="J826" s="10"/>
      <c r="K826" s="10"/>
    </row>
    <row r="827" spans="1:11" ht="14" customHeight="1" x14ac:dyDescent="0.2">
      <c r="A827" s="10"/>
      <c r="B827" s="10"/>
      <c r="C827" s="10"/>
      <c r="D827" s="10"/>
      <c r="E827" s="10"/>
      <c r="F827" s="10"/>
      <c r="G827" s="10"/>
      <c r="H827" s="10"/>
      <c r="I827" s="10"/>
      <c r="J827" s="10"/>
      <c r="K827" s="10"/>
    </row>
    <row r="828" spans="1:11" ht="14" customHeight="1" x14ac:dyDescent="0.2">
      <c r="A828" s="10"/>
      <c r="B828" s="10"/>
      <c r="C828" s="10"/>
      <c r="D828" s="10"/>
      <c r="E828" s="10"/>
      <c r="F828" s="10"/>
      <c r="G828" s="10"/>
      <c r="H828" s="10"/>
      <c r="I828" s="10"/>
      <c r="J828" s="10"/>
      <c r="K828" s="10"/>
    </row>
    <row r="829" spans="1:11" ht="14" customHeight="1" x14ac:dyDescent="0.2">
      <c r="A829" s="10"/>
      <c r="B829" s="10"/>
      <c r="C829" s="10"/>
      <c r="D829" s="10"/>
      <c r="E829" s="10"/>
      <c r="F829" s="10"/>
      <c r="G829" s="10"/>
      <c r="H829" s="10"/>
      <c r="I829" s="10"/>
      <c r="J829" s="10"/>
      <c r="K829" s="10"/>
    </row>
    <row r="830" spans="1:11" ht="14" customHeight="1" x14ac:dyDescent="0.2">
      <c r="A830" s="10"/>
      <c r="B830" s="10"/>
      <c r="C830" s="10"/>
      <c r="D830" s="10"/>
      <c r="E830" s="10"/>
      <c r="F830" s="10"/>
      <c r="G830" s="10"/>
      <c r="H830" s="10"/>
      <c r="I830" s="10"/>
      <c r="J830" s="10"/>
      <c r="K830" s="10"/>
    </row>
    <row r="831" spans="1:11" ht="14" customHeight="1" x14ac:dyDescent="0.2">
      <c r="A831" s="10"/>
      <c r="B831" s="10"/>
      <c r="C831" s="10"/>
      <c r="D831" s="10"/>
      <c r="E831" s="10"/>
      <c r="F831" s="10"/>
      <c r="G831" s="10"/>
      <c r="H831" s="10"/>
      <c r="I831" s="10"/>
      <c r="J831" s="10"/>
      <c r="K831" s="10"/>
    </row>
    <row r="832" spans="1:11" ht="14" customHeight="1" x14ac:dyDescent="0.2">
      <c r="A832" s="10"/>
      <c r="B832" s="10"/>
      <c r="C832" s="10"/>
      <c r="D832" s="10"/>
      <c r="E832" s="10"/>
      <c r="F832" s="10"/>
      <c r="G832" s="10"/>
      <c r="H832" s="10"/>
      <c r="I832" s="10"/>
      <c r="J832" s="10"/>
      <c r="K832" s="10"/>
    </row>
    <row r="833" spans="1:11" ht="14" customHeight="1" x14ac:dyDescent="0.2">
      <c r="A833" s="10"/>
      <c r="B833" s="10"/>
      <c r="C833" s="10"/>
      <c r="D833" s="10"/>
      <c r="E833" s="10"/>
      <c r="F833" s="10"/>
      <c r="G833" s="10"/>
      <c r="H833" s="10"/>
      <c r="I833" s="10"/>
      <c r="J833" s="10"/>
      <c r="K833" s="10"/>
    </row>
    <row r="834" spans="1:11" ht="14" customHeight="1" x14ac:dyDescent="0.2">
      <c r="A834" s="10"/>
      <c r="B834" s="10"/>
      <c r="C834" s="10"/>
      <c r="D834" s="10"/>
      <c r="E834" s="10"/>
      <c r="F834" s="10"/>
      <c r="G834" s="10"/>
      <c r="H834" s="10"/>
      <c r="I834" s="10"/>
      <c r="J834" s="10"/>
      <c r="K834" s="10"/>
    </row>
    <row r="835" spans="1:11" ht="14" customHeight="1" x14ac:dyDescent="0.2">
      <c r="A835" s="10"/>
      <c r="B835" s="10"/>
      <c r="C835" s="10"/>
      <c r="D835" s="10"/>
      <c r="E835" s="10"/>
      <c r="F835" s="10"/>
      <c r="G835" s="10"/>
      <c r="H835" s="10"/>
      <c r="I835" s="10"/>
      <c r="J835" s="10"/>
      <c r="K835" s="10"/>
    </row>
    <row r="836" spans="1:11" ht="14" customHeight="1" x14ac:dyDescent="0.2">
      <c r="A836" s="10"/>
      <c r="B836" s="10"/>
      <c r="C836" s="10"/>
      <c r="D836" s="10"/>
      <c r="E836" s="10"/>
      <c r="F836" s="10"/>
      <c r="G836" s="10"/>
      <c r="H836" s="10"/>
      <c r="I836" s="10"/>
      <c r="J836" s="10"/>
      <c r="K836" s="10"/>
    </row>
    <row r="837" spans="1:11" ht="14" customHeight="1" x14ac:dyDescent="0.2">
      <c r="A837" s="10"/>
      <c r="B837" s="10"/>
      <c r="C837" s="10"/>
      <c r="D837" s="10"/>
      <c r="E837" s="10"/>
      <c r="F837" s="10"/>
      <c r="G837" s="10"/>
      <c r="H837" s="10"/>
      <c r="I837" s="10"/>
      <c r="J837" s="10"/>
      <c r="K837" s="10"/>
    </row>
    <row r="838" spans="1:11" ht="14" customHeight="1" x14ac:dyDescent="0.2">
      <c r="A838" s="10"/>
      <c r="B838" s="10"/>
      <c r="C838" s="10"/>
      <c r="D838" s="10"/>
      <c r="E838" s="10"/>
      <c r="F838" s="10"/>
      <c r="G838" s="10"/>
      <c r="H838" s="10"/>
      <c r="I838" s="10"/>
      <c r="J838" s="10"/>
      <c r="K838" s="10"/>
    </row>
    <row r="839" spans="1:11" ht="14" customHeight="1" x14ac:dyDescent="0.2">
      <c r="A839" s="10"/>
      <c r="B839" s="10"/>
      <c r="C839" s="10"/>
      <c r="D839" s="10"/>
      <c r="E839" s="10"/>
      <c r="F839" s="10"/>
      <c r="G839" s="10"/>
      <c r="H839" s="10"/>
      <c r="I839" s="10"/>
      <c r="J839" s="10"/>
      <c r="K839" s="10"/>
    </row>
    <row r="840" spans="1:11" ht="14" customHeight="1" x14ac:dyDescent="0.2">
      <c r="A840" s="10"/>
      <c r="B840" s="10"/>
      <c r="C840" s="10"/>
      <c r="D840" s="10"/>
      <c r="E840" s="10"/>
      <c r="F840" s="10"/>
      <c r="G840" s="10"/>
      <c r="H840" s="10"/>
      <c r="I840" s="10"/>
      <c r="J840" s="10"/>
      <c r="K840" s="10"/>
    </row>
    <row r="841" spans="1:11" ht="14" customHeight="1" x14ac:dyDescent="0.2">
      <c r="A841" s="10"/>
      <c r="B841" s="10"/>
      <c r="C841" s="10"/>
      <c r="D841" s="10"/>
      <c r="E841" s="10"/>
      <c r="F841" s="10"/>
      <c r="G841" s="10"/>
      <c r="H841" s="10"/>
      <c r="I841" s="10"/>
      <c r="J841" s="10"/>
      <c r="K841" s="10"/>
    </row>
    <row r="842" spans="1:11" ht="14" customHeight="1" x14ac:dyDescent="0.2">
      <c r="A842" s="10"/>
      <c r="B842" s="10"/>
      <c r="C842" s="10"/>
      <c r="D842" s="10"/>
      <c r="E842" s="10"/>
      <c r="F842" s="10"/>
      <c r="G842" s="10"/>
      <c r="H842" s="10"/>
      <c r="I842" s="10"/>
      <c r="J842" s="10"/>
      <c r="K842" s="10"/>
    </row>
    <row r="843" spans="1:11" ht="14" customHeight="1" x14ac:dyDescent="0.2">
      <c r="A843" s="10"/>
      <c r="B843" s="10"/>
      <c r="C843" s="10"/>
      <c r="D843" s="10"/>
      <c r="E843" s="10"/>
      <c r="F843" s="10"/>
      <c r="G843" s="10"/>
      <c r="H843" s="10"/>
      <c r="I843" s="10"/>
      <c r="J843" s="10"/>
      <c r="K843" s="10"/>
    </row>
    <row r="844" spans="1:11" ht="14" customHeight="1" x14ac:dyDescent="0.2">
      <c r="A844" s="10"/>
      <c r="B844" s="10"/>
      <c r="C844" s="10"/>
      <c r="D844" s="10"/>
      <c r="E844" s="10"/>
      <c r="F844" s="10"/>
      <c r="G844" s="10"/>
      <c r="H844" s="10"/>
      <c r="I844" s="10"/>
      <c r="J844" s="10"/>
      <c r="K844" s="10"/>
    </row>
    <row r="845" spans="1:11" ht="14" customHeight="1" x14ac:dyDescent="0.2">
      <c r="A845" s="10"/>
      <c r="B845" s="10"/>
      <c r="C845" s="10"/>
      <c r="D845" s="10"/>
      <c r="E845" s="10"/>
      <c r="F845" s="10"/>
      <c r="G845" s="10"/>
      <c r="H845" s="10"/>
      <c r="I845" s="10"/>
      <c r="J845" s="10"/>
      <c r="K845" s="10"/>
    </row>
    <row r="846" spans="1:11" ht="14" customHeight="1" x14ac:dyDescent="0.2">
      <c r="A846" s="10"/>
      <c r="B846" s="10"/>
      <c r="C846" s="10"/>
      <c r="D846" s="10"/>
      <c r="E846" s="10"/>
      <c r="F846" s="10"/>
      <c r="G846" s="10"/>
      <c r="H846" s="10"/>
      <c r="I846" s="10"/>
      <c r="J846" s="10"/>
      <c r="K846" s="10"/>
    </row>
    <row r="847" spans="1:11" ht="14" customHeight="1" x14ac:dyDescent="0.2">
      <c r="A847" s="10"/>
      <c r="B847" s="10"/>
      <c r="C847" s="10"/>
      <c r="D847" s="10"/>
      <c r="E847" s="10"/>
      <c r="F847" s="10"/>
      <c r="G847" s="10"/>
      <c r="H847" s="10"/>
      <c r="I847" s="10"/>
      <c r="J847" s="10"/>
      <c r="K847" s="10"/>
    </row>
    <row r="848" spans="1:11" ht="14" customHeight="1" x14ac:dyDescent="0.2">
      <c r="A848" s="10"/>
      <c r="B848" s="10"/>
      <c r="C848" s="10"/>
      <c r="D848" s="10"/>
      <c r="E848" s="10"/>
      <c r="F848" s="10"/>
      <c r="G848" s="10"/>
      <c r="H848" s="10"/>
      <c r="I848" s="10"/>
      <c r="J848" s="10"/>
      <c r="K848" s="10"/>
    </row>
    <row r="849" spans="1:11" ht="14" customHeight="1" x14ac:dyDescent="0.2">
      <c r="A849" s="10"/>
      <c r="B849" s="10"/>
      <c r="C849" s="10"/>
      <c r="D849" s="10"/>
      <c r="E849" s="10"/>
      <c r="F849" s="10"/>
      <c r="G849" s="10"/>
      <c r="H849" s="10"/>
      <c r="I849" s="10"/>
      <c r="J849" s="10"/>
      <c r="K849" s="10"/>
    </row>
    <row r="850" spans="1:11" ht="14" customHeight="1" x14ac:dyDescent="0.2">
      <c r="A850" s="10"/>
      <c r="B850" s="10"/>
      <c r="C850" s="10"/>
      <c r="D850" s="10"/>
      <c r="E850" s="10"/>
      <c r="F850" s="10"/>
      <c r="G850" s="10"/>
      <c r="H850" s="10"/>
      <c r="I850" s="10"/>
      <c r="J850" s="10"/>
      <c r="K850" s="10"/>
    </row>
    <row r="851" spans="1:11" ht="14" customHeight="1" x14ac:dyDescent="0.2">
      <c r="A851" s="10"/>
      <c r="B851" s="10"/>
      <c r="C851" s="10"/>
      <c r="D851" s="10"/>
      <c r="E851" s="10"/>
      <c r="F851" s="10"/>
      <c r="G851" s="10"/>
      <c r="H851" s="10"/>
      <c r="I851" s="10"/>
      <c r="J851" s="10"/>
      <c r="K851" s="10"/>
    </row>
    <row r="852" spans="1:11" ht="14" customHeight="1" x14ac:dyDescent="0.2">
      <c r="A852" s="10"/>
      <c r="B852" s="10"/>
      <c r="C852" s="10"/>
      <c r="D852" s="10"/>
      <c r="E852" s="10"/>
      <c r="F852" s="10"/>
      <c r="G852" s="10"/>
      <c r="H852" s="10"/>
      <c r="I852" s="10"/>
      <c r="J852" s="10"/>
      <c r="K852" s="10"/>
    </row>
    <row r="853" spans="1:11" ht="14" customHeight="1" x14ac:dyDescent="0.2">
      <c r="A853" s="10"/>
      <c r="B853" s="10"/>
      <c r="C853" s="10"/>
      <c r="D853" s="10"/>
      <c r="E853" s="10"/>
      <c r="F853" s="10"/>
      <c r="G853" s="10"/>
      <c r="H853" s="10"/>
      <c r="I853" s="10"/>
      <c r="J853" s="10"/>
      <c r="K853" s="10"/>
    </row>
    <row r="854" spans="1:11" ht="14" customHeight="1" x14ac:dyDescent="0.2">
      <c r="A854" s="10"/>
      <c r="B854" s="10"/>
      <c r="C854" s="10"/>
      <c r="D854" s="10"/>
      <c r="E854" s="10"/>
      <c r="F854" s="10"/>
      <c r="G854" s="10"/>
      <c r="H854" s="10"/>
      <c r="I854" s="10"/>
      <c r="J854" s="10"/>
      <c r="K854" s="10"/>
    </row>
    <row r="855" spans="1:11" ht="14" customHeight="1" x14ac:dyDescent="0.2">
      <c r="A855" s="10"/>
      <c r="B855" s="10"/>
      <c r="C855" s="10"/>
      <c r="D855" s="10"/>
      <c r="E855" s="10"/>
      <c r="F855" s="10"/>
      <c r="G855" s="10"/>
      <c r="H855" s="10"/>
      <c r="I855" s="10"/>
      <c r="J855" s="10"/>
      <c r="K855" s="10"/>
    </row>
    <row r="856" spans="1:11" ht="14" customHeight="1" x14ac:dyDescent="0.2">
      <c r="A856" s="10"/>
      <c r="B856" s="10"/>
      <c r="C856" s="10"/>
      <c r="D856" s="10"/>
      <c r="E856" s="10"/>
      <c r="F856" s="10"/>
      <c r="G856" s="10"/>
      <c r="H856" s="10"/>
      <c r="I856" s="10"/>
      <c r="J856" s="10"/>
      <c r="K856" s="10"/>
    </row>
    <row r="857" spans="1:11" ht="14" customHeight="1" x14ac:dyDescent="0.2">
      <c r="A857" s="10"/>
      <c r="B857" s="10"/>
      <c r="C857" s="10"/>
      <c r="D857" s="10"/>
      <c r="E857" s="10"/>
      <c r="F857" s="10"/>
      <c r="G857" s="10"/>
      <c r="H857" s="10"/>
      <c r="I857" s="10"/>
      <c r="J857" s="10"/>
      <c r="K857" s="10"/>
    </row>
    <row r="858" spans="1:11" ht="14" customHeight="1" x14ac:dyDescent="0.2">
      <c r="A858" s="10"/>
      <c r="B858" s="10"/>
      <c r="C858" s="10"/>
      <c r="D858" s="10"/>
      <c r="E858" s="10"/>
      <c r="F858" s="10"/>
      <c r="G858" s="10"/>
      <c r="H858" s="10"/>
      <c r="I858" s="10"/>
      <c r="J858" s="10"/>
      <c r="K858" s="10"/>
    </row>
    <row r="859" spans="1:11" ht="14" customHeight="1" x14ac:dyDescent="0.2">
      <c r="A859" s="10"/>
      <c r="B859" s="10"/>
      <c r="C859" s="10"/>
      <c r="D859" s="10"/>
      <c r="E859" s="10"/>
      <c r="F859" s="10"/>
      <c r="G859" s="10"/>
      <c r="H859" s="10"/>
      <c r="I859" s="10"/>
      <c r="J859" s="10"/>
      <c r="K859" s="10"/>
    </row>
    <row r="860" spans="1:11" ht="14" customHeight="1" x14ac:dyDescent="0.2">
      <c r="A860" s="10"/>
      <c r="B860" s="10"/>
      <c r="C860" s="10"/>
      <c r="D860" s="10"/>
      <c r="E860" s="10"/>
      <c r="F860" s="10"/>
      <c r="G860" s="10"/>
      <c r="H860" s="10"/>
      <c r="I860" s="10"/>
      <c r="J860" s="10"/>
      <c r="K860" s="10"/>
    </row>
    <row r="861" spans="1:11" ht="14" customHeight="1" x14ac:dyDescent="0.2">
      <c r="A861" s="10"/>
      <c r="B861" s="10"/>
      <c r="C861" s="10"/>
      <c r="D861" s="10"/>
      <c r="E861" s="10"/>
      <c r="F861" s="10"/>
      <c r="G861" s="10"/>
      <c r="H861" s="10"/>
      <c r="I861" s="10"/>
      <c r="J861" s="10"/>
      <c r="K861" s="10"/>
    </row>
    <row r="862" spans="1:11" ht="14" customHeight="1" x14ac:dyDescent="0.2">
      <c r="A862" s="10"/>
      <c r="B862" s="10"/>
      <c r="C862" s="10"/>
      <c r="D862" s="10"/>
      <c r="E862" s="10"/>
      <c r="F862" s="10"/>
      <c r="G862" s="10"/>
      <c r="H862" s="10"/>
      <c r="I862" s="10"/>
      <c r="J862" s="10"/>
      <c r="K862" s="10"/>
    </row>
    <row r="863" spans="1:11" ht="14" customHeight="1" x14ac:dyDescent="0.2">
      <c r="A863" s="10"/>
      <c r="B863" s="10"/>
      <c r="C863" s="10"/>
      <c r="D863" s="10"/>
      <c r="E863" s="10"/>
      <c r="F863" s="10"/>
      <c r="G863" s="10"/>
      <c r="H863" s="10"/>
      <c r="I863" s="10"/>
      <c r="J863" s="10"/>
      <c r="K863" s="10"/>
    </row>
    <row r="864" spans="1:11" ht="14" customHeight="1" x14ac:dyDescent="0.2">
      <c r="A864" s="10"/>
      <c r="B864" s="10"/>
      <c r="C864" s="10"/>
      <c r="D864" s="10"/>
      <c r="E864" s="10"/>
      <c r="F864" s="10"/>
      <c r="G864" s="10"/>
      <c r="H864" s="10"/>
      <c r="I864" s="10"/>
      <c r="J864" s="10"/>
      <c r="K864" s="10"/>
    </row>
    <row r="865" spans="1:11" ht="14" customHeight="1" x14ac:dyDescent="0.2">
      <c r="A865" s="10"/>
      <c r="B865" s="10"/>
      <c r="C865" s="10"/>
      <c r="D865" s="10"/>
      <c r="E865" s="10"/>
      <c r="F865" s="10"/>
      <c r="G865" s="10"/>
      <c r="H865" s="10"/>
      <c r="I865" s="10"/>
      <c r="J865" s="10"/>
      <c r="K865" s="10"/>
    </row>
    <row r="866" spans="1:11" ht="14" customHeight="1" x14ac:dyDescent="0.2">
      <c r="A866" s="10"/>
      <c r="B866" s="10"/>
      <c r="C866" s="10"/>
      <c r="D866" s="10"/>
      <c r="E866" s="10"/>
      <c r="F866" s="10"/>
      <c r="G866" s="10"/>
      <c r="H866" s="10"/>
      <c r="I866" s="10"/>
      <c r="J866" s="10"/>
      <c r="K866" s="10"/>
    </row>
    <row r="867" spans="1:11" ht="14" customHeight="1" x14ac:dyDescent="0.2">
      <c r="A867" s="10"/>
      <c r="B867" s="10"/>
      <c r="C867" s="10"/>
      <c r="D867" s="10"/>
      <c r="E867" s="10"/>
      <c r="F867" s="10"/>
      <c r="G867" s="10"/>
      <c r="H867" s="10"/>
      <c r="I867" s="10"/>
      <c r="J867" s="10"/>
      <c r="K867" s="10"/>
    </row>
    <row r="868" spans="1:11" ht="14" customHeight="1" x14ac:dyDescent="0.2">
      <c r="A868" s="10"/>
      <c r="B868" s="10"/>
      <c r="C868" s="10"/>
      <c r="D868" s="10"/>
      <c r="E868" s="10"/>
      <c r="F868" s="10"/>
      <c r="G868" s="10"/>
      <c r="H868" s="10"/>
      <c r="I868" s="10"/>
      <c r="J868" s="10"/>
      <c r="K868" s="10"/>
    </row>
    <row r="869" spans="1:11" ht="14" customHeight="1" x14ac:dyDescent="0.2">
      <c r="A869" s="10"/>
      <c r="B869" s="10"/>
      <c r="C869" s="10"/>
      <c r="D869" s="10"/>
      <c r="E869" s="10"/>
      <c r="F869" s="10"/>
      <c r="G869" s="10"/>
      <c r="H869" s="10"/>
      <c r="I869" s="10"/>
      <c r="J869" s="10"/>
      <c r="K869" s="10"/>
    </row>
    <row r="870" spans="1:11" ht="14" customHeight="1" x14ac:dyDescent="0.2">
      <c r="A870" s="10"/>
      <c r="B870" s="10"/>
      <c r="C870" s="10"/>
      <c r="D870" s="10"/>
      <c r="E870" s="10"/>
      <c r="F870" s="10"/>
      <c r="G870" s="10"/>
      <c r="H870" s="10"/>
      <c r="I870" s="10"/>
      <c r="J870" s="10"/>
      <c r="K870" s="10"/>
    </row>
    <row r="871" spans="1:11" ht="14" customHeight="1" x14ac:dyDescent="0.2">
      <c r="A871" s="10"/>
      <c r="B871" s="10"/>
      <c r="C871" s="10"/>
      <c r="D871" s="10"/>
      <c r="E871" s="10"/>
      <c r="F871" s="10"/>
      <c r="G871" s="10"/>
      <c r="H871" s="10"/>
      <c r="I871" s="10"/>
      <c r="J871" s="10"/>
      <c r="K871" s="10"/>
    </row>
    <row r="872" spans="1:11" ht="14" customHeight="1" x14ac:dyDescent="0.2">
      <c r="A872" s="10"/>
      <c r="B872" s="10"/>
      <c r="C872" s="10"/>
      <c r="D872" s="10"/>
      <c r="E872" s="10"/>
      <c r="F872" s="10"/>
      <c r="G872" s="10"/>
      <c r="H872" s="10"/>
      <c r="I872" s="10"/>
      <c r="J872" s="10"/>
      <c r="K872" s="10"/>
    </row>
    <row r="873" spans="1:11" ht="14" customHeight="1" x14ac:dyDescent="0.2">
      <c r="A873" s="10"/>
      <c r="B873" s="10"/>
      <c r="C873" s="10"/>
      <c r="D873" s="10"/>
      <c r="E873" s="10"/>
      <c r="F873" s="10"/>
      <c r="G873" s="10"/>
      <c r="H873" s="10"/>
      <c r="I873" s="10"/>
      <c r="J873" s="10"/>
      <c r="K873" s="10"/>
    </row>
    <row r="874" spans="1:11" ht="14" customHeight="1" x14ac:dyDescent="0.2">
      <c r="A874" s="10"/>
      <c r="B874" s="10"/>
      <c r="C874" s="10"/>
      <c r="D874" s="10"/>
      <c r="E874" s="10"/>
      <c r="F874" s="10"/>
      <c r="G874" s="10"/>
      <c r="H874" s="10"/>
      <c r="I874" s="10"/>
      <c r="J874" s="10"/>
      <c r="K874" s="10"/>
    </row>
    <row r="875" spans="1:11" ht="14" customHeight="1" x14ac:dyDescent="0.2">
      <c r="A875" s="10"/>
      <c r="B875" s="10"/>
      <c r="C875" s="10"/>
      <c r="D875" s="10"/>
      <c r="E875" s="10"/>
      <c r="F875" s="10"/>
      <c r="G875" s="10"/>
      <c r="H875" s="10"/>
      <c r="I875" s="10"/>
      <c r="J875" s="10"/>
      <c r="K875" s="10"/>
    </row>
    <row r="876" spans="1:11" ht="14" customHeight="1" x14ac:dyDescent="0.2">
      <c r="A876" s="10"/>
      <c r="B876" s="10"/>
      <c r="C876" s="10"/>
      <c r="D876" s="10"/>
      <c r="E876" s="10"/>
      <c r="F876" s="10"/>
      <c r="G876" s="10"/>
      <c r="H876" s="10"/>
      <c r="I876" s="10"/>
      <c r="J876" s="10"/>
      <c r="K876" s="10"/>
    </row>
    <row r="877" spans="1:11" ht="14" customHeight="1" x14ac:dyDescent="0.2">
      <c r="A877" s="10"/>
      <c r="B877" s="10"/>
      <c r="C877" s="10"/>
      <c r="D877" s="10"/>
      <c r="E877" s="10"/>
      <c r="F877" s="10"/>
      <c r="G877" s="10"/>
      <c r="H877" s="10"/>
      <c r="I877" s="10"/>
      <c r="J877" s="10"/>
      <c r="K877" s="10"/>
    </row>
    <row r="878" spans="1:11" ht="14" customHeight="1" x14ac:dyDescent="0.2">
      <c r="A878" s="10"/>
      <c r="B878" s="10"/>
      <c r="C878" s="10"/>
      <c r="D878" s="10"/>
      <c r="E878" s="10"/>
      <c r="F878" s="10"/>
      <c r="G878" s="10"/>
      <c r="H878" s="10"/>
      <c r="I878" s="10"/>
      <c r="J878" s="10"/>
      <c r="K878" s="10"/>
    </row>
    <row r="879" spans="1:11" ht="14" customHeight="1" x14ac:dyDescent="0.2">
      <c r="A879" s="10"/>
      <c r="B879" s="10"/>
      <c r="C879" s="10"/>
      <c r="D879" s="10"/>
      <c r="E879" s="10"/>
      <c r="F879" s="10"/>
      <c r="G879" s="10"/>
      <c r="H879" s="10"/>
      <c r="I879" s="10"/>
      <c r="J879" s="10"/>
      <c r="K879" s="10"/>
    </row>
    <row r="880" spans="1:11" ht="14" customHeight="1" x14ac:dyDescent="0.2">
      <c r="A880" s="10"/>
      <c r="B880" s="10"/>
      <c r="C880" s="10"/>
      <c r="D880" s="10"/>
      <c r="E880" s="10"/>
      <c r="F880" s="10"/>
      <c r="G880" s="10"/>
      <c r="H880" s="10"/>
      <c r="I880" s="10"/>
      <c r="J880" s="10"/>
      <c r="K880" s="10"/>
    </row>
    <row r="881" spans="1:11" ht="14" customHeight="1" x14ac:dyDescent="0.2">
      <c r="A881" s="10"/>
      <c r="B881" s="10"/>
      <c r="C881" s="10"/>
      <c r="D881" s="10"/>
      <c r="E881" s="10"/>
      <c r="F881" s="10"/>
      <c r="G881" s="10"/>
      <c r="H881" s="10"/>
      <c r="I881" s="10"/>
      <c r="J881" s="10"/>
      <c r="K881" s="10"/>
    </row>
    <row r="882" spans="1:11" ht="14" customHeight="1" x14ac:dyDescent="0.2">
      <c r="A882" s="10"/>
      <c r="B882" s="10"/>
      <c r="C882" s="10"/>
      <c r="D882" s="10"/>
      <c r="E882" s="10"/>
      <c r="F882" s="10"/>
      <c r="G882" s="10"/>
      <c r="H882" s="10"/>
      <c r="I882" s="10"/>
      <c r="J882" s="10"/>
      <c r="K882" s="10"/>
    </row>
    <row r="883" spans="1:11" ht="14" customHeight="1" x14ac:dyDescent="0.2">
      <c r="A883" s="10"/>
      <c r="B883" s="10"/>
      <c r="C883" s="10"/>
      <c r="D883" s="10"/>
      <c r="E883" s="10"/>
      <c r="F883" s="10"/>
      <c r="G883" s="10"/>
      <c r="H883" s="10"/>
      <c r="I883" s="10"/>
      <c r="J883" s="10"/>
      <c r="K883" s="10"/>
    </row>
    <row r="884" spans="1:11" ht="14" customHeight="1" x14ac:dyDescent="0.2">
      <c r="A884" s="10"/>
      <c r="B884" s="10"/>
      <c r="C884" s="10"/>
      <c r="D884" s="10"/>
      <c r="E884" s="10"/>
      <c r="F884" s="10"/>
      <c r="G884" s="10"/>
      <c r="H884" s="10"/>
      <c r="I884" s="10"/>
      <c r="J884" s="10"/>
      <c r="K884" s="10"/>
    </row>
    <row r="885" spans="1:11" ht="14" customHeight="1" x14ac:dyDescent="0.2">
      <c r="A885" s="10"/>
      <c r="B885" s="10"/>
      <c r="C885" s="10"/>
      <c r="D885" s="10"/>
      <c r="E885" s="10"/>
      <c r="F885" s="10"/>
      <c r="G885" s="10"/>
      <c r="H885" s="10"/>
      <c r="I885" s="10"/>
      <c r="J885" s="10"/>
      <c r="K885" s="10"/>
    </row>
    <row r="886" spans="1:11" ht="14" customHeight="1" x14ac:dyDescent="0.2">
      <c r="A886" s="10"/>
      <c r="B886" s="10"/>
      <c r="C886" s="10"/>
      <c r="D886" s="10"/>
      <c r="E886" s="10"/>
      <c r="F886" s="10"/>
      <c r="G886" s="10"/>
      <c r="H886" s="10"/>
      <c r="I886" s="10"/>
      <c r="J886" s="10"/>
      <c r="K886" s="10"/>
    </row>
    <row r="887" spans="1:11" ht="14" customHeight="1" x14ac:dyDescent="0.2">
      <c r="A887" s="10"/>
      <c r="B887" s="10"/>
      <c r="C887" s="10"/>
      <c r="D887" s="10"/>
      <c r="E887" s="10"/>
      <c r="F887" s="10"/>
      <c r="G887" s="10"/>
      <c r="H887" s="10"/>
      <c r="I887" s="10"/>
      <c r="J887" s="10"/>
      <c r="K887" s="10"/>
    </row>
    <row r="888" spans="1:11" ht="14" customHeight="1" x14ac:dyDescent="0.2">
      <c r="A888" s="10"/>
      <c r="B888" s="10"/>
      <c r="C888" s="10"/>
      <c r="D888" s="10"/>
      <c r="E888" s="10"/>
      <c r="F888" s="10"/>
      <c r="G888" s="10"/>
      <c r="H888" s="10"/>
      <c r="I888" s="10"/>
      <c r="J888" s="10"/>
      <c r="K888" s="10"/>
    </row>
    <row r="889" spans="1:11" ht="14" customHeight="1" x14ac:dyDescent="0.2">
      <c r="A889" s="10"/>
      <c r="B889" s="10"/>
      <c r="C889" s="10"/>
      <c r="D889" s="10"/>
      <c r="E889" s="10"/>
      <c r="F889" s="10"/>
      <c r="G889" s="10"/>
      <c r="H889" s="10"/>
      <c r="I889" s="10"/>
      <c r="J889" s="10"/>
      <c r="K889" s="10"/>
    </row>
    <row r="890" spans="1:11" ht="14" customHeight="1" x14ac:dyDescent="0.2">
      <c r="A890" s="10"/>
      <c r="B890" s="10"/>
      <c r="C890" s="10"/>
      <c r="D890" s="10"/>
      <c r="E890" s="10"/>
      <c r="F890" s="10"/>
      <c r="G890" s="10"/>
      <c r="H890" s="10"/>
      <c r="I890" s="10"/>
      <c r="J890" s="10"/>
      <c r="K890" s="10"/>
    </row>
    <row r="891" spans="1:11" ht="14" customHeight="1" x14ac:dyDescent="0.2">
      <c r="A891" s="10"/>
      <c r="B891" s="10"/>
      <c r="C891" s="10"/>
      <c r="D891" s="10"/>
      <c r="E891" s="10"/>
      <c r="F891" s="10"/>
      <c r="G891" s="10"/>
      <c r="H891" s="10"/>
      <c r="I891" s="10"/>
      <c r="J891" s="10"/>
      <c r="K891" s="10"/>
    </row>
    <row r="892" spans="1:11" ht="14" customHeight="1" x14ac:dyDescent="0.2">
      <c r="A892" s="10"/>
      <c r="B892" s="10"/>
      <c r="C892" s="10"/>
      <c r="D892" s="10"/>
      <c r="E892" s="10"/>
      <c r="F892" s="10"/>
      <c r="G892" s="10"/>
      <c r="H892" s="10"/>
      <c r="I892" s="10"/>
      <c r="J892" s="10"/>
      <c r="K892" s="10"/>
    </row>
    <row r="893" spans="1:11" ht="14" customHeight="1" x14ac:dyDescent="0.2">
      <c r="A893" s="10"/>
      <c r="B893" s="10"/>
      <c r="C893" s="10"/>
      <c r="D893" s="10"/>
      <c r="E893" s="10"/>
      <c r="F893" s="10"/>
      <c r="G893" s="10"/>
      <c r="H893" s="10"/>
      <c r="I893" s="10"/>
      <c r="J893" s="10"/>
      <c r="K893" s="10"/>
    </row>
    <row r="894" spans="1:11" ht="14" customHeight="1" x14ac:dyDescent="0.2">
      <c r="A894" s="10"/>
      <c r="B894" s="10"/>
      <c r="C894" s="10"/>
      <c r="D894" s="10"/>
      <c r="E894" s="10"/>
      <c r="F894" s="10"/>
      <c r="G894" s="10"/>
      <c r="H894" s="10"/>
      <c r="I894" s="10"/>
      <c r="J894" s="10"/>
      <c r="K894" s="10"/>
    </row>
    <row r="895" spans="1:11" ht="14" customHeight="1" x14ac:dyDescent="0.2">
      <c r="A895" s="10"/>
      <c r="B895" s="10"/>
      <c r="C895" s="10"/>
      <c r="D895" s="10"/>
      <c r="E895" s="10"/>
      <c r="F895" s="10"/>
      <c r="G895" s="10"/>
      <c r="H895" s="10"/>
      <c r="I895" s="10"/>
      <c r="J895" s="10"/>
      <c r="K895" s="10"/>
    </row>
    <row r="896" spans="1:11" ht="14" customHeight="1" x14ac:dyDescent="0.2">
      <c r="A896" s="10"/>
      <c r="B896" s="10"/>
      <c r="C896" s="10"/>
      <c r="D896" s="10"/>
      <c r="E896" s="10"/>
      <c r="F896" s="10"/>
      <c r="G896" s="10"/>
      <c r="H896" s="10"/>
      <c r="I896" s="10"/>
      <c r="J896" s="10"/>
      <c r="K896" s="10"/>
    </row>
    <row r="897" spans="1:11" ht="14" customHeight="1" x14ac:dyDescent="0.2">
      <c r="A897" s="10"/>
      <c r="B897" s="10"/>
      <c r="C897" s="10"/>
      <c r="D897" s="10"/>
      <c r="E897" s="10"/>
      <c r="F897" s="10"/>
      <c r="G897" s="10"/>
      <c r="H897" s="10"/>
      <c r="I897" s="10"/>
      <c r="J897" s="10"/>
      <c r="K897" s="10"/>
    </row>
    <row r="898" spans="1:11" ht="14" customHeight="1" x14ac:dyDescent="0.2">
      <c r="A898" s="10"/>
      <c r="B898" s="10"/>
      <c r="C898" s="10"/>
      <c r="D898" s="10"/>
      <c r="E898" s="10"/>
      <c r="F898" s="10"/>
      <c r="G898" s="10"/>
      <c r="H898" s="10"/>
      <c r="I898" s="10"/>
      <c r="J898" s="10"/>
      <c r="K898" s="10"/>
    </row>
    <row r="899" spans="1:11" ht="14" customHeight="1" x14ac:dyDescent="0.2">
      <c r="A899" s="10"/>
      <c r="B899" s="10"/>
      <c r="C899" s="10"/>
      <c r="D899" s="10"/>
      <c r="E899" s="10"/>
      <c r="F899" s="10"/>
      <c r="G899" s="10"/>
      <c r="H899" s="10"/>
      <c r="I899" s="10"/>
      <c r="J899" s="10"/>
      <c r="K899" s="10"/>
    </row>
    <row r="900" spans="1:11" ht="14" customHeight="1" x14ac:dyDescent="0.2">
      <c r="A900" s="10"/>
      <c r="B900" s="10"/>
      <c r="C900" s="10"/>
      <c r="D900" s="10"/>
      <c r="E900" s="10"/>
      <c r="F900" s="10"/>
      <c r="G900" s="10"/>
      <c r="H900" s="10"/>
      <c r="I900" s="10"/>
      <c r="J900" s="10"/>
      <c r="K900" s="10"/>
    </row>
    <row r="901" spans="1:11" ht="14" customHeight="1" x14ac:dyDescent="0.2">
      <c r="A901" s="10"/>
      <c r="B901" s="10"/>
      <c r="C901" s="10"/>
      <c r="D901" s="10"/>
      <c r="E901" s="10"/>
      <c r="F901" s="10"/>
      <c r="G901" s="10"/>
      <c r="H901" s="10"/>
      <c r="I901" s="10"/>
      <c r="J901" s="10"/>
      <c r="K901" s="10"/>
    </row>
    <row r="902" spans="1:11" ht="14" customHeight="1" x14ac:dyDescent="0.2">
      <c r="A902" s="10"/>
      <c r="B902" s="10"/>
      <c r="C902" s="10"/>
      <c r="D902" s="10"/>
      <c r="E902" s="10"/>
      <c r="F902" s="10"/>
      <c r="G902" s="10"/>
      <c r="H902" s="10"/>
      <c r="I902" s="10"/>
      <c r="J902" s="10"/>
      <c r="K902" s="10"/>
    </row>
    <row r="903" spans="1:11" ht="14" customHeight="1" x14ac:dyDescent="0.2">
      <c r="A903" s="10"/>
      <c r="B903" s="10"/>
      <c r="C903" s="10"/>
      <c r="D903" s="10"/>
      <c r="E903" s="10"/>
      <c r="F903" s="10"/>
      <c r="G903" s="10"/>
      <c r="H903" s="10"/>
      <c r="I903" s="10"/>
      <c r="J903" s="10"/>
      <c r="K903" s="10"/>
    </row>
    <row r="904" spans="1:11" ht="14" customHeight="1" x14ac:dyDescent="0.2">
      <c r="A904" s="10"/>
      <c r="B904" s="10"/>
      <c r="C904" s="10"/>
      <c r="D904" s="10"/>
      <c r="E904" s="10"/>
      <c r="F904" s="10"/>
      <c r="G904" s="10"/>
      <c r="H904" s="10"/>
      <c r="I904" s="10"/>
      <c r="J904" s="10"/>
      <c r="K904" s="10"/>
    </row>
    <row r="905" spans="1:11" ht="14" customHeight="1" x14ac:dyDescent="0.2">
      <c r="A905" s="10"/>
      <c r="B905" s="10"/>
      <c r="C905" s="10"/>
      <c r="D905" s="10"/>
      <c r="E905" s="10"/>
      <c r="F905" s="10"/>
      <c r="G905" s="10"/>
      <c r="H905" s="10"/>
      <c r="I905" s="10"/>
      <c r="J905" s="10"/>
      <c r="K905" s="10"/>
    </row>
    <row r="906" spans="1:11" ht="14" customHeight="1" x14ac:dyDescent="0.2">
      <c r="A906" s="10"/>
      <c r="B906" s="10"/>
      <c r="C906" s="10"/>
      <c r="D906" s="10"/>
      <c r="E906" s="10"/>
      <c r="F906" s="10"/>
      <c r="G906" s="10"/>
      <c r="H906" s="10"/>
      <c r="I906" s="10"/>
      <c r="J906" s="10"/>
      <c r="K906" s="10"/>
    </row>
    <row r="907" spans="1:11" ht="14" customHeight="1" x14ac:dyDescent="0.2">
      <c r="A907" s="10"/>
      <c r="B907" s="10"/>
      <c r="C907" s="10"/>
      <c r="D907" s="10"/>
      <c r="E907" s="10"/>
      <c r="F907" s="10"/>
      <c r="G907" s="10"/>
      <c r="H907" s="10"/>
      <c r="I907" s="10"/>
      <c r="J907" s="10"/>
      <c r="K907" s="10"/>
    </row>
    <row r="908" spans="1:11" ht="14" customHeight="1" x14ac:dyDescent="0.2">
      <c r="A908" s="10"/>
      <c r="B908" s="10"/>
      <c r="C908" s="10"/>
      <c r="D908" s="10"/>
      <c r="E908" s="10"/>
      <c r="F908" s="10"/>
      <c r="G908" s="10"/>
      <c r="H908" s="10"/>
      <c r="I908" s="10"/>
      <c r="J908" s="10"/>
      <c r="K908" s="10"/>
    </row>
    <row r="909" spans="1:11" ht="14" customHeight="1" x14ac:dyDescent="0.2">
      <c r="A909" s="10"/>
      <c r="B909" s="10"/>
      <c r="C909" s="10"/>
      <c r="D909" s="10"/>
      <c r="E909" s="10"/>
      <c r="F909" s="10"/>
      <c r="G909" s="10"/>
      <c r="H909" s="10"/>
      <c r="I909" s="10"/>
      <c r="J909" s="10"/>
      <c r="K909" s="10"/>
    </row>
    <row r="910" spans="1:11" ht="14" customHeight="1" x14ac:dyDescent="0.2">
      <c r="A910" s="10"/>
      <c r="B910" s="10"/>
      <c r="C910" s="10"/>
      <c r="D910" s="10"/>
      <c r="E910" s="10"/>
      <c r="F910" s="10"/>
      <c r="G910" s="10"/>
      <c r="H910" s="10"/>
      <c r="I910" s="10"/>
      <c r="J910" s="10"/>
      <c r="K910" s="10"/>
    </row>
    <row r="911" spans="1:11" ht="14" customHeight="1" x14ac:dyDescent="0.2">
      <c r="A911" s="10"/>
      <c r="B911" s="10"/>
      <c r="C911" s="10"/>
      <c r="D911" s="10"/>
      <c r="E911" s="10"/>
      <c r="F911" s="10"/>
      <c r="G911" s="10"/>
      <c r="H911" s="10"/>
      <c r="I911" s="10"/>
      <c r="J911" s="10"/>
      <c r="K911" s="10"/>
    </row>
    <row r="912" spans="1:11" ht="14" customHeight="1" x14ac:dyDescent="0.2">
      <c r="A912" s="10"/>
      <c r="B912" s="10"/>
      <c r="C912" s="10"/>
      <c r="D912" s="10"/>
      <c r="E912" s="10"/>
      <c r="F912" s="10"/>
      <c r="G912" s="10"/>
      <c r="H912" s="10"/>
      <c r="I912" s="10"/>
      <c r="J912" s="10"/>
      <c r="K912" s="10"/>
    </row>
    <row r="913" spans="1:11" ht="14" customHeight="1" x14ac:dyDescent="0.2">
      <c r="A913" s="10"/>
      <c r="B913" s="10"/>
      <c r="C913" s="10"/>
      <c r="D913" s="10"/>
      <c r="E913" s="10"/>
      <c r="F913" s="10"/>
      <c r="G913" s="10"/>
      <c r="H913" s="10"/>
      <c r="I913" s="10"/>
      <c r="J913" s="10"/>
      <c r="K913" s="10"/>
    </row>
    <row r="914" spans="1:11" ht="14" customHeight="1" x14ac:dyDescent="0.2">
      <c r="A914" s="10"/>
      <c r="B914" s="10"/>
      <c r="C914" s="10"/>
      <c r="D914" s="10"/>
      <c r="E914" s="10"/>
      <c r="F914" s="10"/>
      <c r="G914" s="10"/>
      <c r="H914" s="10"/>
      <c r="I914" s="10"/>
      <c r="J914" s="10"/>
      <c r="K914" s="10"/>
    </row>
    <row r="915" spans="1:11" ht="14" customHeight="1" x14ac:dyDescent="0.2">
      <c r="A915" s="10"/>
      <c r="B915" s="10"/>
      <c r="C915" s="10"/>
      <c r="D915" s="10"/>
      <c r="E915" s="10"/>
      <c r="F915" s="10"/>
      <c r="G915" s="10"/>
      <c r="H915" s="10"/>
      <c r="I915" s="10"/>
      <c r="J915" s="10"/>
      <c r="K915" s="10"/>
    </row>
    <row r="916" spans="1:11" ht="14" customHeight="1" x14ac:dyDescent="0.2">
      <c r="A916" s="10"/>
      <c r="B916" s="10"/>
      <c r="C916" s="10"/>
      <c r="D916" s="10"/>
      <c r="E916" s="10"/>
      <c r="F916" s="10"/>
      <c r="G916" s="10"/>
      <c r="H916" s="10"/>
      <c r="I916" s="10"/>
      <c r="J916" s="10"/>
      <c r="K916" s="10"/>
    </row>
    <row r="917" spans="1:11" ht="14" customHeight="1" x14ac:dyDescent="0.2">
      <c r="A917" s="10"/>
      <c r="B917" s="10"/>
      <c r="C917" s="10"/>
      <c r="D917" s="10"/>
      <c r="E917" s="10"/>
      <c r="F917" s="10"/>
      <c r="G917" s="10"/>
      <c r="H917" s="10"/>
      <c r="I917" s="10"/>
      <c r="J917" s="10"/>
      <c r="K917" s="10"/>
    </row>
    <row r="918" spans="1:11" ht="14" customHeight="1" x14ac:dyDescent="0.2">
      <c r="A918" s="10"/>
      <c r="B918" s="10"/>
      <c r="C918" s="10"/>
      <c r="D918" s="10"/>
      <c r="E918" s="10"/>
      <c r="F918" s="10"/>
      <c r="G918" s="10"/>
      <c r="H918" s="10"/>
      <c r="I918" s="10"/>
      <c r="J918" s="10"/>
      <c r="K918" s="10"/>
    </row>
    <row r="919" spans="1:11" ht="14" customHeight="1" x14ac:dyDescent="0.2">
      <c r="A919" s="10"/>
      <c r="B919" s="10"/>
      <c r="C919" s="10"/>
      <c r="D919" s="10"/>
      <c r="E919" s="10"/>
      <c r="F919" s="10"/>
      <c r="G919" s="10"/>
      <c r="H919" s="10"/>
      <c r="I919" s="10"/>
      <c r="J919" s="10"/>
      <c r="K919" s="10"/>
    </row>
    <row r="920" spans="1:11" ht="14" customHeight="1" x14ac:dyDescent="0.2">
      <c r="A920" s="10"/>
      <c r="B920" s="10"/>
      <c r="C920" s="10"/>
      <c r="D920" s="10"/>
      <c r="E920" s="10"/>
      <c r="F920" s="10"/>
      <c r="G920" s="10"/>
      <c r="H920" s="10"/>
      <c r="I920" s="10"/>
      <c r="J920" s="10"/>
      <c r="K920" s="10"/>
    </row>
    <row r="921" spans="1:11" ht="14" customHeight="1" x14ac:dyDescent="0.2">
      <c r="A921" s="10"/>
      <c r="B921" s="10"/>
      <c r="C921" s="10"/>
      <c r="D921" s="10"/>
      <c r="E921" s="10"/>
      <c r="F921" s="10"/>
      <c r="G921" s="10"/>
      <c r="H921" s="10"/>
      <c r="I921" s="10"/>
      <c r="J921" s="10"/>
      <c r="K921" s="10"/>
    </row>
    <row r="922" spans="1:11" ht="14" customHeight="1" x14ac:dyDescent="0.2">
      <c r="A922" s="10"/>
      <c r="B922" s="10"/>
      <c r="C922" s="10"/>
      <c r="D922" s="10"/>
      <c r="E922" s="10"/>
      <c r="F922" s="10"/>
      <c r="G922" s="10"/>
      <c r="H922" s="10"/>
      <c r="I922" s="10"/>
      <c r="J922" s="10"/>
      <c r="K922" s="10"/>
    </row>
    <row r="923" spans="1:11" ht="14" customHeight="1" x14ac:dyDescent="0.2">
      <c r="A923" s="10"/>
      <c r="B923" s="10"/>
      <c r="C923" s="10"/>
      <c r="D923" s="10"/>
      <c r="E923" s="10"/>
      <c r="F923" s="10"/>
      <c r="G923" s="10"/>
      <c r="H923" s="10"/>
      <c r="I923" s="10"/>
      <c r="J923" s="10"/>
      <c r="K923" s="10"/>
    </row>
    <row r="924" spans="1:11" ht="14" customHeight="1" x14ac:dyDescent="0.2">
      <c r="A924" s="10"/>
      <c r="B924" s="10"/>
      <c r="C924" s="10"/>
      <c r="D924" s="10"/>
      <c r="E924" s="10"/>
      <c r="F924" s="10"/>
      <c r="G924" s="10"/>
      <c r="H924" s="10"/>
      <c r="I924" s="10"/>
      <c r="J924" s="10"/>
      <c r="K924" s="10"/>
    </row>
    <row r="925" spans="1:11" ht="14" customHeight="1" x14ac:dyDescent="0.2">
      <c r="A925" s="10"/>
      <c r="B925" s="10"/>
      <c r="C925" s="10"/>
      <c r="D925" s="10"/>
      <c r="E925" s="10"/>
      <c r="F925" s="10"/>
      <c r="G925" s="10"/>
      <c r="H925" s="10"/>
      <c r="I925" s="10"/>
      <c r="J925" s="10"/>
      <c r="K925" s="10"/>
    </row>
    <row r="926" spans="1:11" ht="14" customHeight="1" x14ac:dyDescent="0.2">
      <c r="A926" s="10"/>
      <c r="B926" s="10"/>
      <c r="C926" s="10"/>
      <c r="D926" s="10"/>
      <c r="E926" s="10"/>
      <c r="F926" s="10"/>
      <c r="G926" s="10"/>
      <c r="H926" s="10"/>
      <c r="I926" s="10"/>
      <c r="J926" s="10"/>
      <c r="K926" s="10"/>
    </row>
    <row r="927" spans="1:11" ht="14" customHeight="1" x14ac:dyDescent="0.2">
      <c r="A927" s="10"/>
      <c r="B927" s="10"/>
      <c r="C927" s="10"/>
      <c r="D927" s="10"/>
      <c r="E927" s="10"/>
      <c r="F927" s="10"/>
      <c r="G927" s="10"/>
      <c r="H927" s="10"/>
      <c r="I927" s="10"/>
      <c r="J927" s="10"/>
      <c r="K927" s="10"/>
    </row>
    <row r="928" spans="1:11" ht="14" customHeight="1" x14ac:dyDescent="0.2">
      <c r="A928" s="10"/>
      <c r="B928" s="10"/>
      <c r="C928" s="10"/>
      <c r="D928" s="10"/>
      <c r="E928" s="10"/>
      <c r="F928" s="10"/>
      <c r="G928" s="10"/>
      <c r="H928" s="10"/>
      <c r="I928" s="10"/>
      <c r="J928" s="10"/>
      <c r="K928" s="10"/>
    </row>
    <row r="929" spans="1:11" ht="14" customHeight="1" x14ac:dyDescent="0.2">
      <c r="A929" s="10"/>
      <c r="B929" s="10"/>
      <c r="C929" s="10"/>
      <c r="D929" s="10"/>
      <c r="E929" s="10"/>
      <c r="F929" s="10"/>
      <c r="G929" s="10"/>
      <c r="H929" s="10"/>
      <c r="I929" s="10"/>
      <c r="J929" s="10"/>
      <c r="K929" s="10"/>
    </row>
    <row r="930" spans="1:11" ht="14" customHeight="1" x14ac:dyDescent="0.2">
      <c r="A930" s="10"/>
      <c r="B930" s="10"/>
      <c r="C930" s="10"/>
      <c r="D930" s="10"/>
      <c r="E930" s="10"/>
      <c r="F930" s="10"/>
      <c r="G930" s="10"/>
      <c r="H930" s="10"/>
      <c r="I930" s="10"/>
      <c r="J930" s="10"/>
      <c r="K930" s="10"/>
    </row>
    <row r="931" spans="1:11" ht="14" customHeight="1" x14ac:dyDescent="0.2">
      <c r="A931" s="10"/>
      <c r="B931" s="10"/>
      <c r="C931" s="10"/>
      <c r="D931" s="10"/>
      <c r="E931" s="10"/>
      <c r="F931" s="10"/>
      <c r="G931" s="10"/>
      <c r="H931" s="10"/>
      <c r="I931" s="10"/>
      <c r="J931" s="10"/>
      <c r="K931" s="10"/>
    </row>
    <row r="932" spans="1:11" ht="14" customHeight="1" x14ac:dyDescent="0.2">
      <c r="A932" s="10"/>
      <c r="B932" s="10"/>
      <c r="C932" s="10"/>
      <c r="D932" s="10"/>
      <c r="E932" s="10"/>
      <c r="F932" s="10"/>
      <c r="G932" s="10"/>
      <c r="H932" s="10"/>
      <c r="I932" s="10"/>
      <c r="J932" s="10"/>
      <c r="K932" s="10"/>
    </row>
    <row r="933" spans="1:11" ht="14" customHeight="1" x14ac:dyDescent="0.2">
      <c r="A933" s="10"/>
      <c r="B933" s="10"/>
      <c r="C933" s="10"/>
      <c r="D933" s="10"/>
      <c r="E933" s="10"/>
      <c r="F933" s="10"/>
      <c r="G933" s="10"/>
      <c r="H933" s="10"/>
      <c r="I933" s="10"/>
      <c r="J933" s="10"/>
      <c r="K933" s="10"/>
    </row>
    <row r="934" spans="1:11" ht="14" customHeight="1" x14ac:dyDescent="0.2">
      <c r="A934" s="10"/>
      <c r="B934" s="10"/>
      <c r="C934" s="10"/>
      <c r="D934" s="10"/>
      <c r="E934" s="10"/>
      <c r="F934" s="10"/>
      <c r="G934" s="10"/>
      <c r="H934" s="10"/>
      <c r="I934" s="10"/>
      <c r="J934" s="10"/>
      <c r="K934" s="10"/>
    </row>
    <row r="935" spans="1:11" ht="14" customHeight="1" x14ac:dyDescent="0.2">
      <c r="A935" s="10"/>
      <c r="B935" s="10"/>
      <c r="C935" s="10"/>
      <c r="D935" s="10"/>
      <c r="E935" s="10"/>
      <c r="F935" s="10"/>
      <c r="G935" s="10"/>
      <c r="H935" s="10"/>
      <c r="I935" s="10"/>
      <c r="J935" s="10"/>
      <c r="K935" s="10"/>
    </row>
    <row r="936" spans="1:11" ht="14" customHeight="1" x14ac:dyDescent="0.2">
      <c r="A936" s="10"/>
      <c r="B936" s="10"/>
      <c r="C936" s="10"/>
      <c r="D936" s="10"/>
      <c r="E936" s="10"/>
      <c r="F936" s="10"/>
      <c r="G936" s="10"/>
      <c r="H936" s="10"/>
      <c r="I936" s="10"/>
      <c r="J936" s="10"/>
      <c r="K936" s="10"/>
    </row>
    <row r="937" spans="1:11" ht="14" customHeight="1" x14ac:dyDescent="0.2">
      <c r="A937" s="10"/>
      <c r="B937" s="10"/>
      <c r="C937" s="10"/>
      <c r="D937" s="10"/>
      <c r="E937" s="10"/>
      <c r="F937" s="10"/>
      <c r="G937" s="10"/>
      <c r="H937" s="10"/>
      <c r="I937" s="10"/>
      <c r="J937" s="10"/>
      <c r="K937" s="10"/>
    </row>
    <row r="938" spans="1:11" ht="14" customHeight="1" x14ac:dyDescent="0.2">
      <c r="A938" s="10"/>
      <c r="B938" s="10"/>
      <c r="C938" s="10"/>
      <c r="D938" s="10"/>
      <c r="E938" s="10"/>
      <c r="F938" s="10"/>
      <c r="G938" s="10"/>
      <c r="H938" s="10"/>
      <c r="I938" s="10"/>
      <c r="J938" s="10"/>
      <c r="K938" s="10"/>
    </row>
  </sheetData>
  <autoFilter ref="A1:AC938" xr:uid="{C547EADD-E64C-4642-A989-17B5E9153994}">
    <sortState xmlns:xlrd2="http://schemas.microsoft.com/office/spreadsheetml/2017/richdata2" ref="A2:AC938">
      <sortCondition ref="E1:E938"/>
    </sortState>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5A1CD-F358-5C44-850F-EF953793ADCC}">
  <dimension ref="A1:U928"/>
  <sheetViews>
    <sheetView topLeftCell="D1" workbookViewId="0">
      <selection activeCell="R1" sqref="R1"/>
    </sheetView>
  </sheetViews>
  <sheetFormatPr baseColWidth="10" defaultRowHeight="16" x14ac:dyDescent="0.2"/>
  <cols>
    <col min="1" max="11" width="10.83203125" style="4"/>
    <col min="12" max="12" width="10.83203125" style="19"/>
    <col min="13" max="13" width="10.83203125" style="20"/>
    <col min="14" max="14" width="10.83203125" style="23"/>
    <col min="15" max="15" width="10.83203125" style="20"/>
    <col min="16" max="17" width="10.83203125" style="23"/>
    <col min="18" max="21" width="10.83203125" style="4"/>
  </cols>
  <sheetData>
    <row r="1" spans="1:21" s="9" customFormat="1" x14ac:dyDescent="0.2">
      <c r="A1" s="7" t="s">
        <v>19</v>
      </c>
      <c r="B1" s="7" t="s">
        <v>219</v>
      </c>
      <c r="C1" s="7" t="s">
        <v>44</v>
      </c>
      <c r="D1" s="7" t="s">
        <v>45</v>
      </c>
      <c r="E1" s="7" t="s">
        <v>93</v>
      </c>
      <c r="F1" s="7" t="s">
        <v>94</v>
      </c>
      <c r="G1" s="7" t="s">
        <v>95</v>
      </c>
      <c r="H1" s="7" t="s">
        <v>49</v>
      </c>
      <c r="I1" s="7" t="s">
        <v>96</v>
      </c>
      <c r="J1" s="7" t="s">
        <v>97</v>
      </c>
      <c r="K1" s="7" t="s">
        <v>221</v>
      </c>
      <c r="L1" s="16" t="s">
        <v>98</v>
      </c>
      <c r="M1" s="17" t="s">
        <v>99</v>
      </c>
      <c r="N1" s="18" t="s">
        <v>100</v>
      </c>
      <c r="O1" s="17" t="s">
        <v>101</v>
      </c>
      <c r="P1" s="18" t="s">
        <v>102</v>
      </c>
      <c r="Q1" s="18" t="s">
        <v>103</v>
      </c>
      <c r="R1" s="7" t="s">
        <v>104</v>
      </c>
      <c r="S1" s="7" t="s">
        <v>105</v>
      </c>
      <c r="T1" s="7" t="s">
        <v>106</v>
      </c>
      <c r="U1" s="7" t="s">
        <v>107</v>
      </c>
    </row>
    <row r="2" spans="1:21" x14ac:dyDescent="0.2">
      <c r="A2" s="10" t="s">
        <v>87</v>
      </c>
      <c r="B2" s="10" t="s">
        <v>88</v>
      </c>
      <c r="C2" s="10">
        <v>1</v>
      </c>
      <c r="D2" s="10">
        <v>113</v>
      </c>
      <c r="E2" s="10" t="s">
        <v>79</v>
      </c>
      <c r="F2" s="10" t="s">
        <v>67</v>
      </c>
      <c r="G2" s="10"/>
      <c r="H2" s="10">
        <v>2022</v>
      </c>
      <c r="I2" s="10" t="s">
        <v>91</v>
      </c>
      <c r="J2" s="11">
        <v>44653</v>
      </c>
      <c r="K2" s="10">
        <v>0.5</v>
      </c>
      <c r="L2" s="19" t="s">
        <v>69</v>
      </c>
      <c r="M2" s="20" t="s">
        <v>69</v>
      </c>
      <c r="N2" s="21">
        <v>0</v>
      </c>
      <c r="O2" s="20" t="s">
        <v>69</v>
      </c>
      <c r="P2" s="21">
        <v>3.8</v>
      </c>
      <c r="Q2" s="21">
        <v>16.2</v>
      </c>
      <c r="R2" s="15">
        <f>N2+P2+Q2</f>
        <v>20</v>
      </c>
      <c r="S2" s="15">
        <f>(R2/K2)*10</f>
        <v>400</v>
      </c>
      <c r="T2" s="15">
        <f>S2/1.121</f>
        <v>356.82426404995539</v>
      </c>
      <c r="U2" s="10" t="s">
        <v>69</v>
      </c>
    </row>
    <row r="3" spans="1:21" x14ac:dyDescent="0.2">
      <c r="A3" s="10" t="s">
        <v>64</v>
      </c>
      <c r="B3" s="10" t="s">
        <v>65</v>
      </c>
      <c r="C3" s="10">
        <v>1</v>
      </c>
      <c r="D3" s="10">
        <v>113</v>
      </c>
      <c r="E3" s="10" t="s">
        <v>79</v>
      </c>
      <c r="F3" s="10" t="s">
        <v>67</v>
      </c>
      <c r="G3" s="10"/>
      <c r="H3" s="10">
        <v>2022</v>
      </c>
      <c r="I3" s="10" t="s">
        <v>91</v>
      </c>
      <c r="J3" s="11">
        <v>44653</v>
      </c>
      <c r="K3" s="10">
        <v>0.5</v>
      </c>
      <c r="L3" s="19" t="s">
        <v>69</v>
      </c>
      <c r="M3" s="20" t="s">
        <v>69</v>
      </c>
      <c r="N3" s="21">
        <v>0</v>
      </c>
      <c r="O3" s="20" t="s">
        <v>69</v>
      </c>
      <c r="P3" s="21">
        <v>15.6</v>
      </c>
      <c r="Q3" s="21">
        <v>20.12</v>
      </c>
      <c r="R3" s="15">
        <f>N3+P3+Q3</f>
        <v>35.72</v>
      </c>
      <c r="S3" s="15">
        <f>(R3/K3)*10</f>
        <v>714.4</v>
      </c>
      <c r="T3" s="15">
        <f>S3/1.121</f>
        <v>637.28813559322032</v>
      </c>
      <c r="U3" s="10" t="s">
        <v>69</v>
      </c>
    </row>
    <row r="4" spans="1:21" x14ac:dyDescent="0.2">
      <c r="A4" s="10" t="s">
        <v>87</v>
      </c>
      <c r="B4" s="10" t="s">
        <v>88</v>
      </c>
      <c r="C4" s="10">
        <v>2</v>
      </c>
      <c r="D4" s="10">
        <v>206</v>
      </c>
      <c r="E4" s="10" t="s">
        <v>79</v>
      </c>
      <c r="F4" s="10" t="s">
        <v>67</v>
      </c>
      <c r="G4" s="10"/>
      <c r="H4" s="10">
        <v>2022</v>
      </c>
      <c r="I4" s="10" t="s">
        <v>91</v>
      </c>
      <c r="J4" s="11">
        <v>44653</v>
      </c>
      <c r="K4" s="10">
        <v>0.5</v>
      </c>
      <c r="L4" s="19" t="s">
        <v>69</v>
      </c>
      <c r="M4" s="20" t="s">
        <v>69</v>
      </c>
      <c r="N4" s="21">
        <v>0</v>
      </c>
      <c r="O4" s="20" t="s">
        <v>69</v>
      </c>
      <c r="P4" s="21">
        <v>10.14</v>
      </c>
      <c r="Q4" s="21">
        <v>25.4</v>
      </c>
      <c r="R4" s="15">
        <f>N4+P4+Q4</f>
        <v>35.54</v>
      </c>
      <c r="S4" s="15">
        <f>(R4/K4)*10</f>
        <v>710.8</v>
      </c>
      <c r="T4" s="15">
        <f>S4/1.121</f>
        <v>634.0767172167707</v>
      </c>
      <c r="U4" s="10" t="s">
        <v>69</v>
      </c>
    </row>
    <row r="5" spans="1:21" x14ac:dyDescent="0.2">
      <c r="A5" s="10" t="s">
        <v>64</v>
      </c>
      <c r="B5" s="10" t="s">
        <v>65</v>
      </c>
      <c r="C5" s="10">
        <v>2</v>
      </c>
      <c r="D5" s="10">
        <v>218</v>
      </c>
      <c r="E5" s="10" t="s">
        <v>79</v>
      </c>
      <c r="F5" s="10" t="s">
        <v>71</v>
      </c>
      <c r="G5" s="10" t="s">
        <v>73</v>
      </c>
      <c r="H5" s="10">
        <v>2022</v>
      </c>
      <c r="I5" s="10" t="s">
        <v>91</v>
      </c>
      <c r="J5" s="11">
        <v>44653</v>
      </c>
      <c r="K5" s="10">
        <v>0.5</v>
      </c>
      <c r="L5" s="19" t="s">
        <v>69</v>
      </c>
      <c r="M5" s="20" t="s">
        <v>69</v>
      </c>
      <c r="N5" s="21">
        <v>0</v>
      </c>
      <c r="O5" s="20" t="s">
        <v>69</v>
      </c>
      <c r="P5" s="21">
        <v>32.659999999999997</v>
      </c>
      <c r="Q5" s="21">
        <v>39.82</v>
      </c>
      <c r="R5" s="15">
        <f>N5+P5+Q5</f>
        <v>72.47999999999999</v>
      </c>
      <c r="S5" s="15">
        <f>(R5/K5)*10</f>
        <v>1449.6</v>
      </c>
      <c r="T5" s="15">
        <f>S5/1.121</f>
        <v>1293.1311329170383</v>
      </c>
      <c r="U5" s="10" t="s">
        <v>69</v>
      </c>
    </row>
    <row r="6" spans="1:21" x14ac:dyDescent="0.2">
      <c r="A6" s="10" t="s">
        <v>64</v>
      </c>
      <c r="B6" s="10" t="s">
        <v>65</v>
      </c>
      <c r="C6" s="10">
        <v>2</v>
      </c>
      <c r="D6" s="10">
        <v>206</v>
      </c>
      <c r="E6" s="10" t="s">
        <v>79</v>
      </c>
      <c r="F6" s="10" t="s">
        <v>67</v>
      </c>
      <c r="G6" s="10"/>
      <c r="H6" s="10">
        <v>2022</v>
      </c>
      <c r="I6" s="10" t="s">
        <v>91</v>
      </c>
      <c r="J6" s="11">
        <v>44653</v>
      </c>
      <c r="K6" s="10">
        <v>0.5</v>
      </c>
      <c r="L6" s="19" t="s">
        <v>69</v>
      </c>
      <c r="M6" s="20" t="s">
        <v>69</v>
      </c>
      <c r="N6" s="21">
        <v>0</v>
      </c>
      <c r="O6" s="20" t="s">
        <v>69</v>
      </c>
      <c r="P6" s="21">
        <v>11.4</v>
      </c>
      <c r="Q6" s="21">
        <v>40.119999999999997</v>
      </c>
      <c r="R6" s="15">
        <f>N6+P6+Q6</f>
        <v>51.519999999999996</v>
      </c>
      <c r="S6" s="15">
        <f>(R6/K6)*10</f>
        <v>1030.3999999999999</v>
      </c>
      <c r="T6" s="15">
        <f>S6/1.121</f>
        <v>919.17930419268498</v>
      </c>
      <c r="U6" s="10" t="s">
        <v>69</v>
      </c>
    </row>
    <row r="7" spans="1:21" x14ac:dyDescent="0.2">
      <c r="A7" s="10" t="s">
        <v>64</v>
      </c>
      <c r="B7" s="10" t="s">
        <v>65</v>
      </c>
      <c r="C7" s="10">
        <v>1</v>
      </c>
      <c r="D7" s="10">
        <v>107</v>
      </c>
      <c r="E7" s="10" t="s">
        <v>79</v>
      </c>
      <c r="F7" s="10" t="s">
        <v>71</v>
      </c>
      <c r="G7" s="10" t="s">
        <v>72</v>
      </c>
      <c r="H7" s="10">
        <v>2022</v>
      </c>
      <c r="I7" s="10" t="s">
        <v>91</v>
      </c>
      <c r="J7" s="11">
        <v>44653</v>
      </c>
      <c r="K7" s="10">
        <v>0.5</v>
      </c>
      <c r="L7" s="19" t="s">
        <v>69</v>
      </c>
      <c r="M7" s="20" t="s">
        <v>69</v>
      </c>
      <c r="N7" s="21">
        <v>0</v>
      </c>
      <c r="O7" s="20" t="s">
        <v>69</v>
      </c>
      <c r="P7" s="21">
        <v>47.26</v>
      </c>
      <c r="Q7" s="21">
        <v>50.54</v>
      </c>
      <c r="R7" s="15">
        <f>N7+P7+Q7</f>
        <v>97.8</v>
      </c>
      <c r="S7" s="15">
        <f>(R7/K7)*10</f>
        <v>1956</v>
      </c>
      <c r="T7" s="15">
        <f>S7/1.121</f>
        <v>1744.8706512042818</v>
      </c>
      <c r="U7" s="10" t="s">
        <v>69</v>
      </c>
    </row>
    <row r="8" spans="1:21" x14ac:dyDescent="0.2">
      <c r="A8" s="10" t="s">
        <v>87</v>
      </c>
      <c r="B8" s="10" t="s">
        <v>88</v>
      </c>
      <c r="C8" s="10">
        <v>2</v>
      </c>
      <c r="D8" s="10">
        <v>218</v>
      </c>
      <c r="E8" s="10" t="s">
        <v>79</v>
      </c>
      <c r="F8" s="10" t="s">
        <v>71</v>
      </c>
      <c r="G8" s="10" t="s">
        <v>73</v>
      </c>
      <c r="H8" s="10">
        <v>2022</v>
      </c>
      <c r="I8" s="10" t="s">
        <v>91</v>
      </c>
      <c r="J8" s="11">
        <v>44653</v>
      </c>
      <c r="K8" s="10">
        <v>0.5</v>
      </c>
      <c r="L8" s="19" t="s">
        <v>69</v>
      </c>
      <c r="M8" s="20" t="s">
        <v>69</v>
      </c>
      <c r="N8" s="21">
        <v>0</v>
      </c>
      <c r="O8" s="20" t="s">
        <v>69</v>
      </c>
      <c r="P8" s="21">
        <v>91.82</v>
      </c>
      <c r="Q8" s="21">
        <v>63.26</v>
      </c>
      <c r="R8" s="15">
        <f>N8+P8+Q8</f>
        <v>155.07999999999998</v>
      </c>
      <c r="S8" s="15">
        <f>(R8/K8)*10</f>
        <v>3101.5999999999995</v>
      </c>
      <c r="T8" s="15">
        <f>S8/1.121</f>
        <v>2766.8153434433539</v>
      </c>
      <c r="U8" s="10" t="s">
        <v>69</v>
      </c>
    </row>
    <row r="9" spans="1:21" x14ac:dyDescent="0.2">
      <c r="A9" s="10" t="s">
        <v>87</v>
      </c>
      <c r="B9" s="10" t="s">
        <v>88</v>
      </c>
      <c r="C9" s="10">
        <v>1</v>
      </c>
      <c r="D9" s="10">
        <v>107</v>
      </c>
      <c r="E9" s="10" t="s">
        <v>79</v>
      </c>
      <c r="F9" s="10" t="s">
        <v>71</v>
      </c>
      <c r="G9" s="10" t="s">
        <v>72</v>
      </c>
      <c r="H9" s="10">
        <v>2022</v>
      </c>
      <c r="I9" s="10" t="s">
        <v>91</v>
      </c>
      <c r="J9" s="11">
        <v>44653</v>
      </c>
      <c r="K9" s="10">
        <v>0.5</v>
      </c>
      <c r="L9" s="19" t="s">
        <v>69</v>
      </c>
      <c r="M9" s="20" t="s">
        <v>69</v>
      </c>
      <c r="N9" s="21">
        <v>0</v>
      </c>
      <c r="O9" s="20" t="s">
        <v>69</v>
      </c>
      <c r="P9" s="21">
        <v>62.9</v>
      </c>
      <c r="Q9" s="21">
        <v>79.239999999999995</v>
      </c>
      <c r="R9" s="15">
        <f>N9+P9+Q9</f>
        <v>142.13999999999999</v>
      </c>
      <c r="S9" s="15">
        <f>(R9/K9)*10</f>
        <v>2842.7999999999997</v>
      </c>
      <c r="T9" s="15">
        <f>S9/1.121</f>
        <v>2535.9500446030329</v>
      </c>
      <c r="U9" s="10" t="s">
        <v>69</v>
      </c>
    </row>
    <row r="10" spans="1:21" x14ac:dyDescent="0.2">
      <c r="A10" s="10" t="s">
        <v>64</v>
      </c>
      <c r="B10" s="10" t="s">
        <v>65</v>
      </c>
      <c r="C10" s="10">
        <v>2</v>
      </c>
      <c r="D10" s="10">
        <v>218</v>
      </c>
      <c r="E10" s="10" t="s">
        <v>79</v>
      </c>
      <c r="F10" s="10" t="s">
        <v>71</v>
      </c>
      <c r="G10" s="10" t="s">
        <v>73</v>
      </c>
      <c r="H10" s="10">
        <v>2022</v>
      </c>
      <c r="I10" s="10" t="s">
        <v>91</v>
      </c>
      <c r="J10" s="11">
        <v>44659</v>
      </c>
      <c r="K10" s="10">
        <v>0.5</v>
      </c>
      <c r="L10" s="19" t="s">
        <v>69</v>
      </c>
      <c r="M10" s="20" t="s">
        <v>69</v>
      </c>
      <c r="N10" s="21">
        <v>5.27</v>
      </c>
      <c r="O10" s="20" t="s">
        <v>69</v>
      </c>
      <c r="P10" s="21">
        <v>40.99</v>
      </c>
      <c r="Q10" s="21">
        <v>23.38</v>
      </c>
      <c r="R10" s="15">
        <f>N10+P10+Q10</f>
        <v>69.64</v>
      </c>
      <c r="S10" s="15">
        <f>(R10/K10)*10</f>
        <v>1392.8</v>
      </c>
      <c r="T10" s="15">
        <f>S10/1.121</f>
        <v>1242.4620874219447</v>
      </c>
      <c r="U10" s="10">
        <v>53.04</v>
      </c>
    </row>
    <row r="11" spans="1:21" x14ac:dyDescent="0.2">
      <c r="A11" s="10" t="s">
        <v>64</v>
      </c>
      <c r="B11" s="10" t="s">
        <v>65</v>
      </c>
      <c r="C11" s="10">
        <v>1</v>
      </c>
      <c r="D11" s="10">
        <v>109</v>
      </c>
      <c r="E11" s="10" t="s">
        <v>79</v>
      </c>
      <c r="F11" s="10" t="s">
        <v>71</v>
      </c>
      <c r="G11" s="10" t="s">
        <v>73</v>
      </c>
      <c r="H11" s="10">
        <v>2022</v>
      </c>
      <c r="I11" s="10" t="s">
        <v>91</v>
      </c>
      <c r="J11" s="11">
        <v>44659</v>
      </c>
      <c r="K11" s="10">
        <v>0.5</v>
      </c>
      <c r="L11" s="19" t="s">
        <v>69</v>
      </c>
      <c r="M11" s="20" t="s">
        <v>69</v>
      </c>
      <c r="N11" s="21">
        <v>24.53</v>
      </c>
      <c r="O11" s="20" t="s">
        <v>69</v>
      </c>
      <c r="P11" s="21">
        <v>11.11</v>
      </c>
      <c r="Q11" s="21">
        <v>65.31</v>
      </c>
      <c r="R11" s="15">
        <f>N11+P11+Q11</f>
        <v>100.95</v>
      </c>
      <c r="S11" s="15">
        <f>(R11/K11)*10</f>
        <v>2019</v>
      </c>
      <c r="T11" s="15">
        <f>S11/1.121</f>
        <v>1801.07047279215</v>
      </c>
      <c r="U11" s="10">
        <v>74.14</v>
      </c>
    </row>
    <row r="12" spans="1:21" x14ac:dyDescent="0.2">
      <c r="A12" s="10" t="s">
        <v>87</v>
      </c>
      <c r="B12" s="10" t="s">
        <v>88</v>
      </c>
      <c r="C12" s="10">
        <v>4</v>
      </c>
      <c r="D12" s="10">
        <v>409</v>
      </c>
      <c r="E12" s="10" t="s">
        <v>79</v>
      </c>
      <c r="F12" s="10" t="s">
        <v>71</v>
      </c>
      <c r="G12" s="10" t="s">
        <v>73</v>
      </c>
      <c r="H12" s="10">
        <v>2022</v>
      </c>
      <c r="I12" s="10" t="s">
        <v>91</v>
      </c>
      <c r="J12" s="11">
        <v>44660</v>
      </c>
      <c r="K12" s="10">
        <v>0.5</v>
      </c>
      <c r="L12" s="19" t="s">
        <v>69</v>
      </c>
      <c r="M12" s="20" t="s">
        <v>69</v>
      </c>
      <c r="N12" s="21">
        <v>2.31</v>
      </c>
      <c r="O12" s="20" t="s">
        <v>69</v>
      </c>
      <c r="P12" s="21">
        <v>10.82</v>
      </c>
      <c r="Q12" s="21">
        <v>22.43</v>
      </c>
      <c r="R12" s="15">
        <f>N12+P12+Q12</f>
        <v>35.56</v>
      </c>
      <c r="S12" s="15">
        <f>(R12/K12)*10</f>
        <v>711.2</v>
      </c>
      <c r="T12" s="15">
        <f>S12/1.121</f>
        <v>634.43354148082074</v>
      </c>
      <c r="U12" s="10">
        <v>40.74</v>
      </c>
    </row>
    <row r="13" spans="1:21" x14ac:dyDescent="0.2">
      <c r="A13" s="10" t="s">
        <v>64</v>
      </c>
      <c r="B13" s="10" t="s">
        <v>65</v>
      </c>
      <c r="C13" s="10">
        <v>3</v>
      </c>
      <c r="D13" s="10">
        <v>309</v>
      </c>
      <c r="E13" s="10" t="s">
        <v>79</v>
      </c>
      <c r="F13" s="10" t="s">
        <v>71</v>
      </c>
      <c r="G13" s="10" t="s">
        <v>76</v>
      </c>
      <c r="H13" s="10">
        <v>2022</v>
      </c>
      <c r="I13" s="10" t="s">
        <v>91</v>
      </c>
      <c r="J13" s="11">
        <v>44660</v>
      </c>
      <c r="K13" s="10">
        <v>0.5</v>
      </c>
      <c r="L13" s="19" t="s">
        <v>69</v>
      </c>
      <c r="M13" s="20" t="s">
        <v>69</v>
      </c>
      <c r="N13" s="21">
        <v>6.84</v>
      </c>
      <c r="O13" s="20" t="s">
        <v>69</v>
      </c>
      <c r="P13" s="21">
        <v>10.44</v>
      </c>
      <c r="Q13" s="21">
        <v>62.63</v>
      </c>
      <c r="R13" s="15">
        <f>N13+P13+Q13</f>
        <v>79.91</v>
      </c>
      <c r="S13" s="15">
        <f>(R13/K13)*10</f>
        <v>1598.1999999999998</v>
      </c>
      <c r="T13" s="15">
        <f>S13/1.121</f>
        <v>1425.6913470115967</v>
      </c>
      <c r="U13" s="10">
        <v>44.74</v>
      </c>
    </row>
    <row r="14" spans="1:21" x14ac:dyDescent="0.2">
      <c r="A14" s="10" t="s">
        <v>87</v>
      </c>
      <c r="B14" s="10" t="s">
        <v>88</v>
      </c>
      <c r="C14" s="10">
        <v>2</v>
      </c>
      <c r="D14" s="10">
        <v>218</v>
      </c>
      <c r="E14" s="10" t="s">
        <v>79</v>
      </c>
      <c r="F14" s="10" t="s">
        <v>71</v>
      </c>
      <c r="G14" s="10" t="s">
        <v>73</v>
      </c>
      <c r="H14" s="10">
        <v>2022</v>
      </c>
      <c r="I14" s="10" t="s">
        <v>91</v>
      </c>
      <c r="J14" s="11">
        <v>44660</v>
      </c>
      <c r="K14" s="10">
        <v>0.5</v>
      </c>
      <c r="L14" s="19" t="s">
        <v>69</v>
      </c>
      <c r="M14" s="20" t="s">
        <v>69</v>
      </c>
      <c r="N14" s="21">
        <v>0.85</v>
      </c>
      <c r="O14" s="20" t="s">
        <v>69</v>
      </c>
      <c r="P14" s="21">
        <v>18.55</v>
      </c>
      <c r="Q14" s="21">
        <v>40.32</v>
      </c>
      <c r="R14" s="15">
        <f>N14+P14+Q14</f>
        <v>59.72</v>
      </c>
      <c r="S14" s="15">
        <f>(R14/K14)*10</f>
        <v>1194.4000000000001</v>
      </c>
      <c r="T14" s="15">
        <f>S14/1.121</f>
        <v>1065.477252453167</v>
      </c>
      <c r="U14" s="10">
        <v>53.86</v>
      </c>
    </row>
    <row r="15" spans="1:21" x14ac:dyDescent="0.2">
      <c r="A15" s="10" t="s">
        <v>64</v>
      </c>
      <c r="B15" s="10" t="s">
        <v>65</v>
      </c>
      <c r="C15" s="10">
        <v>3</v>
      </c>
      <c r="D15" s="10">
        <v>307</v>
      </c>
      <c r="E15" s="10" t="s">
        <v>79</v>
      </c>
      <c r="F15" s="10" t="s">
        <v>71</v>
      </c>
      <c r="G15" s="10" t="s">
        <v>73</v>
      </c>
      <c r="H15" s="10">
        <v>2022</v>
      </c>
      <c r="I15" s="10" t="s">
        <v>91</v>
      </c>
      <c r="J15" s="11">
        <v>44660</v>
      </c>
      <c r="K15" s="10">
        <v>0.5</v>
      </c>
      <c r="L15" s="19" t="s">
        <v>69</v>
      </c>
      <c r="M15" s="20" t="s">
        <v>69</v>
      </c>
      <c r="N15" s="21">
        <v>9.65</v>
      </c>
      <c r="O15" s="20" t="s">
        <v>69</v>
      </c>
      <c r="P15" s="21">
        <v>0.47</v>
      </c>
      <c r="Q15" s="21">
        <v>197.57</v>
      </c>
      <c r="R15" s="15">
        <f>N15+P15+Q15</f>
        <v>207.69</v>
      </c>
      <c r="S15" s="15">
        <f>(R15/K15)*10</f>
        <v>4153.8</v>
      </c>
      <c r="T15" s="15">
        <f>S15/1.121</f>
        <v>3705.4415700267618</v>
      </c>
      <c r="U15" s="10">
        <v>64.67</v>
      </c>
    </row>
    <row r="16" spans="1:21" x14ac:dyDescent="0.2">
      <c r="A16" s="10" t="s">
        <v>87</v>
      </c>
      <c r="B16" s="10" t="s">
        <v>88</v>
      </c>
      <c r="C16" s="10">
        <v>1</v>
      </c>
      <c r="D16" s="10">
        <v>109</v>
      </c>
      <c r="E16" s="10" t="s">
        <v>79</v>
      </c>
      <c r="F16" s="10" t="s">
        <v>71</v>
      </c>
      <c r="G16" s="10" t="s">
        <v>73</v>
      </c>
      <c r="H16" s="10">
        <v>2022</v>
      </c>
      <c r="I16" s="10" t="s">
        <v>91</v>
      </c>
      <c r="J16" s="11">
        <v>44660</v>
      </c>
      <c r="K16" s="10">
        <v>0.5</v>
      </c>
      <c r="L16" s="19" t="s">
        <v>69</v>
      </c>
      <c r="M16" s="20" t="s">
        <v>69</v>
      </c>
      <c r="N16" s="21">
        <v>2.81</v>
      </c>
      <c r="O16" s="20" t="s">
        <v>69</v>
      </c>
      <c r="P16" s="21">
        <v>9.02</v>
      </c>
      <c r="Q16" s="21">
        <v>41.36</v>
      </c>
      <c r="R16" s="15">
        <f>N16+P16+Q16</f>
        <v>53.19</v>
      </c>
      <c r="S16" s="15">
        <f>(R16/K16)*10</f>
        <v>1063.8</v>
      </c>
      <c r="T16" s="15">
        <f>S16/1.121</f>
        <v>948.97413024085631</v>
      </c>
      <c r="U16" s="10">
        <v>75.569999999999993</v>
      </c>
    </row>
    <row r="17" spans="1:21" x14ac:dyDescent="0.2">
      <c r="A17" s="10" t="s">
        <v>87</v>
      </c>
      <c r="B17" s="10" t="s">
        <v>88</v>
      </c>
      <c r="C17" s="10">
        <v>3</v>
      </c>
      <c r="D17" s="10">
        <v>307</v>
      </c>
      <c r="E17" s="10" t="s">
        <v>79</v>
      </c>
      <c r="F17" s="10" t="s">
        <v>71</v>
      </c>
      <c r="G17" s="10" t="s">
        <v>73</v>
      </c>
      <c r="H17" s="10">
        <v>2022</v>
      </c>
      <c r="I17" s="10" t="s">
        <v>91</v>
      </c>
      <c r="J17" s="11">
        <v>44660</v>
      </c>
      <c r="K17" s="10">
        <v>0.5</v>
      </c>
      <c r="L17" s="19" t="s">
        <v>69</v>
      </c>
      <c r="M17" s="20" t="s">
        <v>69</v>
      </c>
      <c r="N17" s="21">
        <v>3.41</v>
      </c>
      <c r="O17" s="20" t="s">
        <v>69</v>
      </c>
      <c r="P17" s="21">
        <v>17.64</v>
      </c>
      <c r="Q17" s="21">
        <v>104.89</v>
      </c>
      <c r="R17" s="15">
        <f>N17+P17+Q17</f>
        <v>125.94</v>
      </c>
      <c r="S17" s="15">
        <f>(R17/K17)*10</f>
        <v>2518.8000000000002</v>
      </c>
      <c r="T17" s="15">
        <f>S17/1.121</f>
        <v>2246.9223907225692</v>
      </c>
      <c r="U17" s="10">
        <v>82.37</v>
      </c>
    </row>
    <row r="18" spans="1:21" x14ac:dyDescent="0.2">
      <c r="A18" s="10" t="s">
        <v>64</v>
      </c>
      <c r="B18" s="10" t="s">
        <v>65</v>
      </c>
      <c r="C18" s="10">
        <v>2</v>
      </c>
      <c r="D18" s="10">
        <v>204</v>
      </c>
      <c r="E18" s="10" t="s">
        <v>79</v>
      </c>
      <c r="F18" s="10" t="s">
        <v>67</v>
      </c>
      <c r="G18" s="10"/>
      <c r="H18" s="10">
        <v>2022</v>
      </c>
      <c r="I18" s="10" t="s">
        <v>92</v>
      </c>
      <c r="J18" s="11">
        <v>44680</v>
      </c>
      <c r="K18" s="10">
        <v>0.5</v>
      </c>
      <c r="L18" s="19" t="s">
        <v>69</v>
      </c>
      <c r="M18" s="20" t="s">
        <v>69</v>
      </c>
      <c r="N18" s="21">
        <v>7.74</v>
      </c>
      <c r="O18" s="20" t="s">
        <v>69</v>
      </c>
      <c r="P18" s="21">
        <v>198.88</v>
      </c>
      <c r="Q18" s="21">
        <v>36.43</v>
      </c>
      <c r="R18" s="15">
        <f>N18+P18+Q18</f>
        <v>243.05</v>
      </c>
      <c r="S18" s="15">
        <f>(R18/K18)*10</f>
        <v>4861</v>
      </c>
      <c r="T18" s="15">
        <f>S18/1.121</f>
        <v>4336.3068688670828</v>
      </c>
      <c r="U18" s="10" t="s">
        <v>69</v>
      </c>
    </row>
    <row r="19" spans="1:21" x14ac:dyDescent="0.2">
      <c r="A19" s="10" t="s">
        <v>64</v>
      </c>
      <c r="B19" s="10" t="s">
        <v>65</v>
      </c>
      <c r="C19" s="10">
        <v>2</v>
      </c>
      <c r="D19" s="10">
        <v>206</v>
      </c>
      <c r="E19" s="10" t="s">
        <v>79</v>
      </c>
      <c r="F19" s="10" t="s">
        <v>67</v>
      </c>
      <c r="G19" s="10"/>
      <c r="H19" s="10">
        <v>2022</v>
      </c>
      <c r="I19" s="10" t="s">
        <v>92</v>
      </c>
      <c r="J19" s="11">
        <v>44680</v>
      </c>
      <c r="K19" s="10">
        <v>0.5</v>
      </c>
      <c r="L19" s="19" t="s">
        <v>69</v>
      </c>
      <c r="M19" s="20" t="s">
        <v>69</v>
      </c>
      <c r="N19" s="21">
        <v>0.03</v>
      </c>
      <c r="O19" s="20" t="s">
        <v>69</v>
      </c>
      <c r="P19" s="21">
        <v>153.53</v>
      </c>
      <c r="Q19" s="21">
        <v>37.54</v>
      </c>
      <c r="R19" s="15">
        <f>N19+P19+Q19</f>
        <v>191.1</v>
      </c>
      <c r="S19" s="15">
        <f>(R19/K19)*10</f>
        <v>3822</v>
      </c>
      <c r="T19" s="15">
        <f>S19/1.121</f>
        <v>3409.455842997324</v>
      </c>
      <c r="U19" s="10" t="s">
        <v>69</v>
      </c>
    </row>
    <row r="20" spans="1:21" x14ac:dyDescent="0.2">
      <c r="A20" s="10" t="s">
        <v>64</v>
      </c>
      <c r="B20" s="10" t="s">
        <v>65</v>
      </c>
      <c r="C20" s="10">
        <v>1</v>
      </c>
      <c r="D20" s="10">
        <v>113</v>
      </c>
      <c r="E20" s="10" t="s">
        <v>79</v>
      </c>
      <c r="F20" s="10" t="s">
        <v>67</v>
      </c>
      <c r="G20" s="10"/>
      <c r="H20" s="10">
        <v>2022</v>
      </c>
      <c r="I20" s="10" t="s">
        <v>92</v>
      </c>
      <c r="J20" s="11">
        <v>44680</v>
      </c>
      <c r="K20" s="10">
        <v>0.5</v>
      </c>
      <c r="L20" s="19" t="s">
        <v>69</v>
      </c>
      <c r="M20" s="20" t="s">
        <v>69</v>
      </c>
      <c r="N20" s="21">
        <v>0</v>
      </c>
      <c r="O20" s="20" t="s">
        <v>69</v>
      </c>
      <c r="P20" s="21">
        <v>0</v>
      </c>
      <c r="Q20" s="21">
        <v>43.99</v>
      </c>
      <c r="R20" s="15">
        <f>N20+P20+Q20</f>
        <v>43.99</v>
      </c>
      <c r="S20" s="15">
        <f>(R20/K20)*10</f>
        <v>879.80000000000007</v>
      </c>
      <c r="T20" s="15">
        <f>S20/1.121</f>
        <v>784.83496877787695</v>
      </c>
      <c r="U20" s="10" t="s">
        <v>69</v>
      </c>
    </row>
    <row r="21" spans="1:21" x14ac:dyDescent="0.2">
      <c r="A21" s="10" t="s">
        <v>64</v>
      </c>
      <c r="B21" s="10" t="s">
        <v>65</v>
      </c>
      <c r="C21" s="10">
        <v>2</v>
      </c>
      <c r="D21" s="10">
        <v>217</v>
      </c>
      <c r="E21" s="10" t="s">
        <v>79</v>
      </c>
      <c r="F21" s="10" t="s">
        <v>71</v>
      </c>
      <c r="G21" s="10" t="s">
        <v>72</v>
      </c>
      <c r="H21" s="10">
        <v>2022</v>
      </c>
      <c r="I21" s="10" t="s">
        <v>92</v>
      </c>
      <c r="J21" s="11">
        <v>44680</v>
      </c>
      <c r="K21" s="10">
        <v>0.5</v>
      </c>
      <c r="L21" s="19" t="s">
        <v>69</v>
      </c>
      <c r="M21" s="20" t="s">
        <v>69</v>
      </c>
      <c r="N21" s="21">
        <v>2.79</v>
      </c>
      <c r="O21" s="20" t="s">
        <v>69</v>
      </c>
      <c r="P21" s="21">
        <v>46.36</v>
      </c>
      <c r="Q21" s="21">
        <v>51.68</v>
      </c>
      <c r="R21" s="15">
        <f>N21+P21+Q21</f>
        <v>100.83</v>
      </c>
      <c r="S21" s="15">
        <f>(R21/K21)*10</f>
        <v>2016.6</v>
      </c>
      <c r="T21" s="15">
        <f>S21/1.121</f>
        <v>1798.92952720785</v>
      </c>
      <c r="U21" s="10" t="s">
        <v>69</v>
      </c>
    </row>
    <row r="22" spans="1:21" x14ac:dyDescent="0.2">
      <c r="A22" s="10" t="s">
        <v>64</v>
      </c>
      <c r="B22" s="10" t="s">
        <v>65</v>
      </c>
      <c r="C22" s="10">
        <v>1</v>
      </c>
      <c r="D22" s="10">
        <v>108</v>
      </c>
      <c r="E22" s="10" t="s">
        <v>79</v>
      </c>
      <c r="F22" s="10" t="s">
        <v>71</v>
      </c>
      <c r="G22" s="10" t="s">
        <v>72</v>
      </c>
      <c r="H22" s="10">
        <v>2022</v>
      </c>
      <c r="I22" s="10" t="s">
        <v>92</v>
      </c>
      <c r="J22" s="11">
        <v>44680</v>
      </c>
      <c r="K22" s="10">
        <v>0.5</v>
      </c>
      <c r="L22" s="19" t="s">
        <v>69</v>
      </c>
      <c r="M22" s="20" t="s">
        <v>69</v>
      </c>
      <c r="N22" s="21">
        <v>6.78</v>
      </c>
      <c r="O22" s="20" t="s">
        <v>69</v>
      </c>
      <c r="P22" s="21">
        <v>53.66</v>
      </c>
      <c r="Q22" s="21">
        <v>59.13</v>
      </c>
      <c r="R22" s="15">
        <f>N22+P22+Q22</f>
        <v>119.57</v>
      </c>
      <c r="S22" s="15">
        <f>(R22/K22)*10</f>
        <v>2391.3999999999996</v>
      </c>
      <c r="T22" s="15">
        <f>S22/1.121</f>
        <v>2133.2738626226578</v>
      </c>
      <c r="U22" s="10" t="s">
        <v>69</v>
      </c>
    </row>
    <row r="23" spans="1:21" x14ac:dyDescent="0.2">
      <c r="A23" s="10" t="s">
        <v>64</v>
      </c>
      <c r="B23" s="10" t="s">
        <v>65</v>
      </c>
      <c r="C23" s="10">
        <v>2</v>
      </c>
      <c r="D23" s="10">
        <v>205</v>
      </c>
      <c r="E23" s="10" t="s">
        <v>79</v>
      </c>
      <c r="F23" s="10" t="s">
        <v>67</v>
      </c>
      <c r="G23" s="10"/>
      <c r="H23" s="10">
        <v>2022</v>
      </c>
      <c r="I23" s="10" t="s">
        <v>92</v>
      </c>
      <c r="J23" s="11">
        <v>44680</v>
      </c>
      <c r="K23" s="10">
        <v>0.5</v>
      </c>
      <c r="L23" s="19" t="s">
        <v>69</v>
      </c>
      <c r="M23" s="20" t="s">
        <v>69</v>
      </c>
      <c r="N23" s="21">
        <v>2.63</v>
      </c>
      <c r="O23" s="20" t="s">
        <v>69</v>
      </c>
      <c r="P23" s="21">
        <v>96.16</v>
      </c>
      <c r="Q23" s="21">
        <v>68.53</v>
      </c>
      <c r="R23" s="15">
        <f>N23+P23+Q23</f>
        <v>167.32</v>
      </c>
      <c r="S23" s="15">
        <f>(R23/K23)*10</f>
        <v>3346.3999999999996</v>
      </c>
      <c r="T23" s="15">
        <f>S23/1.121</f>
        <v>2985.1917930419268</v>
      </c>
      <c r="U23" s="10" t="s">
        <v>69</v>
      </c>
    </row>
    <row r="24" spans="1:21" x14ac:dyDescent="0.2">
      <c r="A24" s="10" t="s">
        <v>64</v>
      </c>
      <c r="B24" s="10" t="s">
        <v>65</v>
      </c>
      <c r="C24" s="10">
        <v>4</v>
      </c>
      <c r="D24" s="10">
        <v>413</v>
      </c>
      <c r="E24" s="10" t="s">
        <v>79</v>
      </c>
      <c r="F24" s="10" t="s">
        <v>67</v>
      </c>
      <c r="G24" s="10"/>
      <c r="H24" s="10">
        <v>2022</v>
      </c>
      <c r="I24" s="10" t="s">
        <v>92</v>
      </c>
      <c r="J24" s="11">
        <v>44681</v>
      </c>
      <c r="K24" s="10">
        <v>0.5</v>
      </c>
      <c r="L24" s="19" t="s">
        <v>69</v>
      </c>
      <c r="M24" s="20" t="s">
        <v>69</v>
      </c>
      <c r="N24" s="21">
        <v>0.02</v>
      </c>
      <c r="O24" s="20" t="s">
        <v>69</v>
      </c>
      <c r="P24" s="21">
        <v>134.16</v>
      </c>
      <c r="Q24" s="21">
        <v>15.14</v>
      </c>
      <c r="R24" s="15">
        <f>N24+P24+Q24</f>
        <v>149.32</v>
      </c>
      <c r="S24" s="15">
        <f>(R24/K24)*10</f>
        <v>2986.3999999999996</v>
      </c>
      <c r="T24" s="15">
        <f>S24/1.121</f>
        <v>2664.0499553969667</v>
      </c>
      <c r="U24" s="10" t="s">
        <v>69</v>
      </c>
    </row>
    <row r="25" spans="1:21" x14ac:dyDescent="0.2">
      <c r="A25" s="10" t="s">
        <v>64</v>
      </c>
      <c r="B25" s="10" t="s">
        <v>65</v>
      </c>
      <c r="C25" s="10">
        <v>3</v>
      </c>
      <c r="D25" s="10">
        <v>314</v>
      </c>
      <c r="E25" s="10" t="s">
        <v>79</v>
      </c>
      <c r="F25" s="10" t="s">
        <v>67</v>
      </c>
      <c r="G25" s="10"/>
      <c r="H25" s="10">
        <v>2022</v>
      </c>
      <c r="I25" s="10" t="s">
        <v>92</v>
      </c>
      <c r="J25" s="11">
        <v>44681</v>
      </c>
      <c r="K25" s="10">
        <v>0.5</v>
      </c>
      <c r="L25" s="19" t="s">
        <v>69</v>
      </c>
      <c r="M25" s="20" t="s">
        <v>69</v>
      </c>
      <c r="N25" s="21">
        <v>0</v>
      </c>
      <c r="O25" s="20" t="s">
        <v>69</v>
      </c>
      <c r="P25" s="21">
        <v>67.930000000000007</v>
      </c>
      <c r="Q25" s="21">
        <v>16.48</v>
      </c>
      <c r="R25" s="15">
        <f>N25+P25+Q25</f>
        <v>84.410000000000011</v>
      </c>
      <c r="S25" s="15">
        <f>(R25/K25)*10</f>
        <v>1688.2000000000003</v>
      </c>
      <c r="T25" s="15">
        <f>S25/1.121</f>
        <v>1505.9768064228369</v>
      </c>
      <c r="U25" s="10" t="s">
        <v>69</v>
      </c>
    </row>
    <row r="26" spans="1:21" x14ac:dyDescent="0.2">
      <c r="A26" s="10" t="s">
        <v>64</v>
      </c>
      <c r="B26" s="10" t="s">
        <v>65</v>
      </c>
      <c r="C26" s="10">
        <v>3</v>
      </c>
      <c r="D26" s="10">
        <v>313</v>
      </c>
      <c r="E26" s="10" t="s">
        <v>79</v>
      </c>
      <c r="F26" s="10" t="s">
        <v>67</v>
      </c>
      <c r="G26" s="10"/>
      <c r="H26" s="10">
        <v>2022</v>
      </c>
      <c r="I26" s="10" t="s">
        <v>92</v>
      </c>
      <c r="J26" s="11">
        <v>44681</v>
      </c>
      <c r="K26" s="10">
        <v>0.5</v>
      </c>
      <c r="L26" s="19" t="s">
        <v>69</v>
      </c>
      <c r="M26" s="20" t="s">
        <v>69</v>
      </c>
      <c r="N26" s="21">
        <v>0.21</v>
      </c>
      <c r="O26" s="20" t="s">
        <v>69</v>
      </c>
      <c r="P26" s="21">
        <v>107.46</v>
      </c>
      <c r="Q26" s="21">
        <v>31.93</v>
      </c>
      <c r="R26" s="15">
        <f>N26+P26+Q26</f>
        <v>139.6</v>
      </c>
      <c r="S26" s="15">
        <f>(R26/K26)*10</f>
        <v>2792</v>
      </c>
      <c r="T26" s="15">
        <f>S26/1.121</f>
        <v>2490.6333630686886</v>
      </c>
      <c r="U26" s="10" t="s">
        <v>69</v>
      </c>
    </row>
    <row r="27" spans="1:21" x14ac:dyDescent="0.2">
      <c r="A27" s="10" t="s">
        <v>64</v>
      </c>
      <c r="B27" s="10" t="s">
        <v>65</v>
      </c>
      <c r="C27" s="10">
        <v>3</v>
      </c>
      <c r="D27" s="10">
        <v>315</v>
      </c>
      <c r="E27" s="10" t="s">
        <v>79</v>
      </c>
      <c r="F27" s="10" t="s">
        <v>67</v>
      </c>
      <c r="G27" s="10"/>
      <c r="H27" s="10">
        <v>2022</v>
      </c>
      <c r="I27" s="10" t="s">
        <v>92</v>
      </c>
      <c r="J27" s="11">
        <v>44681</v>
      </c>
      <c r="K27" s="10">
        <v>0.5</v>
      </c>
      <c r="L27" s="19" t="s">
        <v>69</v>
      </c>
      <c r="M27" s="20" t="s">
        <v>69</v>
      </c>
      <c r="N27" s="21">
        <v>2.04</v>
      </c>
      <c r="O27" s="20" t="s">
        <v>69</v>
      </c>
      <c r="P27" s="21">
        <v>83</v>
      </c>
      <c r="Q27" s="21">
        <v>38.340000000000003</v>
      </c>
      <c r="R27" s="15">
        <f>N27+P27+Q27</f>
        <v>123.38000000000001</v>
      </c>
      <c r="S27" s="15">
        <f>(R27/K27)*10</f>
        <v>2467.6000000000004</v>
      </c>
      <c r="T27" s="15">
        <f>S27/1.121</f>
        <v>2201.2488849241754</v>
      </c>
      <c r="U27" s="10" t="s">
        <v>69</v>
      </c>
    </row>
    <row r="28" spans="1:21" x14ac:dyDescent="0.2">
      <c r="A28" s="10" t="s">
        <v>64</v>
      </c>
      <c r="B28" s="10" t="s">
        <v>65</v>
      </c>
      <c r="C28" s="10">
        <v>4</v>
      </c>
      <c r="D28" s="10">
        <v>414</v>
      </c>
      <c r="E28" s="10" t="s">
        <v>79</v>
      </c>
      <c r="F28" s="10" t="s">
        <v>67</v>
      </c>
      <c r="G28" s="10"/>
      <c r="H28" s="10">
        <v>2022</v>
      </c>
      <c r="I28" s="10" t="s">
        <v>92</v>
      </c>
      <c r="J28" s="11">
        <v>44681</v>
      </c>
      <c r="K28" s="10">
        <v>0.5</v>
      </c>
      <c r="L28" s="19" t="s">
        <v>69</v>
      </c>
      <c r="M28" s="20" t="s">
        <v>69</v>
      </c>
      <c r="N28" s="21">
        <v>0.51</v>
      </c>
      <c r="O28" s="20" t="s">
        <v>69</v>
      </c>
      <c r="P28" s="21">
        <v>88.51</v>
      </c>
      <c r="Q28" s="21">
        <v>45.77</v>
      </c>
      <c r="R28" s="15">
        <f>N28+P28+Q28</f>
        <v>134.79000000000002</v>
      </c>
      <c r="S28" s="15">
        <f>(R28/K28)*10</f>
        <v>2695.8</v>
      </c>
      <c r="T28" s="15">
        <f>S28/1.121</f>
        <v>2404.8171275646746</v>
      </c>
      <c r="U28" s="10" t="s">
        <v>69</v>
      </c>
    </row>
    <row r="29" spans="1:21" x14ac:dyDescent="0.2">
      <c r="A29" s="10" t="s">
        <v>64</v>
      </c>
      <c r="B29" s="10" t="s">
        <v>65</v>
      </c>
      <c r="C29" s="10">
        <v>4</v>
      </c>
      <c r="D29" s="10">
        <v>415</v>
      </c>
      <c r="E29" s="10" t="s">
        <v>79</v>
      </c>
      <c r="F29" s="10" t="s">
        <v>67</v>
      </c>
      <c r="G29" s="10"/>
      <c r="H29" s="10">
        <v>2022</v>
      </c>
      <c r="I29" s="10" t="s">
        <v>92</v>
      </c>
      <c r="J29" s="11">
        <v>44681</v>
      </c>
      <c r="K29" s="10">
        <v>0.5</v>
      </c>
      <c r="L29" s="19" t="s">
        <v>69</v>
      </c>
      <c r="M29" s="20" t="s">
        <v>69</v>
      </c>
      <c r="N29" s="21">
        <v>0</v>
      </c>
      <c r="O29" s="20" t="s">
        <v>69</v>
      </c>
      <c r="P29" s="21">
        <v>107.5</v>
      </c>
      <c r="Q29" s="21">
        <v>48.23</v>
      </c>
      <c r="R29" s="15">
        <f>N29+P29+Q29</f>
        <v>155.72999999999999</v>
      </c>
      <c r="S29" s="15">
        <f>(R29/K29)*10</f>
        <v>3114.6</v>
      </c>
      <c r="T29" s="15">
        <f>S29/1.121</f>
        <v>2778.4121320249778</v>
      </c>
      <c r="U29" s="10" t="s">
        <v>69</v>
      </c>
    </row>
    <row r="30" spans="1:21" x14ac:dyDescent="0.2">
      <c r="A30" s="10" t="s">
        <v>64</v>
      </c>
      <c r="B30" s="10" t="s">
        <v>65</v>
      </c>
      <c r="C30" s="10">
        <v>1</v>
      </c>
      <c r="D30" s="10">
        <v>114</v>
      </c>
      <c r="E30" s="10" t="s">
        <v>79</v>
      </c>
      <c r="F30" s="10" t="s">
        <v>67</v>
      </c>
      <c r="G30" s="10"/>
      <c r="H30" s="10">
        <v>2022</v>
      </c>
      <c r="I30" s="10" t="s">
        <v>92</v>
      </c>
      <c r="J30" s="11">
        <v>44681</v>
      </c>
      <c r="K30" s="10">
        <v>0.5</v>
      </c>
      <c r="L30" s="19" t="s">
        <v>69</v>
      </c>
      <c r="M30" s="20" t="s">
        <v>69</v>
      </c>
      <c r="N30" s="21">
        <v>0.52</v>
      </c>
      <c r="O30" s="20" t="s">
        <v>69</v>
      </c>
      <c r="P30" s="21">
        <v>96.48</v>
      </c>
      <c r="Q30" s="21">
        <v>52.45</v>
      </c>
      <c r="R30" s="15">
        <f>N30+P30+Q30</f>
        <v>149.44999999999999</v>
      </c>
      <c r="S30" s="15">
        <f>(R30/K30)*10</f>
        <v>2989</v>
      </c>
      <c r="T30" s="15">
        <f>S30/1.121</f>
        <v>2666.3693131132918</v>
      </c>
      <c r="U30" s="10" t="s">
        <v>69</v>
      </c>
    </row>
    <row r="31" spans="1:21" x14ac:dyDescent="0.2">
      <c r="A31" s="10" t="s">
        <v>64</v>
      </c>
      <c r="B31" s="10" t="s">
        <v>65</v>
      </c>
      <c r="C31" s="10">
        <v>4</v>
      </c>
      <c r="D31" s="10">
        <v>408</v>
      </c>
      <c r="E31" s="10" t="s">
        <v>79</v>
      </c>
      <c r="F31" s="10" t="s">
        <v>71</v>
      </c>
      <c r="G31" s="10" t="s">
        <v>72</v>
      </c>
      <c r="H31" s="10">
        <v>2022</v>
      </c>
      <c r="I31" s="10" t="s">
        <v>92</v>
      </c>
      <c r="J31" s="11">
        <v>44681</v>
      </c>
      <c r="K31" s="10">
        <v>0.5</v>
      </c>
      <c r="L31" s="19" t="s">
        <v>69</v>
      </c>
      <c r="M31" s="20" t="s">
        <v>69</v>
      </c>
      <c r="N31" s="21">
        <v>45.75</v>
      </c>
      <c r="O31" s="20" t="s">
        <v>69</v>
      </c>
      <c r="P31" s="21">
        <v>46</v>
      </c>
      <c r="Q31" s="21">
        <v>78.02</v>
      </c>
      <c r="R31" s="15">
        <f>N31+P31+Q31</f>
        <v>169.76999999999998</v>
      </c>
      <c r="S31" s="15">
        <f>(R31/K31)*10</f>
        <v>3395.3999999999996</v>
      </c>
      <c r="T31" s="15">
        <f>S31/1.121</f>
        <v>3028.9027653880462</v>
      </c>
      <c r="U31" s="10" t="s">
        <v>69</v>
      </c>
    </row>
    <row r="32" spans="1:21" x14ac:dyDescent="0.2">
      <c r="A32" s="10" t="s">
        <v>64</v>
      </c>
      <c r="B32" s="10" t="s">
        <v>65</v>
      </c>
      <c r="C32" s="10">
        <v>3</v>
      </c>
      <c r="D32" s="10">
        <v>308</v>
      </c>
      <c r="E32" s="10" t="s">
        <v>79</v>
      </c>
      <c r="F32" s="10" t="s">
        <v>71</v>
      </c>
      <c r="G32" s="10" t="s">
        <v>72</v>
      </c>
      <c r="H32" s="10">
        <v>2022</v>
      </c>
      <c r="I32" s="10" t="s">
        <v>92</v>
      </c>
      <c r="J32" s="11">
        <v>44681</v>
      </c>
      <c r="K32" s="10">
        <v>0.5</v>
      </c>
      <c r="L32" s="19" t="s">
        <v>69</v>
      </c>
      <c r="M32" s="20" t="s">
        <v>69</v>
      </c>
      <c r="N32" s="21">
        <v>58.56</v>
      </c>
      <c r="O32" s="20" t="s">
        <v>69</v>
      </c>
      <c r="P32" s="21">
        <v>4.45</v>
      </c>
      <c r="Q32" s="21">
        <v>112.84</v>
      </c>
      <c r="R32" s="15">
        <f>N32+P32+Q32</f>
        <v>175.85000000000002</v>
      </c>
      <c r="S32" s="15">
        <f>(R32/K32)*10</f>
        <v>3517.0000000000005</v>
      </c>
      <c r="T32" s="15">
        <f>S32/1.121</f>
        <v>3137.377341659233</v>
      </c>
      <c r="U32" s="10" t="s">
        <v>69</v>
      </c>
    </row>
    <row r="33" spans="1:21" x14ac:dyDescent="0.2">
      <c r="A33" s="10" t="s">
        <v>64</v>
      </c>
      <c r="B33" s="10" t="s">
        <v>65</v>
      </c>
      <c r="C33" s="10">
        <v>1</v>
      </c>
      <c r="D33" s="10">
        <v>115</v>
      </c>
      <c r="E33" s="10" t="s">
        <v>79</v>
      </c>
      <c r="F33" s="10" t="s">
        <v>67</v>
      </c>
      <c r="G33" s="10"/>
      <c r="H33" s="10">
        <v>2022</v>
      </c>
      <c r="I33" s="10" t="s">
        <v>92</v>
      </c>
      <c r="J33" s="11">
        <v>44681</v>
      </c>
      <c r="K33" s="10">
        <v>0.5</v>
      </c>
      <c r="L33" s="19" t="s">
        <v>69</v>
      </c>
      <c r="M33" s="20" t="s">
        <v>69</v>
      </c>
      <c r="N33" s="21">
        <v>0</v>
      </c>
      <c r="O33" s="20" t="s">
        <v>69</v>
      </c>
      <c r="P33" s="21">
        <v>130.49</v>
      </c>
      <c r="Q33" s="21">
        <v>122.98</v>
      </c>
      <c r="R33" s="15">
        <f>N33+P33+Q33</f>
        <v>253.47000000000003</v>
      </c>
      <c r="S33" s="15">
        <f>(R33/K33)*10</f>
        <v>5069.4000000000005</v>
      </c>
      <c r="T33" s="15">
        <f>S33/1.121</f>
        <v>4522.2123104371103</v>
      </c>
      <c r="U33" s="10" t="s">
        <v>69</v>
      </c>
    </row>
    <row r="34" spans="1:21" x14ac:dyDescent="0.2">
      <c r="A34" s="10" t="s">
        <v>87</v>
      </c>
      <c r="B34" s="10" t="s">
        <v>88</v>
      </c>
      <c r="C34" s="10">
        <v>2</v>
      </c>
      <c r="D34" s="10">
        <v>206</v>
      </c>
      <c r="E34" s="10" t="s">
        <v>79</v>
      </c>
      <c r="F34" s="10" t="s">
        <v>67</v>
      </c>
      <c r="G34" s="10"/>
      <c r="H34" s="10">
        <v>2022</v>
      </c>
      <c r="I34" s="10" t="s">
        <v>92</v>
      </c>
      <c r="J34" s="11">
        <v>44682</v>
      </c>
      <c r="K34" s="10">
        <v>0.5</v>
      </c>
      <c r="L34" s="19" t="s">
        <v>69</v>
      </c>
      <c r="M34" s="20" t="s">
        <v>69</v>
      </c>
      <c r="N34" s="21">
        <v>0.82</v>
      </c>
      <c r="O34" s="20" t="s">
        <v>69</v>
      </c>
      <c r="P34" s="21">
        <v>57.76</v>
      </c>
      <c r="Q34" s="21">
        <v>31.96</v>
      </c>
      <c r="R34" s="15">
        <f>N34+P34+Q34</f>
        <v>90.539999999999992</v>
      </c>
      <c r="S34" s="15">
        <f>(R34/K34)*10</f>
        <v>1810.7999999999997</v>
      </c>
      <c r="T34" s="15">
        <f>S34/1.121</f>
        <v>1615.3434433541479</v>
      </c>
      <c r="U34" s="10" t="s">
        <v>69</v>
      </c>
    </row>
    <row r="35" spans="1:21" x14ac:dyDescent="0.2">
      <c r="A35" s="10" t="s">
        <v>87</v>
      </c>
      <c r="B35" s="10" t="s">
        <v>88</v>
      </c>
      <c r="C35" s="10">
        <v>2</v>
      </c>
      <c r="D35" s="10">
        <v>205</v>
      </c>
      <c r="E35" s="10" t="s">
        <v>79</v>
      </c>
      <c r="F35" s="10" t="s">
        <v>67</v>
      </c>
      <c r="G35" s="10"/>
      <c r="H35" s="10">
        <v>2022</v>
      </c>
      <c r="I35" s="10" t="s">
        <v>92</v>
      </c>
      <c r="J35" s="11">
        <v>44682</v>
      </c>
      <c r="K35" s="10">
        <v>0.5</v>
      </c>
      <c r="L35" s="19" t="s">
        <v>69</v>
      </c>
      <c r="M35" s="20" t="s">
        <v>69</v>
      </c>
      <c r="N35" s="21">
        <v>0.68</v>
      </c>
      <c r="O35" s="20" t="s">
        <v>69</v>
      </c>
      <c r="P35" s="21">
        <v>72.180000000000007</v>
      </c>
      <c r="Q35" s="21">
        <v>35.86</v>
      </c>
      <c r="R35" s="15">
        <f>N35+P35+Q35</f>
        <v>108.72000000000001</v>
      </c>
      <c r="S35" s="15">
        <f>(R35/K35)*10</f>
        <v>2174.4</v>
      </c>
      <c r="T35" s="15">
        <f>S35/1.121</f>
        <v>1939.6966993755577</v>
      </c>
      <c r="U35" s="10" t="s">
        <v>69</v>
      </c>
    </row>
    <row r="36" spans="1:21" x14ac:dyDescent="0.2">
      <c r="A36" s="10" t="s">
        <v>87</v>
      </c>
      <c r="B36" s="10" t="s">
        <v>88</v>
      </c>
      <c r="C36" s="10">
        <v>1</v>
      </c>
      <c r="D36" s="10">
        <v>114</v>
      </c>
      <c r="E36" s="10" t="s">
        <v>79</v>
      </c>
      <c r="F36" s="10" t="s">
        <v>67</v>
      </c>
      <c r="G36" s="10"/>
      <c r="H36" s="10">
        <v>2022</v>
      </c>
      <c r="I36" s="10" t="s">
        <v>92</v>
      </c>
      <c r="J36" s="11">
        <v>44682</v>
      </c>
      <c r="K36" s="10">
        <v>0.5</v>
      </c>
      <c r="L36" s="19" t="s">
        <v>69</v>
      </c>
      <c r="M36" s="20" t="s">
        <v>69</v>
      </c>
      <c r="N36" s="21">
        <v>1.36</v>
      </c>
      <c r="O36" s="20" t="s">
        <v>69</v>
      </c>
      <c r="P36" s="21">
        <v>59.42</v>
      </c>
      <c r="Q36" s="21">
        <v>37.880000000000003</v>
      </c>
      <c r="R36" s="15">
        <f>N36+P36+Q36</f>
        <v>98.66</v>
      </c>
      <c r="S36" s="15">
        <f>(R36/K36)*10</f>
        <v>1973.1999999999998</v>
      </c>
      <c r="T36" s="15">
        <f>S36/1.121</f>
        <v>1760.2140945584299</v>
      </c>
      <c r="U36" s="10" t="s">
        <v>69</v>
      </c>
    </row>
    <row r="37" spans="1:21" x14ac:dyDescent="0.2">
      <c r="A37" s="10" t="s">
        <v>87</v>
      </c>
      <c r="B37" s="10" t="s">
        <v>88</v>
      </c>
      <c r="C37" s="10">
        <v>1</v>
      </c>
      <c r="D37" s="10">
        <v>115</v>
      </c>
      <c r="E37" s="10" t="s">
        <v>79</v>
      </c>
      <c r="F37" s="10" t="s">
        <v>67</v>
      </c>
      <c r="G37" s="10"/>
      <c r="H37" s="10">
        <v>2022</v>
      </c>
      <c r="I37" s="10" t="s">
        <v>92</v>
      </c>
      <c r="J37" s="11">
        <v>44682</v>
      </c>
      <c r="K37" s="10">
        <v>0.5</v>
      </c>
      <c r="L37" s="19" t="s">
        <v>69</v>
      </c>
      <c r="M37" s="20" t="s">
        <v>69</v>
      </c>
      <c r="N37" s="21">
        <v>0.46</v>
      </c>
      <c r="O37" s="20" t="s">
        <v>69</v>
      </c>
      <c r="P37" s="21">
        <v>72.17</v>
      </c>
      <c r="Q37" s="21">
        <v>38.049999999999997</v>
      </c>
      <c r="R37" s="15">
        <f>N37+P37+Q37</f>
        <v>110.67999999999999</v>
      </c>
      <c r="S37" s="15">
        <f>(R37/K37)*10</f>
        <v>2213.6</v>
      </c>
      <c r="T37" s="15">
        <f>S37/1.121</f>
        <v>1974.665477252453</v>
      </c>
      <c r="U37" s="10" t="s">
        <v>69</v>
      </c>
    </row>
    <row r="38" spans="1:21" x14ac:dyDescent="0.2">
      <c r="A38" s="10" t="s">
        <v>87</v>
      </c>
      <c r="B38" s="10" t="s">
        <v>88</v>
      </c>
      <c r="C38" s="10">
        <v>4</v>
      </c>
      <c r="D38" s="10">
        <v>413</v>
      </c>
      <c r="E38" s="10" t="s">
        <v>79</v>
      </c>
      <c r="F38" s="10" t="s">
        <v>67</v>
      </c>
      <c r="G38" s="10"/>
      <c r="H38" s="10">
        <v>2022</v>
      </c>
      <c r="I38" s="10" t="s">
        <v>92</v>
      </c>
      <c r="J38" s="11">
        <v>44682</v>
      </c>
      <c r="K38" s="10">
        <v>0.5</v>
      </c>
      <c r="L38" s="19" t="s">
        <v>69</v>
      </c>
      <c r="M38" s="20" t="s">
        <v>69</v>
      </c>
      <c r="N38" s="21">
        <v>0</v>
      </c>
      <c r="O38" s="20" t="s">
        <v>69</v>
      </c>
      <c r="P38" s="21">
        <v>77.52</v>
      </c>
      <c r="Q38" s="21">
        <v>45.08</v>
      </c>
      <c r="R38" s="15">
        <f>N38+P38+Q38</f>
        <v>122.6</v>
      </c>
      <c r="S38" s="15">
        <f>(R38/K38)*10</f>
        <v>2452</v>
      </c>
      <c r="T38" s="15">
        <f>S38/1.121</f>
        <v>2187.3327386262267</v>
      </c>
      <c r="U38" s="10" t="s">
        <v>69</v>
      </c>
    </row>
    <row r="39" spans="1:21" x14ac:dyDescent="0.2">
      <c r="A39" s="10" t="s">
        <v>87</v>
      </c>
      <c r="B39" s="10" t="s">
        <v>88</v>
      </c>
      <c r="C39" s="10">
        <v>1</v>
      </c>
      <c r="D39" s="10">
        <v>113</v>
      </c>
      <c r="E39" s="10" t="s">
        <v>79</v>
      </c>
      <c r="F39" s="10" t="s">
        <v>67</v>
      </c>
      <c r="G39" s="10"/>
      <c r="H39" s="10">
        <v>2022</v>
      </c>
      <c r="I39" s="10" t="s">
        <v>92</v>
      </c>
      <c r="J39" s="11">
        <v>44682</v>
      </c>
      <c r="K39" s="10">
        <v>0.5</v>
      </c>
      <c r="L39" s="19" t="s">
        <v>69</v>
      </c>
      <c r="M39" s="20" t="s">
        <v>69</v>
      </c>
      <c r="N39" s="21">
        <v>2.77</v>
      </c>
      <c r="O39" s="20" t="s">
        <v>69</v>
      </c>
      <c r="P39" s="21">
        <v>63.09</v>
      </c>
      <c r="Q39" s="21">
        <v>47.92</v>
      </c>
      <c r="R39" s="15">
        <f>N39+P39+Q39</f>
        <v>113.78</v>
      </c>
      <c r="S39" s="15">
        <f>(R39/K39)*10</f>
        <v>2275.6</v>
      </c>
      <c r="T39" s="15">
        <f>S39/1.121</f>
        <v>2029.9732381801962</v>
      </c>
      <c r="U39" s="10" t="s">
        <v>69</v>
      </c>
    </row>
    <row r="40" spans="1:21" x14ac:dyDescent="0.2">
      <c r="A40" s="10" t="s">
        <v>87</v>
      </c>
      <c r="B40" s="10" t="s">
        <v>88</v>
      </c>
      <c r="C40" s="10">
        <v>2</v>
      </c>
      <c r="D40" s="10">
        <v>204</v>
      </c>
      <c r="E40" s="10" t="s">
        <v>79</v>
      </c>
      <c r="F40" s="10" t="s">
        <v>67</v>
      </c>
      <c r="G40" s="10"/>
      <c r="H40" s="10">
        <v>2022</v>
      </c>
      <c r="I40" s="10" t="s">
        <v>92</v>
      </c>
      <c r="J40" s="11">
        <v>44682</v>
      </c>
      <c r="K40" s="10">
        <v>0.5</v>
      </c>
      <c r="L40" s="19" t="s">
        <v>69</v>
      </c>
      <c r="M40" s="20" t="s">
        <v>69</v>
      </c>
      <c r="N40" s="21">
        <v>2.23</v>
      </c>
      <c r="O40" s="20" t="s">
        <v>69</v>
      </c>
      <c r="P40" s="21">
        <v>66.17</v>
      </c>
      <c r="Q40" s="21">
        <v>49.14</v>
      </c>
      <c r="R40" s="15">
        <f>N40+P40+Q40</f>
        <v>117.54</v>
      </c>
      <c r="S40" s="15">
        <f>(R40/K40)*10</f>
        <v>2350.8000000000002</v>
      </c>
      <c r="T40" s="15">
        <f>S40/1.121</f>
        <v>2097.0561998215881</v>
      </c>
      <c r="U40" s="10" t="s">
        <v>69</v>
      </c>
    </row>
    <row r="41" spans="1:21" x14ac:dyDescent="0.2">
      <c r="A41" s="10" t="s">
        <v>87</v>
      </c>
      <c r="B41" s="10" t="s">
        <v>88</v>
      </c>
      <c r="C41" s="10">
        <v>4</v>
      </c>
      <c r="D41" s="10">
        <v>415</v>
      </c>
      <c r="E41" s="10" t="s">
        <v>79</v>
      </c>
      <c r="F41" s="10" t="s">
        <v>67</v>
      </c>
      <c r="G41" s="10"/>
      <c r="H41" s="10">
        <v>2022</v>
      </c>
      <c r="I41" s="10" t="s">
        <v>92</v>
      </c>
      <c r="J41" s="11">
        <v>44682</v>
      </c>
      <c r="K41" s="10">
        <v>0.5</v>
      </c>
      <c r="L41" s="19" t="s">
        <v>69</v>
      </c>
      <c r="M41" s="20" t="s">
        <v>69</v>
      </c>
      <c r="N41" s="21">
        <v>0</v>
      </c>
      <c r="O41" s="20" t="s">
        <v>69</v>
      </c>
      <c r="P41" s="21">
        <v>70.37</v>
      </c>
      <c r="Q41" s="21">
        <v>83.5</v>
      </c>
      <c r="R41" s="15">
        <f>N41+P41+Q41</f>
        <v>153.87</v>
      </c>
      <c r="S41" s="15">
        <f>(R41/K41)*10</f>
        <v>3077.4</v>
      </c>
      <c r="T41" s="15">
        <f>S41/1.121</f>
        <v>2745.2274754683322</v>
      </c>
      <c r="U41" s="10" t="s">
        <v>69</v>
      </c>
    </row>
    <row r="42" spans="1:21" x14ac:dyDescent="0.2">
      <c r="A42" s="10" t="s">
        <v>87</v>
      </c>
      <c r="B42" s="10" t="s">
        <v>88</v>
      </c>
      <c r="C42" s="10">
        <v>2</v>
      </c>
      <c r="D42" s="10">
        <v>217</v>
      </c>
      <c r="E42" s="10" t="s">
        <v>79</v>
      </c>
      <c r="F42" s="10" t="s">
        <v>71</v>
      </c>
      <c r="G42" s="10" t="s">
        <v>72</v>
      </c>
      <c r="H42" s="10">
        <v>2022</v>
      </c>
      <c r="I42" s="10" t="s">
        <v>92</v>
      </c>
      <c r="J42" s="11">
        <v>44682</v>
      </c>
      <c r="K42" s="10">
        <v>0.5</v>
      </c>
      <c r="L42" s="19" t="s">
        <v>69</v>
      </c>
      <c r="M42" s="20" t="s">
        <v>69</v>
      </c>
      <c r="N42" s="21">
        <v>10.8</v>
      </c>
      <c r="O42" s="20" t="s">
        <v>69</v>
      </c>
      <c r="P42" s="21">
        <v>46.62</v>
      </c>
      <c r="Q42" s="21">
        <v>107.19</v>
      </c>
      <c r="R42" s="15">
        <f>N42+P42+Q42</f>
        <v>164.61</v>
      </c>
      <c r="S42" s="15">
        <f>(R42/K42)*10</f>
        <v>3292.2000000000003</v>
      </c>
      <c r="T42" s="15">
        <f>S42/1.121</f>
        <v>2936.8421052631584</v>
      </c>
      <c r="U42" s="10" t="s">
        <v>69</v>
      </c>
    </row>
    <row r="43" spans="1:21" x14ac:dyDescent="0.2">
      <c r="A43" s="10" t="s">
        <v>87</v>
      </c>
      <c r="B43" s="10" t="s">
        <v>88</v>
      </c>
      <c r="C43" s="10">
        <v>4</v>
      </c>
      <c r="D43" s="10">
        <v>408</v>
      </c>
      <c r="E43" s="10" t="s">
        <v>79</v>
      </c>
      <c r="F43" s="10" t="s">
        <v>71</v>
      </c>
      <c r="G43" s="10" t="s">
        <v>72</v>
      </c>
      <c r="H43" s="10">
        <v>2022</v>
      </c>
      <c r="I43" s="10" t="s">
        <v>92</v>
      </c>
      <c r="J43" s="11">
        <v>44682</v>
      </c>
      <c r="K43" s="10">
        <v>0.5</v>
      </c>
      <c r="L43" s="19" t="s">
        <v>69</v>
      </c>
      <c r="M43" s="20" t="s">
        <v>69</v>
      </c>
      <c r="N43" s="21">
        <v>4.6500000000000004</v>
      </c>
      <c r="O43" s="20" t="s">
        <v>69</v>
      </c>
      <c r="P43" s="21">
        <v>44.87</v>
      </c>
      <c r="Q43" s="21">
        <v>128.87</v>
      </c>
      <c r="R43" s="15">
        <f>N43+P43+Q43</f>
        <v>178.39</v>
      </c>
      <c r="S43" s="15">
        <f>(R43/K43)*10</f>
        <v>3567.7999999999997</v>
      </c>
      <c r="T43" s="15">
        <f>S43/1.121</f>
        <v>3182.6940231935769</v>
      </c>
      <c r="U43" s="10" t="s">
        <v>69</v>
      </c>
    </row>
    <row r="44" spans="1:21" x14ac:dyDescent="0.2">
      <c r="A44" s="10" t="s">
        <v>87</v>
      </c>
      <c r="B44" s="10" t="s">
        <v>88</v>
      </c>
      <c r="C44" s="10">
        <v>4</v>
      </c>
      <c r="D44" s="10">
        <v>414</v>
      </c>
      <c r="E44" s="10" t="s">
        <v>79</v>
      </c>
      <c r="F44" s="10" t="s">
        <v>67</v>
      </c>
      <c r="G44" s="10"/>
      <c r="H44" s="10">
        <v>2022</v>
      </c>
      <c r="I44" s="10" t="s">
        <v>92</v>
      </c>
      <c r="J44" s="11">
        <v>44682</v>
      </c>
      <c r="K44" s="10">
        <v>0.5</v>
      </c>
      <c r="L44" s="19" t="s">
        <v>69</v>
      </c>
      <c r="M44" s="20" t="s">
        <v>69</v>
      </c>
      <c r="N44" s="21">
        <v>0</v>
      </c>
      <c r="O44" s="20" t="s">
        <v>69</v>
      </c>
      <c r="P44" s="21">
        <v>115.75</v>
      </c>
      <c r="Q44" s="21">
        <v>134.55000000000001</v>
      </c>
      <c r="R44" s="15">
        <f>N44+P44+Q44</f>
        <v>250.3</v>
      </c>
      <c r="S44" s="15">
        <f>(R44/K44)*10</f>
        <v>5006</v>
      </c>
      <c r="T44" s="15">
        <f>S44/1.121</f>
        <v>4465.6556645851915</v>
      </c>
      <c r="U44" s="10" t="s">
        <v>69</v>
      </c>
    </row>
    <row r="45" spans="1:21" x14ac:dyDescent="0.2">
      <c r="A45" s="10" t="s">
        <v>87</v>
      </c>
      <c r="B45" s="10" t="s">
        <v>88</v>
      </c>
      <c r="C45" s="10">
        <v>1</v>
      </c>
      <c r="D45" s="10">
        <v>108</v>
      </c>
      <c r="E45" s="10" t="s">
        <v>79</v>
      </c>
      <c r="F45" s="10" t="s">
        <v>71</v>
      </c>
      <c r="G45" s="10" t="s">
        <v>72</v>
      </c>
      <c r="H45" s="10">
        <v>2022</v>
      </c>
      <c r="I45" s="10" t="s">
        <v>92</v>
      </c>
      <c r="J45" s="11">
        <v>44682</v>
      </c>
      <c r="K45" s="10">
        <v>0.5</v>
      </c>
      <c r="L45" s="19" t="s">
        <v>69</v>
      </c>
      <c r="M45" s="20" t="s">
        <v>69</v>
      </c>
      <c r="N45" s="21">
        <v>8.3699999999999992</v>
      </c>
      <c r="O45" s="20" t="s">
        <v>69</v>
      </c>
      <c r="P45" s="21">
        <v>63.92</v>
      </c>
      <c r="Q45" s="21">
        <v>143.27000000000001</v>
      </c>
      <c r="R45" s="15">
        <f>N45+P45+Q45</f>
        <v>215.56</v>
      </c>
      <c r="S45" s="15">
        <f>(R45/K45)*10</f>
        <v>4311.2</v>
      </c>
      <c r="T45" s="15">
        <f>S45/1.121</f>
        <v>3845.8519179304189</v>
      </c>
      <c r="U45" s="10" t="s">
        <v>69</v>
      </c>
    </row>
    <row r="46" spans="1:21" x14ac:dyDescent="0.2">
      <c r="A46" s="10" t="s">
        <v>87</v>
      </c>
      <c r="B46" s="10" t="s">
        <v>88</v>
      </c>
      <c r="C46" s="10">
        <v>3</v>
      </c>
      <c r="D46" s="10">
        <v>315</v>
      </c>
      <c r="E46" s="10" t="s">
        <v>79</v>
      </c>
      <c r="F46" s="10" t="s">
        <v>67</v>
      </c>
      <c r="G46" s="10"/>
      <c r="H46" s="10">
        <v>2022</v>
      </c>
      <c r="I46" s="10" t="s">
        <v>92</v>
      </c>
      <c r="J46" s="11">
        <v>44683</v>
      </c>
      <c r="K46" s="10">
        <v>0.5</v>
      </c>
      <c r="L46" s="19" t="s">
        <v>69</v>
      </c>
      <c r="M46" s="20" t="s">
        <v>69</v>
      </c>
      <c r="N46" s="21">
        <v>4.87</v>
      </c>
      <c r="O46" s="20" t="s">
        <v>69</v>
      </c>
      <c r="P46" s="21">
        <v>64.13</v>
      </c>
      <c r="Q46" s="21">
        <v>26.44</v>
      </c>
      <c r="R46" s="15">
        <f>N46+P46+Q46</f>
        <v>95.44</v>
      </c>
      <c r="S46" s="15">
        <f>(R46/K46)*10</f>
        <v>1908.8</v>
      </c>
      <c r="T46" s="15">
        <f>S46/1.121</f>
        <v>1702.7653880463872</v>
      </c>
      <c r="U46" s="10" t="s">
        <v>69</v>
      </c>
    </row>
    <row r="47" spans="1:21" x14ac:dyDescent="0.2">
      <c r="A47" s="10" t="s">
        <v>87</v>
      </c>
      <c r="B47" s="10" t="s">
        <v>88</v>
      </c>
      <c r="C47" s="10">
        <v>3</v>
      </c>
      <c r="D47" s="10">
        <v>313</v>
      </c>
      <c r="E47" s="10" t="s">
        <v>79</v>
      </c>
      <c r="F47" s="10" t="s">
        <v>67</v>
      </c>
      <c r="G47" s="10"/>
      <c r="H47" s="10">
        <v>2022</v>
      </c>
      <c r="I47" s="10" t="s">
        <v>92</v>
      </c>
      <c r="J47" s="11">
        <v>44683</v>
      </c>
      <c r="K47" s="10">
        <v>0.5</v>
      </c>
      <c r="L47" s="19" t="s">
        <v>69</v>
      </c>
      <c r="M47" s="20" t="s">
        <v>69</v>
      </c>
      <c r="N47" s="21">
        <v>0</v>
      </c>
      <c r="O47" s="20" t="s">
        <v>69</v>
      </c>
      <c r="P47" s="21">
        <v>103.76</v>
      </c>
      <c r="Q47" s="21">
        <v>37.450000000000003</v>
      </c>
      <c r="R47" s="15">
        <f>N47+P47+Q47</f>
        <v>141.21</v>
      </c>
      <c r="S47" s="15">
        <f>(R47/K47)*10</f>
        <v>2824.2000000000003</v>
      </c>
      <c r="T47" s="15">
        <f>S47/1.121</f>
        <v>2519.3577163247105</v>
      </c>
      <c r="U47" s="10" t="s">
        <v>69</v>
      </c>
    </row>
    <row r="48" spans="1:21" x14ac:dyDescent="0.2">
      <c r="A48" s="10" t="s">
        <v>87</v>
      </c>
      <c r="B48" s="10" t="s">
        <v>88</v>
      </c>
      <c r="C48" s="10">
        <v>3</v>
      </c>
      <c r="D48" s="10">
        <v>314</v>
      </c>
      <c r="E48" s="10" t="s">
        <v>79</v>
      </c>
      <c r="F48" s="10" t="s">
        <v>67</v>
      </c>
      <c r="G48" s="10"/>
      <c r="H48" s="10">
        <v>2022</v>
      </c>
      <c r="I48" s="10" t="s">
        <v>92</v>
      </c>
      <c r="J48" s="11">
        <v>44683</v>
      </c>
      <c r="K48" s="10">
        <v>0.5</v>
      </c>
      <c r="L48" s="19" t="s">
        <v>69</v>
      </c>
      <c r="M48" s="20" t="s">
        <v>69</v>
      </c>
      <c r="N48" s="21">
        <v>1.1299999999999999</v>
      </c>
      <c r="O48" s="20" t="s">
        <v>69</v>
      </c>
      <c r="P48" s="21">
        <v>82.58</v>
      </c>
      <c r="Q48" s="21">
        <v>39.590000000000003</v>
      </c>
      <c r="R48" s="15">
        <f>N48+P48+Q48</f>
        <v>123.3</v>
      </c>
      <c r="S48" s="15">
        <f>(R48/K48)*10</f>
        <v>2466</v>
      </c>
      <c r="T48" s="15">
        <f>S48/1.121</f>
        <v>2199.8215878679748</v>
      </c>
      <c r="U48" s="10" t="s">
        <v>69</v>
      </c>
    </row>
    <row r="49" spans="1:21" x14ac:dyDescent="0.2">
      <c r="A49" s="10" t="s">
        <v>87</v>
      </c>
      <c r="B49" s="10" t="s">
        <v>88</v>
      </c>
      <c r="C49" s="10">
        <v>3</v>
      </c>
      <c r="D49" s="10">
        <v>308</v>
      </c>
      <c r="E49" s="10" t="s">
        <v>79</v>
      </c>
      <c r="F49" s="10" t="s">
        <v>71</v>
      </c>
      <c r="G49" s="10" t="s">
        <v>72</v>
      </c>
      <c r="H49" s="10">
        <v>2022</v>
      </c>
      <c r="I49" s="10" t="s">
        <v>92</v>
      </c>
      <c r="J49" s="11">
        <v>44683</v>
      </c>
      <c r="K49" s="10">
        <v>0.5</v>
      </c>
      <c r="L49" s="19" t="s">
        <v>69</v>
      </c>
      <c r="M49" s="20" t="s">
        <v>69</v>
      </c>
      <c r="N49" s="21">
        <v>10.86</v>
      </c>
      <c r="O49" s="20" t="s">
        <v>69</v>
      </c>
      <c r="P49" s="21">
        <v>24.07</v>
      </c>
      <c r="Q49" s="21">
        <v>123.47</v>
      </c>
      <c r="R49" s="15">
        <f>N49+P49+Q49</f>
        <v>158.4</v>
      </c>
      <c r="S49" s="15">
        <f>(R49/K49)*10</f>
        <v>3168</v>
      </c>
      <c r="T49" s="15">
        <f>S49/1.121</f>
        <v>2826.0481712756468</v>
      </c>
      <c r="U49" s="10" t="s">
        <v>69</v>
      </c>
    </row>
    <row r="50" spans="1:21" x14ac:dyDescent="0.2">
      <c r="A50" s="10" t="s">
        <v>87</v>
      </c>
      <c r="B50" s="10" t="s">
        <v>88</v>
      </c>
      <c r="C50" s="10">
        <v>1</v>
      </c>
      <c r="D50" s="10">
        <v>108</v>
      </c>
      <c r="E50" s="10" t="s">
        <v>79</v>
      </c>
      <c r="F50" s="10" t="s">
        <v>71</v>
      </c>
      <c r="G50" s="10" t="s">
        <v>72</v>
      </c>
      <c r="H50" s="10">
        <v>2022</v>
      </c>
      <c r="I50" s="10" t="s">
        <v>92</v>
      </c>
      <c r="J50" s="11">
        <v>44683</v>
      </c>
      <c r="K50" s="10">
        <v>0.5</v>
      </c>
      <c r="L50" s="19" t="s">
        <v>69</v>
      </c>
      <c r="M50" s="20" t="s">
        <v>69</v>
      </c>
      <c r="N50" s="21">
        <v>6.11</v>
      </c>
      <c r="O50" s="20" t="s">
        <v>69</v>
      </c>
      <c r="P50" s="21">
        <v>15.44</v>
      </c>
      <c r="Q50" s="21">
        <v>128.05000000000001</v>
      </c>
      <c r="R50" s="15">
        <f>N50+P50+Q50</f>
        <v>149.60000000000002</v>
      </c>
      <c r="S50" s="15">
        <f>(R50/K50)*10</f>
        <v>2992.0000000000005</v>
      </c>
      <c r="T50" s="15">
        <f>S50/1.121</f>
        <v>2669.0454950936669</v>
      </c>
      <c r="U50" s="10" t="s">
        <v>69</v>
      </c>
    </row>
    <row r="51" spans="1:21" x14ac:dyDescent="0.2">
      <c r="A51" s="10" t="s">
        <v>64</v>
      </c>
      <c r="B51" s="10" t="s">
        <v>65</v>
      </c>
      <c r="C51" s="10">
        <v>1</v>
      </c>
      <c r="D51" s="10">
        <v>107</v>
      </c>
      <c r="E51" s="10" t="s">
        <v>79</v>
      </c>
      <c r="F51" s="10" t="s">
        <v>71</v>
      </c>
      <c r="G51" s="10" t="s">
        <v>72</v>
      </c>
      <c r="H51" s="10">
        <v>2022</v>
      </c>
      <c r="I51" s="10" t="s">
        <v>92</v>
      </c>
      <c r="J51" s="11">
        <v>44684</v>
      </c>
      <c r="K51" s="10">
        <v>0.5</v>
      </c>
      <c r="L51" s="19" t="s">
        <v>69</v>
      </c>
      <c r="M51" s="20" t="s">
        <v>69</v>
      </c>
      <c r="N51" s="21">
        <v>0</v>
      </c>
      <c r="O51" s="20" t="s">
        <v>69</v>
      </c>
      <c r="P51" s="21">
        <v>21.02</v>
      </c>
      <c r="Q51" s="21">
        <v>36</v>
      </c>
      <c r="R51" s="15">
        <f>N51+P51+Q51</f>
        <v>57.019999999999996</v>
      </c>
      <c r="S51" s="15">
        <f>(R51/K51)*10</f>
        <v>1140.3999999999999</v>
      </c>
      <c r="T51" s="15">
        <f>S51/1.121</f>
        <v>1017.3059768064227</v>
      </c>
      <c r="U51" s="10" t="s">
        <v>69</v>
      </c>
    </row>
    <row r="52" spans="1:21" x14ac:dyDescent="0.2">
      <c r="A52" s="10" t="s">
        <v>64</v>
      </c>
      <c r="B52" s="10" t="s">
        <v>65</v>
      </c>
      <c r="C52" s="10">
        <v>2</v>
      </c>
      <c r="D52" s="10">
        <v>217</v>
      </c>
      <c r="E52" s="10" t="s">
        <v>79</v>
      </c>
      <c r="F52" s="10" t="s">
        <v>71</v>
      </c>
      <c r="G52" s="10" t="s">
        <v>72</v>
      </c>
      <c r="H52" s="10">
        <v>2022</v>
      </c>
      <c r="I52" s="10" t="s">
        <v>92</v>
      </c>
      <c r="J52" s="11">
        <v>44684</v>
      </c>
      <c r="K52" s="10">
        <v>0.5</v>
      </c>
      <c r="L52" s="19" t="s">
        <v>69</v>
      </c>
      <c r="M52" s="20" t="s">
        <v>69</v>
      </c>
      <c r="N52" s="21">
        <v>0</v>
      </c>
      <c r="O52" s="20" t="s">
        <v>69</v>
      </c>
      <c r="P52" s="21">
        <v>189.52</v>
      </c>
      <c r="Q52" s="21">
        <v>43.12</v>
      </c>
      <c r="R52" s="15">
        <f>N52+P52+Q52</f>
        <v>232.64000000000001</v>
      </c>
      <c r="S52" s="15">
        <f>(R52/K52)*10</f>
        <v>4652.8</v>
      </c>
      <c r="T52" s="15">
        <f>S52/1.121</f>
        <v>4150.5798394290814</v>
      </c>
      <c r="U52" s="10" t="s">
        <v>69</v>
      </c>
    </row>
    <row r="53" spans="1:21" x14ac:dyDescent="0.2">
      <c r="A53" s="10" t="s">
        <v>64</v>
      </c>
      <c r="B53" s="10" t="s">
        <v>65</v>
      </c>
      <c r="C53" s="10">
        <v>1</v>
      </c>
      <c r="D53" s="10">
        <v>113</v>
      </c>
      <c r="E53" s="10" t="s">
        <v>79</v>
      </c>
      <c r="F53" s="10" t="s">
        <v>67</v>
      </c>
      <c r="G53" s="10"/>
      <c r="H53" s="10">
        <v>2022</v>
      </c>
      <c r="I53" s="10" t="s">
        <v>92</v>
      </c>
      <c r="J53" s="11">
        <v>44684</v>
      </c>
      <c r="K53" s="10">
        <v>0.5</v>
      </c>
      <c r="L53" s="19" t="s">
        <v>69</v>
      </c>
      <c r="M53" s="20" t="s">
        <v>69</v>
      </c>
      <c r="N53" s="21">
        <v>0</v>
      </c>
      <c r="O53" s="20" t="s">
        <v>69</v>
      </c>
      <c r="P53" s="21">
        <v>30.4</v>
      </c>
      <c r="Q53" s="21">
        <v>48.84</v>
      </c>
      <c r="R53" s="15">
        <f>N53+P53+Q53</f>
        <v>79.240000000000009</v>
      </c>
      <c r="S53" s="15">
        <f>(R53/K53)*10</f>
        <v>1584.8000000000002</v>
      </c>
      <c r="T53" s="15">
        <f>S53/1.121</f>
        <v>1413.7377341659235</v>
      </c>
      <c r="U53" s="10" t="s">
        <v>69</v>
      </c>
    </row>
    <row r="54" spans="1:21" x14ac:dyDescent="0.2">
      <c r="A54" s="10" t="s">
        <v>64</v>
      </c>
      <c r="B54" s="10" t="s">
        <v>65</v>
      </c>
      <c r="C54" s="10">
        <v>3</v>
      </c>
      <c r="D54" s="10">
        <v>313</v>
      </c>
      <c r="E54" s="10" t="s">
        <v>79</v>
      </c>
      <c r="F54" s="10" t="s">
        <v>67</v>
      </c>
      <c r="G54" s="10"/>
      <c r="H54" s="10">
        <v>2022</v>
      </c>
      <c r="I54" s="10" t="s">
        <v>90</v>
      </c>
      <c r="J54" s="11">
        <v>44700</v>
      </c>
      <c r="K54" s="10">
        <v>0.5</v>
      </c>
      <c r="L54" s="19" t="s">
        <v>69</v>
      </c>
      <c r="M54" s="20" t="s">
        <v>69</v>
      </c>
      <c r="N54" s="21">
        <v>0</v>
      </c>
      <c r="O54" s="20" t="s">
        <v>69</v>
      </c>
      <c r="P54" s="21">
        <v>124.11</v>
      </c>
      <c r="Q54" s="21">
        <v>13.81</v>
      </c>
      <c r="R54" s="15">
        <f>N54+P54+Q54</f>
        <v>137.91999999999999</v>
      </c>
      <c r="S54" s="15">
        <f>(R54/K54)*10</f>
        <v>2758.3999999999996</v>
      </c>
      <c r="T54" s="15">
        <f>S54/1.121</f>
        <v>2460.6601248884922</v>
      </c>
      <c r="U54" s="10" t="s">
        <v>69</v>
      </c>
    </row>
    <row r="55" spans="1:21" x14ac:dyDescent="0.2">
      <c r="A55" s="10" t="s">
        <v>64</v>
      </c>
      <c r="B55" s="10" t="s">
        <v>65</v>
      </c>
      <c r="C55" s="10">
        <v>4</v>
      </c>
      <c r="D55" s="10">
        <v>414</v>
      </c>
      <c r="E55" s="10" t="s">
        <v>79</v>
      </c>
      <c r="F55" s="10" t="s">
        <v>67</v>
      </c>
      <c r="G55" s="10"/>
      <c r="H55" s="10">
        <v>2022</v>
      </c>
      <c r="I55" s="10" t="s">
        <v>90</v>
      </c>
      <c r="J55" s="11">
        <v>44700</v>
      </c>
      <c r="K55" s="10">
        <v>0.5</v>
      </c>
      <c r="L55" s="19" t="s">
        <v>69</v>
      </c>
      <c r="M55" s="20" t="s">
        <v>69</v>
      </c>
      <c r="N55" s="21">
        <v>0</v>
      </c>
      <c r="O55" s="20" t="s">
        <v>69</v>
      </c>
      <c r="P55" s="21">
        <v>110.92</v>
      </c>
      <c r="Q55" s="21">
        <v>19.649999999999999</v>
      </c>
      <c r="R55" s="15">
        <f>N55+P55+Q55</f>
        <v>130.57</v>
      </c>
      <c r="S55" s="15">
        <f>(R55/K55)*10</f>
        <v>2611.3999999999996</v>
      </c>
      <c r="T55" s="15">
        <f>S55/1.121</f>
        <v>2329.5272078501334</v>
      </c>
      <c r="U55" s="10" t="s">
        <v>69</v>
      </c>
    </row>
    <row r="56" spans="1:21" x14ac:dyDescent="0.2">
      <c r="A56" s="10" t="s">
        <v>64</v>
      </c>
      <c r="B56" s="10" t="s">
        <v>65</v>
      </c>
      <c r="C56" s="10">
        <v>2</v>
      </c>
      <c r="D56" s="10">
        <v>206</v>
      </c>
      <c r="E56" s="10" t="s">
        <v>79</v>
      </c>
      <c r="F56" s="10" t="s">
        <v>67</v>
      </c>
      <c r="G56" s="10"/>
      <c r="H56" s="10">
        <v>2022</v>
      </c>
      <c r="I56" s="10" t="s">
        <v>90</v>
      </c>
      <c r="J56" s="11">
        <v>44700</v>
      </c>
      <c r="K56" s="10">
        <v>0.5</v>
      </c>
      <c r="L56" s="19" t="s">
        <v>69</v>
      </c>
      <c r="M56" s="20" t="s">
        <v>69</v>
      </c>
      <c r="N56" s="21">
        <v>0.48</v>
      </c>
      <c r="O56" s="20" t="s">
        <v>69</v>
      </c>
      <c r="P56" s="21">
        <v>93.87</v>
      </c>
      <c r="Q56" s="21">
        <v>19.86</v>
      </c>
      <c r="R56" s="15">
        <f>N56+P56+Q56</f>
        <v>114.21000000000001</v>
      </c>
      <c r="S56" s="15">
        <f>(R56/K56)*10</f>
        <v>2284.2000000000003</v>
      </c>
      <c r="T56" s="15">
        <f>S56/1.121</f>
        <v>2037.6449598572706</v>
      </c>
      <c r="U56" s="10" t="s">
        <v>69</v>
      </c>
    </row>
    <row r="57" spans="1:21" x14ac:dyDescent="0.2">
      <c r="A57" s="10" t="s">
        <v>64</v>
      </c>
      <c r="B57" s="10" t="s">
        <v>65</v>
      </c>
      <c r="C57" s="10">
        <v>1</v>
      </c>
      <c r="D57" s="10">
        <v>113</v>
      </c>
      <c r="E57" s="10" t="s">
        <v>79</v>
      </c>
      <c r="F57" s="10" t="s">
        <v>67</v>
      </c>
      <c r="G57" s="10"/>
      <c r="H57" s="10">
        <v>2022</v>
      </c>
      <c r="I57" s="10" t="s">
        <v>90</v>
      </c>
      <c r="J57" s="11">
        <v>44700</v>
      </c>
      <c r="K57" s="10">
        <v>0.5</v>
      </c>
      <c r="L57" s="19" t="s">
        <v>69</v>
      </c>
      <c r="M57" s="20" t="s">
        <v>69</v>
      </c>
      <c r="N57" s="21">
        <v>0</v>
      </c>
      <c r="O57" s="20" t="s">
        <v>69</v>
      </c>
      <c r="P57" s="21">
        <v>96.46</v>
      </c>
      <c r="Q57" s="21">
        <v>24.15</v>
      </c>
      <c r="R57" s="15">
        <f>N57+P57+Q57</f>
        <v>120.60999999999999</v>
      </c>
      <c r="S57" s="15">
        <f>(R57/K57)*10</f>
        <v>2412.1999999999998</v>
      </c>
      <c r="T57" s="15">
        <f>S57/1.121</f>
        <v>2151.8287243532559</v>
      </c>
      <c r="U57" s="10" t="s">
        <v>69</v>
      </c>
    </row>
    <row r="58" spans="1:21" x14ac:dyDescent="0.2">
      <c r="A58" s="10" t="s">
        <v>87</v>
      </c>
      <c r="B58" s="10" t="s">
        <v>88</v>
      </c>
      <c r="C58" s="10">
        <v>1</v>
      </c>
      <c r="D58" s="10">
        <v>113</v>
      </c>
      <c r="E58" s="10" t="s">
        <v>79</v>
      </c>
      <c r="F58" s="10" t="s">
        <v>67</v>
      </c>
      <c r="G58" s="10"/>
      <c r="H58" s="10">
        <v>2022</v>
      </c>
      <c r="I58" s="10" t="s">
        <v>90</v>
      </c>
      <c r="J58" s="11">
        <v>44701</v>
      </c>
      <c r="K58" s="10">
        <v>0.5</v>
      </c>
      <c r="L58" s="19" t="s">
        <v>69</v>
      </c>
      <c r="M58" s="20" t="s">
        <v>69</v>
      </c>
      <c r="N58" s="21">
        <v>0.65</v>
      </c>
      <c r="O58" s="20" t="s">
        <v>69</v>
      </c>
      <c r="P58" s="21">
        <v>61.56</v>
      </c>
      <c r="Q58" s="21">
        <v>15.17</v>
      </c>
      <c r="R58" s="15">
        <f>N58+P58+Q58</f>
        <v>77.38</v>
      </c>
      <c r="S58" s="15">
        <f>(R58/K58)*10</f>
        <v>1547.6</v>
      </c>
      <c r="T58" s="15">
        <f>S58/1.121</f>
        <v>1380.5530776092774</v>
      </c>
      <c r="U58" s="10" t="s">
        <v>69</v>
      </c>
    </row>
    <row r="59" spans="1:21" x14ac:dyDescent="0.2">
      <c r="A59" s="10" t="s">
        <v>87</v>
      </c>
      <c r="B59" s="10" t="s">
        <v>88</v>
      </c>
      <c r="C59" s="10">
        <v>2</v>
      </c>
      <c r="D59" s="10">
        <v>206</v>
      </c>
      <c r="E59" s="10" t="s">
        <v>79</v>
      </c>
      <c r="F59" s="10" t="s">
        <v>67</v>
      </c>
      <c r="G59" s="10"/>
      <c r="H59" s="10">
        <v>2022</v>
      </c>
      <c r="I59" s="10" t="s">
        <v>90</v>
      </c>
      <c r="J59" s="11">
        <v>44701</v>
      </c>
      <c r="K59" s="10">
        <v>0.5</v>
      </c>
      <c r="L59" s="19" t="s">
        <v>69</v>
      </c>
      <c r="M59" s="20" t="s">
        <v>69</v>
      </c>
      <c r="N59" s="21">
        <v>0.64</v>
      </c>
      <c r="O59" s="20" t="s">
        <v>69</v>
      </c>
      <c r="P59" s="21">
        <v>72.319999999999993</v>
      </c>
      <c r="Q59" s="21">
        <v>17.61</v>
      </c>
      <c r="R59" s="15">
        <f>N59+P59+Q59</f>
        <v>90.57</v>
      </c>
      <c r="S59" s="15">
        <f>(R59/K59)*10</f>
        <v>1811.3999999999999</v>
      </c>
      <c r="T59" s="15">
        <f>S59/1.121</f>
        <v>1615.878679750223</v>
      </c>
      <c r="U59" s="10" t="s">
        <v>69</v>
      </c>
    </row>
    <row r="60" spans="1:21" x14ac:dyDescent="0.2">
      <c r="A60" s="10" t="s">
        <v>87</v>
      </c>
      <c r="B60" s="10" t="s">
        <v>88</v>
      </c>
      <c r="C60" s="10">
        <v>4</v>
      </c>
      <c r="D60" s="10">
        <v>414</v>
      </c>
      <c r="E60" s="10" t="s">
        <v>79</v>
      </c>
      <c r="F60" s="10" t="s">
        <v>67</v>
      </c>
      <c r="G60" s="10"/>
      <c r="H60" s="10">
        <v>2022</v>
      </c>
      <c r="I60" s="10" t="s">
        <v>90</v>
      </c>
      <c r="J60" s="11">
        <v>44701</v>
      </c>
      <c r="K60" s="10">
        <v>0.5</v>
      </c>
      <c r="L60" s="19" t="s">
        <v>69</v>
      </c>
      <c r="M60" s="20" t="s">
        <v>69</v>
      </c>
      <c r="N60" s="21">
        <v>0.16</v>
      </c>
      <c r="O60" s="20" t="s">
        <v>69</v>
      </c>
      <c r="P60" s="21">
        <v>83.35</v>
      </c>
      <c r="Q60" s="21">
        <v>19.14</v>
      </c>
      <c r="R60" s="15">
        <f>N60+P60+Q60</f>
        <v>102.64999999999999</v>
      </c>
      <c r="S60" s="15">
        <f>(R60/K60)*10</f>
        <v>2053</v>
      </c>
      <c r="T60" s="15">
        <f>S60/1.121</f>
        <v>1831.4005352363961</v>
      </c>
      <c r="U60" s="10" t="s">
        <v>69</v>
      </c>
    </row>
    <row r="61" spans="1:21" x14ac:dyDescent="0.2">
      <c r="A61" s="10" t="s">
        <v>87</v>
      </c>
      <c r="B61" s="10" t="s">
        <v>88</v>
      </c>
      <c r="C61" s="10">
        <v>3</v>
      </c>
      <c r="D61" s="10">
        <v>313</v>
      </c>
      <c r="E61" s="10" t="s">
        <v>79</v>
      </c>
      <c r="F61" s="10" t="s">
        <v>67</v>
      </c>
      <c r="G61" s="10"/>
      <c r="H61" s="10">
        <v>2022</v>
      </c>
      <c r="I61" s="10" t="s">
        <v>90</v>
      </c>
      <c r="J61" s="11">
        <v>44701</v>
      </c>
      <c r="K61" s="10">
        <v>0.5</v>
      </c>
      <c r="L61" s="19" t="s">
        <v>69</v>
      </c>
      <c r="M61" s="20" t="s">
        <v>69</v>
      </c>
      <c r="N61" s="21">
        <v>0.47</v>
      </c>
      <c r="O61" s="20" t="s">
        <v>69</v>
      </c>
      <c r="P61" s="21">
        <v>107.42</v>
      </c>
      <c r="Q61" s="21">
        <v>45.88</v>
      </c>
      <c r="R61" s="15">
        <f>N61+P61+Q61</f>
        <v>153.77000000000001</v>
      </c>
      <c r="S61" s="15">
        <f>(R61/K61)*10</f>
        <v>3075.4</v>
      </c>
      <c r="T61" s="15">
        <f>S61/1.121</f>
        <v>2743.4433541480821</v>
      </c>
      <c r="U61" s="10" t="s">
        <v>69</v>
      </c>
    </row>
    <row r="62" spans="1:21" x14ac:dyDescent="0.2">
      <c r="A62" s="10" t="s">
        <v>64</v>
      </c>
      <c r="B62" s="10" t="s">
        <v>65</v>
      </c>
      <c r="C62" s="10">
        <v>2</v>
      </c>
      <c r="D62" s="10">
        <v>205</v>
      </c>
      <c r="E62" s="10" t="s">
        <v>79</v>
      </c>
      <c r="F62" s="10" t="s">
        <v>71</v>
      </c>
      <c r="G62" s="10" t="s">
        <v>73</v>
      </c>
      <c r="H62" s="10">
        <v>2023</v>
      </c>
      <c r="I62" s="10" t="s">
        <v>91</v>
      </c>
      <c r="J62" s="11">
        <v>45026</v>
      </c>
      <c r="K62" s="10">
        <v>0.25</v>
      </c>
      <c r="L62" s="19" t="s">
        <v>69</v>
      </c>
      <c r="M62" s="20" t="s">
        <v>69</v>
      </c>
      <c r="N62" s="21">
        <v>0</v>
      </c>
      <c r="O62" s="20" t="s">
        <v>69</v>
      </c>
      <c r="P62" s="21">
        <v>10.8</v>
      </c>
      <c r="Q62" s="21">
        <v>81.3</v>
      </c>
      <c r="R62" s="15">
        <f>N62+P62+Q62</f>
        <v>92.1</v>
      </c>
      <c r="S62" s="4">
        <f>(R62/K62)*10</f>
        <v>3684</v>
      </c>
      <c r="T62" s="15">
        <f>S62/1.121</f>
        <v>3286.3514719000891</v>
      </c>
      <c r="U62" s="10">
        <f>(55.21+72)/2</f>
        <v>63.605000000000004</v>
      </c>
    </row>
    <row r="63" spans="1:21" x14ac:dyDescent="0.2">
      <c r="A63" s="10" t="s">
        <v>87</v>
      </c>
      <c r="B63" s="10" t="s">
        <v>88</v>
      </c>
      <c r="C63" s="10">
        <v>2</v>
      </c>
      <c r="D63" s="10">
        <v>205</v>
      </c>
      <c r="E63" s="10" t="s">
        <v>79</v>
      </c>
      <c r="F63" s="10" t="s">
        <v>71</v>
      </c>
      <c r="G63" s="10" t="s">
        <v>73</v>
      </c>
      <c r="H63" s="10">
        <v>2023</v>
      </c>
      <c r="I63" s="10" t="s">
        <v>91</v>
      </c>
      <c r="J63" s="11">
        <v>45026</v>
      </c>
      <c r="K63" s="10">
        <v>0.25</v>
      </c>
      <c r="L63" s="19" t="s">
        <v>69</v>
      </c>
      <c r="M63" s="20" t="s">
        <v>69</v>
      </c>
      <c r="N63" s="21">
        <v>0</v>
      </c>
      <c r="O63" s="20" t="s">
        <v>69</v>
      </c>
      <c r="P63" s="21">
        <v>20.3</v>
      </c>
      <c r="Q63" s="21">
        <v>69.400000000000006</v>
      </c>
      <c r="R63" s="15">
        <f>N63+P63+Q63</f>
        <v>89.7</v>
      </c>
      <c r="S63" s="4">
        <f>(R63/K63)*10</f>
        <v>3588</v>
      </c>
      <c r="T63" s="15">
        <f>S63/1.121</f>
        <v>3200.7136485280998</v>
      </c>
      <c r="U63" s="10">
        <f>(55.21+72.03)/2</f>
        <v>63.620000000000005</v>
      </c>
    </row>
    <row r="64" spans="1:21" x14ac:dyDescent="0.2">
      <c r="A64" s="10" t="s">
        <v>87</v>
      </c>
      <c r="B64" s="10" t="s">
        <v>88</v>
      </c>
      <c r="C64" s="10">
        <v>1</v>
      </c>
      <c r="D64" s="10">
        <v>115</v>
      </c>
      <c r="E64" s="10" t="s">
        <v>79</v>
      </c>
      <c r="F64" s="10" t="s">
        <v>71</v>
      </c>
      <c r="G64" s="10" t="s">
        <v>73</v>
      </c>
      <c r="H64" s="10">
        <v>2023</v>
      </c>
      <c r="I64" s="10" t="s">
        <v>91</v>
      </c>
      <c r="J64" s="11">
        <v>45026</v>
      </c>
      <c r="K64" s="10">
        <v>0.25</v>
      </c>
      <c r="L64" s="19" t="s">
        <v>69</v>
      </c>
      <c r="M64" s="20" t="s">
        <v>69</v>
      </c>
      <c r="N64" s="21">
        <v>3.2</v>
      </c>
      <c r="O64" s="20" t="s">
        <v>69</v>
      </c>
      <c r="P64" s="21">
        <v>7.6</v>
      </c>
      <c r="Q64" s="21">
        <v>56.4</v>
      </c>
      <c r="R64" s="15">
        <f>N64+P64+Q64</f>
        <v>67.2</v>
      </c>
      <c r="S64" s="4">
        <f>(R64/K64)*10</f>
        <v>2688</v>
      </c>
      <c r="T64" s="15">
        <f>S64/1.121</f>
        <v>2397.8590544157005</v>
      </c>
      <c r="U64" s="10">
        <v>82.68</v>
      </c>
    </row>
    <row r="65" spans="1:21" x14ac:dyDescent="0.2">
      <c r="A65" s="10" t="s">
        <v>87</v>
      </c>
      <c r="B65" s="10" t="s">
        <v>88</v>
      </c>
      <c r="C65" s="10">
        <v>3</v>
      </c>
      <c r="D65" s="10">
        <v>314</v>
      </c>
      <c r="E65" s="10" t="s">
        <v>79</v>
      </c>
      <c r="F65" s="10" t="s">
        <v>71</v>
      </c>
      <c r="G65" s="10" t="s">
        <v>73</v>
      </c>
      <c r="H65" s="10">
        <v>2023</v>
      </c>
      <c r="I65" s="10" t="s">
        <v>91</v>
      </c>
      <c r="J65" s="11">
        <v>45026</v>
      </c>
      <c r="K65" s="10">
        <v>0.25</v>
      </c>
      <c r="L65" s="19" t="s">
        <v>69</v>
      </c>
      <c r="M65" s="20" t="s">
        <v>69</v>
      </c>
      <c r="N65" s="21">
        <v>0</v>
      </c>
      <c r="O65" s="20" t="s">
        <v>69</v>
      </c>
      <c r="P65" s="21">
        <v>3.9</v>
      </c>
      <c r="Q65" s="21">
        <v>152.19999999999999</v>
      </c>
      <c r="R65" s="15">
        <f>N65+P65+Q65</f>
        <v>156.1</v>
      </c>
      <c r="S65" s="4">
        <f>(R65/K65)*10</f>
        <v>6244</v>
      </c>
      <c r="T65" s="15">
        <f>S65/1.121</f>
        <v>5570.0267618198041</v>
      </c>
      <c r="U65" s="10">
        <f>(68.69+98.1)/2</f>
        <v>83.394999999999996</v>
      </c>
    </row>
    <row r="66" spans="1:21" x14ac:dyDescent="0.2">
      <c r="A66" s="10" t="s">
        <v>64</v>
      </c>
      <c r="B66" s="10" t="s">
        <v>65</v>
      </c>
      <c r="C66" s="10">
        <v>1</v>
      </c>
      <c r="D66" s="10">
        <v>115</v>
      </c>
      <c r="E66" s="10" t="s">
        <v>79</v>
      </c>
      <c r="F66" s="10" t="s">
        <v>71</v>
      </c>
      <c r="G66" s="10" t="s">
        <v>73</v>
      </c>
      <c r="H66" s="10">
        <v>2023</v>
      </c>
      <c r="I66" s="10" t="s">
        <v>91</v>
      </c>
      <c r="J66" s="11">
        <v>45026</v>
      </c>
      <c r="K66" s="10">
        <v>0.25</v>
      </c>
      <c r="L66" s="19" t="s">
        <v>69</v>
      </c>
      <c r="M66" s="20" t="s">
        <v>69</v>
      </c>
      <c r="N66" s="21">
        <v>0</v>
      </c>
      <c r="O66" s="20" t="s">
        <v>69</v>
      </c>
      <c r="P66" s="21">
        <v>13.4</v>
      </c>
      <c r="Q66" s="21">
        <v>162.1</v>
      </c>
      <c r="R66" s="15">
        <f>N66+P66+Q66</f>
        <v>175.5</v>
      </c>
      <c r="S66" s="4">
        <f>(R66/K66)*10</f>
        <v>7020</v>
      </c>
      <c r="T66" s="15">
        <f>S66/1.121</f>
        <v>6262.2658340767175</v>
      </c>
      <c r="U66" s="4">
        <v>85.16</v>
      </c>
    </row>
    <row r="67" spans="1:21" x14ac:dyDescent="0.2">
      <c r="A67" s="10" t="s">
        <v>64</v>
      </c>
      <c r="B67" s="10" t="s">
        <v>65</v>
      </c>
      <c r="C67" s="10">
        <v>4</v>
      </c>
      <c r="D67" s="10">
        <v>415</v>
      </c>
      <c r="E67" s="10" t="s">
        <v>79</v>
      </c>
      <c r="F67" s="10" t="s">
        <v>71</v>
      </c>
      <c r="G67" s="10" t="s">
        <v>73</v>
      </c>
      <c r="H67" s="10">
        <v>2023</v>
      </c>
      <c r="I67" s="10" t="s">
        <v>91</v>
      </c>
      <c r="J67" s="11">
        <v>45026</v>
      </c>
      <c r="K67" s="10">
        <v>0.25</v>
      </c>
      <c r="L67" s="19" t="s">
        <v>69</v>
      </c>
      <c r="M67" s="20" t="s">
        <v>69</v>
      </c>
      <c r="N67" s="21">
        <v>0</v>
      </c>
      <c r="O67" s="20" t="s">
        <v>69</v>
      </c>
      <c r="P67" s="21">
        <v>28.1</v>
      </c>
      <c r="Q67" s="21">
        <v>102.9</v>
      </c>
      <c r="R67" s="15">
        <f>N67+P67+Q67</f>
        <v>131</v>
      </c>
      <c r="S67" s="4">
        <f>(R67/K67)*10</f>
        <v>5240</v>
      </c>
      <c r="T67" s="15">
        <f>S67/1.121</f>
        <v>4674.3978590544157</v>
      </c>
      <c r="U67" s="10">
        <f>(85.48+90.58)/2</f>
        <v>88.03</v>
      </c>
    </row>
    <row r="68" spans="1:21" x14ac:dyDescent="0.2">
      <c r="A68" s="10" t="s">
        <v>87</v>
      </c>
      <c r="B68" s="10" t="s">
        <v>88</v>
      </c>
      <c r="C68" s="10">
        <v>4</v>
      </c>
      <c r="D68" s="10">
        <v>415</v>
      </c>
      <c r="E68" s="10" t="s">
        <v>79</v>
      </c>
      <c r="F68" s="10" t="s">
        <v>71</v>
      </c>
      <c r="G68" s="10" t="s">
        <v>73</v>
      </c>
      <c r="H68" s="10">
        <v>2023</v>
      </c>
      <c r="I68" s="10" t="s">
        <v>91</v>
      </c>
      <c r="J68" s="11">
        <v>45026</v>
      </c>
      <c r="K68" s="10">
        <v>0.25</v>
      </c>
      <c r="L68" s="19" t="s">
        <v>69</v>
      </c>
      <c r="M68" s="20" t="s">
        <v>69</v>
      </c>
      <c r="N68" s="21">
        <v>0</v>
      </c>
      <c r="O68" s="20" t="s">
        <v>69</v>
      </c>
      <c r="P68" s="21">
        <v>11.3</v>
      </c>
      <c r="Q68" s="21">
        <v>127.2</v>
      </c>
      <c r="R68" s="15">
        <f>N68+P68+Q68</f>
        <v>138.5</v>
      </c>
      <c r="S68" s="4">
        <f>(R68/K68)*10</f>
        <v>5540</v>
      </c>
      <c r="T68" s="15">
        <f>S68/1.121</f>
        <v>4942.0160570918824</v>
      </c>
      <c r="U68" s="10">
        <v>99.08</v>
      </c>
    </row>
    <row r="69" spans="1:21" x14ac:dyDescent="0.2">
      <c r="A69" s="10" t="s">
        <v>64</v>
      </c>
      <c r="B69" s="10" t="s">
        <v>65</v>
      </c>
      <c r="C69" s="10">
        <v>3</v>
      </c>
      <c r="D69" s="10">
        <v>314</v>
      </c>
      <c r="E69" s="10" t="s">
        <v>79</v>
      </c>
      <c r="F69" s="10" t="s">
        <v>71</v>
      </c>
      <c r="G69" s="10" t="s">
        <v>73</v>
      </c>
      <c r="H69" s="10">
        <v>2023</v>
      </c>
      <c r="I69" s="10" t="s">
        <v>91</v>
      </c>
      <c r="J69" s="11">
        <v>45026</v>
      </c>
      <c r="K69" s="10">
        <v>0.25</v>
      </c>
      <c r="L69" s="19" t="s">
        <v>69</v>
      </c>
      <c r="M69" s="20" t="s">
        <v>69</v>
      </c>
      <c r="N69" s="21">
        <v>0</v>
      </c>
      <c r="O69" s="20" t="s">
        <v>69</v>
      </c>
      <c r="P69" s="21">
        <v>9.17</v>
      </c>
      <c r="Q69" s="22">
        <v>61.56</v>
      </c>
      <c r="R69" s="15">
        <f>N69+P69+Q69</f>
        <v>70.73</v>
      </c>
      <c r="S69" s="4">
        <f>(R69/K69)*10</f>
        <v>2829.2000000000003</v>
      </c>
      <c r="T69" s="15">
        <f>S69/1.121</f>
        <v>2523.8180196253347</v>
      </c>
      <c r="U69" s="10" t="s">
        <v>69</v>
      </c>
    </row>
    <row r="70" spans="1:21" x14ac:dyDescent="0.2">
      <c r="A70" s="10" t="s">
        <v>87</v>
      </c>
      <c r="B70" s="10" t="s">
        <v>88</v>
      </c>
      <c r="C70" s="10">
        <v>3</v>
      </c>
      <c r="D70" s="10">
        <v>313</v>
      </c>
      <c r="E70" s="10" t="s">
        <v>79</v>
      </c>
      <c r="F70" s="10" t="s">
        <v>71</v>
      </c>
      <c r="G70" s="10" t="s">
        <v>76</v>
      </c>
      <c r="H70" s="10">
        <v>2023</v>
      </c>
      <c r="I70" s="10" t="s">
        <v>92</v>
      </c>
      <c r="J70" s="11">
        <v>45040</v>
      </c>
      <c r="K70" s="10">
        <v>0.25</v>
      </c>
      <c r="L70" s="19" t="s">
        <v>69</v>
      </c>
      <c r="M70" s="20" t="s">
        <v>69</v>
      </c>
      <c r="N70" s="21">
        <v>0</v>
      </c>
      <c r="O70" s="20" t="s">
        <v>69</v>
      </c>
      <c r="P70" s="21">
        <v>47.7</v>
      </c>
      <c r="Q70" s="21">
        <v>233.6</v>
      </c>
      <c r="R70" s="15">
        <f>N70+P70+Q70</f>
        <v>281.3</v>
      </c>
      <c r="S70" s="4">
        <f>(R70/K70)*10</f>
        <v>11252</v>
      </c>
      <c r="T70" s="15">
        <f>S70/1.121</f>
        <v>10037.466547725246</v>
      </c>
      <c r="U70" s="10" t="s">
        <v>69</v>
      </c>
    </row>
    <row r="71" spans="1:21" x14ac:dyDescent="0.2">
      <c r="A71" s="10" t="s">
        <v>64</v>
      </c>
      <c r="B71" s="10" t="s">
        <v>65</v>
      </c>
      <c r="C71" s="10">
        <v>3</v>
      </c>
      <c r="D71" s="10">
        <v>314</v>
      </c>
      <c r="E71" s="10" t="s">
        <v>79</v>
      </c>
      <c r="F71" s="10" t="s">
        <v>71</v>
      </c>
      <c r="G71" s="10" t="s">
        <v>73</v>
      </c>
      <c r="H71" s="10">
        <v>2023</v>
      </c>
      <c r="I71" s="10" t="s">
        <v>92</v>
      </c>
      <c r="J71" s="11">
        <v>45045</v>
      </c>
      <c r="K71" s="10">
        <v>0.25</v>
      </c>
      <c r="L71" s="19" t="s">
        <v>69</v>
      </c>
      <c r="M71" s="20" t="s">
        <v>69</v>
      </c>
      <c r="N71" s="21">
        <v>0</v>
      </c>
      <c r="O71" s="20" t="s">
        <v>69</v>
      </c>
      <c r="P71" s="21">
        <v>75.319999999999993</v>
      </c>
      <c r="Q71" s="21">
        <v>83.42</v>
      </c>
      <c r="R71" s="15">
        <f>N71+P71+Q71</f>
        <v>158.74</v>
      </c>
      <c r="S71" s="4">
        <f>(R71/K71)*10</f>
        <v>6349.6</v>
      </c>
      <c r="T71" s="15">
        <f>S71/1.121</f>
        <v>5664.2283675289927</v>
      </c>
      <c r="U71" s="10">
        <v>44.65</v>
      </c>
    </row>
    <row r="72" spans="1:21" x14ac:dyDescent="0.2">
      <c r="A72" s="10" t="s">
        <v>64</v>
      </c>
      <c r="B72" s="10" t="s">
        <v>65</v>
      </c>
      <c r="C72" s="10">
        <v>2</v>
      </c>
      <c r="D72" s="10">
        <v>218</v>
      </c>
      <c r="E72" s="10" t="s">
        <v>79</v>
      </c>
      <c r="F72" s="10" t="s">
        <v>67</v>
      </c>
      <c r="G72" s="10"/>
      <c r="H72" s="10">
        <v>2023</v>
      </c>
      <c r="I72" s="10" t="s">
        <v>92</v>
      </c>
      <c r="J72" s="11">
        <v>45045</v>
      </c>
      <c r="K72" s="10">
        <v>0.25</v>
      </c>
      <c r="L72" s="19" t="s">
        <v>69</v>
      </c>
      <c r="M72" s="20" t="s">
        <v>69</v>
      </c>
      <c r="N72" s="21">
        <v>0</v>
      </c>
      <c r="O72" s="20" t="s">
        <v>69</v>
      </c>
      <c r="P72" s="21">
        <v>71.19</v>
      </c>
      <c r="Q72" s="21">
        <v>11.77</v>
      </c>
      <c r="R72" s="15">
        <f>N72+P72+Q72</f>
        <v>82.96</v>
      </c>
      <c r="S72" s="4">
        <f>(R72/K72)*10</f>
        <v>3318.3999999999996</v>
      </c>
      <c r="T72" s="15">
        <f>S72/1.121</f>
        <v>2960.2140945584297</v>
      </c>
      <c r="U72" s="10">
        <v>58.4</v>
      </c>
    </row>
    <row r="73" spans="1:21" x14ac:dyDescent="0.2">
      <c r="A73" s="10" t="s">
        <v>64</v>
      </c>
      <c r="B73" s="10" t="s">
        <v>65</v>
      </c>
      <c r="C73" s="10">
        <v>2</v>
      </c>
      <c r="D73" s="10">
        <v>217</v>
      </c>
      <c r="E73" s="10" t="s">
        <v>79</v>
      </c>
      <c r="F73" s="10" t="s">
        <v>67</v>
      </c>
      <c r="G73" s="10"/>
      <c r="H73" s="10">
        <v>2023</v>
      </c>
      <c r="I73" s="10" t="s">
        <v>92</v>
      </c>
      <c r="J73" s="11">
        <v>45045</v>
      </c>
      <c r="K73" s="10">
        <v>0.25</v>
      </c>
      <c r="L73" s="19" t="s">
        <v>69</v>
      </c>
      <c r="M73" s="20" t="s">
        <v>69</v>
      </c>
      <c r="N73" s="21">
        <v>0</v>
      </c>
      <c r="O73" s="20" t="s">
        <v>69</v>
      </c>
      <c r="P73" s="21">
        <v>54.22</v>
      </c>
      <c r="Q73" s="21">
        <v>11.23</v>
      </c>
      <c r="R73" s="15">
        <f>N73+P73+Q73</f>
        <v>65.45</v>
      </c>
      <c r="S73" s="4">
        <f>(R73/K73)*10</f>
        <v>2618</v>
      </c>
      <c r="T73" s="15">
        <f>S73/1.121</f>
        <v>2335.4148082069582</v>
      </c>
      <c r="U73" s="10">
        <v>66.3</v>
      </c>
    </row>
    <row r="74" spans="1:21" x14ac:dyDescent="0.2">
      <c r="A74" s="10" t="s">
        <v>64</v>
      </c>
      <c r="B74" s="10" t="s">
        <v>65</v>
      </c>
      <c r="C74" s="10">
        <v>2</v>
      </c>
      <c r="D74" s="10">
        <v>216</v>
      </c>
      <c r="E74" s="10" t="s">
        <v>79</v>
      </c>
      <c r="F74" s="10" t="s">
        <v>67</v>
      </c>
      <c r="G74" s="10"/>
      <c r="H74" s="10">
        <v>2023</v>
      </c>
      <c r="I74" s="10" t="s">
        <v>92</v>
      </c>
      <c r="J74" s="11">
        <v>45045</v>
      </c>
      <c r="K74" s="10">
        <v>0.25</v>
      </c>
      <c r="L74" s="19" t="s">
        <v>69</v>
      </c>
      <c r="M74" s="20" t="s">
        <v>69</v>
      </c>
      <c r="N74" s="21">
        <v>0</v>
      </c>
      <c r="O74" s="20" t="s">
        <v>69</v>
      </c>
      <c r="P74" s="21">
        <v>72.13</v>
      </c>
      <c r="Q74" s="21">
        <v>31.95</v>
      </c>
      <c r="R74" s="15">
        <f>N74+P74+Q74</f>
        <v>104.08</v>
      </c>
      <c r="S74" s="4">
        <f>(R74/K74)*10</f>
        <v>4163.2</v>
      </c>
      <c r="T74" s="15">
        <f>S74/1.121</f>
        <v>3713.8269402319356</v>
      </c>
      <c r="U74" s="10">
        <v>66.489999999999995</v>
      </c>
    </row>
    <row r="75" spans="1:21" x14ac:dyDescent="0.2">
      <c r="A75" s="10" t="s">
        <v>64</v>
      </c>
      <c r="B75" s="10" t="s">
        <v>65</v>
      </c>
      <c r="C75" s="10">
        <v>2</v>
      </c>
      <c r="D75" s="10">
        <v>204</v>
      </c>
      <c r="E75" s="10" t="s">
        <v>79</v>
      </c>
      <c r="F75" s="10" t="s">
        <v>71</v>
      </c>
      <c r="G75" s="10" t="s">
        <v>72</v>
      </c>
      <c r="H75" s="10">
        <v>2023</v>
      </c>
      <c r="I75" s="10" t="s">
        <v>92</v>
      </c>
      <c r="J75" s="11">
        <v>45045</v>
      </c>
      <c r="K75" s="10">
        <v>0.25</v>
      </c>
      <c r="L75" s="19" t="s">
        <v>69</v>
      </c>
      <c r="M75" s="20" t="s">
        <v>69</v>
      </c>
      <c r="N75" s="21">
        <v>0</v>
      </c>
      <c r="O75" s="20" t="s">
        <v>69</v>
      </c>
      <c r="P75" s="21">
        <v>38.49</v>
      </c>
      <c r="Q75" s="21">
        <v>44.12</v>
      </c>
      <c r="R75" s="15">
        <f>N75+P75+Q75</f>
        <v>82.61</v>
      </c>
      <c r="S75" s="4">
        <f>(R75/K75)*10</f>
        <v>3304.4</v>
      </c>
      <c r="T75" s="15">
        <f>S75/1.121</f>
        <v>2947.7252453166816</v>
      </c>
      <c r="U75" s="10">
        <v>68.59</v>
      </c>
    </row>
    <row r="76" spans="1:21" x14ac:dyDescent="0.2">
      <c r="A76" s="10" t="s">
        <v>64</v>
      </c>
      <c r="B76" s="10" t="s">
        <v>65</v>
      </c>
      <c r="C76" s="10">
        <v>4</v>
      </c>
      <c r="D76" s="10">
        <v>409</v>
      </c>
      <c r="E76" s="10" t="s">
        <v>79</v>
      </c>
      <c r="F76" s="10" t="s">
        <v>67</v>
      </c>
      <c r="G76" s="10"/>
      <c r="H76" s="10">
        <v>2023</v>
      </c>
      <c r="I76" s="10" t="s">
        <v>92</v>
      </c>
      <c r="J76" s="11">
        <v>45047</v>
      </c>
      <c r="K76" s="10">
        <v>0.25</v>
      </c>
      <c r="L76" s="19" t="s">
        <v>69</v>
      </c>
      <c r="M76" s="20" t="s">
        <v>69</v>
      </c>
      <c r="N76" s="21">
        <v>0</v>
      </c>
      <c r="O76" s="20" t="s">
        <v>69</v>
      </c>
      <c r="P76" s="21">
        <v>40.56</v>
      </c>
      <c r="Q76" s="21">
        <v>42.48</v>
      </c>
      <c r="R76" s="15">
        <f>N76+P76+Q76</f>
        <v>83.039999999999992</v>
      </c>
      <c r="S76" s="4">
        <f>(R76/K76)*10</f>
        <v>3321.5999999999995</v>
      </c>
      <c r="T76" s="15">
        <f>S76/1.121</f>
        <v>2963.068688670829</v>
      </c>
      <c r="U76" s="10">
        <v>60.48</v>
      </c>
    </row>
    <row r="77" spans="1:21" x14ac:dyDescent="0.2">
      <c r="A77" s="10" t="s">
        <v>64</v>
      </c>
      <c r="B77" s="10" t="s">
        <v>65</v>
      </c>
      <c r="C77" s="10">
        <v>4</v>
      </c>
      <c r="D77" s="10">
        <v>413</v>
      </c>
      <c r="E77" s="10" t="s">
        <v>79</v>
      </c>
      <c r="F77" s="10" t="s">
        <v>71</v>
      </c>
      <c r="G77" s="10" t="s">
        <v>72</v>
      </c>
      <c r="H77" s="10">
        <v>2023</v>
      </c>
      <c r="I77" s="10" t="s">
        <v>92</v>
      </c>
      <c r="J77" s="11">
        <v>45047</v>
      </c>
      <c r="K77" s="10">
        <v>0.25</v>
      </c>
      <c r="L77" s="19" t="s">
        <v>69</v>
      </c>
      <c r="M77" s="20" t="s">
        <v>69</v>
      </c>
      <c r="N77" s="21">
        <v>0</v>
      </c>
      <c r="O77" s="20" t="s">
        <v>69</v>
      </c>
      <c r="P77" s="21">
        <v>22.9</v>
      </c>
      <c r="Q77" s="21">
        <v>79.8</v>
      </c>
      <c r="R77" s="15">
        <f>N77+P77+Q77</f>
        <v>102.69999999999999</v>
      </c>
      <c r="S77" s="4">
        <f>(R77/K77)*10</f>
        <v>4108</v>
      </c>
      <c r="T77" s="15">
        <f>S77/1.121</f>
        <v>3664.5851917930418</v>
      </c>
      <c r="U77" s="10">
        <v>60.56</v>
      </c>
    </row>
    <row r="78" spans="1:21" x14ac:dyDescent="0.2">
      <c r="A78" s="10" t="s">
        <v>64</v>
      </c>
      <c r="B78" s="10" t="s">
        <v>65</v>
      </c>
      <c r="C78" s="10">
        <v>3</v>
      </c>
      <c r="D78" s="10">
        <v>308</v>
      </c>
      <c r="E78" s="10" t="s">
        <v>79</v>
      </c>
      <c r="F78" s="10" t="s">
        <v>67</v>
      </c>
      <c r="G78" s="10"/>
      <c r="H78" s="10">
        <v>2023</v>
      </c>
      <c r="I78" s="10" t="s">
        <v>92</v>
      </c>
      <c r="J78" s="11">
        <v>45047</v>
      </c>
      <c r="K78" s="10">
        <v>0.25</v>
      </c>
      <c r="L78" s="19" t="s">
        <v>69</v>
      </c>
      <c r="M78" s="20" t="s">
        <v>69</v>
      </c>
      <c r="N78" s="21">
        <v>0</v>
      </c>
      <c r="O78" s="20" t="s">
        <v>69</v>
      </c>
      <c r="P78" s="21">
        <v>0</v>
      </c>
      <c r="Q78" s="21">
        <v>20.75</v>
      </c>
      <c r="R78" s="15">
        <f>N78+P78+Q78</f>
        <v>20.75</v>
      </c>
      <c r="S78" s="4">
        <f>(R78/K78)*10</f>
        <v>830</v>
      </c>
      <c r="T78" s="15">
        <f>S78/1.121</f>
        <v>740.41034790365745</v>
      </c>
      <c r="U78" s="10">
        <v>61.42</v>
      </c>
    </row>
    <row r="79" spans="1:21" x14ac:dyDescent="0.2">
      <c r="A79" s="10" t="s">
        <v>64</v>
      </c>
      <c r="B79" s="10" t="s">
        <v>65</v>
      </c>
      <c r="C79" s="10">
        <v>4</v>
      </c>
      <c r="D79" s="10">
        <v>407</v>
      </c>
      <c r="E79" s="10" t="s">
        <v>79</v>
      </c>
      <c r="F79" s="10" t="s">
        <v>67</v>
      </c>
      <c r="G79" s="10"/>
      <c r="H79" s="10">
        <v>2023</v>
      </c>
      <c r="I79" s="10" t="s">
        <v>92</v>
      </c>
      <c r="J79" s="11">
        <v>45047</v>
      </c>
      <c r="K79" s="10">
        <v>0.25</v>
      </c>
      <c r="L79" s="19" t="s">
        <v>69</v>
      </c>
      <c r="M79" s="20" t="s">
        <v>69</v>
      </c>
      <c r="N79" s="21">
        <v>0</v>
      </c>
      <c r="O79" s="20" t="s">
        <v>69</v>
      </c>
      <c r="P79" s="21">
        <v>35.299999999999997</v>
      </c>
      <c r="Q79" s="21">
        <v>30.32</v>
      </c>
      <c r="R79" s="15">
        <f>N79+P79+Q79</f>
        <v>65.62</v>
      </c>
      <c r="S79" s="4">
        <f>(R79/K79)*10</f>
        <v>2624.8</v>
      </c>
      <c r="T79" s="15">
        <f>S79/1.121</f>
        <v>2341.4808206958073</v>
      </c>
      <c r="U79" s="10">
        <v>61.58</v>
      </c>
    </row>
    <row r="80" spans="1:21" x14ac:dyDescent="0.2">
      <c r="A80" s="10" t="s">
        <v>64</v>
      </c>
      <c r="B80" s="10" t="s">
        <v>65</v>
      </c>
      <c r="C80" s="10">
        <v>3</v>
      </c>
      <c r="D80" s="10">
        <v>307</v>
      </c>
      <c r="E80" s="10" t="s">
        <v>79</v>
      </c>
      <c r="F80" s="10" t="s">
        <v>67</v>
      </c>
      <c r="G80" s="10"/>
      <c r="H80" s="10">
        <v>2023</v>
      </c>
      <c r="I80" s="10" t="s">
        <v>92</v>
      </c>
      <c r="J80" s="11">
        <v>45047</v>
      </c>
      <c r="K80" s="10">
        <v>0.25</v>
      </c>
      <c r="L80" s="19" t="s">
        <v>69</v>
      </c>
      <c r="M80" s="20" t="s">
        <v>69</v>
      </c>
      <c r="N80" s="21">
        <v>0</v>
      </c>
      <c r="O80" s="20" t="s">
        <v>69</v>
      </c>
      <c r="P80" s="21">
        <v>51.7</v>
      </c>
      <c r="Q80" s="21">
        <v>24.8</v>
      </c>
      <c r="R80" s="15">
        <f>N80+P80+Q80</f>
        <v>76.5</v>
      </c>
      <c r="S80" s="4">
        <f>(R80/K80)*10</f>
        <v>3060</v>
      </c>
      <c r="T80" s="15">
        <f>S80/1.121</f>
        <v>2729.7056199821586</v>
      </c>
      <c r="U80" s="10">
        <v>65.180000000000007</v>
      </c>
    </row>
    <row r="81" spans="1:21" x14ac:dyDescent="0.2">
      <c r="A81" s="10" t="s">
        <v>64</v>
      </c>
      <c r="B81" s="10" t="s">
        <v>65</v>
      </c>
      <c r="C81" s="10">
        <v>3</v>
      </c>
      <c r="D81" s="10">
        <v>315</v>
      </c>
      <c r="E81" s="10" t="s">
        <v>79</v>
      </c>
      <c r="F81" s="10" t="s">
        <v>71</v>
      </c>
      <c r="G81" s="10" t="s">
        <v>72</v>
      </c>
      <c r="H81" s="10">
        <v>2023</v>
      </c>
      <c r="I81" s="10" t="s">
        <v>92</v>
      </c>
      <c r="J81" s="11">
        <v>45047</v>
      </c>
      <c r="K81" s="10">
        <v>0.25</v>
      </c>
      <c r="L81" s="19" t="s">
        <v>69</v>
      </c>
      <c r="M81" s="20" t="s">
        <v>69</v>
      </c>
      <c r="N81" s="21">
        <v>0</v>
      </c>
      <c r="O81" s="20" t="s">
        <v>69</v>
      </c>
      <c r="P81" s="21">
        <v>15.42</v>
      </c>
      <c r="Q81" s="21">
        <v>86.17</v>
      </c>
      <c r="R81" s="15">
        <f>N81+P81+Q81</f>
        <v>101.59</v>
      </c>
      <c r="S81" s="4">
        <f>(R81/K81)*10</f>
        <v>4063.6000000000004</v>
      </c>
      <c r="T81" s="15">
        <f>S81/1.121</f>
        <v>3624.9776984834971</v>
      </c>
      <c r="U81" s="10">
        <v>68.7</v>
      </c>
    </row>
    <row r="82" spans="1:21" x14ac:dyDescent="0.2">
      <c r="A82" s="10" t="s">
        <v>87</v>
      </c>
      <c r="B82" s="10" t="s">
        <v>88</v>
      </c>
      <c r="C82" s="10">
        <v>2</v>
      </c>
      <c r="D82" s="10">
        <v>218</v>
      </c>
      <c r="E82" s="10" t="s">
        <v>79</v>
      </c>
      <c r="F82" s="10" t="s">
        <v>67</v>
      </c>
      <c r="G82" s="10"/>
      <c r="H82" s="10">
        <v>2023</v>
      </c>
      <c r="I82" s="10" t="s">
        <v>92</v>
      </c>
      <c r="J82" s="11">
        <v>45047</v>
      </c>
      <c r="K82" s="10">
        <v>0.25</v>
      </c>
      <c r="L82" s="19" t="s">
        <v>69</v>
      </c>
      <c r="M82" s="20" t="s">
        <v>69</v>
      </c>
      <c r="N82" s="21">
        <v>0</v>
      </c>
      <c r="O82" s="20" t="s">
        <v>69</v>
      </c>
      <c r="P82" s="21">
        <v>31.22</v>
      </c>
      <c r="Q82" s="21">
        <v>47.32</v>
      </c>
      <c r="R82" s="15">
        <f>N82+P82+Q82</f>
        <v>78.539999999999992</v>
      </c>
      <c r="S82" s="4">
        <f>(R82/K82)*10</f>
        <v>3141.5999999999995</v>
      </c>
      <c r="T82" s="15">
        <f>S82/1.121</f>
        <v>2802.4977698483494</v>
      </c>
      <c r="U82" s="10">
        <v>71.05</v>
      </c>
    </row>
    <row r="83" spans="1:21" x14ac:dyDescent="0.2">
      <c r="A83" s="10" t="s">
        <v>64</v>
      </c>
      <c r="B83" s="10" t="s">
        <v>65</v>
      </c>
      <c r="C83" s="10">
        <v>4</v>
      </c>
      <c r="D83" s="10">
        <v>408</v>
      </c>
      <c r="E83" s="10" t="s">
        <v>79</v>
      </c>
      <c r="F83" s="10" t="s">
        <v>67</v>
      </c>
      <c r="G83" s="10"/>
      <c r="H83" s="10">
        <v>2023</v>
      </c>
      <c r="I83" s="10" t="s">
        <v>92</v>
      </c>
      <c r="J83" s="11">
        <v>45047</v>
      </c>
      <c r="K83" s="10">
        <v>0.25</v>
      </c>
      <c r="L83" s="19" t="s">
        <v>69</v>
      </c>
      <c r="M83" s="20" t="s">
        <v>69</v>
      </c>
      <c r="N83" s="21">
        <v>0</v>
      </c>
      <c r="O83" s="20" t="s">
        <v>69</v>
      </c>
      <c r="P83" s="21">
        <v>35.1</v>
      </c>
      <c r="Q83" s="21">
        <v>24.1</v>
      </c>
      <c r="R83" s="15">
        <f>N83+P83+Q83</f>
        <v>59.2</v>
      </c>
      <c r="S83" s="4">
        <f>(R83/K83)*10</f>
        <v>2368</v>
      </c>
      <c r="T83" s="15">
        <f>S83/1.121</f>
        <v>2112.3996431757359</v>
      </c>
      <c r="U83" s="10">
        <v>72.47</v>
      </c>
    </row>
    <row r="84" spans="1:21" x14ac:dyDescent="0.2">
      <c r="A84" s="10" t="s">
        <v>64</v>
      </c>
      <c r="B84" s="10" t="s">
        <v>65</v>
      </c>
      <c r="C84" s="10">
        <v>3</v>
      </c>
      <c r="D84" s="10">
        <v>309</v>
      </c>
      <c r="E84" s="10" t="s">
        <v>79</v>
      </c>
      <c r="F84" s="10" t="s">
        <v>67</v>
      </c>
      <c r="G84" s="10"/>
      <c r="H84" s="10">
        <v>2023</v>
      </c>
      <c r="I84" s="10" t="s">
        <v>92</v>
      </c>
      <c r="J84" s="11">
        <v>45047</v>
      </c>
      <c r="K84" s="10">
        <v>0.25</v>
      </c>
      <c r="L84" s="19" t="s">
        <v>69</v>
      </c>
      <c r="M84" s="20" t="s">
        <v>69</v>
      </c>
      <c r="N84" s="21">
        <v>0</v>
      </c>
      <c r="O84" s="20" t="s">
        <v>69</v>
      </c>
      <c r="P84" s="21">
        <v>75.599999999999994</v>
      </c>
      <c r="Q84" s="21">
        <v>76.91</v>
      </c>
      <c r="R84" s="15">
        <f>N84+P84+Q84</f>
        <v>152.51</v>
      </c>
      <c r="S84" s="4">
        <f>(R84/K84)*10</f>
        <v>6100.4</v>
      </c>
      <c r="T84" s="15">
        <f>S84/1.121</f>
        <v>5441.9268510258698</v>
      </c>
      <c r="U84" s="10">
        <v>72.48</v>
      </c>
    </row>
    <row r="85" spans="1:21" x14ac:dyDescent="0.2">
      <c r="A85" s="10" t="s">
        <v>87</v>
      </c>
      <c r="B85" s="10" t="s">
        <v>88</v>
      </c>
      <c r="C85" s="10">
        <v>2</v>
      </c>
      <c r="D85" s="10">
        <v>217</v>
      </c>
      <c r="E85" s="10" t="s">
        <v>79</v>
      </c>
      <c r="F85" s="10" t="s">
        <v>67</v>
      </c>
      <c r="G85" s="10"/>
      <c r="H85" s="10">
        <v>2023</v>
      </c>
      <c r="I85" s="10" t="s">
        <v>92</v>
      </c>
      <c r="J85" s="11">
        <v>45047</v>
      </c>
      <c r="K85" s="10">
        <v>0.25</v>
      </c>
      <c r="L85" s="19" t="s">
        <v>69</v>
      </c>
      <c r="M85" s="20" t="s">
        <v>69</v>
      </c>
      <c r="N85" s="21">
        <v>0</v>
      </c>
      <c r="O85" s="20" t="s">
        <v>69</v>
      </c>
      <c r="P85" s="21">
        <v>28.2</v>
      </c>
      <c r="Q85" s="21">
        <v>64.5</v>
      </c>
      <c r="R85" s="15">
        <f>N85+P85+Q85</f>
        <v>92.7</v>
      </c>
      <c r="S85" s="4">
        <f>(R85/K85)*10</f>
        <v>3708</v>
      </c>
      <c r="T85" s="15">
        <f>S85/1.121</f>
        <v>3307.7609277430865</v>
      </c>
      <c r="U85" s="10">
        <v>72.599999999999994</v>
      </c>
    </row>
    <row r="86" spans="1:21" x14ac:dyDescent="0.2">
      <c r="A86" s="10" t="s">
        <v>87</v>
      </c>
      <c r="B86" s="10" t="s">
        <v>88</v>
      </c>
      <c r="C86" s="10">
        <v>2</v>
      </c>
      <c r="D86" s="10">
        <v>216</v>
      </c>
      <c r="E86" s="10" t="s">
        <v>79</v>
      </c>
      <c r="F86" s="10" t="s">
        <v>67</v>
      </c>
      <c r="G86" s="10"/>
      <c r="H86" s="10">
        <v>2023</v>
      </c>
      <c r="I86" s="10" t="s">
        <v>92</v>
      </c>
      <c r="J86" s="11">
        <v>45047</v>
      </c>
      <c r="K86" s="10">
        <v>0.25</v>
      </c>
      <c r="L86" s="19" t="s">
        <v>69</v>
      </c>
      <c r="M86" s="20" t="s">
        <v>69</v>
      </c>
      <c r="N86" s="21">
        <v>0</v>
      </c>
      <c r="O86" s="20" t="s">
        <v>69</v>
      </c>
      <c r="P86" s="21">
        <v>29.3</v>
      </c>
      <c r="Q86" s="21">
        <v>84.5</v>
      </c>
      <c r="R86" s="15">
        <f>N86+P86+Q86</f>
        <v>113.8</v>
      </c>
      <c r="S86" s="4">
        <f>(R86/K86)*10</f>
        <v>4552</v>
      </c>
      <c r="T86" s="15">
        <f>S86/1.121</f>
        <v>4060.6601248884926</v>
      </c>
      <c r="U86" s="10">
        <v>73.180000000000007</v>
      </c>
    </row>
    <row r="87" spans="1:21" x14ac:dyDescent="0.2">
      <c r="A87" s="10" t="s">
        <v>64</v>
      </c>
      <c r="B87" s="10" t="s">
        <v>65</v>
      </c>
      <c r="C87" s="10">
        <v>1</v>
      </c>
      <c r="D87" s="10">
        <v>107</v>
      </c>
      <c r="E87" s="10" t="s">
        <v>79</v>
      </c>
      <c r="F87" s="10" t="s">
        <v>67</v>
      </c>
      <c r="G87" s="10"/>
      <c r="H87" s="10">
        <v>2023</v>
      </c>
      <c r="I87" s="10" t="s">
        <v>92</v>
      </c>
      <c r="J87" s="11">
        <v>45047</v>
      </c>
      <c r="K87" s="10">
        <v>0.25</v>
      </c>
      <c r="L87" s="19" t="s">
        <v>69</v>
      </c>
      <c r="M87" s="20" t="s">
        <v>69</v>
      </c>
      <c r="N87" s="21">
        <v>5.71</v>
      </c>
      <c r="O87" s="20" t="s">
        <v>69</v>
      </c>
      <c r="P87" s="21">
        <v>33.1</v>
      </c>
      <c r="Q87" s="21">
        <v>93.9</v>
      </c>
      <c r="R87" s="15">
        <f>N87+P87+Q87</f>
        <v>132.71</v>
      </c>
      <c r="S87" s="4">
        <f>(R87/K87)*10</f>
        <v>5308.4000000000005</v>
      </c>
      <c r="T87" s="15">
        <f>S87/1.121</f>
        <v>4735.4148082069587</v>
      </c>
      <c r="U87" s="10">
        <v>80.38</v>
      </c>
    </row>
    <row r="88" spans="1:21" x14ac:dyDescent="0.2">
      <c r="A88" s="10" t="s">
        <v>87</v>
      </c>
      <c r="B88" s="10" t="s">
        <v>88</v>
      </c>
      <c r="C88" s="10">
        <v>2</v>
      </c>
      <c r="D88" s="10">
        <v>204</v>
      </c>
      <c r="E88" s="10" t="s">
        <v>79</v>
      </c>
      <c r="F88" s="10" t="s">
        <v>71</v>
      </c>
      <c r="G88" s="10" t="s">
        <v>72</v>
      </c>
      <c r="H88" s="10">
        <v>2023</v>
      </c>
      <c r="I88" s="10" t="s">
        <v>92</v>
      </c>
      <c r="J88" s="11">
        <v>45047</v>
      </c>
      <c r="K88" s="10">
        <v>0.25</v>
      </c>
      <c r="L88" s="19" t="s">
        <v>69</v>
      </c>
      <c r="M88" s="20" t="s">
        <v>69</v>
      </c>
      <c r="N88" s="21">
        <v>0</v>
      </c>
      <c r="O88" s="20" t="s">
        <v>69</v>
      </c>
      <c r="P88" s="21">
        <v>17.7</v>
      </c>
      <c r="Q88" s="21">
        <v>109.9</v>
      </c>
      <c r="R88" s="15">
        <f>N88+P88+Q88</f>
        <v>127.60000000000001</v>
      </c>
      <c r="S88" s="4">
        <f>(R88/K88)*10</f>
        <v>5104</v>
      </c>
      <c r="T88" s="15">
        <f>S88/1.121</f>
        <v>4553.0776092774313</v>
      </c>
      <c r="U88" s="10">
        <v>80.900000000000006</v>
      </c>
    </row>
    <row r="89" spans="1:21" x14ac:dyDescent="0.2">
      <c r="A89" s="10" t="s">
        <v>64</v>
      </c>
      <c r="B89" s="10" t="s">
        <v>65</v>
      </c>
      <c r="C89" s="10">
        <v>1</v>
      </c>
      <c r="D89" s="10">
        <v>114</v>
      </c>
      <c r="E89" s="10" t="s">
        <v>79</v>
      </c>
      <c r="F89" s="10" t="s">
        <v>71</v>
      </c>
      <c r="G89" s="10" t="s">
        <v>72</v>
      </c>
      <c r="H89" s="10">
        <v>2023</v>
      </c>
      <c r="I89" s="10" t="s">
        <v>92</v>
      </c>
      <c r="J89" s="11">
        <v>45047</v>
      </c>
      <c r="K89" s="10">
        <v>0.25</v>
      </c>
      <c r="L89" s="19" t="s">
        <v>69</v>
      </c>
      <c r="M89" s="20" t="s">
        <v>69</v>
      </c>
      <c r="N89" s="21">
        <v>3.61</v>
      </c>
      <c r="O89" s="20" t="s">
        <v>69</v>
      </c>
      <c r="P89" s="21">
        <v>42.1</v>
      </c>
      <c r="Q89" s="21">
        <v>91.6</v>
      </c>
      <c r="R89" s="15">
        <f>N89+P89+Q89</f>
        <v>137.31</v>
      </c>
      <c r="S89" s="4">
        <f>(R89/K89)*10</f>
        <v>5492.4</v>
      </c>
      <c r="T89" s="15">
        <f>S89/1.121</f>
        <v>4899.553969669937</v>
      </c>
      <c r="U89" s="10">
        <v>82.55</v>
      </c>
    </row>
    <row r="90" spans="1:21" x14ac:dyDescent="0.2">
      <c r="A90" s="10" t="s">
        <v>64</v>
      </c>
      <c r="B90" s="10" t="s">
        <v>65</v>
      </c>
      <c r="C90" s="10">
        <v>1</v>
      </c>
      <c r="D90" s="10">
        <v>108</v>
      </c>
      <c r="E90" s="10" t="s">
        <v>79</v>
      </c>
      <c r="F90" s="10" t="s">
        <v>67</v>
      </c>
      <c r="G90" s="10"/>
      <c r="H90" s="10">
        <v>2023</v>
      </c>
      <c r="I90" s="10" t="s">
        <v>92</v>
      </c>
      <c r="J90" s="11">
        <v>45047</v>
      </c>
      <c r="K90" s="10">
        <v>0.25</v>
      </c>
      <c r="L90" s="19" t="s">
        <v>69</v>
      </c>
      <c r="M90" s="20" t="s">
        <v>69</v>
      </c>
      <c r="N90" s="21">
        <v>6.9</v>
      </c>
      <c r="O90" s="20" t="s">
        <v>69</v>
      </c>
      <c r="P90" s="21">
        <v>99.2</v>
      </c>
      <c r="Q90" s="21">
        <v>58.53</v>
      </c>
      <c r="R90" s="15">
        <f>N90+P90+Q90</f>
        <v>164.63</v>
      </c>
      <c r="S90" s="4">
        <f>(R90/K90)*10</f>
        <v>6585.2</v>
      </c>
      <c r="T90" s="15">
        <f>S90/1.121</f>
        <v>5874.3978590544157</v>
      </c>
      <c r="U90" s="10">
        <v>82.62</v>
      </c>
    </row>
    <row r="91" spans="1:21" x14ac:dyDescent="0.2">
      <c r="A91" s="10" t="s">
        <v>64</v>
      </c>
      <c r="B91" s="10" t="s">
        <v>65</v>
      </c>
      <c r="C91" s="10">
        <v>1</v>
      </c>
      <c r="D91" s="10">
        <v>109</v>
      </c>
      <c r="E91" s="10" t="s">
        <v>79</v>
      </c>
      <c r="F91" s="10" t="s">
        <v>67</v>
      </c>
      <c r="G91" s="10"/>
      <c r="H91" s="10">
        <v>2023</v>
      </c>
      <c r="I91" s="10" t="s">
        <v>92</v>
      </c>
      <c r="J91" s="11">
        <v>45047</v>
      </c>
      <c r="K91" s="10">
        <v>0.25</v>
      </c>
      <c r="L91" s="19" t="s">
        <v>69</v>
      </c>
      <c r="M91" s="20" t="s">
        <v>69</v>
      </c>
      <c r="N91" s="21">
        <v>6.09</v>
      </c>
      <c r="O91" s="20" t="s">
        <v>69</v>
      </c>
      <c r="P91" s="21">
        <v>74.06</v>
      </c>
      <c r="Q91" s="21">
        <v>55.27</v>
      </c>
      <c r="R91" s="15">
        <f>N91+P91+Q91</f>
        <v>135.42000000000002</v>
      </c>
      <c r="S91" s="4">
        <f>(R91/K91)*10</f>
        <v>5416.8000000000011</v>
      </c>
      <c r="T91" s="15">
        <f>S91/1.121</f>
        <v>4832.1141837644973</v>
      </c>
      <c r="U91" s="10">
        <v>83.26</v>
      </c>
    </row>
    <row r="92" spans="1:21" x14ac:dyDescent="0.2">
      <c r="A92" s="10" t="s">
        <v>87</v>
      </c>
      <c r="B92" s="10" t="s">
        <v>88</v>
      </c>
      <c r="C92" s="10">
        <v>1</v>
      </c>
      <c r="D92" s="10">
        <v>107</v>
      </c>
      <c r="E92" s="10" t="s">
        <v>79</v>
      </c>
      <c r="F92" s="10" t="s">
        <v>67</v>
      </c>
      <c r="G92" s="10"/>
      <c r="H92" s="10">
        <v>2023</v>
      </c>
      <c r="I92" s="10" t="s">
        <v>92</v>
      </c>
      <c r="J92" s="11">
        <v>45050</v>
      </c>
      <c r="K92" s="10">
        <v>0.25</v>
      </c>
      <c r="L92" s="19" t="s">
        <v>69</v>
      </c>
      <c r="M92" s="20" t="s">
        <v>69</v>
      </c>
      <c r="N92" s="21">
        <v>8.06</v>
      </c>
      <c r="O92" s="20" t="s">
        <v>69</v>
      </c>
      <c r="P92" s="21">
        <v>73.92</v>
      </c>
      <c r="Q92" s="21">
        <v>8.82</v>
      </c>
      <c r="R92" s="15">
        <f>N92+P92+Q92</f>
        <v>90.800000000000011</v>
      </c>
      <c r="S92" s="4">
        <f>(R92/K92)*10</f>
        <v>3632.0000000000005</v>
      </c>
      <c r="T92" s="15">
        <f>S92/1.121</f>
        <v>3239.9643175735955</v>
      </c>
      <c r="U92" s="10">
        <v>60.26</v>
      </c>
    </row>
    <row r="93" spans="1:21" x14ac:dyDescent="0.2">
      <c r="A93" s="10" t="s">
        <v>87</v>
      </c>
      <c r="B93" s="10" t="s">
        <v>88</v>
      </c>
      <c r="C93" s="10">
        <v>3</v>
      </c>
      <c r="D93" s="10">
        <v>308</v>
      </c>
      <c r="E93" s="10" t="s">
        <v>79</v>
      </c>
      <c r="F93" s="10" t="s">
        <v>67</v>
      </c>
      <c r="G93" s="10"/>
      <c r="H93" s="10">
        <v>2023</v>
      </c>
      <c r="I93" s="10" t="s">
        <v>92</v>
      </c>
      <c r="J93" s="11">
        <v>45050</v>
      </c>
      <c r="K93" s="10">
        <v>0.25</v>
      </c>
      <c r="L93" s="19" t="s">
        <v>69</v>
      </c>
      <c r="M93" s="20" t="s">
        <v>69</v>
      </c>
      <c r="N93" s="21">
        <v>0</v>
      </c>
      <c r="O93" s="20" t="s">
        <v>69</v>
      </c>
      <c r="P93" s="21">
        <v>69.2</v>
      </c>
      <c r="Q93" s="21">
        <v>33.700000000000003</v>
      </c>
      <c r="R93" s="15">
        <f>N93+P93+Q93</f>
        <v>102.9</v>
      </c>
      <c r="S93" s="4">
        <f>(R93/K93)*10</f>
        <v>4116</v>
      </c>
      <c r="T93" s="15">
        <f>S93/1.121</f>
        <v>3671.7216770740411</v>
      </c>
      <c r="U93" s="10">
        <v>66.25</v>
      </c>
    </row>
    <row r="94" spans="1:21" x14ac:dyDescent="0.2">
      <c r="A94" s="10" t="s">
        <v>87</v>
      </c>
      <c r="B94" s="10" t="s">
        <v>88</v>
      </c>
      <c r="C94" s="10">
        <v>1</v>
      </c>
      <c r="D94" s="10">
        <v>109</v>
      </c>
      <c r="E94" s="10" t="s">
        <v>79</v>
      </c>
      <c r="F94" s="10" t="s">
        <v>67</v>
      </c>
      <c r="G94" s="10"/>
      <c r="H94" s="10">
        <v>2023</v>
      </c>
      <c r="I94" s="10" t="s">
        <v>92</v>
      </c>
      <c r="J94" s="11">
        <v>45050</v>
      </c>
      <c r="K94" s="10">
        <v>0.25</v>
      </c>
      <c r="L94" s="19" t="s">
        <v>69</v>
      </c>
      <c r="M94" s="20" t="s">
        <v>69</v>
      </c>
      <c r="N94" s="21">
        <v>0</v>
      </c>
      <c r="O94" s="20" t="s">
        <v>69</v>
      </c>
      <c r="P94" s="21">
        <v>67</v>
      </c>
      <c r="Q94" s="21">
        <v>57.5</v>
      </c>
      <c r="R94" s="15">
        <f>N94+P94+Q94</f>
        <v>124.5</v>
      </c>
      <c r="S94" s="4">
        <f>(R94/K94)*10</f>
        <v>4980</v>
      </c>
      <c r="T94" s="15">
        <f>S94/1.121</f>
        <v>4442.4620874219445</v>
      </c>
      <c r="U94" s="10">
        <v>70.239999999999995</v>
      </c>
    </row>
    <row r="95" spans="1:21" x14ac:dyDescent="0.2">
      <c r="A95" s="10" t="s">
        <v>87</v>
      </c>
      <c r="B95" s="10" t="s">
        <v>88</v>
      </c>
      <c r="C95" s="10">
        <v>1</v>
      </c>
      <c r="D95" s="10">
        <v>114</v>
      </c>
      <c r="E95" s="10" t="s">
        <v>79</v>
      </c>
      <c r="F95" s="10" t="s">
        <v>71</v>
      </c>
      <c r="G95" s="10" t="s">
        <v>72</v>
      </c>
      <c r="H95" s="10">
        <v>2023</v>
      </c>
      <c r="I95" s="10" t="s">
        <v>92</v>
      </c>
      <c r="J95" s="11">
        <v>45050</v>
      </c>
      <c r="K95" s="10">
        <v>0.25</v>
      </c>
      <c r="L95" s="19" t="s">
        <v>69</v>
      </c>
      <c r="M95" s="20" t="s">
        <v>69</v>
      </c>
      <c r="N95" s="21">
        <v>0</v>
      </c>
      <c r="O95" s="20" t="s">
        <v>69</v>
      </c>
      <c r="P95" s="21">
        <v>24.02</v>
      </c>
      <c r="Q95" s="21">
        <v>81.42</v>
      </c>
      <c r="R95" s="15">
        <f>N95+P95+Q95</f>
        <v>105.44</v>
      </c>
      <c r="S95" s="4">
        <f>(R95/K95)*10</f>
        <v>4217.6000000000004</v>
      </c>
      <c r="T95" s="15">
        <f>S95/1.121</f>
        <v>3762.3550401427301</v>
      </c>
      <c r="U95" s="10">
        <v>70.78</v>
      </c>
    </row>
    <row r="96" spans="1:21" x14ac:dyDescent="0.2">
      <c r="A96" s="10" t="s">
        <v>87</v>
      </c>
      <c r="B96" s="10" t="s">
        <v>88</v>
      </c>
      <c r="C96" s="10">
        <v>3</v>
      </c>
      <c r="D96" s="10">
        <v>307</v>
      </c>
      <c r="E96" s="10" t="s">
        <v>79</v>
      </c>
      <c r="F96" s="10" t="s">
        <v>67</v>
      </c>
      <c r="G96" s="10"/>
      <c r="H96" s="10">
        <v>2023</v>
      </c>
      <c r="I96" s="10" t="s">
        <v>92</v>
      </c>
      <c r="J96" s="11">
        <v>45050</v>
      </c>
      <c r="K96" s="10">
        <v>0.25</v>
      </c>
      <c r="L96" s="19" t="s">
        <v>69</v>
      </c>
      <c r="M96" s="20" t="s">
        <v>69</v>
      </c>
      <c r="N96" s="21">
        <v>0</v>
      </c>
      <c r="O96" s="20" t="s">
        <v>69</v>
      </c>
      <c r="P96" s="21">
        <v>59.28</v>
      </c>
      <c r="Q96" s="21">
        <v>32.06</v>
      </c>
      <c r="R96" s="15">
        <f>N96+P96+Q96</f>
        <v>91.34</v>
      </c>
      <c r="S96" s="4">
        <f>(R96/K96)*10</f>
        <v>3653.6000000000004</v>
      </c>
      <c r="T96" s="15">
        <f>S96/1.121</f>
        <v>3259.232827832293</v>
      </c>
      <c r="U96" s="10">
        <v>74.33</v>
      </c>
    </row>
    <row r="97" spans="1:21" x14ac:dyDescent="0.2">
      <c r="A97" s="10" t="s">
        <v>87</v>
      </c>
      <c r="B97" s="10" t="s">
        <v>88</v>
      </c>
      <c r="C97" s="10">
        <v>3</v>
      </c>
      <c r="D97" s="10">
        <v>315</v>
      </c>
      <c r="E97" s="10" t="s">
        <v>79</v>
      </c>
      <c r="F97" s="10" t="s">
        <v>71</v>
      </c>
      <c r="G97" s="10" t="s">
        <v>72</v>
      </c>
      <c r="H97" s="10">
        <v>2023</v>
      </c>
      <c r="I97" s="10" t="s">
        <v>92</v>
      </c>
      <c r="J97" s="11">
        <v>45050</v>
      </c>
      <c r="K97" s="10">
        <v>0.25</v>
      </c>
      <c r="L97" s="19" t="s">
        <v>69</v>
      </c>
      <c r="M97" s="20" t="s">
        <v>69</v>
      </c>
      <c r="N97" s="21">
        <v>0</v>
      </c>
      <c r="O97" s="20" t="s">
        <v>69</v>
      </c>
      <c r="P97" s="21">
        <v>24.03</v>
      </c>
      <c r="Q97" s="21">
        <v>115.27</v>
      </c>
      <c r="R97" s="15">
        <f>N97+P97+Q97</f>
        <v>139.30000000000001</v>
      </c>
      <c r="S97" s="4">
        <f>(R97/K97)*10</f>
        <v>5572</v>
      </c>
      <c r="T97" s="15">
        <f>S97/1.121</f>
        <v>4970.5619982158787</v>
      </c>
      <c r="U97" s="10">
        <v>74.83</v>
      </c>
    </row>
    <row r="98" spans="1:21" x14ac:dyDescent="0.2">
      <c r="A98" s="10" t="s">
        <v>87</v>
      </c>
      <c r="B98" s="10" t="s">
        <v>88</v>
      </c>
      <c r="C98" s="10">
        <v>3</v>
      </c>
      <c r="D98" s="10">
        <v>309</v>
      </c>
      <c r="E98" s="10" t="s">
        <v>79</v>
      </c>
      <c r="F98" s="10" t="s">
        <v>67</v>
      </c>
      <c r="G98" s="10"/>
      <c r="H98" s="10">
        <v>2023</v>
      </c>
      <c r="I98" s="10" t="s">
        <v>92</v>
      </c>
      <c r="J98" s="11">
        <v>45050</v>
      </c>
      <c r="K98" s="10">
        <v>0.25</v>
      </c>
      <c r="L98" s="19" t="s">
        <v>69</v>
      </c>
      <c r="M98" s="20" t="s">
        <v>69</v>
      </c>
      <c r="N98" s="21">
        <v>0</v>
      </c>
      <c r="O98" s="20" t="s">
        <v>69</v>
      </c>
      <c r="P98" s="21">
        <v>45.4</v>
      </c>
      <c r="Q98" s="21">
        <v>59.3</v>
      </c>
      <c r="R98" s="15">
        <f>N98+P98+Q98</f>
        <v>104.69999999999999</v>
      </c>
      <c r="S98" s="4">
        <f>(R98/K98)*10</f>
        <v>4188</v>
      </c>
      <c r="T98" s="15">
        <f>S98/1.121</f>
        <v>3735.9500446030329</v>
      </c>
      <c r="U98" s="10">
        <v>77.22</v>
      </c>
    </row>
    <row r="99" spans="1:21" x14ac:dyDescent="0.2">
      <c r="A99" s="10" t="s">
        <v>87</v>
      </c>
      <c r="B99" s="10" t="s">
        <v>88</v>
      </c>
      <c r="C99" s="10">
        <v>1</v>
      </c>
      <c r="D99" s="10">
        <v>108</v>
      </c>
      <c r="E99" s="10" t="s">
        <v>79</v>
      </c>
      <c r="F99" s="10" t="s">
        <v>67</v>
      </c>
      <c r="G99" s="10"/>
      <c r="H99" s="10">
        <v>2023</v>
      </c>
      <c r="I99" s="10" t="s">
        <v>92</v>
      </c>
      <c r="J99" s="11">
        <v>45050</v>
      </c>
      <c r="K99" s="10">
        <v>0.25</v>
      </c>
      <c r="L99" s="19" t="s">
        <v>69</v>
      </c>
      <c r="M99" s="20" t="s">
        <v>69</v>
      </c>
      <c r="N99" s="21">
        <v>0</v>
      </c>
      <c r="O99" s="20" t="s">
        <v>69</v>
      </c>
      <c r="P99" s="21">
        <v>59.44</v>
      </c>
      <c r="Q99" s="21">
        <v>26.34</v>
      </c>
      <c r="R99" s="15">
        <f>N99+P99+Q99</f>
        <v>85.78</v>
      </c>
      <c r="S99" s="4">
        <f>(R99/K99)*10</f>
        <v>3431.2</v>
      </c>
      <c r="T99" s="15">
        <f>S99/1.121</f>
        <v>3060.8385370205174</v>
      </c>
      <c r="U99" s="10">
        <v>79.89</v>
      </c>
    </row>
    <row r="100" spans="1:21" x14ac:dyDescent="0.2">
      <c r="A100" s="10" t="s">
        <v>87</v>
      </c>
      <c r="B100" s="10" t="s">
        <v>88</v>
      </c>
      <c r="C100" s="10">
        <v>4</v>
      </c>
      <c r="D100" s="10">
        <v>407</v>
      </c>
      <c r="E100" s="10" t="s">
        <v>79</v>
      </c>
      <c r="F100" s="10" t="s">
        <v>67</v>
      </c>
      <c r="G100" s="10"/>
      <c r="H100" s="10">
        <v>2023</v>
      </c>
      <c r="I100" s="10" t="s">
        <v>92</v>
      </c>
      <c r="J100" s="11">
        <v>45054</v>
      </c>
      <c r="K100" s="10">
        <v>0.25</v>
      </c>
      <c r="L100" s="19" t="s">
        <v>69</v>
      </c>
      <c r="M100" s="20" t="s">
        <v>69</v>
      </c>
      <c r="N100" s="21">
        <v>0</v>
      </c>
      <c r="O100" s="20" t="s">
        <v>69</v>
      </c>
      <c r="P100" s="21">
        <v>54.6</v>
      </c>
      <c r="Q100" s="21">
        <v>68.599999999999994</v>
      </c>
      <c r="R100" s="15">
        <f>N100+P100+Q100</f>
        <v>123.19999999999999</v>
      </c>
      <c r="S100" s="4">
        <f>(R100/K100)*10</f>
        <v>4928</v>
      </c>
      <c r="T100" s="15">
        <f>S100/1.121</f>
        <v>4396.0749330954504</v>
      </c>
      <c r="U100" s="10">
        <v>72.62</v>
      </c>
    </row>
    <row r="101" spans="1:21" x14ac:dyDescent="0.2">
      <c r="A101" s="10" t="s">
        <v>87</v>
      </c>
      <c r="B101" s="10" t="s">
        <v>88</v>
      </c>
      <c r="C101" s="10">
        <v>4</v>
      </c>
      <c r="D101" s="10">
        <v>409</v>
      </c>
      <c r="E101" s="10" t="s">
        <v>79</v>
      </c>
      <c r="F101" s="10" t="s">
        <v>67</v>
      </c>
      <c r="G101" s="10"/>
      <c r="H101" s="10">
        <v>2023</v>
      </c>
      <c r="I101" s="10" t="s">
        <v>92</v>
      </c>
      <c r="J101" s="11">
        <v>45054</v>
      </c>
      <c r="K101" s="10">
        <v>0.25</v>
      </c>
      <c r="L101" s="19" t="s">
        <v>69</v>
      </c>
      <c r="M101" s="20" t="s">
        <v>69</v>
      </c>
      <c r="N101" s="21">
        <v>0</v>
      </c>
      <c r="O101" s="20" t="s">
        <v>69</v>
      </c>
      <c r="P101" s="21">
        <v>30.5</v>
      </c>
      <c r="Q101" s="21">
        <v>88.6</v>
      </c>
      <c r="R101" s="15">
        <f>N101+P101+Q101</f>
        <v>119.1</v>
      </c>
      <c r="S101" s="4">
        <f>(R101/K101)*10</f>
        <v>4764</v>
      </c>
      <c r="T101" s="15">
        <f>S101/1.121</f>
        <v>4249.776984834969</v>
      </c>
      <c r="U101" s="10">
        <v>79.81</v>
      </c>
    </row>
    <row r="102" spans="1:21" x14ac:dyDescent="0.2">
      <c r="A102" s="10" t="s">
        <v>87</v>
      </c>
      <c r="B102" s="10" t="s">
        <v>88</v>
      </c>
      <c r="C102" s="10">
        <v>4</v>
      </c>
      <c r="D102" s="10">
        <v>413</v>
      </c>
      <c r="E102" s="10" t="s">
        <v>79</v>
      </c>
      <c r="F102" s="10" t="s">
        <v>71</v>
      </c>
      <c r="G102" s="10" t="s">
        <v>72</v>
      </c>
      <c r="H102" s="10">
        <v>2023</v>
      </c>
      <c r="I102" s="10" t="s">
        <v>92</v>
      </c>
      <c r="J102" s="11">
        <v>45054</v>
      </c>
      <c r="K102" s="10">
        <v>0.25</v>
      </c>
      <c r="L102" s="19" t="s">
        <v>69</v>
      </c>
      <c r="M102" s="20" t="s">
        <v>69</v>
      </c>
      <c r="N102" s="21">
        <v>0</v>
      </c>
      <c r="O102" s="20" t="s">
        <v>69</v>
      </c>
      <c r="P102" s="21">
        <v>40.6</v>
      </c>
      <c r="Q102" s="21">
        <v>167.1</v>
      </c>
      <c r="R102" s="15">
        <f>N102+P102+Q102</f>
        <v>207.7</v>
      </c>
      <c r="S102" s="4">
        <f>(R102/K102)*10</f>
        <v>8308</v>
      </c>
      <c r="T102" s="15">
        <f>S102/1.121</f>
        <v>7411.239964317574</v>
      </c>
      <c r="U102" s="10">
        <v>81</v>
      </c>
    </row>
    <row r="103" spans="1:21" x14ac:dyDescent="0.2">
      <c r="A103" s="10" t="s">
        <v>87</v>
      </c>
      <c r="B103" s="10" t="s">
        <v>88</v>
      </c>
      <c r="C103" s="10">
        <v>4</v>
      </c>
      <c r="D103" s="10">
        <v>408</v>
      </c>
      <c r="E103" s="10" t="s">
        <v>79</v>
      </c>
      <c r="F103" s="10" t="s">
        <v>67</v>
      </c>
      <c r="G103" s="10"/>
      <c r="H103" s="10">
        <v>2023</v>
      </c>
      <c r="I103" s="10" t="s">
        <v>92</v>
      </c>
      <c r="J103" s="11">
        <v>45054</v>
      </c>
      <c r="K103" s="10">
        <v>0.25</v>
      </c>
      <c r="L103" s="19" t="s">
        <v>69</v>
      </c>
      <c r="M103" s="20" t="s">
        <v>69</v>
      </c>
      <c r="N103" s="21">
        <v>0</v>
      </c>
      <c r="O103" s="20" t="s">
        <v>69</v>
      </c>
      <c r="P103" s="21">
        <v>54.2</v>
      </c>
      <c r="Q103" s="21">
        <v>73.8</v>
      </c>
      <c r="R103" s="15">
        <f>N103+P103+Q103</f>
        <v>128</v>
      </c>
      <c r="S103" s="4">
        <f>(R103/K103)*10</f>
        <v>5120</v>
      </c>
      <c r="T103" s="15">
        <f>S103/1.121</f>
        <v>4567.350579839429</v>
      </c>
      <c r="U103" s="10" t="s">
        <v>69</v>
      </c>
    </row>
    <row r="104" spans="1:21" x14ac:dyDescent="0.2">
      <c r="A104" s="10" t="s">
        <v>64</v>
      </c>
      <c r="B104" s="10" t="s">
        <v>65</v>
      </c>
      <c r="C104" s="10">
        <v>2</v>
      </c>
      <c r="D104" s="10">
        <v>206</v>
      </c>
      <c r="E104" s="10" t="s">
        <v>79</v>
      </c>
      <c r="F104" s="10" t="s">
        <v>71</v>
      </c>
      <c r="G104" s="10" t="s">
        <v>76</v>
      </c>
      <c r="H104" s="10">
        <v>2023</v>
      </c>
      <c r="I104" s="10" t="s">
        <v>90</v>
      </c>
      <c r="J104" s="11">
        <v>45070</v>
      </c>
      <c r="K104" s="10">
        <v>0.25</v>
      </c>
      <c r="L104" s="19" t="s">
        <v>69</v>
      </c>
      <c r="M104" s="20" t="s">
        <v>69</v>
      </c>
      <c r="N104" s="21">
        <v>0</v>
      </c>
      <c r="O104" s="20" t="s">
        <v>69</v>
      </c>
      <c r="P104" s="21">
        <v>78.8</v>
      </c>
      <c r="Q104" s="21">
        <v>42.9</v>
      </c>
      <c r="R104" s="15">
        <f>N104+P104+Q104</f>
        <v>121.69999999999999</v>
      </c>
      <c r="S104" s="4">
        <f>(R104/K104)*10</f>
        <v>4868</v>
      </c>
      <c r="T104" s="15">
        <f>S104/1.121</f>
        <v>4342.5512934879571</v>
      </c>
      <c r="U104" s="10" t="s">
        <v>69</v>
      </c>
    </row>
    <row r="105" spans="1:21" x14ac:dyDescent="0.2">
      <c r="A105" s="10" t="s">
        <v>64</v>
      </c>
      <c r="B105" s="10" t="s">
        <v>65</v>
      </c>
      <c r="C105" s="10">
        <v>4</v>
      </c>
      <c r="D105" s="10">
        <v>414</v>
      </c>
      <c r="E105" s="10" t="s">
        <v>79</v>
      </c>
      <c r="F105" s="10" t="s">
        <v>71</v>
      </c>
      <c r="G105" s="10" t="s">
        <v>76</v>
      </c>
      <c r="H105" s="10">
        <v>2023</v>
      </c>
      <c r="I105" s="10" t="s">
        <v>90</v>
      </c>
      <c r="J105" s="11">
        <v>45070</v>
      </c>
      <c r="K105" s="10">
        <v>0.25</v>
      </c>
      <c r="L105" s="19" t="s">
        <v>69</v>
      </c>
      <c r="M105" s="20" t="s">
        <v>69</v>
      </c>
      <c r="N105" s="21">
        <v>0</v>
      </c>
      <c r="O105" s="20" t="s">
        <v>69</v>
      </c>
      <c r="P105" s="21">
        <v>67.17</v>
      </c>
      <c r="Q105" s="21">
        <v>89.34</v>
      </c>
      <c r="R105" s="15">
        <f>N105+P105+Q105</f>
        <v>156.51</v>
      </c>
      <c r="S105" s="4">
        <f>(R105/K105)*10</f>
        <v>6260.4</v>
      </c>
      <c r="T105" s="15">
        <f>S105/1.121</f>
        <v>5584.6565566458512</v>
      </c>
      <c r="U105" s="10" t="s">
        <v>69</v>
      </c>
    </row>
    <row r="106" spans="1:21" x14ac:dyDescent="0.2">
      <c r="A106" s="10" t="s">
        <v>87</v>
      </c>
      <c r="B106" s="10" t="s">
        <v>88</v>
      </c>
      <c r="C106" s="10">
        <v>2</v>
      </c>
      <c r="D106" s="10">
        <v>206</v>
      </c>
      <c r="E106" s="10" t="s">
        <v>79</v>
      </c>
      <c r="F106" s="10" t="s">
        <v>71</v>
      </c>
      <c r="G106" s="10" t="s">
        <v>76</v>
      </c>
      <c r="H106" s="10">
        <v>2023</v>
      </c>
      <c r="I106" s="10" t="s">
        <v>90</v>
      </c>
      <c r="J106" s="11">
        <v>45070</v>
      </c>
      <c r="K106" s="10">
        <v>0.25</v>
      </c>
      <c r="L106" s="19" t="s">
        <v>69</v>
      </c>
      <c r="M106" s="20" t="s">
        <v>69</v>
      </c>
      <c r="N106" s="21">
        <v>0</v>
      </c>
      <c r="O106" s="20" t="s">
        <v>69</v>
      </c>
      <c r="P106" s="21">
        <v>35.130000000000003</v>
      </c>
      <c r="Q106" s="21">
        <v>111.08</v>
      </c>
      <c r="R106" s="15">
        <f>N106+P106+Q106</f>
        <v>146.21</v>
      </c>
      <c r="S106" s="4">
        <f>(R106/K106)*10</f>
        <v>5848.4000000000005</v>
      </c>
      <c r="T106" s="15">
        <f>S106/1.121</f>
        <v>5217.1275646743979</v>
      </c>
      <c r="U106" s="10" t="s">
        <v>69</v>
      </c>
    </row>
    <row r="107" spans="1:21" x14ac:dyDescent="0.2">
      <c r="A107" s="10" t="s">
        <v>64</v>
      </c>
      <c r="B107" s="10" t="s">
        <v>65</v>
      </c>
      <c r="C107" s="10">
        <v>1</v>
      </c>
      <c r="D107" s="10">
        <v>113</v>
      </c>
      <c r="E107" s="10" t="s">
        <v>79</v>
      </c>
      <c r="F107" s="10" t="s">
        <v>71</v>
      </c>
      <c r="G107" s="10" t="s">
        <v>76</v>
      </c>
      <c r="H107" s="10">
        <v>2023</v>
      </c>
      <c r="I107" s="10" t="s">
        <v>90</v>
      </c>
      <c r="J107" s="11">
        <v>45070</v>
      </c>
      <c r="K107" s="10">
        <v>0.25</v>
      </c>
      <c r="L107" s="19" t="s">
        <v>69</v>
      </c>
      <c r="M107" s="20" t="s">
        <v>69</v>
      </c>
      <c r="N107" s="21">
        <v>0</v>
      </c>
      <c r="O107" s="20" t="s">
        <v>69</v>
      </c>
      <c r="P107" s="21">
        <v>45.6</v>
      </c>
      <c r="Q107" s="21">
        <v>116.4</v>
      </c>
      <c r="R107" s="15">
        <f>N107+P107+Q107</f>
        <v>162</v>
      </c>
      <c r="S107" s="4">
        <f>(R107/K107)*10</f>
        <v>6480</v>
      </c>
      <c r="T107" s="15">
        <f>S107/1.121</f>
        <v>5780.5530776092774</v>
      </c>
      <c r="U107" s="10" t="s">
        <v>69</v>
      </c>
    </row>
    <row r="108" spans="1:21" x14ac:dyDescent="0.2">
      <c r="A108" s="10" t="s">
        <v>87</v>
      </c>
      <c r="B108" s="10" t="s">
        <v>88</v>
      </c>
      <c r="C108" s="10">
        <v>4</v>
      </c>
      <c r="D108" s="10">
        <v>414</v>
      </c>
      <c r="E108" s="10" t="s">
        <v>79</v>
      </c>
      <c r="F108" s="10" t="s">
        <v>71</v>
      </c>
      <c r="G108" s="10" t="s">
        <v>76</v>
      </c>
      <c r="H108" s="10">
        <v>2023</v>
      </c>
      <c r="I108" s="10" t="s">
        <v>90</v>
      </c>
      <c r="J108" s="11">
        <v>45070</v>
      </c>
      <c r="K108" s="10">
        <v>0.25</v>
      </c>
      <c r="L108" s="19" t="s">
        <v>69</v>
      </c>
      <c r="M108" s="20" t="s">
        <v>69</v>
      </c>
      <c r="N108" s="21">
        <v>12.35</v>
      </c>
      <c r="O108" s="20" t="s">
        <v>69</v>
      </c>
      <c r="P108" s="21">
        <v>118.34</v>
      </c>
      <c r="Q108" s="21">
        <v>124.06</v>
      </c>
      <c r="R108" s="15">
        <f>N108+P108+Q108</f>
        <v>254.75</v>
      </c>
      <c r="S108" s="4">
        <f>(R108/K108)*10</f>
        <v>10190</v>
      </c>
      <c r="T108" s="15">
        <f>S108/1.121</f>
        <v>9090.0981266726139</v>
      </c>
      <c r="U108" s="10" t="s">
        <v>69</v>
      </c>
    </row>
    <row r="109" spans="1:21" x14ac:dyDescent="0.2">
      <c r="A109" s="10" t="s">
        <v>64</v>
      </c>
      <c r="B109" s="10" t="s">
        <v>65</v>
      </c>
      <c r="C109" s="10">
        <v>3</v>
      </c>
      <c r="D109" s="10">
        <v>313</v>
      </c>
      <c r="E109" s="10" t="s">
        <v>79</v>
      </c>
      <c r="F109" s="10" t="s">
        <v>71</v>
      </c>
      <c r="G109" s="10" t="s">
        <v>76</v>
      </c>
      <c r="H109" s="10">
        <v>2023</v>
      </c>
      <c r="I109" s="10" t="s">
        <v>90</v>
      </c>
      <c r="J109" s="11">
        <v>45070</v>
      </c>
      <c r="K109" s="10">
        <v>0.25</v>
      </c>
      <c r="L109" s="19" t="s">
        <v>69</v>
      </c>
      <c r="M109" s="20" t="s">
        <v>69</v>
      </c>
      <c r="N109" s="23">
        <v>0</v>
      </c>
      <c r="O109" s="20" t="s">
        <v>69</v>
      </c>
      <c r="P109" s="21">
        <v>61.97</v>
      </c>
      <c r="Q109" s="21">
        <v>155.69</v>
      </c>
      <c r="R109" s="15">
        <f>N109+P109+Q109</f>
        <v>217.66</v>
      </c>
      <c r="S109" s="4">
        <f>(R109/K109)*10</f>
        <v>8706.4</v>
      </c>
      <c r="T109" s="15">
        <f>S109/1.121</f>
        <v>7766.6369313113291</v>
      </c>
      <c r="U109" s="10" t="s">
        <v>69</v>
      </c>
    </row>
    <row r="110" spans="1:21" x14ac:dyDescent="0.2">
      <c r="A110" s="10" t="s">
        <v>64</v>
      </c>
      <c r="B110" s="10" t="s">
        <v>65</v>
      </c>
      <c r="C110" s="10">
        <v>1</v>
      </c>
      <c r="D110" s="10">
        <v>103</v>
      </c>
      <c r="E110" s="10" t="s">
        <v>108</v>
      </c>
      <c r="F110" s="10" t="s">
        <v>71</v>
      </c>
      <c r="G110" s="10" t="s">
        <v>73</v>
      </c>
      <c r="H110" s="10">
        <v>2022</v>
      </c>
      <c r="I110" s="10" t="s">
        <v>91</v>
      </c>
      <c r="J110" s="11">
        <v>44659</v>
      </c>
      <c r="K110" s="10">
        <v>0.5</v>
      </c>
      <c r="L110" s="24">
        <v>31</v>
      </c>
      <c r="M110" s="20" t="s">
        <v>69</v>
      </c>
      <c r="N110" s="21" t="s">
        <v>69</v>
      </c>
      <c r="O110" s="20" t="s">
        <v>69</v>
      </c>
      <c r="P110" s="21" t="s">
        <v>69</v>
      </c>
      <c r="Q110" s="23" t="s">
        <v>69</v>
      </c>
      <c r="R110" s="15">
        <f>L110</f>
        <v>31</v>
      </c>
      <c r="S110" s="15">
        <f>(R110/K110)*10</f>
        <v>620</v>
      </c>
      <c r="T110" s="15">
        <f>S110/1.121</f>
        <v>553.07760927743084</v>
      </c>
      <c r="U110" s="10">
        <v>16.41</v>
      </c>
    </row>
    <row r="111" spans="1:21" x14ac:dyDescent="0.2">
      <c r="A111" s="10" t="s">
        <v>64</v>
      </c>
      <c r="B111" s="10" t="s">
        <v>65</v>
      </c>
      <c r="C111" s="10">
        <v>2</v>
      </c>
      <c r="D111" s="10">
        <v>210</v>
      </c>
      <c r="E111" s="10" t="s">
        <v>108</v>
      </c>
      <c r="F111" s="10" t="s">
        <v>71</v>
      </c>
      <c r="G111" s="10" t="s">
        <v>73</v>
      </c>
      <c r="H111" s="10">
        <v>2022</v>
      </c>
      <c r="I111" s="10" t="s">
        <v>91</v>
      </c>
      <c r="J111" s="11">
        <v>44659</v>
      </c>
      <c r="K111" s="10">
        <v>0.5</v>
      </c>
      <c r="L111" s="24">
        <v>14.47</v>
      </c>
      <c r="M111" s="20" t="s">
        <v>69</v>
      </c>
      <c r="N111" s="21" t="s">
        <v>69</v>
      </c>
      <c r="O111" s="20" t="s">
        <v>69</v>
      </c>
      <c r="P111" s="21" t="s">
        <v>69</v>
      </c>
      <c r="Q111" s="23" t="s">
        <v>69</v>
      </c>
      <c r="R111" s="15">
        <f>L111</f>
        <v>14.47</v>
      </c>
      <c r="S111" s="15">
        <f>(R111/K111)*10</f>
        <v>289.40000000000003</v>
      </c>
      <c r="T111" s="15">
        <f>S111/1.121</f>
        <v>258.16235504014276</v>
      </c>
      <c r="U111" s="10" t="s">
        <v>69</v>
      </c>
    </row>
    <row r="112" spans="1:21" x14ac:dyDescent="0.2">
      <c r="A112" s="10" t="s">
        <v>87</v>
      </c>
      <c r="B112" s="10" t="s">
        <v>88</v>
      </c>
      <c r="C112" s="10">
        <v>4</v>
      </c>
      <c r="D112" s="10">
        <v>401</v>
      </c>
      <c r="E112" s="10" t="s">
        <v>108</v>
      </c>
      <c r="F112" s="10" t="s">
        <v>71</v>
      </c>
      <c r="G112" s="10" t="s">
        <v>73</v>
      </c>
      <c r="H112" s="10">
        <v>2022</v>
      </c>
      <c r="I112" s="10" t="s">
        <v>91</v>
      </c>
      <c r="J112" s="11">
        <v>44660</v>
      </c>
      <c r="K112" s="10">
        <v>0.5</v>
      </c>
      <c r="L112" s="24">
        <v>35.450000000000003</v>
      </c>
      <c r="M112" s="20" t="s">
        <v>69</v>
      </c>
      <c r="N112" s="21" t="s">
        <v>69</v>
      </c>
      <c r="O112" s="20" t="s">
        <v>69</v>
      </c>
      <c r="P112" s="21" t="s">
        <v>69</v>
      </c>
      <c r="Q112" s="23" t="s">
        <v>69</v>
      </c>
      <c r="R112" s="15">
        <f>L112</f>
        <v>35.450000000000003</v>
      </c>
      <c r="S112" s="15">
        <f>(R112/K112)*10</f>
        <v>709</v>
      </c>
      <c r="T112" s="15">
        <f>S112/1.121</f>
        <v>632.47100802854595</v>
      </c>
      <c r="U112" s="10">
        <v>4.24</v>
      </c>
    </row>
    <row r="113" spans="1:21" x14ac:dyDescent="0.2">
      <c r="A113" s="10" t="s">
        <v>87</v>
      </c>
      <c r="B113" s="10" t="s">
        <v>88</v>
      </c>
      <c r="C113" s="10">
        <v>3</v>
      </c>
      <c r="D113" s="10">
        <v>303</v>
      </c>
      <c r="E113" s="10" t="s">
        <v>108</v>
      </c>
      <c r="F113" s="10" t="s">
        <v>71</v>
      </c>
      <c r="G113" s="10" t="s">
        <v>73</v>
      </c>
      <c r="H113" s="10">
        <v>2022</v>
      </c>
      <c r="I113" s="10" t="s">
        <v>91</v>
      </c>
      <c r="J113" s="11">
        <v>44660</v>
      </c>
      <c r="K113" s="10">
        <v>0.5</v>
      </c>
      <c r="L113" s="24">
        <v>27.59</v>
      </c>
      <c r="M113" s="20" t="s">
        <v>69</v>
      </c>
      <c r="N113" s="21" t="s">
        <v>69</v>
      </c>
      <c r="O113" s="20" t="s">
        <v>69</v>
      </c>
      <c r="P113" s="21" t="s">
        <v>69</v>
      </c>
      <c r="Q113" s="23" t="s">
        <v>69</v>
      </c>
      <c r="R113" s="15">
        <f>L113</f>
        <v>27.59</v>
      </c>
      <c r="S113" s="15">
        <f>(R113/K113)*10</f>
        <v>551.79999999999995</v>
      </c>
      <c r="T113" s="15">
        <f>S113/1.121</f>
        <v>492.2390722569134</v>
      </c>
      <c r="U113" s="10">
        <v>5.43</v>
      </c>
    </row>
    <row r="114" spans="1:21" x14ac:dyDescent="0.2">
      <c r="A114" s="10" t="s">
        <v>87</v>
      </c>
      <c r="B114" s="10" t="s">
        <v>88</v>
      </c>
      <c r="C114" s="10">
        <v>2</v>
      </c>
      <c r="D114" s="10">
        <v>210</v>
      </c>
      <c r="E114" s="10" t="s">
        <v>108</v>
      </c>
      <c r="F114" s="10" t="s">
        <v>71</v>
      </c>
      <c r="G114" s="10" t="s">
        <v>73</v>
      </c>
      <c r="H114" s="10">
        <v>2022</v>
      </c>
      <c r="I114" s="10" t="s">
        <v>91</v>
      </c>
      <c r="J114" s="11">
        <v>44660</v>
      </c>
      <c r="K114" s="10">
        <v>0.5</v>
      </c>
      <c r="L114" s="24">
        <v>11.81</v>
      </c>
      <c r="M114" s="20" t="s">
        <v>69</v>
      </c>
      <c r="N114" s="21" t="s">
        <v>69</v>
      </c>
      <c r="O114" s="20" t="s">
        <v>69</v>
      </c>
      <c r="P114" s="21" t="s">
        <v>69</v>
      </c>
      <c r="Q114" s="23" t="s">
        <v>69</v>
      </c>
      <c r="R114" s="15">
        <f>L114</f>
        <v>11.81</v>
      </c>
      <c r="S114" s="15">
        <f>(R114/K114)*10</f>
        <v>236.20000000000002</v>
      </c>
      <c r="T114" s="15">
        <f>S114/1.121</f>
        <v>210.70472792149869</v>
      </c>
      <c r="U114" s="10">
        <v>8.2899999999999991</v>
      </c>
    </row>
    <row r="115" spans="1:21" x14ac:dyDescent="0.2">
      <c r="A115" s="10" t="s">
        <v>87</v>
      </c>
      <c r="B115" s="10" t="s">
        <v>88</v>
      </c>
      <c r="C115" s="10">
        <v>1</v>
      </c>
      <c r="D115" s="10">
        <v>103</v>
      </c>
      <c r="E115" s="10" t="s">
        <v>108</v>
      </c>
      <c r="F115" s="10" t="s">
        <v>71</v>
      </c>
      <c r="G115" s="10" t="s">
        <v>73</v>
      </c>
      <c r="H115" s="10">
        <v>2022</v>
      </c>
      <c r="I115" s="10" t="s">
        <v>91</v>
      </c>
      <c r="J115" s="11">
        <v>44660</v>
      </c>
      <c r="K115" s="10">
        <v>0.5</v>
      </c>
      <c r="L115" s="24">
        <v>17.73</v>
      </c>
      <c r="M115" s="20" t="s">
        <v>69</v>
      </c>
      <c r="N115" s="21" t="s">
        <v>69</v>
      </c>
      <c r="O115" s="20" t="s">
        <v>69</v>
      </c>
      <c r="P115" s="21" t="s">
        <v>69</v>
      </c>
      <c r="Q115" s="23" t="s">
        <v>69</v>
      </c>
      <c r="R115" s="15">
        <f>L115</f>
        <v>17.73</v>
      </c>
      <c r="S115" s="15">
        <f>(R115/K115)*10</f>
        <v>354.6</v>
      </c>
      <c r="T115" s="15">
        <f>S115/1.121</f>
        <v>316.32471008028546</v>
      </c>
      <c r="U115" s="10">
        <v>9.7799999999999994</v>
      </c>
    </row>
    <row r="116" spans="1:21" x14ac:dyDescent="0.2">
      <c r="A116" s="10" t="s">
        <v>64</v>
      </c>
      <c r="B116" s="10" t="s">
        <v>65</v>
      </c>
      <c r="C116" s="10">
        <v>3</v>
      </c>
      <c r="D116" s="10">
        <v>303</v>
      </c>
      <c r="E116" s="10" t="s">
        <v>108</v>
      </c>
      <c r="F116" s="10" t="s">
        <v>71</v>
      </c>
      <c r="G116" s="10" t="s">
        <v>73</v>
      </c>
      <c r="H116" s="10">
        <v>2022</v>
      </c>
      <c r="I116" s="10" t="s">
        <v>91</v>
      </c>
      <c r="J116" s="11">
        <v>44660</v>
      </c>
      <c r="K116" s="10">
        <v>0.5</v>
      </c>
      <c r="L116" s="24">
        <v>47.8</v>
      </c>
      <c r="M116" s="20" t="s">
        <v>69</v>
      </c>
      <c r="N116" s="21" t="s">
        <v>69</v>
      </c>
      <c r="O116" s="20" t="s">
        <v>69</v>
      </c>
      <c r="P116" s="21" t="s">
        <v>69</v>
      </c>
      <c r="Q116" s="23" t="s">
        <v>69</v>
      </c>
      <c r="R116" s="15">
        <f>L116</f>
        <v>47.8</v>
      </c>
      <c r="S116" s="15">
        <f>(R116/K116)*10</f>
        <v>956</v>
      </c>
      <c r="T116" s="15">
        <f>S116/1.121</f>
        <v>852.8099910793934</v>
      </c>
      <c r="U116" s="10">
        <v>14.05</v>
      </c>
    </row>
    <row r="117" spans="1:21" x14ac:dyDescent="0.2">
      <c r="A117" s="10" t="s">
        <v>64</v>
      </c>
      <c r="B117" s="10" t="s">
        <v>65</v>
      </c>
      <c r="C117" s="10">
        <v>4</v>
      </c>
      <c r="D117" s="10">
        <v>401</v>
      </c>
      <c r="E117" s="10" t="s">
        <v>108</v>
      </c>
      <c r="F117" s="10" t="s">
        <v>71</v>
      </c>
      <c r="G117" s="10" t="s">
        <v>73</v>
      </c>
      <c r="H117" s="10">
        <v>2022</v>
      </c>
      <c r="I117" s="10" t="s">
        <v>91</v>
      </c>
      <c r="J117" s="11">
        <v>44660</v>
      </c>
      <c r="K117" s="10">
        <v>0.5</v>
      </c>
      <c r="L117" s="24">
        <v>49.82</v>
      </c>
      <c r="M117" s="20" t="s">
        <v>69</v>
      </c>
      <c r="N117" s="21" t="s">
        <v>69</v>
      </c>
      <c r="O117" s="20" t="s">
        <v>69</v>
      </c>
      <c r="P117" s="21" t="s">
        <v>69</v>
      </c>
      <c r="Q117" s="23" t="s">
        <v>69</v>
      </c>
      <c r="R117" s="15">
        <f>L117</f>
        <v>49.82</v>
      </c>
      <c r="S117" s="15">
        <f>(R117/K117)*10</f>
        <v>996.4</v>
      </c>
      <c r="T117" s="15">
        <f>S117/1.121</f>
        <v>888.84924174843889</v>
      </c>
      <c r="U117" s="10">
        <v>24.4</v>
      </c>
    </row>
    <row r="118" spans="1:21" x14ac:dyDescent="0.2">
      <c r="A118" s="10" t="s">
        <v>64</v>
      </c>
      <c r="B118" s="10" t="s">
        <v>65</v>
      </c>
      <c r="C118" s="10">
        <v>2</v>
      </c>
      <c r="D118" s="10">
        <v>209</v>
      </c>
      <c r="E118" s="10" t="s">
        <v>108</v>
      </c>
      <c r="F118" s="10" t="s">
        <v>67</v>
      </c>
      <c r="G118" s="10"/>
      <c r="H118" s="10">
        <v>2022</v>
      </c>
      <c r="I118" s="10" t="s">
        <v>92</v>
      </c>
      <c r="J118" s="11">
        <v>44680</v>
      </c>
      <c r="K118" s="10">
        <v>0.5</v>
      </c>
      <c r="L118" s="24">
        <v>15.36</v>
      </c>
      <c r="M118" s="20" t="s">
        <v>69</v>
      </c>
      <c r="N118" s="21" t="s">
        <v>69</v>
      </c>
      <c r="O118" s="20" t="s">
        <v>69</v>
      </c>
      <c r="P118" s="21" t="s">
        <v>69</v>
      </c>
      <c r="Q118" s="23" t="s">
        <v>69</v>
      </c>
      <c r="R118" s="15">
        <f>L118</f>
        <v>15.36</v>
      </c>
      <c r="S118" s="15">
        <f>(R118/K118)*10</f>
        <v>307.2</v>
      </c>
      <c r="T118" s="15">
        <f>S118/1.121</f>
        <v>274.04103479036576</v>
      </c>
      <c r="U118" s="10" t="s">
        <v>69</v>
      </c>
    </row>
    <row r="119" spans="1:21" x14ac:dyDescent="0.2">
      <c r="A119" s="10" t="s">
        <v>64</v>
      </c>
      <c r="B119" s="10" t="s">
        <v>65</v>
      </c>
      <c r="C119" s="10">
        <v>2</v>
      </c>
      <c r="D119" s="10">
        <v>208</v>
      </c>
      <c r="E119" s="10" t="s">
        <v>108</v>
      </c>
      <c r="F119" s="10" t="s">
        <v>67</v>
      </c>
      <c r="G119" s="10"/>
      <c r="H119" s="10">
        <v>2022</v>
      </c>
      <c r="I119" s="10" t="s">
        <v>92</v>
      </c>
      <c r="J119" s="11">
        <v>44680</v>
      </c>
      <c r="K119" s="10">
        <v>0.5</v>
      </c>
      <c r="L119" s="24">
        <v>17.41</v>
      </c>
      <c r="M119" s="20" t="s">
        <v>69</v>
      </c>
      <c r="N119" s="21" t="s">
        <v>69</v>
      </c>
      <c r="O119" s="20" t="s">
        <v>69</v>
      </c>
      <c r="P119" s="21" t="s">
        <v>69</v>
      </c>
      <c r="Q119" s="23" t="s">
        <v>69</v>
      </c>
      <c r="R119" s="15">
        <f>L119</f>
        <v>17.41</v>
      </c>
      <c r="S119" s="15">
        <f>(R119/K119)*10</f>
        <v>348.2</v>
      </c>
      <c r="T119" s="15">
        <f>S119/1.121</f>
        <v>310.61552185548618</v>
      </c>
      <c r="U119" s="10" t="s">
        <v>69</v>
      </c>
    </row>
    <row r="120" spans="1:21" x14ac:dyDescent="0.2">
      <c r="A120" s="10" t="s">
        <v>64</v>
      </c>
      <c r="B120" s="10" t="s">
        <v>65</v>
      </c>
      <c r="C120" s="10">
        <v>1</v>
      </c>
      <c r="D120" s="10">
        <v>102</v>
      </c>
      <c r="E120" s="10" t="s">
        <v>108</v>
      </c>
      <c r="F120" s="10" t="s">
        <v>71</v>
      </c>
      <c r="G120" s="10" t="s">
        <v>72</v>
      </c>
      <c r="H120" s="10">
        <v>2022</v>
      </c>
      <c r="I120" s="10" t="s">
        <v>92</v>
      </c>
      <c r="J120" s="11">
        <v>44680</v>
      </c>
      <c r="K120" s="10">
        <v>0.5</v>
      </c>
      <c r="L120" s="24">
        <v>24</v>
      </c>
      <c r="M120" s="20" t="s">
        <v>69</v>
      </c>
      <c r="N120" s="21" t="s">
        <v>69</v>
      </c>
      <c r="O120" s="20" t="s">
        <v>69</v>
      </c>
      <c r="P120" s="21" t="s">
        <v>69</v>
      </c>
      <c r="Q120" s="23" t="s">
        <v>69</v>
      </c>
      <c r="R120" s="15">
        <f>L120</f>
        <v>24</v>
      </c>
      <c r="S120" s="15">
        <f>(R120/K120)*10</f>
        <v>480</v>
      </c>
      <c r="T120" s="15">
        <f>S120/1.121</f>
        <v>428.18911685994647</v>
      </c>
      <c r="U120" s="10" t="s">
        <v>69</v>
      </c>
    </row>
    <row r="121" spans="1:21" x14ac:dyDescent="0.2">
      <c r="A121" s="10" t="s">
        <v>64</v>
      </c>
      <c r="B121" s="10" t="s">
        <v>65</v>
      </c>
      <c r="C121" s="10">
        <v>1</v>
      </c>
      <c r="D121" s="10">
        <v>112</v>
      </c>
      <c r="E121" s="10" t="s">
        <v>108</v>
      </c>
      <c r="F121" s="10" t="s">
        <v>67</v>
      </c>
      <c r="G121" s="10"/>
      <c r="H121" s="10">
        <v>2022</v>
      </c>
      <c r="I121" s="10" t="s">
        <v>92</v>
      </c>
      <c r="J121" s="11">
        <v>44680</v>
      </c>
      <c r="K121" s="10">
        <v>0.5</v>
      </c>
      <c r="L121" s="24">
        <v>26.01</v>
      </c>
      <c r="M121" s="20" t="s">
        <v>69</v>
      </c>
      <c r="N121" s="21" t="s">
        <v>69</v>
      </c>
      <c r="O121" s="20" t="s">
        <v>69</v>
      </c>
      <c r="P121" s="21" t="s">
        <v>69</v>
      </c>
      <c r="Q121" s="23" t="s">
        <v>69</v>
      </c>
      <c r="R121" s="15">
        <f>L121</f>
        <v>26.01</v>
      </c>
      <c r="S121" s="15">
        <f>(R121/K121)*10</f>
        <v>520.20000000000005</v>
      </c>
      <c r="T121" s="15">
        <f>S121/1.121</f>
        <v>464.04995539696705</v>
      </c>
      <c r="U121" s="10" t="s">
        <v>69</v>
      </c>
    </row>
    <row r="122" spans="1:21" x14ac:dyDescent="0.2">
      <c r="A122" s="10" t="s">
        <v>64</v>
      </c>
      <c r="B122" s="10" t="s">
        <v>65</v>
      </c>
      <c r="C122" s="10">
        <v>1</v>
      </c>
      <c r="D122" s="10">
        <v>111</v>
      </c>
      <c r="E122" s="10" t="s">
        <v>108</v>
      </c>
      <c r="F122" s="10" t="s">
        <v>67</v>
      </c>
      <c r="G122" s="10"/>
      <c r="H122" s="10">
        <v>2022</v>
      </c>
      <c r="I122" s="10" t="s">
        <v>92</v>
      </c>
      <c r="J122" s="11">
        <v>44680</v>
      </c>
      <c r="K122" s="10">
        <v>0.5</v>
      </c>
      <c r="L122" s="24">
        <v>29.71</v>
      </c>
      <c r="M122" s="20" t="s">
        <v>69</v>
      </c>
      <c r="N122" s="21" t="s">
        <v>69</v>
      </c>
      <c r="O122" s="20" t="s">
        <v>69</v>
      </c>
      <c r="P122" s="21" t="s">
        <v>69</v>
      </c>
      <c r="Q122" s="23" t="s">
        <v>69</v>
      </c>
      <c r="R122" s="15">
        <f>L122</f>
        <v>29.71</v>
      </c>
      <c r="S122" s="15">
        <f>(R122/K122)*10</f>
        <v>594.20000000000005</v>
      </c>
      <c r="T122" s="15">
        <f>S122/1.121</f>
        <v>530.06244424620877</v>
      </c>
      <c r="U122" s="10" t="s">
        <v>69</v>
      </c>
    </row>
    <row r="123" spans="1:21" x14ac:dyDescent="0.2">
      <c r="A123" s="10" t="s">
        <v>64</v>
      </c>
      <c r="B123" s="10" t="s">
        <v>65</v>
      </c>
      <c r="C123" s="10">
        <v>2</v>
      </c>
      <c r="D123" s="10">
        <v>211</v>
      </c>
      <c r="E123" s="10" t="s">
        <v>108</v>
      </c>
      <c r="F123" s="10" t="s">
        <v>71</v>
      </c>
      <c r="G123" s="10" t="s">
        <v>72</v>
      </c>
      <c r="H123" s="10">
        <v>2022</v>
      </c>
      <c r="I123" s="10" t="s">
        <v>92</v>
      </c>
      <c r="J123" s="11">
        <v>44680</v>
      </c>
      <c r="K123" s="10">
        <v>0.5</v>
      </c>
      <c r="L123" s="24">
        <v>37.92</v>
      </c>
      <c r="M123" s="20" t="s">
        <v>69</v>
      </c>
      <c r="N123" s="21" t="s">
        <v>69</v>
      </c>
      <c r="O123" s="20" t="s">
        <v>69</v>
      </c>
      <c r="P123" s="21" t="s">
        <v>69</v>
      </c>
      <c r="Q123" s="23" t="s">
        <v>69</v>
      </c>
      <c r="R123" s="15">
        <f>L123</f>
        <v>37.92</v>
      </c>
      <c r="S123" s="15">
        <f>(R123/K123)*10</f>
        <v>758.40000000000009</v>
      </c>
      <c r="T123" s="15">
        <f>S123/1.121</f>
        <v>676.53880463871553</v>
      </c>
      <c r="U123" s="10" t="s">
        <v>69</v>
      </c>
    </row>
    <row r="124" spans="1:21" x14ac:dyDescent="0.2">
      <c r="A124" s="10" t="s">
        <v>64</v>
      </c>
      <c r="B124" s="10" t="s">
        <v>65</v>
      </c>
      <c r="C124" s="10">
        <v>1</v>
      </c>
      <c r="D124" s="10">
        <v>110</v>
      </c>
      <c r="E124" s="10" t="s">
        <v>108</v>
      </c>
      <c r="F124" s="10" t="s">
        <v>67</v>
      </c>
      <c r="G124" s="10"/>
      <c r="H124" s="10">
        <v>2022</v>
      </c>
      <c r="I124" s="10" t="s">
        <v>92</v>
      </c>
      <c r="J124" s="11">
        <v>44680</v>
      </c>
      <c r="K124" s="10">
        <v>0.5</v>
      </c>
      <c r="L124" s="24">
        <v>40.270000000000003</v>
      </c>
      <c r="M124" s="20" t="s">
        <v>69</v>
      </c>
      <c r="N124" s="21" t="s">
        <v>69</v>
      </c>
      <c r="O124" s="20" t="s">
        <v>69</v>
      </c>
      <c r="P124" s="21" t="s">
        <v>69</v>
      </c>
      <c r="Q124" s="23" t="s">
        <v>69</v>
      </c>
      <c r="R124" s="15">
        <f>L124</f>
        <v>40.270000000000003</v>
      </c>
      <c r="S124" s="15">
        <f>(R124/K124)*10</f>
        <v>805.40000000000009</v>
      </c>
      <c r="T124" s="15">
        <f>S124/1.121</f>
        <v>718.46565566458526</v>
      </c>
      <c r="U124" s="10" t="s">
        <v>69</v>
      </c>
    </row>
    <row r="125" spans="1:21" x14ac:dyDescent="0.2">
      <c r="A125" s="10" t="s">
        <v>64</v>
      </c>
      <c r="B125" s="10" t="s">
        <v>65</v>
      </c>
      <c r="C125" s="10">
        <v>2</v>
      </c>
      <c r="D125" s="10">
        <v>207</v>
      </c>
      <c r="E125" s="10" t="s">
        <v>108</v>
      </c>
      <c r="F125" s="10" t="s">
        <v>67</v>
      </c>
      <c r="G125" s="10"/>
      <c r="H125" s="10">
        <v>2022</v>
      </c>
      <c r="I125" s="10" t="s">
        <v>92</v>
      </c>
      <c r="J125" s="11">
        <v>44680</v>
      </c>
      <c r="K125" s="10">
        <v>0.5</v>
      </c>
      <c r="L125" s="24">
        <v>42.84</v>
      </c>
      <c r="M125" s="20" t="s">
        <v>69</v>
      </c>
      <c r="N125" s="21" t="s">
        <v>69</v>
      </c>
      <c r="O125" s="20" t="s">
        <v>69</v>
      </c>
      <c r="P125" s="21" t="s">
        <v>69</v>
      </c>
      <c r="Q125" s="23" t="s">
        <v>69</v>
      </c>
      <c r="R125" s="15">
        <f>L125</f>
        <v>42.84</v>
      </c>
      <c r="S125" s="15">
        <f>(R125/K125)*10</f>
        <v>856.80000000000007</v>
      </c>
      <c r="T125" s="15">
        <f>S125/1.121</f>
        <v>764.31757359500455</v>
      </c>
      <c r="U125" s="10" t="s">
        <v>69</v>
      </c>
    </row>
    <row r="126" spans="1:21" x14ac:dyDescent="0.2">
      <c r="A126" s="10" t="s">
        <v>64</v>
      </c>
      <c r="B126" s="10" t="s">
        <v>65</v>
      </c>
      <c r="C126" s="10">
        <v>3</v>
      </c>
      <c r="D126" s="10">
        <v>310</v>
      </c>
      <c r="E126" s="10" t="s">
        <v>108</v>
      </c>
      <c r="F126" s="10" t="s">
        <v>67</v>
      </c>
      <c r="G126" s="10"/>
      <c r="H126" s="10">
        <v>2022</v>
      </c>
      <c r="I126" s="10" t="s">
        <v>92</v>
      </c>
      <c r="J126" s="11">
        <v>44681</v>
      </c>
      <c r="K126" s="10">
        <v>0.5</v>
      </c>
      <c r="L126" s="24">
        <v>20.149999999999999</v>
      </c>
      <c r="M126" s="20" t="s">
        <v>69</v>
      </c>
      <c r="N126" s="21" t="s">
        <v>69</v>
      </c>
      <c r="O126" s="20" t="s">
        <v>69</v>
      </c>
      <c r="P126" s="21" t="s">
        <v>69</v>
      </c>
      <c r="Q126" s="23" t="s">
        <v>69</v>
      </c>
      <c r="R126" s="15">
        <f>L126</f>
        <v>20.149999999999999</v>
      </c>
      <c r="S126" s="15">
        <f>(R126/K126)*10</f>
        <v>403</v>
      </c>
      <c r="T126" s="15">
        <f>S126/1.121</f>
        <v>359.50044603033007</v>
      </c>
      <c r="U126" s="10" t="s">
        <v>69</v>
      </c>
    </row>
    <row r="127" spans="1:21" x14ac:dyDescent="0.2">
      <c r="A127" s="10" t="s">
        <v>64</v>
      </c>
      <c r="B127" s="10" t="s">
        <v>65</v>
      </c>
      <c r="C127" s="10">
        <v>3</v>
      </c>
      <c r="D127" s="10">
        <v>311</v>
      </c>
      <c r="E127" s="10" t="s">
        <v>108</v>
      </c>
      <c r="F127" s="10" t="s">
        <v>67</v>
      </c>
      <c r="G127" s="10"/>
      <c r="H127" s="10">
        <v>2022</v>
      </c>
      <c r="I127" s="10" t="s">
        <v>92</v>
      </c>
      <c r="J127" s="11">
        <v>44681</v>
      </c>
      <c r="K127" s="10">
        <v>0.5</v>
      </c>
      <c r="L127" s="24">
        <v>22.8</v>
      </c>
      <c r="M127" s="20" t="s">
        <v>69</v>
      </c>
      <c r="N127" s="21" t="s">
        <v>69</v>
      </c>
      <c r="O127" s="20" t="s">
        <v>69</v>
      </c>
      <c r="P127" s="21" t="s">
        <v>69</v>
      </c>
      <c r="Q127" s="23" t="s">
        <v>69</v>
      </c>
      <c r="R127" s="15">
        <f>L127</f>
        <v>22.8</v>
      </c>
      <c r="S127" s="15">
        <f>(R127/K127)*10</f>
        <v>456</v>
      </c>
      <c r="T127" s="15">
        <f>S127/1.121</f>
        <v>406.77966101694915</v>
      </c>
      <c r="U127" s="10" t="s">
        <v>69</v>
      </c>
    </row>
    <row r="128" spans="1:21" x14ac:dyDescent="0.2">
      <c r="A128" s="10" t="s">
        <v>64</v>
      </c>
      <c r="B128" s="10" t="s">
        <v>65</v>
      </c>
      <c r="C128" s="10">
        <v>3</v>
      </c>
      <c r="D128" s="10">
        <v>312</v>
      </c>
      <c r="E128" s="10" t="s">
        <v>108</v>
      </c>
      <c r="F128" s="10" t="s">
        <v>67</v>
      </c>
      <c r="G128" s="10"/>
      <c r="H128" s="10">
        <v>2022</v>
      </c>
      <c r="I128" s="10" t="s">
        <v>92</v>
      </c>
      <c r="J128" s="11">
        <v>44681</v>
      </c>
      <c r="K128" s="10">
        <v>0.5</v>
      </c>
      <c r="L128" s="24">
        <v>22.98</v>
      </c>
      <c r="M128" s="20" t="s">
        <v>69</v>
      </c>
      <c r="N128" s="21" t="s">
        <v>69</v>
      </c>
      <c r="O128" s="20" t="s">
        <v>69</v>
      </c>
      <c r="P128" s="21" t="s">
        <v>69</v>
      </c>
      <c r="Q128" s="23" t="s">
        <v>69</v>
      </c>
      <c r="R128" s="15">
        <f>L128</f>
        <v>22.98</v>
      </c>
      <c r="S128" s="15">
        <f>(R128/K128)*10</f>
        <v>459.6</v>
      </c>
      <c r="T128" s="15">
        <f>S128/1.121</f>
        <v>409.99107939339876</v>
      </c>
      <c r="U128" s="10" t="s">
        <v>69</v>
      </c>
    </row>
    <row r="129" spans="1:21" x14ac:dyDescent="0.2">
      <c r="A129" s="10" t="s">
        <v>64</v>
      </c>
      <c r="B129" s="10" t="s">
        <v>65</v>
      </c>
      <c r="C129" s="10">
        <v>4</v>
      </c>
      <c r="D129" s="10">
        <v>417</v>
      </c>
      <c r="E129" s="10" t="s">
        <v>108</v>
      </c>
      <c r="F129" s="10" t="s">
        <v>67</v>
      </c>
      <c r="G129" s="10"/>
      <c r="H129" s="10">
        <v>2022</v>
      </c>
      <c r="I129" s="10" t="s">
        <v>92</v>
      </c>
      <c r="J129" s="11">
        <v>44681</v>
      </c>
      <c r="K129" s="10">
        <v>0.5</v>
      </c>
      <c r="L129" s="24">
        <v>25.54</v>
      </c>
      <c r="M129" s="20" t="s">
        <v>69</v>
      </c>
      <c r="N129" s="21" t="s">
        <v>69</v>
      </c>
      <c r="O129" s="20" t="s">
        <v>69</v>
      </c>
      <c r="P129" s="21" t="s">
        <v>69</v>
      </c>
      <c r="Q129" s="23" t="s">
        <v>69</v>
      </c>
      <c r="R129" s="15">
        <f>L129</f>
        <v>25.54</v>
      </c>
      <c r="S129" s="15">
        <f>(R129/K129)*10</f>
        <v>510.79999999999995</v>
      </c>
      <c r="T129" s="15">
        <f>S129/1.121</f>
        <v>455.66458519179298</v>
      </c>
      <c r="U129" s="10" t="s">
        <v>69</v>
      </c>
    </row>
    <row r="130" spans="1:21" x14ac:dyDescent="0.2">
      <c r="A130" s="10" t="s">
        <v>64</v>
      </c>
      <c r="B130" s="10" t="s">
        <v>65</v>
      </c>
      <c r="C130" s="10">
        <v>4</v>
      </c>
      <c r="D130" s="10">
        <v>416</v>
      </c>
      <c r="E130" s="10" t="s">
        <v>108</v>
      </c>
      <c r="F130" s="10" t="s">
        <v>67</v>
      </c>
      <c r="G130" s="10"/>
      <c r="H130" s="10">
        <v>2022</v>
      </c>
      <c r="I130" s="10" t="s">
        <v>92</v>
      </c>
      <c r="J130" s="11">
        <v>44681</v>
      </c>
      <c r="K130" s="10">
        <v>0.5</v>
      </c>
      <c r="L130" s="24">
        <v>28.95</v>
      </c>
      <c r="M130" s="20" t="s">
        <v>69</v>
      </c>
      <c r="N130" s="21" t="s">
        <v>69</v>
      </c>
      <c r="O130" s="20" t="s">
        <v>69</v>
      </c>
      <c r="P130" s="21" t="s">
        <v>69</v>
      </c>
      <c r="Q130" s="23" t="s">
        <v>69</v>
      </c>
      <c r="R130" s="15">
        <f>L130</f>
        <v>28.95</v>
      </c>
      <c r="S130" s="15">
        <f>(R130/K130)*10</f>
        <v>579</v>
      </c>
      <c r="T130" s="15">
        <f>S130/1.121</f>
        <v>516.50312221231047</v>
      </c>
      <c r="U130" s="10" t="s">
        <v>69</v>
      </c>
    </row>
    <row r="131" spans="1:21" x14ac:dyDescent="0.2">
      <c r="A131" s="10" t="s">
        <v>64</v>
      </c>
      <c r="B131" s="10" t="s">
        <v>65</v>
      </c>
      <c r="C131" s="10">
        <v>4</v>
      </c>
      <c r="D131" s="10">
        <v>418</v>
      </c>
      <c r="E131" s="10" t="s">
        <v>108</v>
      </c>
      <c r="F131" s="10" t="s">
        <v>67</v>
      </c>
      <c r="G131" s="10"/>
      <c r="H131" s="10">
        <v>2022</v>
      </c>
      <c r="I131" s="10" t="s">
        <v>92</v>
      </c>
      <c r="J131" s="11">
        <v>44681</v>
      </c>
      <c r="K131" s="10">
        <v>0.5</v>
      </c>
      <c r="L131" s="24">
        <v>39.33</v>
      </c>
      <c r="M131" s="20" t="s">
        <v>69</v>
      </c>
      <c r="N131" s="21" t="s">
        <v>69</v>
      </c>
      <c r="O131" s="20" t="s">
        <v>69</v>
      </c>
      <c r="P131" s="21" t="s">
        <v>69</v>
      </c>
      <c r="Q131" s="23" t="s">
        <v>69</v>
      </c>
      <c r="R131" s="15">
        <f>L131</f>
        <v>39.33</v>
      </c>
      <c r="S131" s="15">
        <f>(R131/K131)*10</f>
        <v>786.59999999999991</v>
      </c>
      <c r="T131" s="15">
        <f>S131/1.121</f>
        <v>701.69491525423723</v>
      </c>
      <c r="U131" s="10" t="s">
        <v>69</v>
      </c>
    </row>
    <row r="132" spans="1:21" x14ac:dyDescent="0.2">
      <c r="A132" s="10" t="s">
        <v>64</v>
      </c>
      <c r="B132" s="10" t="s">
        <v>65</v>
      </c>
      <c r="C132" s="10">
        <v>4</v>
      </c>
      <c r="D132" s="10">
        <v>402</v>
      </c>
      <c r="E132" s="10" t="s">
        <v>108</v>
      </c>
      <c r="F132" s="10" t="s">
        <v>71</v>
      </c>
      <c r="G132" s="10" t="s">
        <v>72</v>
      </c>
      <c r="H132" s="10">
        <v>2022</v>
      </c>
      <c r="I132" s="10" t="s">
        <v>92</v>
      </c>
      <c r="J132" s="11">
        <v>44681</v>
      </c>
      <c r="K132" s="10">
        <v>0.5</v>
      </c>
      <c r="L132" s="24">
        <v>59.64</v>
      </c>
      <c r="M132" s="20" t="s">
        <v>69</v>
      </c>
      <c r="N132" s="21" t="s">
        <v>69</v>
      </c>
      <c r="O132" s="20" t="s">
        <v>69</v>
      </c>
      <c r="P132" s="21" t="s">
        <v>69</v>
      </c>
      <c r="Q132" s="23" t="s">
        <v>69</v>
      </c>
      <c r="R132" s="15">
        <f>L132</f>
        <v>59.64</v>
      </c>
      <c r="S132" s="15">
        <f>(R132/K132)*10</f>
        <v>1192.8</v>
      </c>
      <c r="T132" s="15">
        <f>S132/1.121</f>
        <v>1064.0499553969669</v>
      </c>
      <c r="U132" s="10" t="s">
        <v>69</v>
      </c>
    </row>
    <row r="133" spans="1:21" x14ac:dyDescent="0.2">
      <c r="A133" s="10" t="s">
        <v>64</v>
      </c>
      <c r="B133" s="10" t="s">
        <v>65</v>
      </c>
      <c r="C133" s="10">
        <v>3</v>
      </c>
      <c r="D133" s="10">
        <v>302</v>
      </c>
      <c r="E133" s="10" t="s">
        <v>108</v>
      </c>
      <c r="F133" s="10" t="s">
        <v>71</v>
      </c>
      <c r="G133" s="10" t="s">
        <v>72</v>
      </c>
      <c r="H133" s="10">
        <v>2022</v>
      </c>
      <c r="I133" s="10" t="s">
        <v>92</v>
      </c>
      <c r="J133" s="11">
        <v>44681</v>
      </c>
      <c r="K133" s="10">
        <v>0.5</v>
      </c>
      <c r="L133" s="24">
        <v>75.88</v>
      </c>
      <c r="M133" s="20" t="s">
        <v>69</v>
      </c>
      <c r="N133" s="21" t="s">
        <v>69</v>
      </c>
      <c r="O133" s="20" t="s">
        <v>69</v>
      </c>
      <c r="P133" s="21" t="s">
        <v>69</v>
      </c>
      <c r="Q133" s="23" t="s">
        <v>69</v>
      </c>
      <c r="R133" s="15">
        <f>L133</f>
        <v>75.88</v>
      </c>
      <c r="S133" s="15">
        <f>(R133/K133)*10</f>
        <v>1517.6</v>
      </c>
      <c r="T133" s="15">
        <f>S133/1.121</f>
        <v>1353.7912578055307</v>
      </c>
      <c r="U133" s="10" t="s">
        <v>69</v>
      </c>
    </row>
    <row r="134" spans="1:21" x14ac:dyDescent="0.2">
      <c r="A134" s="10" t="s">
        <v>87</v>
      </c>
      <c r="B134" s="10" t="s">
        <v>88</v>
      </c>
      <c r="C134" s="10">
        <v>2</v>
      </c>
      <c r="D134" s="10">
        <v>207</v>
      </c>
      <c r="E134" s="10" t="s">
        <v>108</v>
      </c>
      <c r="F134" s="10" t="s">
        <v>67</v>
      </c>
      <c r="G134" s="10"/>
      <c r="H134" s="10">
        <v>2022</v>
      </c>
      <c r="I134" s="10" t="s">
        <v>92</v>
      </c>
      <c r="J134" s="11">
        <v>44682</v>
      </c>
      <c r="K134" s="10">
        <v>0.5</v>
      </c>
      <c r="L134" s="24">
        <v>12.79</v>
      </c>
      <c r="M134" s="20" t="s">
        <v>69</v>
      </c>
      <c r="N134" s="21" t="s">
        <v>69</v>
      </c>
      <c r="O134" s="20" t="s">
        <v>69</v>
      </c>
      <c r="P134" s="21" t="s">
        <v>69</v>
      </c>
      <c r="Q134" s="23" t="s">
        <v>69</v>
      </c>
      <c r="R134" s="15">
        <f>L134</f>
        <v>12.79</v>
      </c>
      <c r="S134" s="15">
        <f>(R134/K134)*10</f>
        <v>255.79999999999998</v>
      </c>
      <c r="T134" s="15">
        <f>S134/1.121</f>
        <v>228.18911685994647</v>
      </c>
      <c r="U134" s="10" t="s">
        <v>69</v>
      </c>
    </row>
    <row r="135" spans="1:21" x14ac:dyDescent="0.2">
      <c r="A135" s="10" t="s">
        <v>87</v>
      </c>
      <c r="B135" s="10" t="s">
        <v>88</v>
      </c>
      <c r="C135" s="10">
        <v>2</v>
      </c>
      <c r="D135" s="10">
        <v>211</v>
      </c>
      <c r="E135" s="10" t="s">
        <v>108</v>
      </c>
      <c r="F135" s="10" t="s">
        <v>71</v>
      </c>
      <c r="G135" s="10" t="s">
        <v>72</v>
      </c>
      <c r="H135" s="10">
        <v>2022</v>
      </c>
      <c r="I135" s="10" t="s">
        <v>92</v>
      </c>
      <c r="J135" s="11">
        <v>44682</v>
      </c>
      <c r="K135" s="10">
        <v>0.5</v>
      </c>
      <c r="L135" s="24">
        <v>26.04</v>
      </c>
      <c r="M135" s="20" t="s">
        <v>69</v>
      </c>
      <c r="N135" s="21" t="s">
        <v>69</v>
      </c>
      <c r="O135" s="20" t="s">
        <v>69</v>
      </c>
      <c r="P135" s="21" t="s">
        <v>69</v>
      </c>
      <c r="Q135" s="23" t="s">
        <v>69</v>
      </c>
      <c r="R135" s="15">
        <f>L135</f>
        <v>26.04</v>
      </c>
      <c r="S135" s="15">
        <f>(R135/K135)*10</f>
        <v>520.79999999999995</v>
      </c>
      <c r="T135" s="15">
        <f>S135/1.121</f>
        <v>464.58519179304187</v>
      </c>
      <c r="U135" s="10" t="s">
        <v>69</v>
      </c>
    </row>
    <row r="136" spans="1:21" x14ac:dyDescent="0.2">
      <c r="A136" s="10" t="s">
        <v>87</v>
      </c>
      <c r="B136" s="10" t="s">
        <v>88</v>
      </c>
      <c r="C136" s="10">
        <v>1</v>
      </c>
      <c r="D136" s="10">
        <v>110</v>
      </c>
      <c r="E136" s="10" t="s">
        <v>108</v>
      </c>
      <c r="F136" s="10" t="s">
        <v>67</v>
      </c>
      <c r="G136" s="10"/>
      <c r="H136" s="10">
        <v>2022</v>
      </c>
      <c r="I136" s="10" t="s">
        <v>92</v>
      </c>
      <c r="J136" s="11">
        <v>44682</v>
      </c>
      <c r="K136" s="10">
        <v>0.5</v>
      </c>
      <c r="L136" s="24">
        <v>33.15</v>
      </c>
      <c r="M136" s="20" t="s">
        <v>69</v>
      </c>
      <c r="N136" s="21" t="s">
        <v>69</v>
      </c>
      <c r="O136" s="20" t="s">
        <v>69</v>
      </c>
      <c r="P136" s="21" t="s">
        <v>69</v>
      </c>
      <c r="Q136" s="23" t="s">
        <v>69</v>
      </c>
      <c r="R136" s="15">
        <f>L136</f>
        <v>33.15</v>
      </c>
      <c r="S136" s="15">
        <f>(R136/K136)*10</f>
        <v>663</v>
      </c>
      <c r="T136" s="15">
        <f>S136/1.121</f>
        <v>591.43621766280103</v>
      </c>
      <c r="U136" s="10" t="s">
        <v>69</v>
      </c>
    </row>
    <row r="137" spans="1:21" x14ac:dyDescent="0.2">
      <c r="A137" s="10" t="s">
        <v>87</v>
      </c>
      <c r="B137" s="10" t="s">
        <v>88</v>
      </c>
      <c r="C137" s="10">
        <v>2</v>
      </c>
      <c r="D137" s="10">
        <v>208</v>
      </c>
      <c r="E137" s="10" t="s">
        <v>108</v>
      </c>
      <c r="F137" s="10" t="s">
        <v>67</v>
      </c>
      <c r="G137" s="10"/>
      <c r="H137" s="10">
        <v>2022</v>
      </c>
      <c r="I137" s="10" t="s">
        <v>92</v>
      </c>
      <c r="J137" s="11">
        <v>44682</v>
      </c>
      <c r="K137" s="10">
        <v>0.5</v>
      </c>
      <c r="L137" s="24">
        <v>35.86</v>
      </c>
      <c r="M137" s="20" t="s">
        <v>69</v>
      </c>
      <c r="N137" s="21" t="s">
        <v>69</v>
      </c>
      <c r="O137" s="20" t="s">
        <v>69</v>
      </c>
      <c r="P137" s="21" t="s">
        <v>69</v>
      </c>
      <c r="Q137" s="23" t="s">
        <v>69</v>
      </c>
      <c r="R137" s="15">
        <f>L137</f>
        <v>35.86</v>
      </c>
      <c r="S137" s="15">
        <f>(R137/K137)*10</f>
        <v>717.2</v>
      </c>
      <c r="T137" s="15">
        <f>S137/1.121</f>
        <v>639.78590544157009</v>
      </c>
      <c r="U137" s="10" t="s">
        <v>69</v>
      </c>
    </row>
    <row r="138" spans="1:21" x14ac:dyDescent="0.2">
      <c r="A138" s="10" t="s">
        <v>87</v>
      </c>
      <c r="B138" s="10" t="s">
        <v>88</v>
      </c>
      <c r="C138" s="10">
        <v>4</v>
      </c>
      <c r="D138" s="10">
        <v>402</v>
      </c>
      <c r="E138" s="10" t="s">
        <v>108</v>
      </c>
      <c r="F138" s="10" t="s">
        <v>71</v>
      </c>
      <c r="G138" s="10" t="s">
        <v>72</v>
      </c>
      <c r="H138" s="10">
        <v>2022</v>
      </c>
      <c r="I138" s="10" t="s">
        <v>92</v>
      </c>
      <c r="J138" s="11">
        <v>44682</v>
      </c>
      <c r="K138" s="10">
        <v>0.5</v>
      </c>
      <c r="L138" s="24">
        <v>37.54</v>
      </c>
      <c r="M138" s="20" t="s">
        <v>69</v>
      </c>
      <c r="N138" s="21" t="s">
        <v>69</v>
      </c>
      <c r="O138" s="20" t="s">
        <v>69</v>
      </c>
      <c r="P138" s="21" t="s">
        <v>69</v>
      </c>
      <c r="Q138" s="23" t="s">
        <v>69</v>
      </c>
      <c r="R138" s="15">
        <f>L138</f>
        <v>37.54</v>
      </c>
      <c r="S138" s="15">
        <f>(R138/K138)*10</f>
        <v>750.8</v>
      </c>
      <c r="T138" s="15">
        <f>S138/1.121</f>
        <v>669.75914362176627</v>
      </c>
      <c r="U138" s="10" t="s">
        <v>69</v>
      </c>
    </row>
    <row r="139" spans="1:21" x14ac:dyDescent="0.2">
      <c r="A139" s="10" t="s">
        <v>87</v>
      </c>
      <c r="B139" s="10" t="s">
        <v>88</v>
      </c>
      <c r="C139" s="10">
        <v>4</v>
      </c>
      <c r="D139" s="10">
        <v>418</v>
      </c>
      <c r="E139" s="10" t="s">
        <v>108</v>
      </c>
      <c r="F139" s="10" t="s">
        <v>67</v>
      </c>
      <c r="G139" s="10"/>
      <c r="H139" s="10">
        <v>2022</v>
      </c>
      <c r="I139" s="10" t="s">
        <v>92</v>
      </c>
      <c r="J139" s="11">
        <v>44682</v>
      </c>
      <c r="K139" s="10">
        <v>0.5</v>
      </c>
      <c r="L139" s="24">
        <v>46.89</v>
      </c>
      <c r="M139" s="20" t="s">
        <v>69</v>
      </c>
      <c r="N139" s="21" t="s">
        <v>69</v>
      </c>
      <c r="O139" s="20" t="s">
        <v>69</v>
      </c>
      <c r="P139" s="21" t="s">
        <v>69</v>
      </c>
      <c r="Q139" s="23" t="s">
        <v>69</v>
      </c>
      <c r="R139" s="15">
        <f>L139</f>
        <v>46.89</v>
      </c>
      <c r="S139" s="15">
        <f>(R139/K139)*10</f>
        <v>937.8</v>
      </c>
      <c r="T139" s="15">
        <f>S139/1.121</f>
        <v>836.57448706512037</v>
      </c>
      <c r="U139" s="10" t="s">
        <v>69</v>
      </c>
    </row>
    <row r="140" spans="1:21" x14ac:dyDescent="0.2">
      <c r="A140" s="10" t="s">
        <v>87</v>
      </c>
      <c r="B140" s="10" t="s">
        <v>88</v>
      </c>
      <c r="C140" s="10">
        <v>1</v>
      </c>
      <c r="D140" s="10">
        <v>111</v>
      </c>
      <c r="E140" s="10" t="s">
        <v>108</v>
      </c>
      <c r="F140" s="10" t="s">
        <v>67</v>
      </c>
      <c r="G140" s="10"/>
      <c r="H140" s="10">
        <v>2022</v>
      </c>
      <c r="I140" s="10" t="s">
        <v>92</v>
      </c>
      <c r="J140" s="11">
        <v>44682</v>
      </c>
      <c r="K140" s="10">
        <v>0.5</v>
      </c>
      <c r="L140" s="24">
        <v>59.25</v>
      </c>
      <c r="M140" s="20" t="s">
        <v>69</v>
      </c>
      <c r="N140" s="21" t="s">
        <v>69</v>
      </c>
      <c r="O140" s="20" t="s">
        <v>69</v>
      </c>
      <c r="P140" s="21" t="s">
        <v>69</v>
      </c>
      <c r="Q140" s="23" t="s">
        <v>69</v>
      </c>
      <c r="R140" s="15">
        <f>L140</f>
        <v>59.25</v>
      </c>
      <c r="S140" s="15">
        <f>(R140/K140)*10</f>
        <v>1185</v>
      </c>
      <c r="T140" s="15">
        <f>S140/1.121</f>
        <v>1057.0918822479928</v>
      </c>
      <c r="U140" s="10" t="s">
        <v>69</v>
      </c>
    </row>
    <row r="141" spans="1:21" x14ac:dyDescent="0.2">
      <c r="A141" s="10" t="s">
        <v>87</v>
      </c>
      <c r="B141" s="10" t="s">
        <v>88</v>
      </c>
      <c r="C141" s="10">
        <v>1</v>
      </c>
      <c r="D141" s="10">
        <v>102</v>
      </c>
      <c r="E141" s="10" t="s">
        <v>108</v>
      </c>
      <c r="F141" s="10" t="s">
        <v>71</v>
      </c>
      <c r="G141" s="10" t="s">
        <v>72</v>
      </c>
      <c r="H141" s="10">
        <v>2022</v>
      </c>
      <c r="I141" s="10" t="s">
        <v>92</v>
      </c>
      <c r="J141" s="11">
        <v>44682</v>
      </c>
      <c r="K141" s="10">
        <v>0.5</v>
      </c>
      <c r="L141" s="24">
        <v>60.62</v>
      </c>
      <c r="M141" s="20" t="s">
        <v>69</v>
      </c>
      <c r="N141" s="21" t="s">
        <v>69</v>
      </c>
      <c r="O141" s="20" t="s">
        <v>69</v>
      </c>
      <c r="P141" s="21" t="s">
        <v>69</v>
      </c>
      <c r="Q141" s="23" t="s">
        <v>69</v>
      </c>
      <c r="R141" s="15">
        <f>L141</f>
        <v>60.62</v>
      </c>
      <c r="S141" s="15">
        <f>(R141/K141)*10</f>
        <v>1212.3999999999999</v>
      </c>
      <c r="T141" s="15">
        <f>S141/1.121</f>
        <v>1081.5343443354147</v>
      </c>
      <c r="U141" s="10" t="s">
        <v>69</v>
      </c>
    </row>
    <row r="142" spans="1:21" x14ac:dyDescent="0.2">
      <c r="A142" s="10" t="s">
        <v>87</v>
      </c>
      <c r="B142" s="10" t="s">
        <v>88</v>
      </c>
      <c r="C142" s="10">
        <v>2</v>
      </c>
      <c r="D142" s="10">
        <v>209</v>
      </c>
      <c r="E142" s="10" t="s">
        <v>108</v>
      </c>
      <c r="F142" s="10" t="s">
        <v>67</v>
      </c>
      <c r="G142" s="10"/>
      <c r="H142" s="10">
        <v>2022</v>
      </c>
      <c r="I142" s="10" t="s">
        <v>92</v>
      </c>
      <c r="J142" s="11">
        <v>44682</v>
      </c>
      <c r="K142" s="10">
        <v>0.5</v>
      </c>
      <c r="L142" s="24">
        <v>65.739999999999995</v>
      </c>
      <c r="M142" s="20" t="s">
        <v>69</v>
      </c>
      <c r="N142" s="21" t="s">
        <v>69</v>
      </c>
      <c r="O142" s="20" t="s">
        <v>69</v>
      </c>
      <c r="P142" s="21" t="s">
        <v>69</v>
      </c>
      <c r="Q142" s="23" t="s">
        <v>69</v>
      </c>
      <c r="R142" s="15">
        <f>L142</f>
        <v>65.739999999999995</v>
      </c>
      <c r="S142" s="15">
        <f>(R142/K142)*10</f>
        <v>1314.8</v>
      </c>
      <c r="T142" s="15">
        <f>S142/1.121</f>
        <v>1172.8813559322034</v>
      </c>
      <c r="U142" s="10" t="s">
        <v>69</v>
      </c>
    </row>
    <row r="143" spans="1:21" x14ac:dyDescent="0.2">
      <c r="A143" s="10" t="s">
        <v>87</v>
      </c>
      <c r="B143" s="10" t="s">
        <v>88</v>
      </c>
      <c r="C143" s="10">
        <v>4</v>
      </c>
      <c r="D143" s="10">
        <v>416</v>
      </c>
      <c r="E143" s="10" t="s">
        <v>108</v>
      </c>
      <c r="F143" s="10" t="s">
        <v>67</v>
      </c>
      <c r="G143" s="10"/>
      <c r="H143" s="10">
        <v>2022</v>
      </c>
      <c r="I143" s="10" t="s">
        <v>92</v>
      </c>
      <c r="J143" s="11">
        <v>44682</v>
      </c>
      <c r="K143" s="10">
        <v>0.5</v>
      </c>
      <c r="L143" s="24">
        <v>69.599999999999994</v>
      </c>
      <c r="M143" s="20" t="s">
        <v>69</v>
      </c>
      <c r="N143" s="21" t="s">
        <v>69</v>
      </c>
      <c r="O143" s="20" t="s">
        <v>69</v>
      </c>
      <c r="P143" s="21" t="s">
        <v>69</v>
      </c>
      <c r="Q143" s="23" t="s">
        <v>69</v>
      </c>
      <c r="R143" s="15">
        <f>L143</f>
        <v>69.599999999999994</v>
      </c>
      <c r="S143" s="15">
        <f>(R143/K143)*10</f>
        <v>1392</v>
      </c>
      <c r="T143" s="15">
        <f>S143/1.121</f>
        <v>1241.7484388938449</v>
      </c>
      <c r="U143" s="10" t="s">
        <v>69</v>
      </c>
    </row>
    <row r="144" spans="1:21" x14ac:dyDescent="0.2">
      <c r="A144" s="10" t="s">
        <v>87</v>
      </c>
      <c r="B144" s="10" t="s">
        <v>88</v>
      </c>
      <c r="C144" s="10">
        <v>1</v>
      </c>
      <c r="D144" s="10">
        <v>111</v>
      </c>
      <c r="E144" s="10" t="s">
        <v>108</v>
      </c>
      <c r="F144" s="10" t="s">
        <v>67</v>
      </c>
      <c r="G144" s="10"/>
      <c r="H144" s="10">
        <v>2022</v>
      </c>
      <c r="I144" s="10" t="s">
        <v>92</v>
      </c>
      <c r="J144" s="11">
        <v>44682</v>
      </c>
      <c r="K144" s="10">
        <v>0.5</v>
      </c>
      <c r="L144" s="24">
        <v>71.48</v>
      </c>
      <c r="M144" s="20" t="s">
        <v>69</v>
      </c>
      <c r="N144" s="21" t="s">
        <v>69</v>
      </c>
      <c r="O144" s="20" t="s">
        <v>69</v>
      </c>
      <c r="P144" s="21" t="s">
        <v>69</v>
      </c>
      <c r="Q144" s="23" t="s">
        <v>69</v>
      </c>
      <c r="R144" s="15">
        <f>L144</f>
        <v>71.48</v>
      </c>
      <c r="S144" s="15">
        <f>(R144/K144)*10</f>
        <v>1429.6000000000001</v>
      </c>
      <c r="T144" s="15">
        <f>S144/1.121</f>
        <v>1275.2899197145407</v>
      </c>
      <c r="U144" s="10" t="s">
        <v>69</v>
      </c>
    </row>
    <row r="145" spans="1:21" x14ac:dyDescent="0.2">
      <c r="A145" s="10" t="s">
        <v>87</v>
      </c>
      <c r="B145" s="10" t="s">
        <v>88</v>
      </c>
      <c r="C145" s="10">
        <v>4</v>
      </c>
      <c r="D145" s="10">
        <v>417</v>
      </c>
      <c r="E145" s="10" t="s">
        <v>108</v>
      </c>
      <c r="F145" s="10" t="s">
        <v>67</v>
      </c>
      <c r="G145" s="10"/>
      <c r="H145" s="10">
        <v>2022</v>
      </c>
      <c r="I145" s="10" t="s">
        <v>92</v>
      </c>
      <c r="J145" s="11">
        <v>44682</v>
      </c>
      <c r="K145" s="10">
        <v>0.5</v>
      </c>
      <c r="L145" s="24">
        <v>78.81</v>
      </c>
      <c r="M145" s="20" t="s">
        <v>69</v>
      </c>
      <c r="N145" s="21" t="s">
        <v>69</v>
      </c>
      <c r="O145" s="20" t="s">
        <v>69</v>
      </c>
      <c r="P145" s="21" t="s">
        <v>69</v>
      </c>
      <c r="Q145" s="23" t="s">
        <v>69</v>
      </c>
      <c r="R145" s="15">
        <f>L145</f>
        <v>78.81</v>
      </c>
      <c r="S145" s="15">
        <f>(R145/K145)*10</f>
        <v>1576.2</v>
      </c>
      <c r="T145" s="15">
        <f>S145/1.121</f>
        <v>1406.0660124888493</v>
      </c>
      <c r="U145" s="10" t="s">
        <v>69</v>
      </c>
    </row>
    <row r="146" spans="1:21" x14ac:dyDescent="0.2">
      <c r="A146" s="10" t="s">
        <v>87</v>
      </c>
      <c r="B146" s="10" t="s">
        <v>88</v>
      </c>
      <c r="C146" s="10">
        <v>1</v>
      </c>
      <c r="D146" s="10">
        <v>112</v>
      </c>
      <c r="E146" s="10" t="s">
        <v>108</v>
      </c>
      <c r="F146" s="10" t="s">
        <v>67</v>
      </c>
      <c r="G146" s="10"/>
      <c r="H146" s="10">
        <v>2022</v>
      </c>
      <c r="I146" s="10" t="s">
        <v>92</v>
      </c>
      <c r="J146" s="11">
        <v>44682</v>
      </c>
      <c r="K146" s="10">
        <v>0.5</v>
      </c>
      <c r="L146" s="24">
        <v>90.75</v>
      </c>
      <c r="M146" s="20" t="s">
        <v>69</v>
      </c>
      <c r="N146" s="21" t="s">
        <v>69</v>
      </c>
      <c r="O146" s="20" t="s">
        <v>69</v>
      </c>
      <c r="P146" s="21" t="s">
        <v>69</v>
      </c>
      <c r="Q146" s="23" t="s">
        <v>69</v>
      </c>
      <c r="R146" s="15">
        <f>L146</f>
        <v>90.75</v>
      </c>
      <c r="S146" s="15">
        <f>(R146/K146)*10</f>
        <v>1815</v>
      </c>
      <c r="T146" s="15">
        <f>S146/1.121</f>
        <v>1619.0900981266727</v>
      </c>
      <c r="U146" s="10" t="s">
        <v>69</v>
      </c>
    </row>
    <row r="147" spans="1:21" x14ac:dyDescent="0.2">
      <c r="A147" s="10" t="s">
        <v>87</v>
      </c>
      <c r="B147" s="10" t="s">
        <v>88</v>
      </c>
      <c r="C147" s="10">
        <v>3</v>
      </c>
      <c r="D147" s="10">
        <v>302</v>
      </c>
      <c r="E147" s="10" t="s">
        <v>108</v>
      </c>
      <c r="F147" s="10" t="s">
        <v>71</v>
      </c>
      <c r="G147" s="10" t="s">
        <v>72</v>
      </c>
      <c r="H147" s="10">
        <v>2022</v>
      </c>
      <c r="I147" s="10" t="s">
        <v>92</v>
      </c>
      <c r="J147" s="11">
        <v>44683</v>
      </c>
      <c r="K147" s="10">
        <v>0.5</v>
      </c>
      <c r="L147" s="24">
        <v>32.81</v>
      </c>
      <c r="M147" s="20" t="s">
        <v>69</v>
      </c>
      <c r="N147" s="21" t="s">
        <v>69</v>
      </c>
      <c r="O147" s="20" t="s">
        <v>69</v>
      </c>
      <c r="P147" s="21" t="s">
        <v>69</v>
      </c>
      <c r="Q147" s="23" t="s">
        <v>69</v>
      </c>
      <c r="R147" s="15">
        <f>L147</f>
        <v>32.81</v>
      </c>
      <c r="S147" s="15">
        <f>(R147/K147)*10</f>
        <v>656.2</v>
      </c>
      <c r="T147" s="15">
        <f>S147/1.121</f>
        <v>585.37020517395183</v>
      </c>
      <c r="U147" s="10" t="s">
        <v>69</v>
      </c>
    </row>
    <row r="148" spans="1:21" x14ac:dyDescent="0.2">
      <c r="A148" s="10" t="s">
        <v>87</v>
      </c>
      <c r="B148" s="10" t="s">
        <v>88</v>
      </c>
      <c r="C148" s="10">
        <v>1</v>
      </c>
      <c r="D148" s="10">
        <v>102</v>
      </c>
      <c r="E148" s="10" t="s">
        <v>108</v>
      </c>
      <c r="F148" s="10" t="s">
        <v>71</v>
      </c>
      <c r="G148" s="10" t="s">
        <v>72</v>
      </c>
      <c r="H148" s="10">
        <v>2022</v>
      </c>
      <c r="I148" s="10" t="s">
        <v>92</v>
      </c>
      <c r="J148" s="11">
        <v>44683</v>
      </c>
      <c r="K148" s="10">
        <v>0.5</v>
      </c>
      <c r="L148" s="24">
        <v>34.43</v>
      </c>
      <c r="M148" s="20" t="s">
        <v>69</v>
      </c>
      <c r="N148" s="21" t="s">
        <v>69</v>
      </c>
      <c r="O148" s="20" t="s">
        <v>69</v>
      </c>
      <c r="P148" s="21" t="s">
        <v>69</v>
      </c>
      <c r="Q148" s="23" t="s">
        <v>69</v>
      </c>
      <c r="R148" s="15">
        <f>L148</f>
        <v>34.43</v>
      </c>
      <c r="S148" s="15">
        <f>(R148/K148)*10</f>
        <v>688.6</v>
      </c>
      <c r="T148" s="15">
        <f>S148/1.121</f>
        <v>614.27297056199825</v>
      </c>
      <c r="U148" s="10" t="s">
        <v>69</v>
      </c>
    </row>
    <row r="149" spans="1:21" x14ac:dyDescent="0.2">
      <c r="A149" s="10" t="s">
        <v>87</v>
      </c>
      <c r="B149" s="10" t="s">
        <v>88</v>
      </c>
      <c r="C149" s="10">
        <v>3</v>
      </c>
      <c r="D149" s="10">
        <v>312</v>
      </c>
      <c r="E149" s="10" t="s">
        <v>108</v>
      </c>
      <c r="F149" s="10" t="s">
        <v>67</v>
      </c>
      <c r="G149" s="10"/>
      <c r="H149" s="10">
        <v>2022</v>
      </c>
      <c r="I149" s="10" t="s">
        <v>92</v>
      </c>
      <c r="J149" s="11">
        <v>44683</v>
      </c>
      <c r="K149" s="10">
        <v>0.5</v>
      </c>
      <c r="L149" s="24">
        <v>45.16</v>
      </c>
      <c r="M149" s="20" t="s">
        <v>69</v>
      </c>
      <c r="N149" s="21" t="s">
        <v>69</v>
      </c>
      <c r="O149" s="20" t="s">
        <v>69</v>
      </c>
      <c r="P149" s="21" t="s">
        <v>69</v>
      </c>
      <c r="Q149" s="23" t="s">
        <v>69</v>
      </c>
      <c r="R149" s="15">
        <f>L149</f>
        <v>45.16</v>
      </c>
      <c r="S149" s="15">
        <f>(R149/K149)*10</f>
        <v>903.19999999999993</v>
      </c>
      <c r="T149" s="15">
        <f>S149/1.121</f>
        <v>805.70918822479928</v>
      </c>
      <c r="U149" s="10" t="s">
        <v>69</v>
      </c>
    </row>
    <row r="150" spans="1:21" x14ac:dyDescent="0.2">
      <c r="A150" s="10" t="s">
        <v>87</v>
      </c>
      <c r="B150" s="10" t="s">
        <v>88</v>
      </c>
      <c r="C150" s="10">
        <v>3</v>
      </c>
      <c r="D150" s="10">
        <v>310</v>
      </c>
      <c r="E150" s="10" t="s">
        <v>108</v>
      </c>
      <c r="F150" s="10" t="s">
        <v>67</v>
      </c>
      <c r="G150" s="10"/>
      <c r="H150" s="10">
        <v>2022</v>
      </c>
      <c r="I150" s="10" t="s">
        <v>92</v>
      </c>
      <c r="J150" s="11">
        <v>44683</v>
      </c>
      <c r="K150" s="10">
        <v>0.5</v>
      </c>
      <c r="L150" s="24">
        <v>60.51</v>
      </c>
      <c r="M150" s="20" t="s">
        <v>69</v>
      </c>
      <c r="N150" s="21" t="s">
        <v>69</v>
      </c>
      <c r="O150" s="20" t="s">
        <v>69</v>
      </c>
      <c r="P150" s="21" t="s">
        <v>69</v>
      </c>
      <c r="Q150" s="23" t="s">
        <v>69</v>
      </c>
      <c r="R150" s="15">
        <f>L150</f>
        <v>60.51</v>
      </c>
      <c r="S150" s="15">
        <f>(R150/K150)*10</f>
        <v>1210.2</v>
      </c>
      <c r="T150" s="15">
        <f>S150/1.121</f>
        <v>1079.5718108831402</v>
      </c>
      <c r="U150" s="10" t="s">
        <v>69</v>
      </c>
    </row>
    <row r="151" spans="1:21" x14ac:dyDescent="0.2">
      <c r="A151" s="10" t="s">
        <v>87</v>
      </c>
      <c r="B151" s="10" t="s">
        <v>88</v>
      </c>
      <c r="C151" s="10">
        <v>3</v>
      </c>
      <c r="D151" s="10">
        <v>311</v>
      </c>
      <c r="E151" s="10" t="s">
        <v>108</v>
      </c>
      <c r="F151" s="10" t="s">
        <v>67</v>
      </c>
      <c r="G151" s="10"/>
      <c r="H151" s="10">
        <v>2022</v>
      </c>
      <c r="I151" s="10" t="s">
        <v>92</v>
      </c>
      <c r="J151" s="11">
        <v>44683</v>
      </c>
      <c r="K151" s="10">
        <v>0.5</v>
      </c>
      <c r="L151" s="24">
        <v>80.81</v>
      </c>
      <c r="M151" s="20" t="s">
        <v>69</v>
      </c>
      <c r="N151" s="21" t="s">
        <v>69</v>
      </c>
      <c r="O151" s="20" t="s">
        <v>69</v>
      </c>
      <c r="P151" s="21" t="s">
        <v>69</v>
      </c>
      <c r="Q151" s="23" t="s">
        <v>69</v>
      </c>
      <c r="R151" s="15">
        <f>L151</f>
        <v>80.81</v>
      </c>
      <c r="S151" s="15">
        <f>(R151/K151)*10</f>
        <v>1616.2</v>
      </c>
      <c r="T151" s="15">
        <f>S151/1.121</f>
        <v>1441.7484388938449</v>
      </c>
      <c r="U151" s="10" t="s">
        <v>69</v>
      </c>
    </row>
    <row r="152" spans="1:21" x14ac:dyDescent="0.2">
      <c r="A152" s="10" t="s">
        <v>64</v>
      </c>
      <c r="B152" s="10" t="s">
        <v>65</v>
      </c>
      <c r="C152" s="10">
        <v>4</v>
      </c>
      <c r="D152" s="10">
        <v>417</v>
      </c>
      <c r="E152" s="10" t="s">
        <v>108</v>
      </c>
      <c r="F152" s="10" t="s">
        <v>67</v>
      </c>
      <c r="G152" s="10"/>
      <c r="H152" s="10">
        <v>2022</v>
      </c>
      <c r="I152" s="10" t="s">
        <v>90</v>
      </c>
      <c r="J152" s="11">
        <v>44700</v>
      </c>
      <c r="K152" s="10">
        <v>0.5</v>
      </c>
      <c r="L152" s="24">
        <v>8.92</v>
      </c>
      <c r="M152" s="20" t="s">
        <v>69</v>
      </c>
      <c r="N152" s="21" t="s">
        <v>69</v>
      </c>
      <c r="O152" s="20" t="s">
        <v>69</v>
      </c>
      <c r="P152" s="21" t="s">
        <v>69</v>
      </c>
      <c r="Q152" s="23" t="s">
        <v>69</v>
      </c>
      <c r="R152" s="15">
        <f>L152</f>
        <v>8.92</v>
      </c>
      <c r="S152" s="15">
        <f>(R152/K152)*10</f>
        <v>178.4</v>
      </c>
      <c r="T152" s="15">
        <f>S152/1.121</f>
        <v>159.14362176628012</v>
      </c>
      <c r="U152" s="10" t="s">
        <v>69</v>
      </c>
    </row>
    <row r="153" spans="1:21" x14ac:dyDescent="0.2">
      <c r="A153" s="10" t="s">
        <v>64</v>
      </c>
      <c r="B153" s="10" t="s">
        <v>65</v>
      </c>
      <c r="C153" s="10">
        <v>1</v>
      </c>
      <c r="D153" s="10">
        <v>112</v>
      </c>
      <c r="E153" s="10" t="s">
        <v>108</v>
      </c>
      <c r="F153" s="10" t="s">
        <v>67</v>
      </c>
      <c r="G153" s="10"/>
      <c r="H153" s="10">
        <v>2022</v>
      </c>
      <c r="I153" s="10" t="s">
        <v>90</v>
      </c>
      <c r="J153" s="11">
        <v>44700</v>
      </c>
      <c r="K153" s="10">
        <v>0.5</v>
      </c>
      <c r="L153" s="24">
        <v>11.73</v>
      </c>
      <c r="M153" s="20" t="s">
        <v>69</v>
      </c>
      <c r="N153" s="21" t="s">
        <v>69</v>
      </c>
      <c r="O153" s="20" t="s">
        <v>69</v>
      </c>
      <c r="P153" s="21" t="s">
        <v>69</v>
      </c>
      <c r="Q153" s="23" t="s">
        <v>69</v>
      </c>
      <c r="R153" s="15">
        <f>L153</f>
        <v>11.73</v>
      </c>
      <c r="S153" s="15">
        <f>(R153/K153)*10</f>
        <v>234.60000000000002</v>
      </c>
      <c r="T153" s="15">
        <f>S153/1.121</f>
        <v>209.27743086529887</v>
      </c>
      <c r="U153" s="10" t="s">
        <v>69</v>
      </c>
    </row>
    <row r="154" spans="1:21" x14ac:dyDescent="0.2">
      <c r="A154" s="10" t="s">
        <v>64</v>
      </c>
      <c r="B154" s="10" t="s">
        <v>65</v>
      </c>
      <c r="C154" s="10">
        <v>3</v>
      </c>
      <c r="D154" s="10">
        <v>310</v>
      </c>
      <c r="E154" s="10" t="s">
        <v>108</v>
      </c>
      <c r="F154" s="10" t="s">
        <v>67</v>
      </c>
      <c r="G154" s="10"/>
      <c r="H154" s="10">
        <v>2022</v>
      </c>
      <c r="I154" s="10" t="s">
        <v>90</v>
      </c>
      <c r="J154" s="11">
        <v>44700</v>
      </c>
      <c r="K154" s="10">
        <v>0.5</v>
      </c>
      <c r="L154" s="24">
        <v>12.99</v>
      </c>
      <c r="M154" s="20" t="s">
        <v>69</v>
      </c>
      <c r="N154" s="21" t="s">
        <v>69</v>
      </c>
      <c r="O154" s="20" t="s">
        <v>69</v>
      </c>
      <c r="P154" s="21" t="s">
        <v>69</v>
      </c>
      <c r="Q154" s="23" t="s">
        <v>69</v>
      </c>
      <c r="R154" s="15">
        <f>L154</f>
        <v>12.99</v>
      </c>
      <c r="S154" s="15">
        <f>(R154/K154)*10</f>
        <v>259.8</v>
      </c>
      <c r="T154" s="15">
        <f>S154/1.121</f>
        <v>231.75735950044603</v>
      </c>
      <c r="U154" s="10" t="s">
        <v>69</v>
      </c>
    </row>
    <row r="155" spans="1:21" x14ac:dyDescent="0.2">
      <c r="A155" s="10" t="s">
        <v>64</v>
      </c>
      <c r="B155" s="10" t="s">
        <v>65</v>
      </c>
      <c r="C155" s="10">
        <v>2</v>
      </c>
      <c r="D155" s="10">
        <v>208</v>
      </c>
      <c r="E155" s="10" t="s">
        <v>108</v>
      </c>
      <c r="F155" s="10" t="s">
        <v>67</v>
      </c>
      <c r="G155" s="10"/>
      <c r="H155" s="10">
        <v>2022</v>
      </c>
      <c r="I155" s="10" t="s">
        <v>90</v>
      </c>
      <c r="J155" s="11">
        <v>44700</v>
      </c>
      <c r="K155" s="10">
        <v>0.5</v>
      </c>
      <c r="L155" s="24">
        <v>53.36</v>
      </c>
      <c r="M155" s="20" t="s">
        <v>69</v>
      </c>
      <c r="N155" s="21" t="s">
        <v>69</v>
      </c>
      <c r="O155" s="20" t="s">
        <v>69</v>
      </c>
      <c r="P155" s="21" t="s">
        <v>69</v>
      </c>
      <c r="Q155" s="23" t="s">
        <v>69</v>
      </c>
      <c r="R155" s="15">
        <f>L155</f>
        <v>53.36</v>
      </c>
      <c r="S155" s="15">
        <f>(R155/K155)*10</f>
        <v>1067.2</v>
      </c>
      <c r="T155" s="15">
        <f>S155/1.121</f>
        <v>952.00713648528108</v>
      </c>
      <c r="U155" s="10" t="s">
        <v>69</v>
      </c>
    </row>
    <row r="156" spans="1:21" x14ac:dyDescent="0.2">
      <c r="A156" s="10" t="s">
        <v>87</v>
      </c>
      <c r="B156" s="10" t="s">
        <v>88</v>
      </c>
      <c r="C156" s="10">
        <v>4</v>
      </c>
      <c r="D156" s="10">
        <v>417</v>
      </c>
      <c r="E156" s="10" t="s">
        <v>108</v>
      </c>
      <c r="F156" s="10" t="s">
        <v>67</v>
      </c>
      <c r="G156" s="10"/>
      <c r="H156" s="10">
        <v>2022</v>
      </c>
      <c r="I156" s="10" t="s">
        <v>90</v>
      </c>
      <c r="J156" s="11">
        <v>44701</v>
      </c>
      <c r="K156" s="10">
        <v>0.5</v>
      </c>
      <c r="L156" s="24">
        <v>19.28</v>
      </c>
      <c r="M156" s="20" t="s">
        <v>69</v>
      </c>
      <c r="N156" s="21" t="s">
        <v>69</v>
      </c>
      <c r="O156" s="20" t="s">
        <v>69</v>
      </c>
      <c r="P156" s="21" t="s">
        <v>69</v>
      </c>
      <c r="Q156" s="23" t="s">
        <v>69</v>
      </c>
      <c r="R156" s="15">
        <f>L156</f>
        <v>19.28</v>
      </c>
      <c r="S156" s="15">
        <f>(R156/K156)*10</f>
        <v>385.6</v>
      </c>
      <c r="T156" s="15">
        <f>S156/1.121</f>
        <v>343.97859054415704</v>
      </c>
      <c r="U156" s="10" t="s">
        <v>69</v>
      </c>
    </row>
    <row r="157" spans="1:21" x14ac:dyDescent="0.2">
      <c r="A157" s="10" t="s">
        <v>87</v>
      </c>
      <c r="B157" s="10" t="s">
        <v>88</v>
      </c>
      <c r="C157" s="10">
        <v>1</v>
      </c>
      <c r="D157" s="10">
        <v>112</v>
      </c>
      <c r="E157" s="10" t="s">
        <v>108</v>
      </c>
      <c r="F157" s="10" t="s">
        <v>67</v>
      </c>
      <c r="G157" s="10"/>
      <c r="H157" s="10">
        <v>2022</v>
      </c>
      <c r="I157" s="10" t="s">
        <v>90</v>
      </c>
      <c r="J157" s="11">
        <v>44701</v>
      </c>
      <c r="K157" s="10">
        <v>0.5</v>
      </c>
      <c r="L157" s="24">
        <v>22.94</v>
      </c>
      <c r="M157" s="20" t="s">
        <v>69</v>
      </c>
      <c r="N157" s="21" t="s">
        <v>69</v>
      </c>
      <c r="O157" s="20" t="s">
        <v>69</v>
      </c>
      <c r="P157" s="21" t="s">
        <v>69</v>
      </c>
      <c r="Q157" s="23" t="s">
        <v>69</v>
      </c>
      <c r="R157" s="15">
        <f>L157</f>
        <v>22.94</v>
      </c>
      <c r="S157" s="15">
        <f>(R157/K157)*10</f>
        <v>458.8</v>
      </c>
      <c r="T157" s="15">
        <f>S157/1.121</f>
        <v>409.27743086529887</v>
      </c>
      <c r="U157" s="10" t="s">
        <v>69</v>
      </c>
    </row>
    <row r="158" spans="1:21" x14ac:dyDescent="0.2">
      <c r="A158" s="10" t="s">
        <v>87</v>
      </c>
      <c r="B158" s="10" t="s">
        <v>88</v>
      </c>
      <c r="C158" s="10">
        <v>2</v>
      </c>
      <c r="D158" s="10">
        <v>208</v>
      </c>
      <c r="E158" s="10" t="s">
        <v>108</v>
      </c>
      <c r="F158" s="10" t="s">
        <v>67</v>
      </c>
      <c r="G158" s="10"/>
      <c r="H158" s="10">
        <v>2022</v>
      </c>
      <c r="I158" s="10" t="s">
        <v>90</v>
      </c>
      <c r="J158" s="11">
        <v>44701</v>
      </c>
      <c r="K158" s="10">
        <v>0.5</v>
      </c>
      <c r="L158" s="24">
        <v>25.9</v>
      </c>
      <c r="M158" s="20" t="s">
        <v>69</v>
      </c>
      <c r="N158" s="21" t="s">
        <v>69</v>
      </c>
      <c r="O158" s="20" t="s">
        <v>69</v>
      </c>
      <c r="P158" s="21" t="s">
        <v>69</v>
      </c>
      <c r="Q158" s="23" t="s">
        <v>69</v>
      </c>
      <c r="R158" s="15">
        <f>L158</f>
        <v>25.9</v>
      </c>
      <c r="S158" s="15">
        <f>(R158/K158)*10</f>
        <v>518</v>
      </c>
      <c r="T158" s="15">
        <f>S158/1.121</f>
        <v>462.08742194469227</v>
      </c>
      <c r="U158" s="10" t="s">
        <v>69</v>
      </c>
    </row>
    <row r="159" spans="1:21" x14ac:dyDescent="0.2">
      <c r="A159" s="10" t="s">
        <v>87</v>
      </c>
      <c r="B159" s="10" t="s">
        <v>88</v>
      </c>
      <c r="C159" s="10">
        <v>3</v>
      </c>
      <c r="D159" s="10">
        <v>310</v>
      </c>
      <c r="E159" s="10" t="s">
        <v>108</v>
      </c>
      <c r="F159" s="10" t="s">
        <v>67</v>
      </c>
      <c r="G159" s="10"/>
      <c r="H159" s="10">
        <v>2022</v>
      </c>
      <c r="I159" s="10" t="s">
        <v>90</v>
      </c>
      <c r="J159" s="11">
        <v>44701</v>
      </c>
      <c r="K159" s="10">
        <v>0.5</v>
      </c>
      <c r="L159" s="24">
        <v>35.51</v>
      </c>
      <c r="M159" s="20" t="s">
        <v>69</v>
      </c>
      <c r="N159" s="21" t="s">
        <v>69</v>
      </c>
      <c r="O159" s="20" t="s">
        <v>69</v>
      </c>
      <c r="P159" s="21" t="s">
        <v>69</v>
      </c>
      <c r="Q159" s="23" t="s">
        <v>69</v>
      </c>
      <c r="R159" s="15">
        <f>L159</f>
        <v>35.51</v>
      </c>
      <c r="S159" s="15">
        <f>(R159/K159)*10</f>
        <v>710.19999999999993</v>
      </c>
      <c r="T159" s="15">
        <f>S159/1.121</f>
        <v>633.54148082069571</v>
      </c>
      <c r="U159" s="10" t="s">
        <v>69</v>
      </c>
    </row>
    <row r="160" spans="1:21" x14ac:dyDescent="0.2">
      <c r="A160" s="10" t="s">
        <v>64</v>
      </c>
      <c r="B160" s="10" t="s">
        <v>65</v>
      </c>
      <c r="C160" s="10">
        <v>4</v>
      </c>
      <c r="D160" s="10">
        <v>418</v>
      </c>
      <c r="E160" s="10" t="s">
        <v>108</v>
      </c>
      <c r="F160" s="10" t="s">
        <v>71</v>
      </c>
      <c r="G160" s="10" t="s">
        <v>73</v>
      </c>
      <c r="H160" s="10">
        <v>2023</v>
      </c>
      <c r="I160" s="10" t="s">
        <v>91</v>
      </c>
      <c r="J160" s="11">
        <v>45026</v>
      </c>
      <c r="K160" s="10">
        <v>0.25</v>
      </c>
      <c r="L160" s="24">
        <v>11.1</v>
      </c>
      <c r="M160" s="20" t="s">
        <v>69</v>
      </c>
      <c r="N160" s="21" t="s">
        <v>69</v>
      </c>
      <c r="O160" s="20" t="s">
        <v>69</v>
      </c>
      <c r="P160" s="21" t="s">
        <v>69</v>
      </c>
      <c r="Q160" s="23" t="s">
        <v>69</v>
      </c>
      <c r="R160" s="15">
        <f>L160</f>
        <v>11.1</v>
      </c>
      <c r="S160" s="4">
        <f>(R160/K160)*10</f>
        <v>444</v>
      </c>
      <c r="T160" s="15">
        <f>S160/1.121</f>
        <v>396.07493309545049</v>
      </c>
      <c r="U160" s="10">
        <v>1.9</v>
      </c>
    </row>
    <row r="161" spans="1:21" x14ac:dyDescent="0.2">
      <c r="A161" s="10" t="s">
        <v>64</v>
      </c>
      <c r="B161" s="10" t="s">
        <v>65</v>
      </c>
      <c r="C161" s="10">
        <v>3</v>
      </c>
      <c r="D161" s="10">
        <v>312</v>
      </c>
      <c r="E161" s="10" t="s">
        <v>108</v>
      </c>
      <c r="F161" s="10" t="s">
        <v>71</v>
      </c>
      <c r="G161" s="10" t="s">
        <v>73</v>
      </c>
      <c r="H161" s="10">
        <v>2023</v>
      </c>
      <c r="I161" s="10" t="s">
        <v>91</v>
      </c>
      <c r="J161" s="11">
        <v>45026</v>
      </c>
      <c r="K161" s="10">
        <v>0.25</v>
      </c>
      <c r="L161" s="24">
        <v>6.5</v>
      </c>
      <c r="M161" s="20" t="s">
        <v>69</v>
      </c>
      <c r="N161" s="21" t="s">
        <v>69</v>
      </c>
      <c r="O161" s="20" t="s">
        <v>69</v>
      </c>
      <c r="P161" s="21" t="s">
        <v>69</v>
      </c>
      <c r="Q161" s="23" t="s">
        <v>69</v>
      </c>
      <c r="R161" s="15">
        <f>L161</f>
        <v>6.5</v>
      </c>
      <c r="S161" s="4">
        <f>(R161/K161)*10</f>
        <v>260</v>
      </c>
      <c r="T161" s="15">
        <f>S161/1.121</f>
        <v>231.93577163247102</v>
      </c>
      <c r="U161" s="10">
        <v>2.35</v>
      </c>
    </row>
    <row r="162" spans="1:21" x14ac:dyDescent="0.2">
      <c r="A162" s="10" t="s">
        <v>64</v>
      </c>
      <c r="B162" s="10" t="s">
        <v>65</v>
      </c>
      <c r="C162" s="10">
        <v>2</v>
      </c>
      <c r="D162" s="10">
        <v>207</v>
      </c>
      <c r="E162" s="10" t="s">
        <v>108</v>
      </c>
      <c r="F162" s="10" t="s">
        <v>71</v>
      </c>
      <c r="G162" s="10" t="s">
        <v>73</v>
      </c>
      <c r="H162" s="10">
        <v>2023</v>
      </c>
      <c r="I162" s="10" t="s">
        <v>91</v>
      </c>
      <c r="J162" s="11">
        <v>45026</v>
      </c>
      <c r="K162" s="10">
        <v>0.25</v>
      </c>
      <c r="L162" s="24">
        <v>12.1</v>
      </c>
      <c r="M162" s="20" t="s">
        <v>69</v>
      </c>
      <c r="N162" s="21" t="s">
        <v>69</v>
      </c>
      <c r="O162" s="20" t="s">
        <v>69</v>
      </c>
      <c r="P162" s="21" t="s">
        <v>69</v>
      </c>
      <c r="Q162" s="23" t="s">
        <v>69</v>
      </c>
      <c r="R162" s="15">
        <f>L162</f>
        <v>12.1</v>
      </c>
      <c r="S162" s="4">
        <f>(R162/K162)*10</f>
        <v>484</v>
      </c>
      <c r="T162" s="15">
        <f>S162/1.121</f>
        <v>431.75735950044606</v>
      </c>
      <c r="U162" s="10">
        <f>(12.01+2.9)/2</f>
        <v>7.4550000000000001</v>
      </c>
    </row>
    <row r="163" spans="1:21" x14ac:dyDescent="0.2">
      <c r="A163" s="10" t="s">
        <v>87</v>
      </c>
      <c r="B163" s="10" t="s">
        <v>88</v>
      </c>
      <c r="C163" s="10">
        <v>3</v>
      </c>
      <c r="D163" s="10">
        <v>312</v>
      </c>
      <c r="E163" s="10" t="s">
        <v>108</v>
      </c>
      <c r="F163" s="10" t="s">
        <v>71</v>
      </c>
      <c r="G163" s="10" t="s">
        <v>73</v>
      </c>
      <c r="H163" s="10">
        <v>2023</v>
      </c>
      <c r="I163" s="10" t="s">
        <v>91</v>
      </c>
      <c r="J163" s="11">
        <v>45026</v>
      </c>
      <c r="K163" s="10">
        <v>0.25</v>
      </c>
      <c r="L163" s="24">
        <v>18.3</v>
      </c>
      <c r="M163" s="20" t="s">
        <v>69</v>
      </c>
      <c r="N163" s="21" t="s">
        <v>69</v>
      </c>
      <c r="O163" s="20" t="s">
        <v>69</v>
      </c>
      <c r="P163" s="21" t="s">
        <v>69</v>
      </c>
      <c r="Q163" s="23" t="s">
        <v>69</v>
      </c>
      <c r="R163" s="15">
        <f>L163</f>
        <v>18.3</v>
      </c>
      <c r="S163" s="4">
        <f>(R163/K163)*10</f>
        <v>732</v>
      </c>
      <c r="T163" s="15">
        <f>S163/1.121</f>
        <v>652.98840321141836</v>
      </c>
      <c r="U163" s="10">
        <f>(11.09+7.55)/2</f>
        <v>9.32</v>
      </c>
    </row>
    <row r="164" spans="1:21" x14ac:dyDescent="0.2">
      <c r="A164" s="10" t="s">
        <v>87</v>
      </c>
      <c r="B164" s="10" t="s">
        <v>88</v>
      </c>
      <c r="C164" s="10">
        <v>2</v>
      </c>
      <c r="D164" s="10">
        <v>207</v>
      </c>
      <c r="E164" s="10" t="s">
        <v>108</v>
      </c>
      <c r="F164" s="10" t="s">
        <v>71</v>
      </c>
      <c r="G164" s="10" t="s">
        <v>73</v>
      </c>
      <c r="H164" s="10">
        <v>2023</v>
      </c>
      <c r="I164" s="10" t="s">
        <v>91</v>
      </c>
      <c r="J164" s="11">
        <v>45026</v>
      </c>
      <c r="K164" s="10">
        <v>0.25</v>
      </c>
      <c r="L164" s="24">
        <v>12.2</v>
      </c>
      <c r="M164" s="20" t="s">
        <v>69</v>
      </c>
      <c r="N164" s="21" t="s">
        <v>69</v>
      </c>
      <c r="O164" s="20" t="s">
        <v>69</v>
      </c>
      <c r="P164" s="21" t="s">
        <v>69</v>
      </c>
      <c r="Q164" s="23" t="s">
        <v>69</v>
      </c>
      <c r="R164" s="15">
        <f>L164</f>
        <v>12.2</v>
      </c>
      <c r="S164" s="4">
        <f>(R164/K164)*10</f>
        <v>488</v>
      </c>
      <c r="T164" s="15">
        <f>S164/1.121</f>
        <v>435.32560214094559</v>
      </c>
      <c r="U164" s="10">
        <v>9.4499999999999993</v>
      </c>
    </row>
    <row r="165" spans="1:21" x14ac:dyDescent="0.2">
      <c r="A165" s="10" t="s">
        <v>87</v>
      </c>
      <c r="B165" s="10" t="s">
        <v>88</v>
      </c>
      <c r="C165" s="10">
        <v>1</v>
      </c>
      <c r="D165" s="10">
        <v>111</v>
      </c>
      <c r="E165" s="10" t="s">
        <v>108</v>
      </c>
      <c r="F165" s="10" t="s">
        <v>71</v>
      </c>
      <c r="G165" s="10" t="s">
        <v>73</v>
      </c>
      <c r="H165" s="10">
        <v>2023</v>
      </c>
      <c r="I165" s="10" t="s">
        <v>91</v>
      </c>
      <c r="J165" s="11">
        <v>45026</v>
      </c>
      <c r="K165" s="10">
        <v>0.25</v>
      </c>
      <c r="L165" s="24">
        <v>16.399999999999999</v>
      </c>
      <c r="M165" s="20" t="s">
        <v>69</v>
      </c>
      <c r="N165" s="21" t="s">
        <v>69</v>
      </c>
      <c r="O165" s="20" t="s">
        <v>69</v>
      </c>
      <c r="P165" s="21" t="s">
        <v>69</v>
      </c>
      <c r="Q165" s="23" t="s">
        <v>69</v>
      </c>
      <c r="R165" s="15">
        <f>L165</f>
        <v>16.399999999999999</v>
      </c>
      <c r="S165" s="4">
        <f>(R165/K165)*10</f>
        <v>656</v>
      </c>
      <c r="T165" s="15">
        <f>S165/1.121</f>
        <v>585.19179304192687</v>
      </c>
      <c r="U165" s="10">
        <f>(9.79+14.3)/2</f>
        <v>12.045</v>
      </c>
    </row>
    <row r="166" spans="1:21" x14ac:dyDescent="0.2">
      <c r="A166" s="10" t="s">
        <v>64</v>
      </c>
      <c r="B166" s="10" t="s">
        <v>65</v>
      </c>
      <c r="C166" s="10">
        <v>1</v>
      </c>
      <c r="D166" s="10">
        <v>111</v>
      </c>
      <c r="E166" s="10" t="s">
        <v>108</v>
      </c>
      <c r="F166" s="10" t="s">
        <v>71</v>
      </c>
      <c r="G166" s="10" t="s">
        <v>73</v>
      </c>
      <c r="H166" s="10">
        <v>2023</v>
      </c>
      <c r="I166" s="10" t="s">
        <v>91</v>
      </c>
      <c r="J166" s="11">
        <v>45026</v>
      </c>
      <c r="K166" s="10">
        <v>0.25</v>
      </c>
      <c r="L166" s="24">
        <v>14.6</v>
      </c>
      <c r="M166" s="20" t="s">
        <v>69</v>
      </c>
      <c r="N166" s="21" t="s">
        <v>69</v>
      </c>
      <c r="O166" s="20" t="s">
        <v>69</v>
      </c>
      <c r="P166" s="21" t="s">
        <v>69</v>
      </c>
      <c r="Q166" s="23" t="s">
        <v>69</v>
      </c>
      <c r="R166" s="15">
        <f>L166</f>
        <v>14.6</v>
      </c>
      <c r="S166" s="4">
        <f>(R166/K166)*10</f>
        <v>584</v>
      </c>
      <c r="T166" s="15">
        <f>S166/1.121</f>
        <v>520.96342551293492</v>
      </c>
      <c r="U166" s="10">
        <f>(12.26+19.89)/2</f>
        <v>16.074999999999999</v>
      </c>
    </row>
    <row r="167" spans="1:21" x14ac:dyDescent="0.2">
      <c r="A167" s="10" t="s">
        <v>87</v>
      </c>
      <c r="B167" s="10" t="s">
        <v>88</v>
      </c>
      <c r="C167" s="10">
        <v>4</v>
      </c>
      <c r="D167" s="10">
        <v>418</v>
      </c>
      <c r="E167" s="10" t="s">
        <v>108</v>
      </c>
      <c r="F167" s="10" t="s">
        <v>71</v>
      </c>
      <c r="G167" s="10" t="s">
        <v>73</v>
      </c>
      <c r="H167" s="10">
        <v>2023</v>
      </c>
      <c r="I167" s="10" t="s">
        <v>91</v>
      </c>
      <c r="J167" s="11">
        <v>45026</v>
      </c>
      <c r="K167" s="10">
        <v>0.25</v>
      </c>
      <c r="L167" s="24">
        <v>44.9</v>
      </c>
      <c r="M167" s="20" t="s">
        <v>69</v>
      </c>
      <c r="N167" s="21" t="s">
        <v>69</v>
      </c>
      <c r="O167" s="20" t="s">
        <v>69</v>
      </c>
      <c r="P167" s="21" t="s">
        <v>69</v>
      </c>
      <c r="Q167" s="23" t="s">
        <v>69</v>
      </c>
      <c r="R167" s="15">
        <f>L167</f>
        <v>44.9</v>
      </c>
      <c r="S167" s="4">
        <f>(R167/K167)*10</f>
        <v>1796</v>
      </c>
      <c r="T167" s="15">
        <f>S167/1.121</f>
        <v>1602.1409455842997</v>
      </c>
      <c r="U167" s="10">
        <f>(91+99.53)/2</f>
        <v>95.265000000000001</v>
      </c>
    </row>
    <row r="168" spans="1:21" x14ac:dyDescent="0.2">
      <c r="A168" s="10" t="s">
        <v>64</v>
      </c>
      <c r="B168" s="10" t="s">
        <v>65</v>
      </c>
      <c r="C168" s="10">
        <v>2</v>
      </c>
      <c r="D168" s="10">
        <v>210</v>
      </c>
      <c r="E168" s="10" t="s">
        <v>108</v>
      </c>
      <c r="F168" s="10" t="s">
        <v>67</v>
      </c>
      <c r="G168" s="10"/>
      <c r="H168" s="10">
        <v>2023</v>
      </c>
      <c r="I168" s="10" t="s">
        <v>92</v>
      </c>
      <c r="J168" s="11">
        <v>45045</v>
      </c>
      <c r="K168" s="10">
        <v>0.25</v>
      </c>
      <c r="L168" s="24">
        <v>3.27</v>
      </c>
      <c r="M168" s="20" t="s">
        <v>69</v>
      </c>
      <c r="N168" s="21" t="s">
        <v>69</v>
      </c>
      <c r="O168" s="20" t="s">
        <v>69</v>
      </c>
      <c r="P168" s="21" t="s">
        <v>69</v>
      </c>
      <c r="Q168" s="23" t="s">
        <v>69</v>
      </c>
      <c r="R168" s="15">
        <f>L168</f>
        <v>3.27</v>
      </c>
      <c r="S168" s="4">
        <f>(R168/K168)*10</f>
        <v>130.80000000000001</v>
      </c>
      <c r="T168" s="15">
        <f>S168/1.121</f>
        <v>116.68153434433543</v>
      </c>
      <c r="U168" s="10">
        <v>4.59</v>
      </c>
    </row>
    <row r="169" spans="1:21" x14ac:dyDescent="0.2">
      <c r="A169" s="10" t="s">
        <v>64</v>
      </c>
      <c r="B169" s="10" t="s">
        <v>65</v>
      </c>
      <c r="C169" s="10">
        <v>2</v>
      </c>
      <c r="D169" s="10">
        <v>209</v>
      </c>
      <c r="E169" s="10" t="s">
        <v>108</v>
      </c>
      <c r="F169" s="10" t="s">
        <v>71</v>
      </c>
      <c r="G169" s="10" t="s">
        <v>72</v>
      </c>
      <c r="H169" s="10">
        <v>2023</v>
      </c>
      <c r="I169" s="10" t="s">
        <v>92</v>
      </c>
      <c r="J169" s="11">
        <v>45045</v>
      </c>
      <c r="K169" s="10">
        <v>0.25</v>
      </c>
      <c r="L169" s="24">
        <v>4.97</v>
      </c>
      <c r="M169" s="20" t="s">
        <v>69</v>
      </c>
      <c r="N169" s="21" t="s">
        <v>69</v>
      </c>
      <c r="O169" s="20" t="s">
        <v>69</v>
      </c>
      <c r="P169" s="21" t="s">
        <v>69</v>
      </c>
      <c r="Q169" s="23" t="s">
        <v>69</v>
      </c>
      <c r="R169" s="15">
        <f>L169</f>
        <v>4.97</v>
      </c>
      <c r="S169" s="4">
        <f>(R169/K169)*10</f>
        <v>198.79999999999998</v>
      </c>
      <c r="T169" s="15">
        <f>S169/1.121</f>
        <v>177.34165923282782</v>
      </c>
      <c r="U169" s="10">
        <v>4.6900000000000004</v>
      </c>
    </row>
    <row r="170" spans="1:21" x14ac:dyDescent="0.2">
      <c r="A170" s="10" t="s">
        <v>64</v>
      </c>
      <c r="B170" s="10" t="s">
        <v>65</v>
      </c>
      <c r="C170" s="10">
        <v>2</v>
      </c>
      <c r="D170" s="10">
        <v>211</v>
      </c>
      <c r="E170" s="10" t="s">
        <v>108</v>
      </c>
      <c r="F170" s="10" t="s">
        <v>67</v>
      </c>
      <c r="G170" s="10"/>
      <c r="H170" s="10">
        <v>2023</v>
      </c>
      <c r="I170" s="10" t="s">
        <v>92</v>
      </c>
      <c r="J170" s="11">
        <v>45045</v>
      </c>
      <c r="K170" s="10">
        <v>0.25</v>
      </c>
      <c r="L170" s="24">
        <v>9.01</v>
      </c>
      <c r="M170" s="20" t="s">
        <v>69</v>
      </c>
      <c r="N170" s="21" t="s">
        <v>69</v>
      </c>
      <c r="O170" s="20" t="s">
        <v>69</v>
      </c>
      <c r="P170" s="21" t="s">
        <v>69</v>
      </c>
      <c r="Q170" s="23" t="s">
        <v>69</v>
      </c>
      <c r="R170" s="15">
        <f>L170</f>
        <v>9.01</v>
      </c>
      <c r="S170" s="4">
        <f>(R170/K170)*10</f>
        <v>360.4</v>
      </c>
      <c r="T170" s="15">
        <f>S170/1.121</f>
        <v>321.4986619090098</v>
      </c>
      <c r="U170" s="10">
        <v>20.93</v>
      </c>
    </row>
    <row r="171" spans="1:21" x14ac:dyDescent="0.2">
      <c r="A171" s="10" t="s">
        <v>64</v>
      </c>
      <c r="B171" s="10" t="s">
        <v>65</v>
      </c>
      <c r="C171" s="10">
        <v>2</v>
      </c>
      <c r="D171" s="10">
        <v>212</v>
      </c>
      <c r="E171" s="10" t="s">
        <v>108</v>
      </c>
      <c r="F171" s="10" t="s">
        <v>67</v>
      </c>
      <c r="G171" s="10"/>
      <c r="H171" s="10">
        <v>2023</v>
      </c>
      <c r="I171" s="10" t="s">
        <v>92</v>
      </c>
      <c r="J171" s="11">
        <v>45045</v>
      </c>
      <c r="K171" s="10">
        <v>0.25</v>
      </c>
      <c r="L171" s="24">
        <v>20.18</v>
      </c>
      <c r="M171" s="20" t="s">
        <v>69</v>
      </c>
      <c r="N171" s="21" t="s">
        <v>69</v>
      </c>
      <c r="O171" s="20" t="s">
        <v>69</v>
      </c>
      <c r="P171" s="21" t="s">
        <v>69</v>
      </c>
      <c r="Q171" s="23" t="s">
        <v>69</v>
      </c>
      <c r="R171" s="15">
        <f>L171</f>
        <v>20.18</v>
      </c>
      <c r="S171" s="4">
        <f>(R171/K171)*10</f>
        <v>807.2</v>
      </c>
      <c r="T171" s="15">
        <f>S171/1.121</f>
        <v>720.07136485281001</v>
      </c>
      <c r="U171" s="10">
        <v>49.25</v>
      </c>
    </row>
    <row r="172" spans="1:21" x14ac:dyDescent="0.2">
      <c r="A172" s="10" t="s">
        <v>64</v>
      </c>
      <c r="B172" s="10" t="s">
        <v>65</v>
      </c>
      <c r="C172" s="10">
        <v>4</v>
      </c>
      <c r="D172" s="10">
        <v>416</v>
      </c>
      <c r="E172" s="10" t="s">
        <v>108</v>
      </c>
      <c r="F172" s="10" t="s">
        <v>71</v>
      </c>
      <c r="G172" s="10" t="s">
        <v>72</v>
      </c>
      <c r="H172" s="10">
        <v>2023</v>
      </c>
      <c r="I172" s="10" t="s">
        <v>92</v>
      </c>
      <c r="J172" s="11">
        <v>45047</v>
      </c>
      <c r="K172" s="10">
        <v>0.25</v>
      </c>
      <c r="L172" s="24">
        <v>6.1</v>
      </c>
      <c r="M172" s="20" t="s">
        <v>69</v>
      </c>
      <c r="N172" s="21" t="s">
        <v>69</v>
      </c>
      <c r="O172" s="20" t="s">
        <v>69</v>
      </c>
      <c r="P172" s="21" t="s">
        <v>69</v>
      </c>
      <c r="Q172" s="23" t="s">
        <v>69</v>
      </c>
      <c r="R172" s="15">
        <f>L172</f>
        <v>6.1</v>
      </c>
      <c r="S172" s="4">
        <f>(R172/K172)*10</f>
        <v>244</v>
      </c>
      <c r="T172" s="15">
        <f>S172/1.121</f>
        <v>217.6628010704728</v>
      </c>
      <c r="U172" s="10">
        <v>20.83</v>
      </c>
    </row>
    <row r="173" spans="1:21" x14ac:dyDescent="0.2">
      <c r="A173" s="10" t="s">
        <v>87</v>
      </c>
      <c r="B173" s="10" t="s">
        <v>88</v>
      </c>
      <c r="C173" s="10">
        <v>2</v>
      </c>
      <c r="D173" s="10">
        <v>211</v>
      </c>
      <c r="E173" s="10" t="s">
        <v>108</v>
      </c>
      <c r="F173" s="10" t="s">
        <v>67</v>
      </c>
      <c r="G173" s="10"/>
      <c r="H173" s="10">
        <v>2023</v>
      </c>
      <c r="I173" s="10" t="s">
        <v>92</v>
      </c>
      <c r="J173" s="11">
        <v>45047</v>
      </c>
      <c r="K173" s="10">
        <v>0.25</v>
      </c>
      <c r="L173" s="24">
        <v>11.6</v>
      </c>
      <c r="M173" s="20" t="s">
        <v>69</v>
      </c>
      <c r="N173" s="21" t="s">
        <v>69</v>
      </c>
      <c r="O173" s="20" t="s">
        <v>69</v>
      </c>
      <c r="P173" s="21" t="s">
        <v>69</v>
      </c>
      <c r="Q173" s="23" t="s">
        <v>69</v>
      </c>
      <c r="R173" s="15">
        <f>L173</f>
        <v>11.6</v>
      </c>
      <c r="S173" s="4">
        <f>(R173/K173)*10</f>
        <v>464</v>
      </c>
      <c r="T173" s="15">
        <f>S173/1.121</f>
        <v>413.91614629794827</v>
      </c>
      <c r="U173" s="10">
        <v>25.8</v>
      </c>
    </row>
    <row r="174" spans="1:21" x14ac:dyDescent="0.2">
      <c r="A174" s="10" t="s">
        <v>64</v>
      </c>
      <c r="B174" s="10" t="s">
        <v>65</v>
      </c>
      <c r="C174" s="10">
        <v>4</v>
      </c>
      <c r="D174" s="10">
        <v>402</v>
      </c>
      <c r="E174" s="10" t="s">
        <v>108</v>
      </c>
      <c r="F174" s="10" t="s">
        <v>67</v>
      </c>
      <c r="G174" s="10"/>
      <c r="H174" s="10">
        <v>2023</v>
      </c>
      <c r="I174" s="10" t="s">
        <v>92</v>
      </c>
      <c r="J174" s="11">
        <v>45047</v>
      </c>
      <c r="K174" s="10">
        <v>0.25</v>
      </c>
      <c r="L174" s="24">
        <v>15.71</v>
      </c>
      <c r="M174" s="20" t="s">
        <v>69</v>
      </c>
      <c r="N174" s="21" t="s">
        <v>69</v>
      </c>
      <c r="O174" s="20" t="s">
        <v>69</v>
      </c>
      <c r="P174" s="21" t="s">
        <v>69</v>
      </c>
      <c r="Q174" s="23" t="s">
        <v>69</v>
      </c>
      <c r="R174" s="15">
        <f>L174</f>
        <v>15.71</v>
      </c>
      <c r="S174" s="4">
        <f>(R174/K174)*10</f>
        <v>628.40000000000009</v>
      </c>
      <c r="T174" s="15">
        <f>S174/1.121</f>
        <v>560.57091882248005</v>
      </c>
      <c r="U174" s="10">
        <v>27.84</v>
      </c>
    </row>
    <row r="175" spans="1:21" x14ac:dyDescent="0.2">
      <c r="A175" s="10" t="s">
        <v>64</v>
      </c>
      <c r="B175" s="10" t="s">
        <v>65</v>
      </c>
      <c r="C175" s="10">
        <v>3</v>
      </c>
      <c r="D175" s="10">
        <v>311</v>
      </c>
      <c r="E175" s="10" t="s">
        <v>108</v>
      </c>
      <c r="F175" s="10" t="s">
        <v>71</v>
      </c>
      <c r="G175" s="10" t="s">
        <v>72</v>
      </c>
      <c r="H175" s="10">
        <v>2023</v>
      </c>
      <c r="I175" s="10" t="s">
        <v>92</v>
      </c>
      <c r="J175" s="11">
        <v>45047</v>
      </c>
      <c r="K175" s="10">
        <v>0.25</v>
      </c>
      <c r="L175" s="24">
        <v>16.600000000000001</v>
      </c>
      <c r="M175" s="20" t="s">
        <v>69</v>
      </c>
      <c r="N175" s="21" t="s">
        <v>69</v>
      </c>
      <c r="O175" s="20" t="s">
        <v>69</v>
      </c>
      <c r="P175" s="21" t="s">
        <v>69</v>
      </c>
      <c r="Q175" s="23" t="s">
        <v>69</v>
      </c>
      <c r="R175" s="15">
        <f>L175</f>
        <v>16.600000000000001</v>
      </c>
      <c r="S175" s="4">
        <f>(R175/K175)*10</f>
        <v>664</v>
      </c>
      <c r="T175" s="15">
        <f>S175/1.121</f>
        <v>592.32827832292594</v>
      </c>
      <c r="U175" s="10">
        <v>31.5</v>
      </c>
    </row>
    <row r="176" spans="1:21" x14ac:dyDescent="0.2">
      <c r="A176" s="10" t="s">
        <v>64</v>
      </c>
      <c r="B176" s="10" t="s">
        <v>65</v>
      </c>
      <c r="C176" s="10">
        <v>4</v>
      </c>
      <c r="D176" s="10">
        <v>401</v>
      </c>
      <c r="E176" s="10" t="s">
        <v>108</v>
      </c>
      <c r="F176" s="10" t="s">
        <v>67</v>
      </c>
      <c r="G176" s="10"/>
      <c r="H176" s="10">
        <v>2023</v>
      </c>
      <c r="I176" s="10" t="s">
        <v>92</v>
      </c>
      <c r="J176" s="11">
        <v>45047</v>
      </c>
      <c r="K176" s="10">
        <v>0.25</v>
      </c>
      <c r="L176" s="24">
        <v>22.1</v>
      </c>
      <c r="M176" s="20" t="s">
        <v>69</v>
      </c>
      <c r="N176" s="21" t="s">
        <v>69</v>
      </c>
      <c r="O176" s="20" t="s">
        <v>69</v>
      </c>
      <c r="P176" s="21" t="s">
        <v>69</v>
      </c>
      <c r="Q176" s="23" t="s">
        <v>69</v>
      </c>
      <c r="R176" s="15">
        <f>L176</f>
        <v>22.1</v>
      </c>
      <c r="S176" s="4">
        <f>(R176/K176)*10</f>
        <v>884</v>
      </c>
      <c r="T176" s="15">
        <f>S176/1.121</f>
        <v>788.58162355040145</v>
      </c>
      <c r="U176" s="10">
        <v>32.01</v>
      </c>
    </row>
    <row r="177" spans="1:21" x14ac:dyDescent="0.2">
      <c r="A177" s="10" t="s">
        <v>64</v>
      </c>
      <c r="B177" s="10" t="s">
        <v>65</v>
      </c>
      <c r="C177" s="10">
        <v>4</v>
      </c>
      <c r="D177" s="10">
        <v>403</v>
      </c>
      <c r="E177" s="10" t="s">
        <v>108</v>
      </c>
      <c r="F177" s="10" t="s">
        <v>67</v>
      </c>
      <c r="G177" s="10"/>
      <c r="H177" s="10">
        <v>2023</v>
      </c>
      <c r="I177" s="10" t="s">
        <v>92</v>
      </c>
      <c r="J177" s="11">
        <v>45047</v>
      </c>
      <c r="K177" s="10">
        <v>0.25</v>
      </c>
      <c r="L177" s="24">
        <v>14.7</v>
      </c>
      <c r="M177" s="20" t="s">
        <v>69</v>
      </c>
      <c r="N177" s="21" t="s">
        <v>69</v>
      </c>
      <c r="O177" s="20" t="s">
        <v>69</v>
      </c>
      <c r="P177" s="21" t="s">
        <v>69</v>
      </c>
      <c r="Q177" s="23" t="s">
        <v>69</v>
      </c>
      <c r="R177" s="15">
        <f>L177</f>
        <v>14.7</v>
      </c>
      <c r="S177" s="4">
        <f>(R177/K177)*10</f>
        <v>588</v>
      </c>
      <c r="T177" s="15">
        <f>S177/1.121</f>
        <v>524.53166815343445</v>
      </c>
      <c r="U177" s="10">
        <v>39.409999999999997</v>
      </c>
    </row>
    <row r="178" spans="1:21" x14ac:dyDescent="0.2">
      <c r="A178" s="10" t="s">
        <v>64</v>
      </c>
      <c r="B178" s="10" t="s">
        <v>65</v>
      </c>
      <c r="C178" s="10">
        <v>1</v>
      </c>
      <c r="D178" s="10">
        <v>103</v>
      </c>
      <c r="E178" s="10" t="s">
        <v>108</v>
      </c>
      <c r="F178" s="10" t="s">
        <v>67</v>
      </c>
      <c r="G178" s="10"/>
      <c r="H178" s="10">
        <v>2023</v>
      </c>
      <c r="I178" s="10" t="s">
        <v>92</v>
      </c>
      <c r="J178" s="11">
        <v>45047</v>
      </c>
      <c r="K178" s="10">
        <v>0.25</v>
      </c>
      <c r="L178" s="24">
        <v>25.4</v>
      </c>
      <c r="M178" s="20" t="s">
        <v>69</v>
      </c>
      <c r="N178" s="21" t="s">
        <v>69</v>
      </c>
      <c r="O178" s="20" t="s">
        <v>69</v>
      </c>
      <c r="P178" s="21" t="s">
        <v>69</v>
      </c>
      <c r="Q178" s="23" t="s">
        <v>69</v>
      </c>
      <c r="R178" s="15">
        <f>L178</f>
        <v>25.4</v>
      </c>
      <c r="S178" s="4">
        <f>(R178/K178)*10</f>
        <v>1016</v>
      </c>
      <c r="T178" s="15">
        <f>S178/1.121</f>
        <v>906.33363068688675</v>
      </c>
      <c r="U178" s="10">
        <v>39.76</v>
      </c>
    </row>
    <row r="179" spans="1:21" x14ac:dyDescent="0.2">
      <c r="A179" s="10" t="s">
        <v>87</v>
      </c>
      <c r="B179" s="10" t="s">
        <v>88</v>
      </c>
      <c r="C179" s="10">
        <v>2</v>
      </c>
      <c r="D179" s="10">
        <v>209</v>
      </c>
      <c r="E179" s="10" t="s">
        <v>108</v>
      </c>
      <c r="F179" s="10" t="s">
        <v>71</v>
      </c>
      <c r="G179" s="10" t="s">
        <v>72</v>
      </c>
      <c r="H179" s="10">
        <v>2023</v>
      </c>
      <c r="I179" s="10" t="s">
        <v>92</v>
      </c>
      <c r="J179" s="11">
        <v>45047</v>
      </c>
      <c r="K179" s="10">
        <v>0.25</v>
      </c>
      <c r="L179" s="24">
        <v>18.95</v>
      </c>
      <c r="M179" s="20" t="s">
        <v>69</v>
      </c>
      <c r="N179" s="21" t="s">
        <v>69</v>
      </c>
      <c r="O179" s="20" t="s">
        <v>69</v>
      </c>
      <c r="P179" s="21" t="s">
        <v>69</v>
      </c>
      <c r="Q179" s="23" t="s">
        <v>69</v>
      </c>
      <c r="R179" s="15">
        <f>L179</f>
        <v>18.95</v>
      </c>
      <c r="S179" s="4">
        <f>(R179/K179)*10</f>
        <v>758</v>
      </c>
      <c r="T179" s="15">
        <f>S179/1.121</f>
        <v>676.1819803746655</v>
      </c>
      <c r="U179" s="10">
        <v>45.6</v>
      </c>
    </row>
    <row r="180" spans="1:21" x14ac:dyDescent="0.2">
      <c r="A180" s="10" t="s">
        <v>64</v>
      </c>
      <c r="B180" s="10" t="s">
        <v>65</v>
      </c>
      <c r="C180" s="10">
        <v>3</v>
      </c>
      <c r="D180" s="10">
        <v>303</v>
      </c>
      <c r="E180" s="10" t="s">
        <v>108</v>
      </c>
      <c r="F180" s="10" t="s">
        <v>67</v>
      </c>
      <c r="G180" s="10"/>
      <c r="H180" s="10">
        <v>2023</v>
      </c>
      <c r="I180" s="10" t="s">
        <v>92</v>
      </c>
      <c r="J180" s="11">
        <v>45047</v>
      </c>
      <c r="K180" s="10">
        <v>0.25</v>
      </c>
      <c r="L180" s="24">
        <v>29.2</v>
      </c>
      <c r="M180" s="20" t="s">
        <v>69</v>
      </c>
      <c r="N180" s="21" t="s">
        <v>69</v>
      </c>
      <c r="O180" s="20" t="s">
        <v>69</v>
      </c>
      <c r="P180" s="21" t="s">
        <v>69</v>
      </c>
      <c r="Q180" s="23" t="s">
        <v>69</v>
      </c>
      <c r="R180" s="15">
        <f>L180</f>
        <v>29.2</v>
      </c>
      <c r="S180" s="4">
        <f>(R180/K180)*10</f>
        <v>1168</v>
      </c>
      <c r="T180" s="15">
        <f>S180/1.121</f>
        <v>1041.9268510258698</v>
      </c>
      <c r="U180" s="10">
        <v>49.78</v>
      </c>
    </row>
    <row r="181" spans="1:21" x14ac:dyDescent="0.2">
      <c r="A181" s="10" t="s">
        <v>64</v>
      </c>
      <c r="B181" s="10" t="s">
        <v>65</v>
      </c>
      <c r="C181" s="10">
        <v>1</v>
      </c>
      <c r="D181" s="10">
        <v>101</v>
      </c>
      <c r="E181" s="10" t="s">
        <v>108</v>
      </c>
      <c r="F181" s="10" t="s">
        <v>67</v>
      </c>
      <c r="G181" s="10"/>
      <c r="H181" s="10">
        <v>2023</v>
      </c>
      <c r="I181" s="10" t="s">
        <v>92</v>
      </c>
      <c r="J181" s="11">
        <v>45047</v>
      </c>
      <c r="K181" s="10">
        <v>0.25</v>
      </c>
      <c r="L181" s="24">
        <v>38.619999999999997</v>
      </c>
      <c r="M181" s="20" t="s">
        <v>69</v>
      </c>
      <c r="N181" s="21" t="s">
        <v>69</v>
      </c>
      <c r="O181" s="20" t="s">
        <v>69</v>
      </c>
      <c r="P181" s="21" t="s">
        <v>69</v>
      </c>
      <c r="Q181" s="23" t="s">
        <v>69</v>
      </c>
      <c r="R181" s="15">
        <f>L181</f>
        <v>38.619999999999997</v>
      </c>
      <c r="S181" s="4">
        <f>(R181/K181)*10</f>
        <v>1544.8</v>
      </c>
      <c r="T181" s="15">
        <f>S181/1.121</f>
        <v>1378.0553077609277</v>
      </c>
      <c r="U181" s="10">
        <v>54.43</v>
      </c>
    </row>
    <row r="182" spans="1:21" x14ac:dyDescent="0.2">
      <c r="A182" s="10" t="s">
        <v>64</v>
      </c>
      <c r="B182" s="10" t="s">
        <v>65</v>
      </c>
      <c r="C182" s="10">
        <v>1</v>
      </c>
      <c r="D182" s="10">
        <v>102</v>
      </c>
      <c r="E182" s="10" t="s">
        <v>108</v>
      </c>
      <c r="F182" s="10" t="s">
        <v>67</v>
      </c>
      <c r="G182" s="10"/>
      <c r="H182" s="10">
        <v>2023</v>
      </c>
      <c r="I182" s="10" t="s">
        <v>92</v>
      </c>
      <c r="J182" s="11">
        <v>45047</v>
      </c>
      <c r="K182" s="10">
        <v>0.25</v>
      </c>
      <c r="L182" s="24">
        <v>25.4</v>
      </c>
      <c r="M182" s="20" t="s">
        <v>69</v>
      </c>
      <c r="N182" s="21" t="s">
        <v>69</v>
      </c>
      <c r="O182" s="20" t="s">
        <v>69</v>
      </c>
      <c r="P182" s="21" t="s">
        <v>69</v>
      </c>
      <c r="Q182" s="23" t="s">
        <v>69</v>
      </c>
      <c r="R182" s="15">
        <f>L182</f>
        <v>25.4</v>
      </c>
      <c r="S182" s="4">
        <f>(R182/K182)*10</f>
        <v>1016</v>
      </c>
      <c r="T182" s="15">
        <f>S182/1.121</f>
        <v>906.33363068688675</v>
      </c>
      <c r="U182" s="10">
        <v>55.2</v>
      </c>
    </row>
    <row r="183" spans="1:21" x14ac:dyDescent="0.2">
      <c r="A183" s="10" t="s">
        <v>64</v>
      </c>
      <c r="B183" s="10" t="s">
        <v>65</v>
      </c>
      <c r="C183" s="10">
        <v>1</v>
      </c>
      <c r="D183" s="10">
        <v>110</v>
      </c>
      <c r="E183" s="10" t="s">
        <v>108</v>
      </c>
      <c r="F183" s="10" t="s">
        <v>71</v>
      </c>
      <c r="G183" s="10" t="s">
        <v>72</v>
      </c>
      <c r="H183" s="10">
        <v>2023</v>
      </c>
      <c r="I183" s="10" t="s">
        <v>92</v>
      </c>
      <c r="J183" s="11">
        <v>45047</v>
      </c>
      <c r="K183" s="10">
        <v>0.25</v>
      </c>
      <c r="L183" s="24">
        <v>39.04</v>
      </c>
      <c r="M183" s="20" t="s">
        <v>69</v>
      </c>
      <c r="N183" s="21" t="s">
        <v>69</v>
      </c>
      <c r="O183" s="20" t="s">
        <v>69</v>
      </c>
      <c r="P183" s="21" t="s">
        <v>69</v>
      </c>
      <c r="Q183" s="23" t="s">
        <v>69</v>
      </c>
      <c r="R183" s="15">
        <f>L183</f>
        <v>39.04</v>
      </c>
      <c r="S183" s="4">
        <f>(R183/K183)*10</f>
        <v>1561.6</v>
      </c>
      <c r="T183" s="15">
        <f>S183/1.121</f>
        <v>1393.0419268510259</v>
      </c>
      <c r="U183" s="10">
        <v>56.92</v>
      </c>
    </row>
    <row r="184" spans="1:21" x14ac:dyDescent="0.2">
      <c r="A184" s="10" t="s">
        <v>64</v>
      </c>
      <c r="B184" s="10" t="s">
        <v>65</v>
      </c>
      <c r="C184" s="10">
        <v>3</v>
      </c>
      <c r="D184" s="10">
        <v>301</v>
      </c>
      <c r="E184" s="10" t="s">
        <v>108</v>
      </c>
      <c r="F184" s="10" t="s">
        <v>67</v>
      </c>
      <c r="G184" s="10"/>
      <c r="H184" s="10">
        <v>2023</v>
      </c>
      <c r="I184" s="10" t="s">
        <v>92</v>
      </c>
      <c r="J184" s="11">
        <v>45047</v>
      </c>
      <c r="K184" s="10">
        <v>0.25</v>
      </c>
      <c r="L184" s="24">
        <v>25.3</v>
      </c>
      <c r="M184" s="20" t="s">
        <v>69</v>
      </c>
      <c r="N184" s="21" t="s">
        <v>69</v>
      </c>
      <c r="O184" s="20" t="s">
        <v>69</v>
      </c>
      <c r="P184" s="21" t="s">
        <v>69</v>
      </c>
      <c r="Q184" s="23" t="s">
        <v>69</v>
      </c>
      <c r="R184" s="15">
        <f>L184</f>
        <v>25.3</v>
      </c>
      <c r="S184" s="4">
        <f>(R184/K184)*10</f>
        <v>1012</v>
      </c>
      <c r="T184" s="15">
        <f>S184/1.121</f>
        <v>902.7653880463871</v>
      </c>
      <c r="U184" s="10">
        <v>56.96</v>
      </c>
    </row>
    <row r="185" spans="1:21" x14ac:dyDescent="0.2">
      <c r="A185" s="10" t="s">
        <v>64</v>
      </c>
      <c r="B185" s="10" t="s">
        <v>65</v>
      </c>
      <c r="C185" s="10">
        <v>3</v>
      </c>
      <c r="D185" s="10">
        <v>302</v>
      </c>
      <c r="E185" s="10" t="s">
        <v>108</v>
      </c>
      <c r="F185" s="10" t="s">
        <v>67</v>
      </c>
      <c r="G185" s="10"/>
      <c r="H185" s="10">
        <v>2023</v>
      </c>
      <c r="I185" s="10" t="s">
        <v>92</v>
      </c>
      <c r="J185" s="11">
        <v>45047</v>
      </c>
      <c r="K185" s="10">
        <v>0.25</v>
      </c>
      <c r="L185" s="24">
        <v>25.3</v>
      </c>
      <c r="M185" s="20" t="s">
        <v>69</v>
      </c>
      <c r="N185" s="21" t="s">
        <v>69</v>
      </c>
      <c r="O185" s="20" t="s">
        <v>69</v>
      </c>
      <c r="P185" s="21" t="s">
        <v>69</v>
      </c>
      <c r="Q185" s="23" t="s">
        <v>69</v>
      </c>
      <c r="R185" s="15">
        <f>L185</f>
        <v>25.3</v>
      </c>
      <c r="S185" s="4">
        <f>(R185/K185)*10</f>
        <v>1012</v>
      </c>
      <c r="T185" s="15">
        <f>S185/1.121</f>
        <v>902.7653880463871</v>
      </c>
      <c r="U185" s="10">
        <v>57.04</v>
      </c>
    </row>
    <row r="186" spans="1:21" x14ac:dyDescent="0.2">
      <c r="A186" s="10" t="s">
        <v>64</v>
      </c>
      <c r="B186" s="10" t="s">
        <v>65</v>
      </c>
      <c r="C186" s="10">
        <v>3</v>
      </c>
      <c r="D186" s="10">
        <v>310</v>
      </c>
      <c r="E186" s="10" t="s">
        <v>108</v>
      </c>
      <c r="F186" s="10" t="s">
        <v>71</v>
      </c>
      <c r="G186" s="10" t="s">
        <v>76</v>
      </c>
      <c r="H186" s="10">
        <v>2023</v>
      </c>
      <c r="I186" s="10" t="s">
        <v>92</v>
      </c>
      <c r="J186" s="11">
        <v>45047</v>
      </c>
      <c r="K186" s="10">
        <v>0.25</v>
      </c>
      <c r="L186" s="24">
        <v>77.22</v>
      </c>
      <c r="M186" s="20" t="s">
        <v>69</v>
      </c>
      <c r="N186" s="21" t="s">
        <v>69</v>
      </c>
      <c r="O186" s="20" t="s">
        <v>69</v>
      </c>
      <c r="P186" s="21" t="s">
        <v>69</v>
      </c>
      <c r="Q186" s="23" t="s">
        <v>69</v>
      </c>
      <c r="R186" s="15">
        <f>L186</f>
        <v>77.22</v>
      </c>
      <c r="S186" s="4">
        <f>(R186/K186)*10</f>
        <v>3088.8</v>
      </c>
      <c r="T186" s="15">
        <f>S186/1.121</f>
        <v>2755.3969669937555</v>
      </c>
      <c r="U186" s="10">
        <v>72.48</v>
      </c>
    </row>
    <row r="187" spans="1:21" x14ac:dyDescent="0.2">
      <c r="A187" s="10" t="s">
        <v>87</v>
      </c>
      <c r="B187" s="10" t="s">
        <v>88</v>
      </c>
      <c r="C187" s="10">
        <v>1</v>
      </c>
      <c r="D187" s="10">
        <v>110</v>
      </c>
      <c r="E187" s="10" t="s">
        <v>108</v>
      </c>
      <c r="F187" s="10" t="s">
        <v>71</v>
      </c>
      <c r="G187" s="10" t="s">
        <v>72</v>
      </c>
      <c r="H187" s="10">
        <v>2023</v>
      </c>
      <c r="I187" s="10" t="s">
        <v>92</v>
      </c>
      <c r="J187" s="11">
        <v>45050</v>
      </c>
      <c r="K187" s="10">
        <v>0.25</v>
      </c>
      <c r="L187" s="24">
        <v>9.9</v>
      </c>
      <c r="M187" s="20" t="s">
        <v>69</v>
      </c>
      <c r="N187" s="21" t="s">
        <v>69</v>
      </c>
      <c r="O187" s="20" t="s">
        <v>69</v>
      </c>
      <c r="P187" s="21" t="s">
        <v>69</v>
      </c>
      <c r="Q187" s="23" t="s">
        <v>69</v>
      </c>
      <c r="R187" s="15">
        <f>L187</f>
        <v>9.9</v>
      </c>
      <c r="S187" s="4">
        <f>(R187/K187)*10</f>
        <v>396</v>
      </c>
      <c r="T187" s="15">
        <f>S187/1.121</f>
        <v>353.25602140945585</v>
      </c>
      <c r="U187" s="10">
        <v>5.49</v>
      </c>
    </row>
    <row r="188" spans="1:21" x14ac:dyDescent="0.2">
      <c r="A188" s="10" t="s">
        <v>87</v>
      </c>
      <c r="B188" s="10" t="s">
        <v>88</v>
      </c>
      <c r="C188" s="10">
        <v>3</v>
      </c>
      <c r="D188" s="10">
        <v>311</v>
      </c>
      <c r="E188" s="10" t="s">
        <v>108</v>
      </c>
      <c r="F188" s="10" t="s">
        <v>71</v>
      </c>
      <c r="G188" s="10" t="s">
        <v>72</v>
      </c>
      <c r="H188" s="10">
        <v>2023</v>
      </c>
      <c r="I188" s="10" t="s">
        <v>92</v>
      </c>
      <c r="J188" s="11">
        <v>45050</v>
      </c>
      <c r="K188" s="10">
        <v>0.25</v>
      </c>
      <c r="L188" s="24">
        <v>16.97</v>
      </c>
      <c r="M188" s="20" t="s">
        <v>69</v>
      </c>
      <c r="N188" s="21" t="s">
        <v>69</v>
      </c>
      <c r="O188" s="20" t="s">
        <v>69</v>
      </c>
      <c r="P188" s="21" t="s">
        <v>69</v>
      </c>
      <c r="Q188" s="23" t="s">
        <v>69</v>
      </c>
      <c r="R188" s="15">
        <f>L188</f>
        <v>16.97</v>
      </c>
      <c r="S188" s="4">
        <f>(R188/K188)*10</f>
        <v>678.8</v>
      </c>
      <c r="T188" s="15">
        <f>S188/1.121</f>
        <v>605.53077609277432</v>
      </c>
      <c r="U188" s="10">
        <v>17.32</v>
      </c>
    </row>
    <row r="189" spans="1:21" x14ac:dyDescent="0.2">
      <c r="A189" s="10" t="s">
        <v>87</v>
      </c>
      <c r="B189" s="10" t="s">
        <v>88</v>
      </c>
      <c r="C189" s="10">
        <v>3</v>
      </c>
      <c r="D189" s="10">
        <v>302</v>
      </c>
      <c r="E189" s="10" t="s">
        <v>108</v>
      </c>
      <c r="F189" s="10" t="s">
        <v>67</v>
      </c>
      <c r="G189" s="10"/>
      <c r="H189" s="10">
        <v>2023</v>
      </c>
      <c r="I189" s="10" t="s">
        <v>92</v>
      </c>
      <c r="J189" s="11">
        <v>45050</v>
      </c>
      <c r="K189" s="10">
        <v>0.25</v>
      </c>
      <c r="L189" s="24">
        <v>36.83</v>
      </c>
      <c r="M189" s="20" t="s">
        <v>69</v>
      </c>
      <c r="N189" s="21" t="s">
        <v>69</v>
      </c>
      <c r="O189" s="20" t="s">
        <v>69</v>
      </c>
      <c r="P189" s="21" t="s">
        <v>69</v>
      </c>
      <c r="Q189" s="23" t="s">
        <v>69</v>
      </c>
      <c r="R189" s="15">
        <f>L189</f>
        <v>36.83</v>
      </c>
      <c r="S189" s="4">
        <f>(R189/K189)*10</f>
        <v>1473.1999999999998</v>
      </c>
      <c r="T189" s="15">
        <f>S189/1.121</f>
        <v>1314.1837644959855</v>
      </c>
      <c r="U189" s="10">
        <v>25.82</v>
      </c>
    </row>
    <row r="190" spans="1:21" x14ac:dyDescent="0.2">
      <c r="A190" s="10" t="s">
        <v>87</v>
      </c>
      <c r="B190" s="10" t="s">
        <v>88</v>
      </c>
      <c r="C190" s="10">
        <v>3</v>
      </c>
      <c r="D190" s="10">
        <v>303</v>
      </c>
      <c r="E190" s="10" t="s">
        <v>108</v>
      </c>
      <c r="F190" s="10" t="s">
        <v>67</v>
      </c>
      <c r="G190" s="10"/>
      <c r="H190" s="10">
        <v>2023</v>
      </c>
      <c r="I190" s="10" t="s">
        <v>92</v>
      </c>
      <c r="J190" s="11">
        <v>45050</v>
      </c>
      <c r="K190" s="10">
        <v>0.25</v>
      </c>
      <c r="L190" s="24">
        <v>32.24</v>
      </c>
      <c r="M190" s="20" t="s">
        <v>69</v>
      </c>
      <c r="N190" s="21" t="s">
        <v>69</v>
      </c>
      <c r="O190" s="20" t="s">
        <v>69</v>
      </c>
      <c r="P190" s="21" t="s">
        <v>69</v>
      </c>
      <c r="Q190" s="23" t="s">
        <v>69</v>
      </c>
      <c r="R190" s="15">
        <f>L190</f>
        <v>32.24</v>
      </c>
      <c r="S190" s="4">
        <f>(R190/K190)*10</f>
        <v>1289.6000000000001</v>
      </c>
      <c r="T190" s="15">
        <f>S190/1.121</f>
        <v>1150.4014272970562</v>
      </c>
      <c r="U190" s="10">
        <v>36.9</v>
      </c>
    </row>
    <row r="191" spans="1:21" x14ac:dyDescent="0.2">
      <c r="A191" s="10" t="s">
        <v>87</v>
      </c>
      <c r="B191" s="10" t="s">
        <v>88</v>
      </c>
      <c r="C191" s="10">
        <v>3</v>
      </c>
      <c r="D191" s="10">
        <v>301</v>
      </c>
      <c r="E191" s="10" t="s">
        <v>108</v>
      </c>
      <c r="F191" s="10" t="s">
        <v>67</v>
      </c>
      <c r="G191" s="10"/>
      <c r="H191" s="10">
        <v>2023</v>
      </c>
      <c r="I191" s="10" t="s">
        <v>92</v>
      </c>
      <c r="J191" s="11">
        <v>45050</v>
      </c>
      <c r="K191" s="10">
        <v>0.25</v>
      </c>
      <c r="L191" s="24">
        <v>38.799999999999997</v>
      </c>
      <c r="M191" s="20" t="s">
        <v>69</v>
      </c>
      <c r="N191" s="21" t="s">
        <v>69</v>
      </c>
      <c r="O191" s="20" t="s">
        <v>69</v>
      </c>
      <c r="P191" s="21" t="s">
        <v>69</v>
      </c>
      <c r="Q191" s="23" t="s">
        <v>69</v>
      </c>
      <c r="R191" s="15">
        <f>L191</f>
        <v>38.799999999999997</v>
      </c>
      <c r="S191" s="4">
        <f>(R191/K191)*10</f>
        <v>1552</v>
      </c>
      <c r="T191" s="15">
        <f>S191/1.121</f>
        <v>1384.4781445138269</v>
      </c>
      <c r="U191" s="10">
        <v>38.18</v>
      </c>
    </row>
    <row r="192" spans="1:21" x14ac:dyDescent="0.2">
      <c r="A192" s="10" t="s">
        <v>87</v>
      </c>
      <c r="B192" s="10" t="s">
        <v>88</v>
      </c>
      <c r="C192" s="10">
        <v>1</v>
      </c>
      <c r="D192" s="10">
        <v>102</v>
      </c>
      <c r="E192" s="10" t="s">
        <v>108</v>
      </c>
      <c r="F192" s="10" t="s">
        <v>67</v>
      </c>
      <c r="G192" s="10"/>
      <c r="H192" s="10">
        <v>2023</v>
      </c>
      <c r="I192" s="10" t="s">
        <v>92</v>
      </c>
      <c r="J192" s="11">
        <v>45050</v>
      </c>
      <c r="K192" s="10">
        <v>0.25</v>
      </c>
      <c r="L192" s="24">
        <v>40.4</v>
      </c>
      <c r="M192" s="20" t="s">
        <v>69</v>
      </c>
      <c r="N192" s="21" t="s">
        <v>69</v>
      </c>
      <c r="O192" s="20" t="s">
        <v>69</v>
      </c>
      <c r="P192" s="21" t="s">
        <v>69</v>
      </c>
      <c r="Q192" s="23" t="s">
        <v>69</v>
      </c>
      <c r="R192" s="15">
        <f>L192</f>
        <v>40.4</v>
      </c>
      <c r="S192" s="4">
        <f>(R192/K192)*10</f>
        <v>1616</v>
      </c>
      <c r="T192" s="15">
        <f>S192/1.121</f>
        <v>1441.5700267618199</v>
      </c>
      <c r="U192" s="10">
        <v>40.36</v>
      </c>
    </row>
    <row r="193" spans="1:21" x14ac:dyDescent="0.2">
      <c r="A193" s="10" t="s">
        <v>87</v>
      </c>
      <c r="B193" s="10" t="s">
        <v>88</v>
      </c>
      <c r="C193" s="10">
        <v>1</v>
      </c>
      <c r="D193" s="10">
        <v>101</v>
      </c>
      <c r="E193" s="10" t="s">
        <v>108</v>
      </c>
      <c r="F193" s="10" t="s">
        <v>67</v>
      </c>
      <c r="G193" s="10"/>
      <c r="H193" s="10">
        <v>2023</v>
      </c>
      <c r="I193" s="10" t="s">
        <v>92</v>
      </c>
      <c r="J193" s="11">
        <v>45050</v>
      </c>
      <c r="K193" s="10">
        <v>0.25</v>
      </c>
      <c r="L193" s="24">
        <v>53.8</v>
      </c>
      <c r="M193" s="20" t="s">
        <v>69</v>
      </c>
      <c r="N193" s="21" t="s">
        <v>69</v>
      </c>
      <c r="O193" s="20" t="s">
        <v>69</v>
      </c>
      <c r="P193" s="21" t="s">
        <v>69</v>
      </c>
      <c r="Q193" s="23" t="s">
        <v>69</v>
      </c>
      <c r="R193" s="15">
        <f>L193</f>
        <v>53.8</v>
      </c>
      <c r="S193" s="4">
        <f>(R193/K193)*10</f>
        <v>2152</v>
      </c>
      <c r="T193" s="15">
        <f>S193/1.121</f>
        <v>1919.71454058876</v>
      </c>
      <c r="U193" s="10">
        <v>41.43</v>
      </c>
    </row>
    <row r="194" spans="1:21" x14ac:dyDescent="0.2">
      <c r="A194" s="10" t="s">
        <v>87</v>
      </c>
      <c r="B194" s="10" t="s">
        <v>88</v>
      </c>
      <c r="C194" s="10">
        <v>1</v>
      </c>
      <c r="D194" s="10">
        <v>103</v>
      </c>
      <c r="E194" s="10" t="s">
        <v>108</v>
      </c>
      <c r="F194" s="10" t="s">
        <v>67</v>
      </c>
      <c r="G194" s="10"/>
      <c r="H194" s="10">
        <v>2023</v>
      </c>
      <c r="I194" s="10" t="s">
        <v>92</v>
      </c>
      <c r="J194" s="11">
        <v>45050</v>
      </c>
      <c r="K194" s="10">
        <v>0.25</v>
      </c>
      <c r="L194" s="24">
        <v>33.9</v>
      </c>
      <c r="M194" s="20" t="s">
        <v>69</v>
      </c>
      <c r="N194" s="21" t="s">
        <v>69</v>
      </c>
      <c r="O194" s="20" t="s">
        <v>69</v>
      </c>
      <c r="P194" s="21" t="s">
        <v>69</v>
      </c>
      <c r="Q194" s="23" t="s">
        <v>69</v>
      </c>
      <c r="R194" s="15">
        <f>L194</f>
        <v>33.9</v>
      </c>
      <c r="S194" s="4">
        <f>(R194/K194)*10</f>
        <v>1356</v>
      </c>
      <c r="T194" s="15">
        <f>S194/1.121</f>
        <v>1209.6342551293487</v>
      </c>
      <c r="U194" s="10">
        <v>44.14</v>
      </c>
    </row>
    <row r="195" spans="1:21" x14ac:dyDescent="0.2">
      <c r="A195" s="10" t="s">
        <v>87</v>
      </c>
      <c r="B195" s="10" t="s">
        <v>88</v>
      </c>
      <c r="C195" s="10">
        <v>4</v>
      </c>
      <c r="D195" s="10">
        <v>402</v>
      </c>
      <c r="E195" s="10" t="s">
        <v>108</v>
      </c>
      <c r="F195" s="10" t="s">
        <v>67</v>
      </c>
      <c r="G195" s="10"/>
      <c r="H195" s="10">
        <v>2023</v>
      </c>
      <c r="I195" s="10" t="s">
        <v>92</v>
      </c>
      <c r="J195" s="11">
        <v>45054</v>
      </c>
      <c r="K195" s="10">
        <v>0.25</v>
      </c>
      <c r="L195" s="24">
        <v>30.6</v>
      </c>
      <c r="M195" s="20" t="s">
        <v>69</v>
      </c>
      <c r="N195" s="21" t="s">
        <v>69</v>
      </c>
      <c r="O195" s="20" t="s">
        <v>69</v>
      </c>
      <c r="P195" s="21" t="s">
        <v>69</v>
      </c>
      <c r="Q195" s="23" t="s">
        <v>69</v>
      </c>
      <c r="R195" s="15">
        <f>L195</f>
        <v>30.6</v>
      </c>
      <c r="S195" s="4">
        <f>(R195/K195)*10</f>
        <v>1224</v>
      </c>
      <c r="T195" s="15">
        <f>S195/1.121</f>
        <v>1091.8822479928635</v>
      </c>
      <c r="U195" s="10">
        <v>39.18</v>
      </c>
    </row>
    <row r="196" spans="1:21" x14ac:dyDescent="0.2">
      <c r="A196" s="10" t="s">
        <v>87</v>
      </c>
      <c r="B196" s="10" t="s">
        <v>88</v>
      </c>
      <c r="C196" s="10">
        <v>4</v>
      </c>
      <c r="D196" s="10">
        <v>416</v>
      </c>
      <c r="E196" s="10" t="s">
        <v>108</v>
      </c>
      <c r="F196" s="10" t="s">
        <v>71</v>
      </c>
      <c r="G196" s="10" t="s">
        <v>72</v>
      </c>
      <c r="H196" s="10">
        <v>2023</v>
      </c>
      <c r="I196" s="10" t="s">
        <v>92</v>
      </c>
      <c r="J196" s="11">
        <v>45054</v>
      </c>
      <c r="K196" s="10">
        <v>0.25</v>
      </c>
      <c r="L196" s="24">
        <v>38.1</v>
      </c>
      <c r="M196" s="20" t="s">
        <v>69</v>
      </c>
      <c r="N196" s="21" t="s">
        <v>69</v>
      </c>
      <c r="O196" s="20" t="s">
        <v>69</v>
      </c>
      <c r="P196" s="21" t="s">
        <v>69</v>
      </c>
      <c r="Q196" s="23" t="s">
        <v>69</v>
      </c>
      <c r="R196" s="15">
        <f>L196</f>
        <v>38.1</v>
      </c>
      <c r="S196" s="4">
        <f>(R196/K196)*10</f>
        <v>1524</v>
      </c>
      <c r="T196" s="15">
        <f>S196/1.121</f>
        <v>1359.5004460303301</v>
      </c>
      <c r="U196" s="10">
        <v>49.48</v>
      </c>
    </row>
    <row r="197" spans="1:21" x14ac:dyDescent="0.2">
      <c r="A197" s="10" t="s">
        <v>87</v>
      </c>
      <c r="B197" s="10" t="s">
        <v>88</v>
      </c>
      <c r="C197" s="10">
        <v>4</v>
      </c>
      <c r="D197" s="10">
        <v>403</v>
      </c>
      <c r="E197" s="10" t="s">
        <v>108</v>
      </c>
      <c r="F197" s="10" t="s">
        <v>67</v>
      </c>
      <c r="G197" s="10"/>
      <c r="H197" s="10">
        <v>2023</v>
      </c>
      <c r="I197" s="10" t="s">
        <v>92</v>
      </c>
      <c r="J197" s="11">
        <v>45054</v>
      </c>
      <c r="K197" s="10">
        <v>0.25</v>
      </c>
      <c r="L197" s="24">
        <v>32.1</v>
      </c>
      <c r="M197" s="20" t="s">
        <v>69</v>
      </c>
      <c r="N197" s="21" t="s">
        <v>69</v>
      </c>
      <c r="O197" s="20" t="s">
        <v>69</v>
      </c>
      <c r="P197" s="21" t="s">
        <v>69</v>
      </c>
      <c r="Q197" s="23" t="s">
        <v>69</v>
      </c>
      <c r="R197" s="15">
        <f>L197</f>
        <v>32.1</v>
      </c>
      <c r="S197" s="4">
        <f>(R197/K197)*10</f>
        <v>1284</v>
      </c>
      <c r="T197" s="15">
        <f>S197/1.121</f>
        <v>1145.4058876003569</v>
      </c>
      <c r="U197" s="10">
        <v>49.71</v>
      </c>
    </row>
    <row r="198" spans="1:21" x14ac:dyDescent="0.2">
      <c r="A198" s="10" t="s">
        <v>87</v>
      </c>
      <c r="B198" s="10" t="s">
        <v>88</v>
      </c>
      <c r="C198" s="10">
        <v>4</v>
      </c>
      <c r="D198" s="10">
        <v>401</v>
      </c>
      <c r="E198" s="10" t="s">
        <v>108</v>
      </c>
      <c r="F198" s="10" t="s">
        <v>67</v>
      </c>
      <c r="G198" s="10"/>
      <c r="H198" s="10">
        <v>2023</v>
      </c>
      <c r="I198" s="10" t="s">
        <v>92</v>
      </c>
      <c r="J198" s="11">
        <v>45054</v>
      </c>
      <c r="K198" s="10">
        <v>0.25</v>
      </c>
      <c r="L198" s="24">
        <v>43.2</v>
      </c>
      <c r="M198" s="20" t="s">
        <v>69</v>
      </c>
      <c r="N198" s="21" t="s">
        <v>69</v>
      </c>
      <c r="O198" s="20" t="s">
        <v>69</v>
      </c>
      <c r="P198" s="21" t="s">
        <v>69</v>
      </c>
      <c r="Q198" s="23" t="s">
        <v>69</v>
      </c>
      <c r="R198" s="15">
        <f>L198</f>
        <v>43.2</v>
      </c>
      <c r="S198" s="4">
        <f>(R198/K198)*10</f>
        <v>1728</v>
      </c>
      <c r="T198" s="15">
        <f>S198/1.121</f>
        <v>1541.4808206958073</v>
      </c>
      <c r="U198" s="10">
        <v>53.63</v>
      </c>
    </row>
    <row r="199" spans="1:21" x14ac:dyDescent="0.2">
      <c r="A199" s="10" t="s">
        <v>64</v>
      </c>
      <c r="B199" s="10" t="s">
        <v>65</v>
      </c>
      <c r="C199" s="10">
        <v>4</v>
      </c>
      <c r="D199" s="10">
        <v>417</v>
      </c>
      <c r="E199" s="10" t="s">
        <v>108</v>
      </c>
      <c r="F199" s="10" t="s">
        <v>71</v>
      </c>
      <c r="G199" s="10" t="s">
        <v>76</v>
      </c>
      <c r="H199" s="10">
        <v>2023</v>
      </c>
      <c r="I199" s="10" t="s">
        <v>90</v>
      </c>
      <c r="J199" s="11">
        <v>45070</v>
      </c>
      <c r="K199" s="10">
        <v>0.25</v>
      </c>
      <c r="L199" s="24">
        <v>10</v>
      </c>
      <c r="M199" s="20" t="s">
        <v>69</v>
      </c>
      <c r="N199" s="21" t="s">
        <v>69</v>
      </c>
      <c r="O199" s="20" t="s">
        <v>69</v>
      </c>
      <c r="P199" s="21" t="s">
        <v>69</v>
      </c>
      <c r="Q199" s="23" t="s">
        <v>69</v>
      </c>
      <c r="R199" s="15">
        <f>L199</f>
        <v>10</v>
      </c>
      <c r="S199" s="4">
        <f>(R199/K199)*10</f>
        <v>400</v>
      </c>
      <c r="T199" s="15">
        <f>S199/1.121</f>
        <v>356.82426404995539</v>
      </c>
      <c r="U199" s="10" t="s">
        <v>69</v>
      </c>
    </row>
    <row r="200" spans="1:21" x14ac:dyDescent="0.2">
      <c r="A200" s="10" t="s">
        <v>64</v>
      </c>
      <c r="B200" s="10" t="s">
        <v>65</v>
      </c>
      <c r="C200" s="10">
        <v>1</v>
      </c>
      <c r="D200" s="10">
        <v>112</v>
      </c>
      <c r="E200" s="10" t="s">
        <v>108</v>
      </c>
      <c r="F200" s="10" t="s">
        <v>71</v>
      </c>
      <c r="G200" s="10" t="s">
        <v>76</v>
      </c>
      <c r="H200" s="10">
        <v>2023</v>
      </c>
      <c r="I200" s="10" t="s">
        <v>90</v>
      </c>
      <c r="J200" s="11">
        <v>45070</v>
      </c>
      <c r="K200" s="10">
        <v>0.25</v>
      </c>
      <c r="L200" s="24">
        <v>20.7</v>
      </c>
      <c r="M200" s="20" t="s">
        <v>69</v>
      </c>
      <c r="N200" s="21" t="s">
        <v>69</v>
      </c>
      <c r="O200" s="20" t="s">
        <v>69</v>
      </c>
      <c r="P200" s="21" t="s">
        <v>69</v>
      </c>
      <c r="Q200" s="23" t="s">
        <v>69</v>
      </c>
      <c r="R200" s="15">
        <f>L200</f>
        <v>20.7</v>
      </c>
      <c r="S200" s="4">
        <f>(R200/K200)*10</f>
        <v>828</v>
      </c>
      <c r="T200" s="15">
        <f>S200/1.121</f>
        <v>738.62622658340763</v>
      </c>
      <c r="U200" s="10" t="s">
        <v>69</v>
      </c>
    </row>
    <row r="201" spans="1:21" x14ac:dyDescent="0.2">
      <c r="A201" s="10" t="s">
        <v>64</v>
      </c>
      <c r="B201" s="10" t="s">
        <v>65</v>
      </c>
      <c r="C201" s="10">
        <v>2</v>
      </c>
      <c r="D201" s="10">
        <v>208</v>
      </c>
      <c r="E201" s="10" t="s">
        <v>108</v>
      </c>
      <c r="F201" s="10" t="s">
        <v>71</v>
      </c>
      <c r="G201" s="10" t="s">
        <v>76</v>
      </c>
      <c r="H201" s="10">
        <v>2023</v>
      </c>
      <c r="I201" s="10" t="s">
        <v>90</v>
      </c>
      <c r="J201" s="11">
        <v>45070</v>
      </c>
      <c r="K201" s="10">
        <v>0.25</v>
      </c>
      <c r="L201" s="24">
        <v>22.18</v>
      </c>
      <c r="M201" s="20" t="s">
        <v>69</v>
      </c>
      <c r="N201" s="21" t="s">
        <v>69</v>
      </c>
      <c r="O201" s="20" t="s">
        <v>69</v>
      </c>
      <c r="P201" s="21" t="s">
        <v>69</v>
      </c>
      <c r="Q201" s="23" t="s">
        <v>69</v>
      </c>
      <c r="R201" s="15">
        <f>L201</f>
        <v>22.18</v>
      </c>
      <c r="S201" s="4">
        <f>(R201/K201)*10</f>
        <v>887.2</v>
      </c>
      <c r="T201" s="15">
        <f>S201/1.121</f>
        <v>791.43621766280114</v>
      </c>
      <c r="U201" s="10" t="s">
        <v>69</v>
      </c>
    </row>
    <row r="202" spans="1:21" x14ac:dyDescent="0.2">
      <c r="A202" s="10" t="s">
        <v>87</v>
      </c>
      <c r="B202" s="10" t="s">
        <v>88</v>
      </c>
      <c r="C202" s="10">
        <v>3</v>
      </c>
      <c r="D202" s="10">
        <v>310</v>
      </c>
      <c r="E202" s="10" t="s">
        <v>108</v>
      </c>
      <c r="F202" s="10" t="s">
        <v>71</v>
      </c>
      <c r="G202" s="10" t="s">
        <v>76</v>
      </c>
      <c r="H202" s="10">
        <v>2023</v>
      </c>
      <c r="I202" s="10" t="s">
        <v>90</v>
      </c>
      <c r="J202" s="11">
        <v>45070</v>
      </c>
      <c r="K202" s="10">
        <v>0.25</v>
      </c>
      <c r="L202" s="24">
        <v>25.2</v>
      </c>
      <c r="M202" s="20" t="s">
        <v>69</v>
      </c>
      <c r="N202" s="21" t="s">
        <v>69</v>
      </c>
      <c r="O202" s="20" t="s">
        <v>69</v>
      </c>
      <c r="P202" s="21" t="s">
        <v>69</v>
      </c>
      <c r="Q202" s="23" t="s">
        <v>69</v>
      </c>
      <c r="R202" s="15">
        <f>L202</f>
        <v>25.2</v>
      </c>
      <c r="S202" s="4">
        <f>(R202/K202)*10</f>
        <v>1008</v>
      </c>
      <c r="T202" s="15">
        <f>S202/1.121</f>
        <v>899.19714540588757</v>
      </c>
      <c r="U202" s="10" t="s">
        <v>69</v>
      </c>
    </row>
    <row r="203" spans="1:21" x14ac:dyDescent="0.2">
      <c r="A203" s="10" t="s">
        <v>87</v>
      </c>
      <c r="B203" s="10" t="s">
        <v>88</v>
      </c>
      <c r="C203" s="10">
        <v>1</v>
      </c>
      <c r="D203" s="10">
        <v>112</v>
      </c>
      <c r="E203" s="10" t="s">
        <v>108</v>
      </c>
      <c r="F203" s="10" t="s">
        <v>71</v>
      </c>
      <c r="G203" s="10" t="s">
        <v>76</v>
      </c>
      <c r="H203" s="10">
        <v>2023</v>
      </c>
      <c r="I203" s="10" t="s">
        <v>90</v>
      </c>
      <c r="J203" s="11">
        <v>45070</v>
      </c>
      <c r="K203" s="10">
        <v>0.25</v>
      </c>
      <c r="L203" s="24">
        <v>28.9</v>
      </c>
      <c r="M203" s="20" t="s">
        <v>69</v>
      </c>
      <c r="N203" s="21" t="s">
        <v>69</v>
      </c>
      <c r="O203" s="20" t="s">
        <v>69</v>
      </c>
      <c r="P203" s="21" t="s">
        <v>69</v>
      </c>
      <c r="Q203" s="23" t="s">
        <v>69</v>
      </c>
      <c r="R203" s="15">
        <f>L203</f>
        <v>28.9</v>
      </c>
      <c r="S203" s="4">
        <f>(R203/K203)*10</f>
        <v>1156</v>
      </c>
      <c r="T203" s="15">
        <f>S203/1.121</f>
        <v>1031.2221231043711</v>
      </c>
      <c r="U203" s="10" t="s">
        <v>69</v>
      </c>
    </row>
    <row r="204" spans="1:21" x14ac:dyDescent="0.2">
      <c r="A204" s="10" t="s">
        <v>87</v>
      </c>
      <c r="B204" s="10" t="s">
        <v>88</v>
      </c>
      <c r="C204" s="10">
        <v>4</v>
      </c>
      <c r="D204" s="10">
        <v>417</v>
      </c>
      <c r="E204" s="10" t="s">
        <v>108</v>
      </c>
      <c r="F204" s="10" t="s">
        <v>71</v>
      </c>
      <c r="G204" s="10" t="s">
        <v>76</v>
      </c>
      <c r="H204" s="10">
        <v>2023</v>
      </c>
      <c r="I204" s="10" t="s">
        <v>90</v>
      </c>
      <c r="J204" s="11">
        <v>45070</v>
      </c>
      <c r="K204" s="10">
        <v>0.25</v>
      </c>
      <c r="L204" s="24">
        <v>32.58</v>
      </c>
      <c r="M204" s="20" t="s">
        <v>69</v>
      </c>
      <c r="N204" s="21" t="s">
        <v>69</v>
      </c>
      <c r="O204" s="20" t="s">
        <v>69</v>
      </c>
      <c r="P204" s="21" t="s">
        <v>69</v>
      </c>
      <c r="Q204" s="23" t="s">
        <v>69</v>
      </c>
      <c r="R204" s="15">
        <f>L204</f>
        <v>32.58</v>
      </c>
      <c r="S204" s="4">
        <f>(R204/K204)*10</f>
        <v>1303.1999999999998</v>
      </c>
      <c r="T204" s="15">
        <f>S204/1.121</f>
        <v>1162.5334522747546</v>
      </c>
      <c r="U204" s="10" t="s">
        <v>69</v>
      </c>
    </row>
    <row r="205" spans="1:21" x14ac:dyDescent="0.2">
      <c r="A205" s="10" t="s">
        <v>87</v>
      </c>
      <c r="B205" s="10" t="s">
        <v>88</v>
      </c>
      <c r="C205" s="10">
        <v>2</v>
      </c>
      <c r="D205" s="10">
        <v>208</v>
      </c>
      <c r="E205" s="10" t="s">
        <v>108</v>
      </c>
      <c r="F205" s="10" t="s">
        <v>71</v>
      </c>
      <c r="G205" s="10" t="s">
        <v>76</v>
      </c>
      <c r="H205" s="10">
        <v>2023</v>
      </c>
      <c r="I205" s="10" t="s">
        <v>90</v>
      </c>
      <c r="J205" s="11">
        <v>45070</v>
      </c>
      <c r="K205" s="10">
        <v>0.25</v>
      </c>
      <c r="L205" s="24">
        <v>37.53</v>
      </c>
      <c r="M205" s="20" t="s">
        <v>69</v>
      </c>
      <c r="N205" s="21" t="s">
        <v>69</v>
      </c>
      <c r="O205" s="20" t="s">
        <v>69</v>
      </c>
      <c r="P205" s="21" t="s">
        <v>69</v>
      </c>
      <c r="Q205" s="23" t="s">
        <v>69</v>
      </c>
      <c r="R205" s="15">
        <f>L205</f>
        <v>37.53</v>
      </c>
      <c r="S205" s="4">
        <f>(R205/K205)*10</f>
        <v>1501.2</v>
      </c>
      <c r="T205" s="15">
        <f>S205/1.121</f>
        <v>1339.1614629794826</v>
      </c>
      <c r="U205" s="10" t="s">
        <v>69</v>
      </c>
    </row>
    <row r="206" spans="1:21" x14ac:dyDescent="0.2">
      <c r="A206" s="10" t="s">
        <v>87</v>
      </c>
      <c r="B206" s="10" t="s">
        <v>88</v>
      </c>
      <c r="C206" s="10">
        <v>2</v>
      </c>
      <c r="D206" s="10">
        <v>213</v>
      </c>
      <c r="E206" s="10" t="s">
        <v>77</v>
      </c>
      <c r="F206" s="10" t="s">
        <v>71</v>
      </c>
      <c r="G206" s="10" t="s">
        <v>72</v>
      </c>
      <c r="H206" s="10">
        <v>2022</v>
      </c>
      <c r="I206" s="10" t="s">
        <v>91</v>
      </c>
      <c r="J206" s="11">
        <v>44653</v>
      </c>
      <c r="K206" s="10">
        <v>0.5</v>
      </c>
      <c r="L206" s="19" t="s">
        <v>69</v>
      </c>
      <c r="M206" s="20">
        <v>0</v>
      </c>
      <c r="N206" s="21" t="s">
        <v>69</v>
      </c>
      <c r="O206" s="25">
        <v>9.4600000000000009</v>
      </c>
      <c r="P206" s="21" t="s">
        <v>69</v>
      </c>
      <c r="Q206" s="23" t="s">
        <v>69</v>
      </c>
      <c r="R206" s="15">
        <f>M206+O206</f>
        <v>9.4600000000000009</v>
      </c>
      <c r="S206" s="15">
        <f>(R206/K206)*10</f>
        <v>189.20000000000002</v>
      </c>
      <c r="T206" s="15">
        <f>S206/1.121</f>
        <v>168.77787689562891</v>
      </c>
      <c r="U206" s="10" t="s">
        <v>69</v>
      </c>
    </row>
    <row r="207" spans="1:21" x14ac:dyDescent="0.2">
      <c r="A207" s="10" t="s">
        <v>64</v>
      </c>
      <c r="B207" s="10" t="s">
        <v>65</v>
      </c>
      <c r="C207" s="10">
        <v>1</v>
      </c>
      <c r="D207" s="10">
        <v>106</v>
      </c>
      <c r="E207" s="10" t="s">
        <v>77</v>
      </c>
      <c r="F207" s="10" t="s">
        <v>71</v>
      </c>
      <c r="G207" s="10" t="s">
        <v>72</v>
      </c>
      <c r="H207" s="10">
        <v>2022</v>
      </c>
      <c r="I207" s="10" t="s">
        <v>91</v>
      </c>
      <c r="J207" s="11">
        <v>44653</v>
      </c>
      <c r="K207" s="10">
        <v>0.5</v>
      </c>
      <c r="L207" s="19" t="s">
        <v>69</v>
      </c>
      <c r="M207" s="20">
        <v>0</v>
      </c>
      <c r="N207" s="21" t="s">
        <v>69</v>
      </c>
      <c r="O207" s="25">
        <v>14.1</v>
      </c>
      <c r="P207" s="21" t="s">
        <v>69</v>
      </c>
      <c r="Q207" s="23" t="s">
        <v>69</v>
      </c>
      <c r="R207" s="15">
        <f>M207+O207</f>
        <v>14.1</v>
      </c>
      <c r="S207" s="15">
        <f>(R207/K207)*10</f>
        <v>282</v>
      </c>
      <c r="T207" s="15">
        <f>S207/1.121</f>
        <v>251.56110615521857</v>
      </c>
      <c r="U207" s="10" t="s">
        <v>69</v>
      </c>
    </row>
    <row r="208" spans="1:21" x14ac:dyDescent="0.2">
      <c r="A208" s="10" t="s">
        <v>87</v>
      </c>
      <c r="B208" s="10" t="s">
        <v>88</v>
      </c>
      <c r="C208" s="10">
        <v>2</v>
      </c>
      <c r="D208" s="10">
        <v>201</v>
      </c>
      <c r="E208" s="10" t="s">
        <v>77</v>
      </c>
      <c r="F208" s="10" t="s">
        <v>67</v>
      </c>
      <c r="G208" s="10"/>
      <c r="H208" s="10">
        <v>2022</v>
      </c>
      <c r="I208" s="10" t="s">
        <v>91</v>
      </c>
      <c r="J208" s="11">
        <v>44653</v>
      </c>
      <c r="K208" s="10">
        <v>0.5</v>
      </c>
      <c r="L208" s="19" t="s">
        <v>69</v>
      </c>
      <c r="M208" s="20">
        <v>0</v>
      </c>
      <c r="N208" s="21" t="s">
        <v>69</v>
      </c>
      <c r="O208" s="25">
        <v>23.02</v>
      </c>
      <c r="P208" s="21" t="s">
        <v>69</v>
      </c>
      <c r="Q208" s="23" t="s">
        <v>69</v>
      </c>
      <c r="R208" s="15">
        <f>M208+O208</f>
        <v>23.02</v>
      </c>
      <c r="S208" s="15">
        <f>(R208/K208)*10</f>
        <v>460.4</v>
      </c>
      <c r="T208" s="15">
        <f>S208/1.121</f>
        <v>410.70472792149866</v>
      </c>
      <c r="U208" s="10" t="s">
        <v>69</v>
      </c>
    </row>
    <row r="209" spans="1:21" x14ac:dyDescent="0.2">
      <c r="A209" s="10" t="s">
        <v>87</v>
      </c>
      <c r="B209" s="10" t="s">
        <v>88</v>
      </c>
      <c r="C209" s="10">
        <v>1</v>
      </c>
      <c r="D209" s="10">
        <v>106</v>
      </c>
      <c r="E209" s="10" t="s">
        <v>77</v>
      </c>
      <c r="F209" s="10" t="s">
        <v>71</v>
      </c>
      <c r="G209" s="10" t="s">
        <v>72</v>
      </c>
      <c r="H209" s="10">
        <v>2022</v>
      </c>
      <c r="I209" s="10" t="s">
        <v>91</v>
      </c>
      <c r="J209" s="11">
        <v>44653</v>
      </c>
      <c r="K209" s="10">
        <v>0.5</v>
      </c>
      <c r="L209" s="19" t="s">
        <v>69</v>
      </c>
      <c r="M209" s="20">
        <v>0</v>
      </c>
      <c r="N209" s="21" t="s">
        <v>69</v>
      </c>
      <c r="O209" s="25">
        <v>25.36</v>
      </c>
      <c r="P209" s="21" t="s">
        <v>69</v>
      </c>
      <c r="Q209" s="23" t="s">
        <v>69</v>
      </c>
      <c r="R209" s="15">
        <f>M209+O209</f>
        <v>25.36</v>
      </c>
      <c r="S209" s="15">
        <f>(R209/K209)*10</f>
        <v>507.2</v>
      </c>
      <c r="T209" s="15">
        <f>S209/1.121</f>
        <v>452.45316681534342</v>
      </c>
      <c r="U209" s="10" t="s">
        <v>69</v>
      </c>
    </row>
    <row r="210" spans="1:21" x14ac:dyDescent="0.2">
      <c r="A210" s="10" t="s">
        <v>64</v>
      </c>
      <c r="B210" s="10" t="s">
        <v>65</v>
      </c>
      <c r="C210" s="10">
        <v>2</v>
      </c>
      <c r="D210" s="10">
        <v>201</v>
      </c>
      <c r="E210" s="10" t="s">
        <v>77</v>
      </c>
      <c r="F210" s="10" t="s">
        <v>67</v>
      </c>
      <c r="G210" s="10"/>
      <c r="H210" s="10">
        <v>2022</v>
      </c>
      <c r="I210" s="10" t="s">
        <v>91</v>
      </c>
      <c r="J210" s="11">
        <v>44653</v>
      </c>
      <c r="K210" s="10">
        <v>0.5</v>
      </c>
      <c r="L210" s="19" t="s">
        <v>69</v>
      </c>
      <c r="M210" s="20">
        <v>0</v>
      </c>
      <c r="N210" s="21" t="s">
        <v>69</v>
      </c>
      <c r="O210" s="25">
        <v>26.52</v>
      </c>
      <c r="P210" s="21" t="s">
        <v>69</v>
      </c>
      <c r="Q210" s="23" t="s">
        <v>69</v>
      </c>
      <c r="R210" s="15">
        <f>M210+O210</f>
        <v>26.52</v>
      </c>
      <c r="S210" s="15">
        <f>(R210/K210)*10</f>
        <v>530.4</v>
      </c>
      <c r="T210" s="15">
        <f>S210/1.121</f>
        <v>473.14897413024084</v>
      </c>
      <c r="U210" s="10" t="s">
        <v>69</v>
      </c>
    </row>
    <row r="211" spans="1:21" x14ac:dyDescent="0.2">
      <c r="A211" s="10" t="s">
        <v>64</v>
      </c>
      <c r="B211" s="10" t="s">
        <v>65</v>
      </c>
      <c r="C211" s="10">
        <v>1</v>
      </c>
      <c r="D211" s="10">
        <v>118</v>
      </c>
      <c r="E211" s="10" t="s">
        <v>77</v>
      </c>
      <c r="F211" s="10" t="s">
        <v>67</v>
      </c>
      <c r="G211" s="10"/>
      <c r="H211" s="10">
        <v>2022</v>
      </c>
      <c r="I211" s="10" t="s">
        <v>91</v>
      </c>
      <c r="J211" s="11">
        <v>44653</v>
      </c>
      <c r="K211" s="10">
        <v>0.5</v>
      </c>
      <c r="L211" s="19" t="s">
        <v>69</v>
      </c>
      <c r="M211" s="20">
        <v>0</v>
      </c>
      <c r="N211" s="21" t="s">
        <v>69</v>
      </c>
      <c r="O211" s="25">
        <v>30</v>
      </c>
      <c r="P211" s="21" t="s">
        <v>69</v>
      </c>
      <c r="Q211" s="23" t="s">
        <v>69</v>
      </c>
      <c r="R211" s="15">
        <f>M211+O211</f>
        <v>30</v>
      </c>
      <c r="S211" s="15">
        <f>(R211/K211)*10</f>
        <v>600</v>
      </c>
      <c r="T211" s="15">
        <f>S211/1.121</f>
        <v>535.23639607493305</v>
      </c>
      <c r="U211" s="10" t="s">
        <v>69</v>
      </c>
    </row>
    <row r="212" spans="1:21" x14ac:dyDescent="0.2">
      <c r="A212" s="10" t="s">
        <v>64</v>
      </c>
      <c r="B212" s="10" t="s">
        <v>65</v>
      </c>
      <c r="C212" s="10">
        <v>2</v>
      </c>
      <c r="D212" s="10">
        <v>213</v>
      </c>
      <c r="E212" s="10" t="s">
        <v>77</v>
      </c>
      <c r="F212" s="10" t="s">
        <v>71</v>
      </c>
      <c r="G212" s="10" t="s">
        <v>72</v>
      </c>
      <c r="H212" s="10">
        <v>2022</v>
      </c>
      <c r="I212" s="10" t="s">
        <v>91</v>
      </c>
      <c r="J212" s="11">
        <v>44653</v>
      </c>
      <c r="K212" s="10">
        <v>0.5</v>
      </c>
      <c r="L212" s="19" t="s">
        <v>69</v>
      </c>
      <c r="M212" s="20">
        <v>0</v>
      </c>
      <c r="N212" s="21" t="s">
        <v>69</v>
      </c>
      <c r="O212" s="25">
        <v>30.72</v>
      </c>
      <c r="P212" s="21" t="s">
        <v>69</v>
      </c>
      <c r="Q212" s="23" t="s">
        <v>69</v>
      </c>
      <c r="R212" s="15">
        <f>M212+O212</f>
        <v>30.72</v>
      </c>
      <c r="S212" s="15">
        <f>(R212/K212)*10</f>
        <v>614.4</v>
      </c>
      <c r="T212" s="15">
        <f>S212/1.121</f>
        <v>548.08206958073151</v>
      </c>
      <c r="U212" s="10" t="s">
        <v>69</v>
      </c>
    </row>
    <row r="213" spans="1:21" x14ac:dyDescent="0.2">
      <c r="A213" s="10" t="s">
        <v>87</v>
      </c>
      <c r="B213" s="10" t="s">
        <v>88</v>
      </c>
      <c r="C213" s="10">
        <v>1</v>
      </c>
      <c r="D213" s="10">
        <v>118</v>
      </c>
      <c r="E213" s="10" t="s">
        <v>77</v>
      </c>
      <c r="F213" s="10" t="s">
        <v>67</v>
      </c>
      <c r="G213" s="10"/>
      <c r="H213" s="10">
        <v>2022</v>
      </c>
      <c r="I213" s="10" t="s">
        <v>91</v>
      </c>
      <c r="J213" s="11">
        <v>44653</v>
      </c>
      <c r="K213" s="10">
        <v>0.5</v>
      </c>
      <c r="L213" s="19" t="s">
        <v>69</v>
      </c>
      <c r="M213" s="20">
        <v>0</v>
      </c>
      <c r="N213" s="21" t="s">
        <v>69</v>
      </c>
      <c r="O213" s="25">
        <v>38.380000000000003</v>
      </c>
      <c r="P213" s="21" t="s">
        <v>69</v>
      </c>
      <c r="Q213" s="23" t="s">
        <v>69</v>
      </c>
      <c r="R213" s="15">
        <f>M213+O213</f>
        <v>38.380000000000003</v>
      </c>
      <c r="S213" s="15">
        <f>(R213/K213)*10</f>
        <v>767.6</v>
      </c>
      <c r="T213" s="15">
        <f>S213/1.121</f>
        <v>684.74576271186447</v>
      </c>
      <c r="U213" s="10" t="s">
        <v>69</v>
      </c>
    </row>
    <row r="214" spans="1:21" x14ac:dyDescent="0.2">
      <c r="A214" s="10" t="s">
        <v>64</v>
      </c>
      <c r="B214" s="10" t="s">
        <v>65</v>
      </c>
      <c r="C214" s="10">
        <v>2</v>
      </c>
      <c r="D214" s="10">
        <v>214</v>
      </c>
      <c r="E214" s="10" t="s">
        <v>77</v>
      </c>
      <c r="F214" s="10" t="s">
        <v>71</v>
      </c>
      <c r="G214" s="10" t="s">
        <v>73</v>
      </c>
      <c r="H214" s="10">
        <v>2022</v>
      </c>
      <c r="I214" s="10" t="s">
        <v>91</v>
      </c>
      <c r="J214" s="11">
        <v>44659</v>
      </c>
      <c r="K214" s="10">
        <v>0.5</v>
      </c>
      <c r="L214" s="19" t="s">
        <v>69</v>
      </c>
      <c r="M214" s="25">
        <v>8.9</v>
      </c>
      <c r="N214" s="21" t="s">
        <v>69</v>
      </c>
      <c r="O214" s="25">
        <v>27.17</v>
      </c>
      <c r="P214" s="21" t="s">
        <v>69</v>
      </c>
      <c r="Q214" s="23" t="s">
        <v>69</v>
      </c>
      <c r="R214" s="15">
        <f>M214+O214</f>
        <v>36.07</v>
      </c>
      <c r="S214" s="15">
        <f>(R214/K214)*10</f>
        <v>721.4</v>
      </c>
      <c r="T214" s="15">
        <f>S214/1.121</f>
        <v>643.53256021409459</v>
      </c>
      <c r="U214" s="10">
        <v>25.64</v>
      </c>
    </row>
    <row r="215" spans="1:21" x14ac:dyDescent="0.2">
      <c r="A215" s="10" t="s">
        <v>64</v>
      </c>
      <c r="B215" s="10" t="s">
        <v>65</v>
      </c>
      <c r="C215" s="10">
        <v>1</v>
      </c>
      <c r="D215" s="10">
        <v>105</v>
      </c>
      <c r="E215" s="10" t="s">
        <v>77</v>
      </c>
      <c r="F215" s="10" t="s">
        <v>71</v>
      </c>
      <c r="G215" s="10" t="s">
        <v>73</v>
      </c>
      <c r="H215" s="10">
        <v>2022</v>
      </c>
      <c r="I215" s="10" t="s">
        <v>91</v>
      </c>
      <c r="J215" s="11">
        <v>44659</v>
      </c>
      <c r="K215" s="10">
        <v>0.5</v>
      </c>
      <c r="L215" s="19" t="s">
        <v>69</v>
      </c>
      <c r="M215" s="25">
        <v>6.08</v>
      </c>
      <c r="N215" s="21" t="s">
        <v>69</v>
      </c>
      <c r="O215" s="25">
        <v>32.229999999999997</v>
      </c>
      <c r="P215" s="21" t="s">
        <v>69</v>
      </c>
      <c r="Q215" s="23" t="s">
        <v>69</v>
      </c>
      <c r="R215" s="15">
        <f>M215+O215</f>
        <v>38.309999999999995</v>
      </c>
      <c r="S215" s="15">
        <f>(R215/K215)*10</f>
        <v>766.19999999999993</v>
      </c>
      <c r="T215" s="15">
        <f>S215/1.121</f>
        <v>683.49687778768953</v>
      </c>
      <c r="U215" s="10" t="s">
        <v>69</v>
      </c>
    </row>
    <row r="216" spans="1:21" x14ac:dyDescent="0.2">
      <c r="A216" s="10" t="s">
        <v>87</v>
      </c>
      <c r="B216" s="10" t="s">
        <v>88</v>
      </c>
      <c r="C216" s="10">
        <v>3</v>
      </c>
      <c r="D216" s="10">
        <v>305</v>
      </c>
      <c r="E216" s="10" t="s">
        <v>77</v>
      </c>
      <c r="F216" s="10" t="s">
        <v>71</v>
      </c>
      <c r="G216" s="10" t="s">
        <v>73</v>
      </c>
      <c r="H216" s="10">
        <v>2022</v>
      </c>
      <c r="I216" s="10" t="s">
        <v>91</v>
      </c>
      <c r="J216" s="11">
        <v>44660</v>
      </c>
      <c r="K216" s="10">
        <v>0.5</v>
      </c>
      <c r="L216" s="19" t="s">
        <v>69</v>
      </c>
      <c r="M216" s="25">
        <v>5.31</v>
      </c>
      <c r="N216" s="21" t="s">
        <v>69</v>
      </c>
      <c r="O216" s="25">
        <v>32.840000000000003</v>
      </c>
      <c r="P216" s="21" t="s">
        <v>69</v>
      </c>
      <c r="Q216" s="23" t="s">
        <v>69</v>
      </c>
      <c r="R216" s="15">
        <f>M216+O216</f>
        <v>38.150000000000006</v>
      </c>
      <c r="S216" s="15">
        <f>(R216/K216)*10</f>
        <v>763.00000000000011</v>
      </c>
      <c r="T216" s="15">
        <f>S216/1.121</f>
        <v>680.64228367529006</v>
      </c>
      <c r="U216" s="10">
        <v>10.25</v>
      </c>
    </row>
    <row r="217" spans="1:21" x14ac:dyDescent="0.2">
      <c r="A217" s="10" t="s">
        <v>87</v>
      </c>
      <c r="B217" s="10" t="s">
        <v>88</v>
      </c>
      <c r="C217" s="10">
        <v>2</v>
      </c>
      <c r="D217" s="10">
        <v>214</v>
      </c>
      <c r="E217" s="10" t="s">
        <v>77</v>
      </c>
      <c r="F217" s="10" t="s">
        <v>71</v>
      </c>
      <c r="G217" s="10" t="s">
        <v>73</v>
      </c>
      <c r="H217" s="10">
        <v>2022</v>
      </c>
      <c r="I217" s="10" t="s">
        <v>91</v>
      </c>
      <c r="J217" s="11">
        <v>44660</v>
      </c>
      <c r="K217" s="10">
        <v>0.5</v>
      </c>
      <c r="L217" s="19" t="s">
        <v>69</v>
      </c>
      <c r="M217" s="25">
        <v>6.42</v>
      </c>
      <c r="N217" s="21" t="s">
        <v>69</v>
      </c>
      <c r="O217" s="25">
        <v>14.61</v>
      </c>
      <c r="P217" s="21" t="s">
        <v>69</v>
      </c>
      <c r="Q217" s="23" t="s">
        <v>69</v>
      </c>
      <c r="R217" s="15">
        <f>M217+O217</f>
        <v>21.03</v>
      </c>
      <c r="S217" s="15">
        <f>(R217/K217)*10</f>
        <v>420.6</v>
      </c>
      <c r="T217" s="15">
        <f>S217/1.121</f>
        <v>375.20071364852811</v>
      </c>
      <c r="U217" s="10">
        <v>11.55</v>
      </c>
    </row>
    <row r="218" spans="1:21" x14ac:dyDescent="0.2">
      <c r="A218" s="10" t="s">
        <v>64</v>
      </c>
      <c r="B218" s="10" t="s">
        <v>65</v>
      </c>
      <c r="C218" s="10">
        <v>3</v>
      </c>
      <c r="D218" s="10">
        <v>305</v>
      </c>
      <c r="E218" s="10" t="s">
        <v>77</v>
      </c>
      <c r="F218" s="10" t="s">
        <v>71</v>
      </c>
      <c r="G218" s="10" t="s">
        <v>73</v>
      </c>
      <c r="H218" s="10">
        <v>2022</v>
      </c>
      <c r="I218" s="10" t="s">
        <v>91</v>
      </c>
      <c r="J218" s="11">
        <v>44660</v>
      </c>
      <c r="K218" s="10">
        <v>0.5</v>
      </c>
      <c r="L218" s="19" t="s">
        <v>69</v>
      </c>
      <c r="M218" s="25">
        <v>16.87</v>
      </c>
      <c r="N218" s="21" t="s">
        <v>69</v>
      </c>
      <c r="O218" s="25">
        <v>33.299999999999997</v>
      </c>
      <c r="P218" s="21" t="s">
        <v>69</v>
      </c>
      <c r="Q218" s="23" t="s">
        <v>69</v>
      </c>
      <c r="R218" s="15">
        <f>M218+O218</f>
        <v>50.17</v>
      </c>
      <c r="S218" s="15">
        <f>(R218/K218)*10</f>
        <v>1003.4000000000001</v>
      </c>
      <c r="T218" s="15">
        <f>S218/1.121</f>
        <v>895.09366636931315</v>
      </c>
      <c r="U218" s="10">
        <v>12.28</v>
      </c>
    </row>
    <row r="219" spans="1:21" x14ac:dyDescent="0.2">
      <c r="A219" s="10" t="s">
        <v>87</v>
      </c>
      <c r="B219" s="10" t="s">
        <v>88</v>
      </c>
      <c r="C219" s="10">
        <v>1</v>
      </c>
      <c r="D219" s="10">
        <v>105</v>
      </c>
      <c r="E219" s="10" t="s">
        <v>77</v>
      </c>
      <c r="F219" s="10" t="s">
        <v>71</v>
      </c>
      <c r="G219" s="10" t="s">
        <v>73</v>
      </c>
      <c r="H219" s="10">
        <v>2022</v>
      </c>
      <c r="I219" s="10" t="s">
        <v>91</v>
      </c>
      <c r="J219" s="11">
        <v>44660</v>
      </c>
      <c r="K219" s="10">
        <v>0.5</v>
      </c>
      <c r="L219" s="19" t="s">
        <v>69</v>
      </c>
      <c r="M219" s="25">
        <v>0.64</v>
      </c>
      <c r="N219" s="21" t="s">
        <v>69</v>
      </c>
      <c r="O219" s="25">
        <v>15.38</v>
      </c>
      <c r="P219" s="21" t="s">
        <v>69</v>
      </c>
      <c r="Q219" s="23" t="s">
        <v>69</v>
      </c>
      <c r="R219" s="15">
        <f>M219+O219</f>
        <v>16.02</v>
      </c>
      <c r="S219" s="15">
        <f>(R219/K219)*10</f>
        <v>320.39999999999998</v>
      </c>
      <c r="T219" s="15">
        <f>S219/1.121</f>
        <v>285.81623550401423</v>
      </c>
      <c r="U219" s="10">
        <v>15.57</v>
      </c>
    </row>
    <row r="220" spans="1:21" x14ac:dyDescent="0.2">
      <c r="A220" s="10" t="s">
        <v>87</v>
      </c>
      <c r="B220" s="10" t="s">
        <v>88</v>
      </c>
      <c r="C220" s="10">
        <v>4</v>
      </c>
      <c r="D220" s="10">
        <v>405</v>
      </c>
      <c r="E220" s="10" t="s">
        <v>77</v>
      </c>
      <c r="F220" s="10" t="s">
        <v>71</v>
      </c>
      <c r="G220" s="10" t="s">
        <v>73</v>
      </c>
      <c r="H220" s="10">
        <v>2022</v>
      </c>
      <c r="I220" s="10" t="s">
        <v>91</v>
      </c>
      <c r="J220" s="11">
        <v>44660</v>
      </c>
      <c r="K220" s="10">
        <v>0.5</v>
      </c>
      <c r="L220" s="19" t="s">
        <v>69</v>
      </c>
      <c r="M220" s="25">
        <v>2.5499999999999998</v>
      </c>
      <c r="N220" s="21" t="s">
        <v>69</v>
      </c>
      <c r="O220" s="25">
        <v>18.47</v>
      </c>
      <c r="P220" s="21" t="s">
        <v>69</v>
      </c>
      <c r="Q220" s="23" t="s">
        <v>69</v>
      </c>
      <c r="R220" s="15">
        <f>M220+O220</f>
        <v>21.02</v>
      </c>
      <c r="S220" s="15">
        <f>(R220/K220)*10</f>
        <v>420.4</v>
      </c>
      <c r="T220" s="15">
        <f>S220/1.121</f>
        <v>375.02230151650309</v>
      </c>
      <c r="U220" s="10">
        <v>19.440000000000001</v>
      </c>
    </row>
    <row r="221" spans="1:21" x14ac:dyDescent="0.2">
      <c r="A221" s="10" t="s">
        <v>64</v>
      </c>
      <c r="B221" s="10" t="s">
        <v>65</v>
      </c>
      <c r="C221" s="10">
        <v>1</v>
      </c>
      <c r="D221" s="10">
        <v>106</v>
      </c>
      <c r="E221" s="10" t="s">
        <v>77</v>
      </c>
      <c r="F221" s="10" t="s">
        <v>71</v>
      </c>
      <c r="G221" s="10" t="s">
        <v>72</v>
      </c>
      <c r="H221" s="10">
        <v>2022</v>
      </c>
      <c r="I221" s="10" t="s">
        <v>92</v>
      </c>
      <c r="J221" s="11">
        <v>44680</v>
      </c>
      <c r="K221" s="10">
        <v>0.5</v>
      </c>
      <c r="L221" s="19" t="s">
        <v>69</v>
      </c>
      <c r="M221" s="20">
        <v>0</v>
      </c>
      <c r="N221" s="21" t="s">
        <v>69</v>
      </c>
      <c r="O221" s="25">
        <v>54.63</v>
      </c>
      <c r="P221" s="21" t="s">
        <v>69</v>
      </c>
      <c r="Q221" s="23" t="s">
        <v>69</v>
      </c>
      <c r="R221" s="15">
        <f>M221+O221</f>
        <v>54.63</v>
      </c>
      <c r="S221" s="15">
        <f>(R221/K221)*10</f>
        <v>1092.6000000000001</v>
      </c>
      <c r="T221" s="15">
        <f>S221/1.121</f>
        <v>974.66547725245334</v>
      </c>
      <c r="U221" s="10" t="s">
        <v>69</v>
      </c>
    </row>
    <row r="222" spans="1:21" x14ac:dyDescent="0.2">
      <c r="A222" s="10" t="s">
        <v>64</v>
      </c>
      <c r="B222" s="10" t="s">
        <v>65</v>
      </c>
      <c r="C222" s="10">
        <v>2</v>
      </c>
      <c r="D222" s="10">
        <v>213</v>
      </c>
      <c r="E222" s="10" t="s">
        <v>77</v>
      </c>
      <c r="F222" s="10" t="s">
        <v>71</v>
      </c>
      <c r="G222" s="10" t="s">
        <v>72</v>
      </c>
      <c r="H222" s="10">
        <v>2022</v>
      </c>
      <c r="I222" s="10" t="s">
        <v>92</v>
      </c>
      <c r="J222" s="11">
        <v>44680</v>
      </c>
      <c r="K222" s="10">
        <v>0.5</v>
      </c>
      <c r="L222" s="19" t="s">
        <v>69</v>
      </c>
      <c r="M222" s="25">
        <v>35.619999999999997</v>
      </c>
      <c r="N222" s="21" t="s">
        <v>69</v>
      </c>
      <c r="O222" s="25">
        <v>428.82</v>
      </c>
      <c r="P222" s="21" t="s">
        <v>69</v>
      </c>
      <c r="Q222" s="23" t="s">
        <v>69</v>
      </c>
      <c r="R222" s="15">
        <f>M222+O222</f>
        <v>464.44</v>
      </c>
      <c r="S222" s="15">
        <f>(R222/K222)*10</f>
        <v>9288.7999999999993</v>
      </c>
      <c r="T222" s="15">
        <f>S222/1.121</f>
        <v>8286.1730597680635</v>
      </c>
      <c r="U222" s="10" t="s">
        <v>69</v>
      </c>
    </row>
    <row r="223" spans="1:21" x14ac:dyDescent="0.2">
      <c r="A223" s="10" t="s">
        <v>64</v>
      </c>
      <c r="B223" s="10" t="s">
        <v>65</v>
      </c>
      <c r="C223" s="10">
        <v>3</v>
      </c>
      <c r="D223" s="10">
        <v>306</v>
      </c>
      <c r="E223" s="10" t="s">
        <v>77</v>
      </c>
      <c r="F223" s="10" t="s">
        <v>71</v>
      </c>
      <c r="G223" s="10" t="s">
        <v>72</v>
      </c>
      <c r="H223" s="10">
        <v>2022</v>
      </c>
      <c r="I223" s="10" t="s">
        <v>92</v>
      </c>
      <c r="J223" s="11">
        <v>44681</v>
      </c>
      <c r="K223" s="10">
        <v>0.5</v>
      </c>
      <c r="L223" s="19" t="s">
        <v>69</v>
      </c>
      <c r="M223" s="25">
        <v>17.18</v>
      </c>
      <c r="N223" s="21" t="s">
        <v>69</v>
      </c>
      <c r="O223" s="25">
        <v>43.14</v>
      </c>
      <c r="P223" s="21" t="s">
        <v>69</v>
      </c>
      <c r="Q223" s="23" t="s">
        <v>69</v>
      </c>
      <c r="R223" s="15">
        <f>M223+O223</f>
        <v>60.32</v>
      </c>
      <c r="S223" s="15">
        <f>(R223/K223)*10</f>
        <v>1206.4000000000001</v>
      </c>
      <c r="T223" s="15">
        <f>S223/1.121</f>
        <v>1076.1819803746655</v>
      </c>
      <c r="U223" s="10" t="s">
        <v>69</v>
      </c>
    </row>
    <row r="224" spans="1:21" x14ac:dyDescent="0.2">
      <c r="A224" s="10" t="s">
        <v>64</v>
      </c>
      <c r="B224" s="10" t="s">
        <v>65</v>
      </c>
      <c r="C224" s="10">
        <v>4</v>
      </c>
      <c r="D224" s="10">
        <v>406</v>
      </c>
      <c r="E224" s="10" t="s">
        <v>77</v>
      </c>
      <c r="F224" s="10" t="s">
        <v>71</v>
      </c>
      <c r="G224" s="10" t="s">
        <v>72</v>
      </c>
      <c r="H224" s="10">
        <v>2022</v>
      </c>
      <c r="I224" s="10" t="s">
        <v>92</v>
      </c>
      <c r="J224" s="11">
        <v>44681</v>
      </c>
      <c r="K224" s="10">
        <v>0.5</v>
      </c>
      <c r="L224" s="19" t="s">
        <v>69</v>
      </c>
      <c r="M224" s="25">
        <v>9.69</v>
      </c>
      <c r="N224" s="21" t="s">
        <v>69</v>
      </c>
      <c r="O224" s="25">
        <v>63.56</v>
      </c>
      <c r="P224" s="21" t="s">
        <v>69</v>
      </c>
      <c r="Q224" s="23" t="s">
        <v>69</v>
      </c>
      <c r="R224" s="15">
        <f>M224+O224</f>
        <v>73.25</v>
      </c>
      <c r="S224" s="15">
        <f>(R224/K224)*10</f>
        <v>1465</v>
      </c>
      <c r="T224" s="15">
        <f>S224/1.121</f>
        <v>1306.8688670829617</v>
      </c>
      <c r="U224" s="10" t="s">
        <v>69</v>
      </c>
    </row>
    <row r="225" spans="1:21" x14ac:dyDescent="0.2">
      <c r="A225" s="10" t="s">
        <v>64</v>
      </c>
      <c r="B225" s="10" t="s">
        <v>65</v>
      </c>
      <c r="C225" s="10">
        <v>3</v>
      </c>
      <c r="D225" s="10">
        <v>317</v>
      </c>
      <c r="E225" s="10" t="s">
        <v>77</v>
      </c>
      <c r="F225" s="10" t="s">
        <v>67</v>
      </c>
      <c r="G225" s="10"/>
      <c r="H225" s="10">
        <v>2022</v>
      </c>
      <c r="I225" s="10" t="s">
        <v>92</v>
      </c>
      <c r="J225" s="11">
        <v>44681</v>
      </c>
      <c r="K225" s="10">
        <v>0.5</v>
      </c>
      <c r="L225" s="19" t="s">
        <v>69</v>
      </c>
      <c r="M225" s="25">
        <v>0.02</v>
      </c>
      <c r="N225" s="21" t="s">
        <v>69</v>
      </c>
      <c r="O225" s="25">
        <v>89.59</v>
      </c>
      <c r="P225" s="21" t="s">
        <v>69</v>
      </c>
      <c r="Q225" s="23" t="s">
        <v>69</v>
      </c>
      <c r="R225" s="15">
        <f>M225+O225</f>
        <v>89.61</v>
      </c>
      <c r="S225" s="15">
        <f>(R225/K225)*10</f>
        <v>1792.2</v>
      </c>
      <c r="T225" s="15">
        <f>S225/1.121</f>
        <v>1598.7511150758253</v>
      </c>
      <c r="U225" s="10" t="s">
        <v>69</v>
      </c>
    </row>
    <row r="226" spans="1:21" x14ac:dyDescent="0.2">
      <c r="A226" s="10" t="s">
        <v>64</v>
      </c>
      <c r="B226" s="10" t="s">
        <v>65</v>
      </c>
      <c r="C226" s="10">
        <v>4</v>
      </c>
      <c r="D226" s="10">
        <v>412</v>
      </c>
      <c r="E226" s="10" t="s">
        <v>77</v>
      </c>
      <c r="F226" s="10" t="s">
        <v>67</v>
      </c>
      <c r="G226" s="10"/>
      <c r="H226" s="10">
        <v>2022</v>
      </c>
      <c r="I226" s="10" t="s">
        <v>92</v>
      </c>
      <c r="J226" s="11">
        <v>44681</v>
      </c>
      <c r="K226" s="10">
        <v>0.5</v>
      </c>
      <c r="L226" s="19" t="s">
        <v>69</v>
      </c>
      <c r="M226" s="25">
        <v>0.04</v>
      </c>
      <c r="N226" s="21" t="s">
        <v>69</v>
      </c>
      <c r="O226" s="25">
        <v>90.39</v>
      </c>
      <c r="P226" s="21" t="s">
        <v>69</v>
      </c>
      <c r="Q226" s="23" t="s">
        <v>69</v>
      </c>
      <c r="R226" s="15">
        <f>M226+O226</f>
        <v>90.43</v>
      </c>
      <c r="S226" s="15">
        <f>(R226/K226)*10</f>
        <v>1808.6000000000001</v>
      </c>
      <c r="T226" s="15">
        <f>S226/1.121</f>
        <v>1613.3809099018736</v>
      </c>
      <c r="U226" s="10" t="s">
        <v>69</v>
      </c>
    </row>
    <row r="227" spans="1:21" x14ac:dyDescent="0.2">
      <c r="A227" s="10" t="s">
        <v>64</v>
      </c>
      <c r="B227" s="10" t="s">
        <v>65</v>
      </c>
      <c r="C227" s="10">
        <v>1</v>
      </c>
      <c r="D227" s="10">
        <v>117</v>
      </c>
      <c r="E227" s="10" t="s">
        <v>77</v>
      </c>
      <c r="F227" s="10" t="s">
        <v>67</v>
      </c>
      <c r="G227" s="10"/>
      <c r="H227" s="10">
        <v>2022</v>
      </c>
      <c r="I227" s="10" t="s">
        <v>92</v>
      </c>
      <c r="J227" s="11">
        <v>44681</v>
      </c>
      <c r="K227" s="10">
        <v>0.5</v>
      </c>
      <c r="L227" s="19" t="s">
        <v>69</v>
      </c>
      <c r="M227" s="25">
        <v>3.01</v>
      </c>
      <c r="N227" s="21" t="s">
        <v>69</v>
      </c>
      <c r="O227" s="25">
        <v>96.74</v>
      </c>
      <c r="P227" s="21" t="s">
        <v>69</v>
      </c>
      <c r="Q227" s="23" t="s">
        <v>69</v>
      </c>
      <c r="R227" s="15">
        <f>M227+O227</f>
        <v>99.75</v>
      </c>
      <c r="S227" s="15">
        <f>(R227/K227)*10</f>
        <v>1995</v>
      </c>
      <c r="T227" s="15">
        <f>S227/1.121</f>
        <v>1779.6610169491526</v>
      </c>
      <c r="U227" s="10" t="s">
        <v>69</v>
      </c>
    </row>
    <row r="228" spans="1:21" x14ac:dyDescent="0.2">
      <c r="A228" s="10" t="s">
        <v>64</v>
      </c>
      <c r="B228" s="10" t="s">
        <v>65</v>
      </c>
      <c r="C228" s="10">
        <v>2</v>
      </c>
      <c r="D228" s="10">
        <v>203</v>
      </c>
      <c r="E228" s="10" t="s">
        <v>77</v>
      </c>
      <c r="F228" s="10" t="s">
        <v>67</v>
      </c>
      <c r="G228" s="10"/>
      <c r="H228" s="10">
        <v>2022</v>
      </c>
      <c r="I228" s="10" t="s">
        <v>92</v>
      </c>
      <c r="J228" s="11">
        <v>44681</v>
      </c>
      <c r="K228" s="10">
        <v>0.5</v>
      </c>
      <c r="L228" s="19" t="s">
        <v>69</v>
      </c>
      <c r="M228" s="20">
        <v>0</v>
      </c>
      <c r="N228" s="21" t="s">
        <v>69</v>
      </c>
      <c r="O228" s="25">
        <v>99.84</v>
      </c>
      <c r="P228" s="21" t="s">
        <v>69</v>
      </c>
      <c r="Q228" s="23" t="s">
        <v>69</v>
      </c>
      <c r="R228" s="15">
        <f>M228+O228</f>
        <v>99.84</v>
      </c>
      <c r="S228" s="15">
        <f>(R228/K228)*10</f>
        <v>1996.8000000000002</v>
      </c>
      <c r="T228" s="15">
        <f>S228/1.121</f>
        <v>1781.2667261373774</v>
      </c>
      <c r="U228" s="10" t="s">
        <v>69</v>
      </c>
    </row>
    <row r="229" spans="1:21" x14ac:dyDescent="0.2">
      <c r="A229" s="10" t="s">
        <v>64</v>
      </c>
      <c r="B229" s="10" t="s">
        <v>65</v>
      </c>
      <c r="C229" s="10">
        <v>1</v>
      </c>
      <c r="D229" s="10">
        <v>118</v>
      </c>
      <c r="E229" s="10" t="s">
        <v>77</v>
      </c>
      <c r="F229" s="10" t="s">
        <v>67</v>
      </c>
      <c r="G229" s="10"/>
      <c r="H229" s="10">
        <v>2022</v>
      </c>
      <c r="I229" s="10" t="s">
        <v>92</v>
      </c>
      <c r="J229" s="11">
        <v>44681</v>
      </c>
      <c r="K229" s="10">
        <v>0.5</v>
      </c>
      <c r="L229" s="19" t="s">
        <v>69</v>
      </c>
      <c r="M229" s="25">
        <v>0.84</v>
      </c>
      <c r="N229" s="21" t="s">
        <v>69</v>
      </c>
      <c r="O229" s="25">
        <v>101.53</v>
      </c>
      <c r="P229" s="21" t="s">
        <v>69</v>
      </c>
      <c r="Q229" s="23" t="s">
        <v>69</v>
      </c>
      <c r="R229" s="15">
        <f>M229+O229</f>
        <v>102.37</v>
      </c>
      <c r="S229" s="15">
        <f>(R229/K229)*10</f>
        <v>2047.4</v>
      </c>
      <c r="T229" s="15">
        <f>S229/1.121</f>
        <v>1826.4049955396968</v>
      </c>
      <c r="U229" s="10" t="s">
        <v>69</v>
      </c>
    </row>
    <row r="230" spans="1:21" x14ac:dyDescent="0.2">
      <c r="A230" s="10" t="s">
        <v>64</v>
      </c>
      <c r="B230" s="10" t="s">
        <v>65</v>
      </c>
      <c r="C230" s="10">
        <v>4</v>
      </c>
      <c r="D230" s="10">
        <v>410</v>
      </c>
      <c r="E230" s="10" t="s">
        <v>77</v>
      </c>
      <c r="F230" s="10" t="s">
        <v>67</v>
      </c>
      <c r="G230" s="10"/>
      <c r="H230" s="10">
        <v>2022</v>
      </c>
      <c r="I230" s="10" t="s">
        <v>92</v>
      </c>
      <c r="J230" s="11">
        <v>44681</v>
      </c>
      <c r="K230" s="10">
        <v>0.5</v>
      </c>
      <c r="L230" s="19" t="s">
        <v>69</v>
      </c>
      <c r="M230" s="25">
        <v>0.21</v>
      </c>
      <c r="N230" s="21" t="s">
        <v>69</v>
      </c>
      <c r="O230" s="25">
        <v>106.35</v>
      </c>
      <c r="P230" s="21" t="s">
        <v>69</v>
      </c>
      <c r="Q230" s="23" t="s">
        <v>69</v>
      </c>
      <c r="R230" s="15">
        <f>M230+O230</f>
        <v>106.55999999999999</v>
      </c>
      <c r="S230" s="15">
        <f>(R230/K230)*10</f>
        <v>2131.1999999999998</v>
      </c>
      <c r="T230" s="15">
        <f>S230/1.121</f>
        <v>1901.1596788581621</v>
      </c>
      <c r="U230" s="10" t="s">
        <v>69</v>
      </c>
    </row>
    <row r="231" spans="1:21" x14ac:dyDescent="0.2">
      <c r="A231" s="10" t="s">
        <v>64</v>
      </c>
      <c r="B231" s="10" t="s">
        <v>65</v>
      </c>
      <c r="C231" s="10">
        <v>2</v>
      </c>
      <c r="D231" s="10">
        <v>202</v>
      </c>
      <c r="E231" s="10" t="s">
        <v>77</v>
      </c>
      <c r="F231" s="10" t="s">
        <v>67</v>
      </c>
      <c r="G231" s="10"/>
      <c r="H231" s="10">
        <v>2022</v>
      </c>
      <c r="I231" s="10" t="s">
        <v>92</v>
      </c>
      <c r="J231" s="11">
        <v>44681</v>
      </c>
      <c r="K231" s="10">
        <v>0.5</v>
      </c>
      <c r="L231" s="19" t="s">
        <v>69</v>
      </c>
      <c r="M231" s="25">
        <v>0</v>
      </c>
      <c r="N231" s="21" t="s">
        <v>69</v>
      </c>
      <c r="O231" s="25">
        <v>109.82</v>
      </c>
      <c r="P231" s="21" t="s">
        <v>69</v>
      </c>
      <c r="Q231" s="23" t="s">
        <v>69</v>
      </c>
      <c r="R231" s="15">
        <f>M231+O231</f>
        <v>109.82</v>
      </c>
      <c r="S231" s="15">
        <f>(R231/K231)*10</f>
        <v>2196.3999999999996</v>
      </c>
      <c r="T231" s="15">
        <f>S231/1.121</f>
        <v>1959.3220338983047</v>
      </c>
      <c r="U231" s="10" t="s">
        <v>69</v>
      </c>
    </row>
    <row r="232" spans="1:21" x14ac:dyDescent="0.2">
      <c r="A232" s="10" t="s">
        <v>64</v>
      </c>
      <c r="B232" s="10" t="s">
        <v>65</v>
      </c>
      <c r="C232" s="10">
        <v>3</v>
      </c>
      <c r="D232" s="10">
        <v>316</v>
      </c>
      <c r="E232" s="10" t="s">
        <v>77</v>
      </c>
      <c r="F232" s="10" t="s">
        <v>67</v>
      </c>
      <c r="G232" s="10"/>
      <c r="H232" s="10">
        <v>2022</v>
      </c>
      <c r="I232" s="10" t="s">
        <v>92</v>
      </c>
      <c r="J232" s="11">
        <v>44681</v>
      </c>
      <c r="K232" s="10">
        <v>0.5</v>
      </c>
      <c r="L232" s="19" t="s">
        <v>69</v>
      </c>
      <c r="M232" s="25">
        <v>2.3199999999999998</v>
      </c>
      <c r="N232" s="21" t="s">
        <v>69</v>
      </c>
      <c r="O232" s="25">
        <v>110.52</v>
      </c>
      <c r="P232" s="21" t="s">
        <v>69</v>
      </c>
      <c r="Q232" s="23" t="s">
        <v>69</v>
      </c>
      <c r="R232" s="15">
        <f>M232+O232</f>
        <v>112.83999999999999</v>
      </c>
      <c r="S232" s="15">
        <f>(R232/K232)*10</f>
        <v>2256.7999999999997</v>
      </c>
      <c r="T232" s="15">
        <f>S232/1.121</f>
        <v>2013.2024977698482</v>
      </c>
      <c r="U232" s="10" t="s">
        <v>69</v>
      </c>
    </row>
    <row r="233" spans="1:21" x14ac:dyDescent="0.2">
      <c r="A233" s="10" t="s">
        <v>64</v>
      </c>
      <c r="B233" s="10" t="s">
        <v>65</v>
      </c>
      <c r="C233" s="10">
        <v>3</v>
      </c>
      <c r="D233" s="10">
        <v>318</v>
      </c>
      <c r="E233" s="10" t="s">
        <v>77</v>
      </c>
      <c r="F233" s="10" t="s">
        <v>67</v>
      </c>
      <c r="G233" s="10"/>
      <c r="H233" s="10">
        <v>2022</v>
      </c>
      <c r="I233" s="10" t="s">
        <v>92</v>
      </c>
      <c r="J233" s="11">
        <v>44681</v>
      </c>
      <c r="K233" s="10">
        <v>0.5</v>
      </c>
      <c r="L233" s="19" t="s">
        <v>69</v>
      </c>
      <c r="M233" s="25">
        <v>0.45</v>
      </c>
      <c r="N233" s="21" t="s">
        <v>69</v>
      </c>
      <c r="O233" s="25">
        <v>111.64</v>
      </c>
      <c r="P233" s="21" t="s">
        <v>69</v>
      </c>
      <c r="Q233" s="23" t="s">
        <v>69</v>
      </c>
      <c r="R233" s="15">
        <f>M233+O233</f>
        <v>112.09</v>
      </c>
      <c r="S233" s="15">
        <f>(R233/K233)*10</f>
        <v>2241.8000000000002</v>
      </c>
      <c r="T233" s="15">
        <f>S233/1.121</f>
        <v>1999.8215878679753</v>
      </c>
      <c r="U233" s="10" t="s">
        <v>69</v>
      </c>
    </row>
    <row r="234" spans="1:21" x14ac:dyDescent="0.2">
      <c r="A234" s="10" t="s">
        <v>64</v>
      </c>
      <c r="B234" s="10" t="s">
        <v>65</v>
      </c>
      <c r="C234" s="10">
        <v>1</v>
      </c>
      <c r="D234" s="10">
        <v>116</v>
      </c>
      <c r="E234" s="10" t="s">
        <v>77</v>
      </c>
      <c r="F234" s="10" t="s">
        <v>67</v>
      </c>
      <c r="G234" s="10"/>
      <c r="H234" s="10">
        <v>2022</v>
      </c>
      <c r="I234" s="10" t="s">
        <v>92</v>
      </c>
      <c r="J234" s="11">
        <v>44681</v>
      </c>
      <c r="K234" s="10">
        <v>0.5</v>
      </c>
      <c r="L234" s="19" t="s">
        <v>69</v>
      </c>
      <c r="M234" s="25">
        <v>11.46</v>
      </c>
      <c r="N234" s="21" t="s">
        <v>69</v>
      </c>
      <c r="O234" s="25">
        <v>119.52</v>
      </c>
      <c r="P234" s="21" t="s">
        <v>69</v>
      </c>
      <c r="Q234" s="23" t="s">
        <v>69</v>
      </c>
      <c r="R234" s="15">
        <f>M234+O234</f>
        <v>130.97999999999999</v>
      </c>
      <c r="S234" s="15">
        <f>(R234/K234)*10</f>
        <v>2619.6</v>
      </c>
      <c r="T234" s="15">
        <f>S234/1.121</f>
        <v>2336.8421052631579</v>
      </c>
      <c r="U234" s="10" t="s">
        <v>69</v>
      </c>
    </row>
    <row r="235" spans="1:21" x14ac:dyDescent="0.2">
      <c r="A235" s="10" t="s">
        <v>64</v>
      </c>
      <c r="B235" s="10" t="s">
        <v>65</v>
      </c>
      <c r="C235" s="10">
        <v>2</v>
      </c>
      <c r="D235" s="10">
        <v>201</v>
      </c>
      <c r="E235" s="10" t="s">
        <v>77</v>
      </c>
      <c r="F235" s="10" t="s">
        <v>67</v>
      </c>
      <c r="G235" s="10"/>
      <c r="H235" s="10">
        <v>2022</v>
      </c>
      <c r="I235" s="10" t="s">
        <v>92</v>
      </c>
      <c r="J235" s="11">
        <v>44681</v>
      </c>
      <c r="K235" s="10">
        <v>0.5</v>
      </c>
      <c r="L235" s="19" t="s">
        <v>69</v>
      </c>
      <c r="M235" s="25">
        <v>0</v>
      </c>
      <c r="N235" s="21" t="s">
        <v>69</v>
      </c>
      <c r="O235" s="25">
        <v>141.56</v>
      </c>
      <c r="P235" s="21" t="s">
        <v>69</v>
      </c>
      <c r="Q235" s="23" t="s">
        <v>69</v>
      </c>
      <c r="R235" s="15">
        <f>M235+O235</f>
        <v>141.56</v>
      </c>
      <c r="S235" s="15">
        <f>(R235/K235)*10</f>
        <v>2831.2</v>
      </c>
      <c r="T235" s="15">
        <f>S235/1.121</f>
        <v>2525.6021409455843</v>
      </c>
      <c r="U235" s="10" t="s">
        <v>69</v>
      </c>
    </row>
    <row r="236" spans="1:21" x14ac:dyDescent="0.2">
      <c r="A236" s="10" t="s">
        <v>64</v>
      </c>
      <c r="B236" s="10" t="s">
        <v>65</v>
      </c>
      <c r="C236" s="10">
        <v>4</v>
      </c>
      <c r="D236" s="10">
        <v>411</v>
      </c>
      <c r="E236" s="10" t="s">
        <v>77</v>
      </c>
      <c r="F236" s="10" t="s">
        <v>67</v>
      </c>
      <c r="G236" s="10"/>
      <c r="H236" s="10">
        <v>2022</v>
      </c>
      <c r="I236" s="10" t="s">
        <v>92</v>
      </c>
      <c r="J236" s="11">
        <v>44681</v>
      </c>
      <c r="K236" s="10">
        <v>0.5</v>
      </c>
      <c r="L236" s="19" t="s">
        <v>69</v>
      </c>
      <c r="M236" s="25">
        <v>0.11</v>
      </c>
      <c r="N236" s="21" t="s">
        <v>69</v>
      </c>
      <c r="O236" s="25">
        <v>146.32</v>
      </c>
      <c r="P236" s="21" t="s">
        <v>69</v>
      </c>
      <c r="Q236" s="23" t="s">
        <v>69</v>
      </c>
      <c r="R236" s="15">
        <f>M236+O236</f>
        <v>146.43</v>
      </c>
      <c r="S236" s="15">
        <f>(R236/K236)*10</f>
        <v>2928.6000000000004</v>
      </c>
      <c r="T236" s="15">
        <f>S236/1.121</f>
        <v>2612.488849241749</v>
      </c>
      <c r="U236" s="10" t="s">
        <v>69</v>
      </c>
    </row>
    <row r="237" spans="1:21" x14ac:dyDescent="0.2">
      <c r="A237" s="10" t="s">
        <v>87</v>
      </c>
      <c r="B237" s="10" t="s">
        <v>88</v>
      </c>
      <c r="C237" s="10">
        <v>2</v>
      </c>
      <c r="D237" s="10">
        <v>213</v>
      </c>
      <c r="E237" s="10" t="s">
        <v>77</v>
      </c>
      <c r="F237" s="10" t="s">
        <v>71</v>
      </c>
      <c r="G237" s="10" t="s">
        <v>72</v>
      </c>
      <c r="H237" s="10">
        <v>2022</v>
      </c>
      <c r="I237" s="10" t="s">
        <v>92</v>
      </c>
      <c r="J237" s="11">
        <v>44682</v>
      </c>
      <c r="K237" s="10">
        <v>0.5</v>
      </c>
      <c r="L237" s="19" t="s">
        <v>69</v>
      </c>
      <c r="M237" s="25">
        <v>4.9400000000000004</v>
      </c>
      <c r="N237" s="21" t="s">
        <v>69</v>
      </c>
      <c r="O237" s="25">
        <v>33.15</v>
      </c>
      <c r="P237" s="21" t="s">
        <v>69</v>
      </c>
      <c r="Q237" s="23" t="s">
        <v>69</v>
      </c>
      <c r="R237" s="15">
        <f>M237+O237</f>
        <v>38.089999999999996</v>
      </c>
      <c r="S237" s="15">
        <f>(R237/K237)*10</f>
        <v>761.8</v>
      </c>
      <c r="T237" s="15">
        <f>S237/1.121</f>
        <v>679.57181088313996</v>
      </c>
      <c r="U237" s="10" t="s">
        <v>69</v>
      </c>
    </row>
    <row r="238" spans="1:21" x14ac:dyDescent="0.2">
      <c r="A238" s="10" t="s">
        <v>87</v>
      </c>
      <c r="B238" s="10" t="s">
        <v>88</v>
      </c>
      <c r="C238" s="10">
        <v>2</v>
      </c>
      <c r="D238" s="10">
        <v>203</v>
      </c>
      <c r="E238" s="10" t="s">
        <v>77</v>
      </c>
      <c r="F238" s="10" t="s">
        <v>67</v>
      </c>
      <c r="G238" s="10"/>
      <c r="H238" s="10">
        <v>2022</v>
      </c>
      <c r="I238" s="10" t="s">
        <v>92</v>
      </c>
      <c r="J238" s="11">
        <v>44682</v>
      </c>
      <c r="K238" s="10">
        <v>0.5</v>
      </c>
      <c r="L238" s="19" t="s">
        <v>69</v>
      </c>
      <c r="M238" s="20">
        <v>0</v>
      </c>
      <c r="N238" s="21" t="s">
        <v>69</v>
      </c>
      <c r="O238" s="25">
        <v>45.72</v>
      </c>
      <c r="P238" s="21" t="s">
        <v>69</v>
      </c>
      <c r="Q238" s="23" t="s">
        <v>69</v>
      </c>
      <c r="R238" s="15">
        <f>M238+O238</f>
        <v>45.72</v>
      </c>
      <c r="S238" s="15">
        <f>(R238/K238)*10</f>
        <v>914.4</v>
      </c>
      <c r="T238" s="15">
        <f>S238/1.121</f>
        <v>815.70026761819804</v>
      </c>
      <c r="U238" s="10" t="s">
        <v>69</v>
      </c>
    </row>
    <row r="239" spans="1:21" x14ac:dyDescent="0.2">
      <c r="A239" s="10" t="s">
        <v>87</v>
      </c>
      <c r="B239" s="10" t="s">
        <v>88</v>
      </c>
      <c r="C239" s="10">
        <v>4</v>
      </c>
      <c r="D239" s="10">
        <v>410</v>
      </c>
      <c r="E239" s="10" t="s">
        <v>77</v>
      </c>
      <c r="F239" s="10" t="s">
        <v>67</v>
      </c>
      <c r="G239" s="10"/>
      <c r="H239" s="10">
        <v>2022</v>
      </c>
      <c r="I239" s="10" t="s">
        <v>92</v>
      </c>
      <c r="J239" s="11">
        <v>44682</v>
      </c>
      <c r="K239" s="10">
        <v>0.5</v>
      </c>
      <c r="L239" s="19" t="s">
        <v>69</v>
      </c>
      <c r="M239" s="25">
        <v>22.43</v>
      </c>
      <c r="N239" s="21" t="s">
        <v>69</v>
      </c>
      <c r="O239" s="25">
        <v>49.71</v>
      </c>
      <c r="P239" s="21" t="s">
        <v>69</v>
      </c>
      <c r="Q239" s="23" t="s">
        <v>69</v>
      </c>
      <c r="R239" s="15">
        <f>M239+O239</f>
        <v>72.14</v>
      </c>
      <c r="S239" s="15">
        <f>(R239/K239)*10</f>
        <v>1442.8</v>
      </c>
      <c r="T239" s="15">
        <f>S239/1.121</f>
        <v>1287.0651204281892</v>
      </c>
      <c r="U239" s="10" t="s">
        <v>69</v>
      </c>
    </row>
    <row r="240" spans="1:21" x14ac:dyDescent="0.2">
      <c r="A240" s="10" t="s">
        <v>87</v>
      </c>
      <c r="B240" s="10" t="s">
        <v>88</v>
      </c>
      <c r="C240" s="10">
        <v>2</v>
      </c>
      <c r="D240" s="10">
        <v>201</v>
      </c>
      <c r="E240" s="10" t="s">
        <v>77</v>
      </c>
      <c r="F240" s="10" t="s">
        <v>67</v>
      </c>
      <c r="G240" s="10"/>
      <c r="H240" s="10">
        <v>2022</v>
      </c>
      <c r="I240" s="10" t="s">
        <v>92</v>
      </c>
      <c r="J240" s="11">
        <v>44682</v>
      </c>
      <c r="K240" s="10">
        <v>0.5</v>
      </c>
      <c r="L240" s="19" t="s">
        <v>69</v>
      </c>
      <c r="M240" s="25">
        <v>4.7699999999999996</v>
      </c>
      <c r="N240" s="21" t="s">
        <v>69</v>
      </c>
      <c r="O240" s="25">
        <v>65.36</v>
      </c>
      <c r="P240" s="21" t="s">
        <v>69</v>
      </c>
      <c r="Q240" s="23" t="s">
        <v>69</v>
      </c>
      <c r="R240" s="15">
        <f>M240+O240</f>
        <v>70.13</v>
      </c>
      <c r="S240" s="15">
        <f>(R240/K240)*10</f>
        <v>1402.6</v>
      </c>
      <c r="T240" s="15">
        <f>S240/1.121</f>
        <v>1251.2042818911684</v>
      </c>
      <c r="U240" s="10" t="s">
        <v>69</v>
      </c>
    </row>
    <row r="241" spans="1:21" x14ac:dyDescent="0.2">
      <c r="A241" s="10" t="s">
        <v>87</v>
      </c>
      <c r="B241" s="10" t="s">
        <v>88</v>
      </c>
      <c r="C241" s="10">
        <v>1</v>
      </c>
      <c r="D241" s="10">
        <v>118</v>
      </c>
      <c r="E241" s="10" t="s">
        <v>77</v>
      </c>
      <c r="F241" s="10" t="s">
        <v>67</v>
      </c>
      <c r="G241" s="10"/>
      <c r="H241" s="10">
        <v>2022</v>
      </c>
      <c r="I241" s="10" t="s">
        <v>92</v>
      </c>
      <c r="J241" s="11">
        <v>44682</v>
      </c>
      <c r="K241" s="10">
        <v>0.5</v>
      </c>
      <c r="L241" s="19" t="s">
        <v>69</v>
      </c>
      <c r="M241" s="25">
        <v>7.16</v>
      </c>
      <c r="N241" s="21" t="s">
        <v>69</v>
      </c>
      <c r="O241" s="25">
        <v>71.17</v>
      </c>
      <c r="P241" s="21" t="s">
        <v>69</v>
      </c>
      <c r="Q241" s="23" t="s">
        <v>69</v>
      </c>
      <c r="R241" s="15">
        <f>M241+O241</f>
        <v>78.33</v>
      </c>
      <c r="S241" s="15">
        <f>(R241/K241)*10</f>
        <v>1566.6</v>
      </c>
      <c r="T241" s="15">
        <f>S241/1.121</f>
        <v>1397.5022301516503</v>
      </c>
      <c r="U241" s="10" t="s">
        <v>69</v>
      </c>
    </row>
    <row r="242" spans="1:21" x14ac:dyDescent="0.2">
      <c r="A242" s="10" t="s">
        <v>87</v>
      </c>
      <c r="B242" s="10" t="s">
        <v>88</v>
      </c>
      <c r="C242" s="10">
        <v>1</v>
      </c>
      <c r="D242" s="10">
        <v>117</v>
      </c>
      <c r="E242" s="10" t="s">
        <v>77</v>
      </c>
      <c r="F242" s="10" t="s">
        <v>67</v>
      </c>
      <c r="G242" s="10"/>
      <c r="H242" s="10">
        <v>2022</v>
      </c>
      <c r="I242" s="10" t="s">
        <v>92</v>
      </c>
      <c r="J242" s="11">
        <v>44682</v>
      </c>
      <c r="K242" s="10">
        <v>0.5</v>
      </c>
      <c r="L242" s="19" t="s">
        <v>69</v>
      </c>
      <c r="M242" s="25">
        <v>3.83</v>
      </c>
      <c r="N242" s="21" t="s">
        <v>69</v>
      </c>
      <c r="O242" s="25">
        <v>73.98</v>
      </c>
      <c r="P242" s="21" t="s">
        <v>69</v>
      </c>
      <c r="Q242" s="23" t="s">
        <v>69</v>
      </c>
      <c r="R242" s="15">
        <f>M242+O242</f>
        <v>77.81</v>
      </c>
      <c r="S242" s="15">
        <f>(R242/K242)*10</f>
        <v>1556.2</v>
      </c>
      <c r="T242" s="15">
        <f>S242/1.121</f>
        <v>1388.2247992863515</v>
      </c>
      <c r="U242" s="10" t="s">
        <v>69</v>
      </c>
    </row>
    <row r="243" spans="1:21" x14ac:dyDescent="0.2">
      <c r="A243" s="10" t="s">
        <v>87</v>
      </c>
      <c r="B243" s="10" t="s">
        <v>88</v>
      </c>
      <c r="C243" s="10">
        <v>4</v>
      </c>
      <c r="D243" s="10">
        <v>412</v>
      </c>
      <c r="E243" s="10" t="s">
        <v>77</v>
      </c>
      <c r="F243" s="10" t="s">
        <v>67</v>
      </c>
      <c r="G243" s="10"/>
      <c r="H243" s="10">
        <v>2022</v>
      </c>
      <c r="I243" s="10" t="s">
        <v>92</v>
      </c>
      <c r="J243" s="11">
        <v>44682</v>
      </c>
      <c r="K243" s="10">
        <v>0.5</v>
      </c>
      <c r="L243" s="19" t="s">
        <v>69</v>
      </c>
      <c r="M243" s="25">
        <v>18.18</v>
      </c>
      <c r="N243" s="21" t="s">
        <v>69</v>
      </c>
      <c r="O243" s="25">
        <v>80.56</v>
      </c>
      <c r="P243" s="21" t="s">
        <v>69</v>
      </c>
      <c r="Q243" s="23" t="s">
        <v>69</v>
      </c>
      <c r="R243" s="15">
        <f>M243+O243</f>
        <v>98.740000000000009</v>
      </c>
      <c r="S243" s="15">
        <f>(R243/K243)*10</f>
        <v>1974.8000000000002</v>
      </c>
      <c r="T243" s="15">
        <f>S243/1.121</f>
        <v>1761.64139161463</v>
      </c>
      <c r="U243" s="10" t="s">
        <v>69</v>
      </c>
    </row>
    <row r="244" spans="1:21" x14ac:dyDescent="0.2">
      <c r="A244" s="10" t="s">
        <v>87</v>
      </c>
      <c r="B244" s="10" t="s">
        <v>88</v>
      </c>
      <c r="C244" s="10">
        <v>1</v>
      </c>
      <c r="D244" s="10">
        <v>106</v>
      </c>
      <c r="E244" s="10" t="s">
        <v>77</v>
      </c>
      <c r="F244" s="10" t="s">
        <v>71</v>
      </c>
      <c r="G244" s="10" t="s">
        <v>72</v>
      </c>
      <c r="H244" s="10">
        <v>2022</v>
      </c>
      <c r="I244" s="10" t="s">
        <v>92</v>
      </c>
      <c r="J244" s="11">
        <v>44682</v>
      </c>
      <c r="K244" s="10">
        <v>0.5</v>
      </c>
      <c r="L244" s="19" t="s">
        <v>69</v>
      </c>
      <c r="M244" s="25">
        <v>11.45</v>
      </c>
      <c r="N244" s="21" t="s">
        <v>69</v>
      </c>
      <c r="O244" s="25">
        <v>84.53</v>
      </c>
      <c r="P244" s="21" t="s">
        <v>69</v>
      </c>
      <c r="Q244" s="23" t="s">
        <v>69</v>
      </c>
      <c r="R244" s="15">
        <f>M244+O244</f>
        <v>95.98</v>
      </c>
      <c r="S244" s="15">
        <f>(R244/K244)*10</f>
        <v>1919.6000000000001</v>
      </c>
      <c r="T244" s="15">
        <f>S244/1.121</f>
        <v>1712.3996431757362</v>
      </c>
      <c r="U244" s="10" t="s">
        <v>69</v>
      </c>
    </row>
    <row r="245" spans="1:21" x14ac:dyDescent="0.2">
      <c r="A245" s="10" t="s">
        <v>87</v>
      </c>
      <c r="B245" s="10" t="s">
        <v>88</v>
      </c>
      <c r="C245" s="10">
        <v>4</v>
      </c>
      <c r="D245" s="10">
        <v>406</v>
      </c>
      <c r="E245" s="10" t="s">
        <v>77</v>
      </c>
      <c r="F245" s="10" t="s">
        <v>71</v>
      </c>
      <c r="G245" s="10" t="s">
        <v>72</v>
      </c>
      <c r="H245" s="10">
        <v>2022</v>
      </c>
      <c r="I245" s="10" t="s">
        <v>92</v>
      </c>
      <c r="J245" s="11">
        <v>44682</v>
      </c>
      <c r="K245" s="10">
        <v>0.5</v>
      </c>
      <c r="L245" s="19" t="s">
        <v>69</v>
      </c>
      <c r="M245" s="25">
        <v>19.63</v>
      </c>
      <c r="N245" s="21" t="s">
        <v>69</v>
      </c>
      <c r="O245" s="25">
        <v>89.52</v>
      </c>
      <c r="P245" s="21" t="s">
        <v>69</v>
      </c>
      <c r="Q245" s="23" t="s">
        <v>69</v>
      </c>
      <c r="R245" s="15">
        <f>M245+O245</f>
        <v>109.14999999999999</v>
      </c>
      <c r="S245" s="15">
        <f>(R245/K245)*10</f>
        <v>2183</v>
      </c>
      <c r="T245" s="15">
        <f>S245/1.121</f>
        <v>1947.3684210526317</v>
      </c>
      <c r="U245" s="10" t="s">
        <v>69</v>
      </c>
    </row>
    <row r="246" spans="1:21" x14ac:dyDescent="0.2">
      <c r="A246" s="10" t="s">
        <v>87</v>
      </c>
      <c r="B246" s="10" t="s">
        <v>88</v>
      </c>
      <c r="C246" s="10">
        <v>1</v>
      </c>
      <c r="D246" s="10">
        <v>116</v>
      </c>
      <c r="E246" s="10" t="s">
        <v>77</v>
      </c>
      <c r="F246" s="10" t="s">
        <v>67</v>
      </c>
      <c r="G246" s="10"/>
      <c r="H246" s="10">
        <v>2022</v>
      </c>
      <c r="I246" s="10" t="s">
        <v>92</v>
      </c>
      <c r="J246" s="11">
        <v>44682</v>
      </c>
      <c r="K246" s="10">
        <v>0.5</v>
      </c>
      <c r="L246" s="19" t="s">
        <v>69</v>
      </c>
      <c r="M246" s="25">
        <v>7.76</v>
      </c>
      <c r="N246" s="21" t="s">
        <v>69</v>
      </c>
      <c r="O246" s="25">
        <v>93.32</v>
      </c>
      <c r="P246" s="21" t="s">
        <v>69</v>
      </c>
      <c r="Q246" s="23" t="s">
        <v>69</v>
      </c>
      <c r="R246" s="15">
        <f>M246+O246</f>
        <v>101.08</v>
      </c>
      <c r="S246" s="15">
        <f>(R246/K246)*10</f>
        <v>2021.6</v>
      </c>
      <c r="T246" s="15">
        <f>S246/1.121</f>
        <v>1803.3898305084745</v>
      </c>
      <c r="U246" s="10" t="s">
        <v>69</v>
      </c>
    </row>
    <row r="247" spans="1:21" x14ac:dyDescent="0.2">
      <c r="A247" s="10" t="s">
        <v>87</v>
      </c>
      <c r="B247" s="10" t="s">
        <v>88</v>
      </c>
      <c r="C247" s="10">
        <v>2</v>
      </c>
      <c r="D247" s="10">
        <v>202</v>
      </c>
      <c r="E247" s="10" t="s">
        <v>77</v>
      </c>
      <c r="F247" s="10" t="s">
        <v>67</v>
      </c>
      <c r="G247" s="10"/>
      <c r="H247" s="10">
        <v>2022</v>
      </c>
      <c r="I247" s="10" t="s">
        <v>92</v>
      </c>
      <c r="J247" s="11">
        <v>44682</v>
      </c>
      <c r="K247" s="10">
        <v>0.5</v>
      </c>
      <c r="L247" s="19" t="s">
        <v>69</v>
      </c>
      <c r="M247" s="25">
        <v>1.35</v>
      </c>
      <c r="N247" s="21" t="s">
        <v>69</v>
      </c>
      <c r="O247" s="25">
        <v>98.86</v>
      </c>
      <c r="P247" s="21" t="s">
        <v>69</v>
      </c>
      <c r="Q247" s="23" t="s">
        <v>69</v>
      </c>
      <c r="R247" s="15">
        <f>M247+O247</f>
        <v>100.21</v>
      </c>
      <c r="S247" s="15">
        <f>(R247/K247)*10</f>
        <v>2004.1999999999998</v>
      </c>
      <c r="T247" s="15">
        <f>S247/1.121</f>
        <v>1787.8679750223014</v>
      </c>
      <c r="U247" s="10" t="s">
        <v>69</v>
      </c>
    </row>
    <row r="248" spans="1:21" x14ac:dyDescent="0.2">
      <c r="A248" s="10" t="s">
        <v>87</v>
      </c>
      <c r="B248" s="10" t="s">
        <v>88</v>
      </c>
      <c r="C248" s="10">
        <v>2</v>
      </c>
      <c r="D248" s="10">
        <v>203</v>
      </c>
      <c r="E248" s="10" t="s">
        <v>77</v>
      </c>
      <c r="F248" s="10" t="s">
        <v>67</v>
      </c>
      <c r="G248" s="10"/>
      <c r="H248" s="10">
        <v>2022</v>
      </c>
      <c r="I248" s="10" t="s">
        <v>92</v>
      </c>
      <c r="J248" s="11">
        <v>44682</v>
      </c>
      <c r="K248" s="10">
        <v>0.5</v>
      </c>
      <c r="L248" s="19" t="s">
        <v>69</v>
      </c>
      <c r="M248" s="25">
        <v>4.97</v>
      </c>
      <c r="N248" s="21" t="s">
        <v>69</v>
      </c>
      <c r="O248" s="25">
        <v>100.06</v>
      </c>
      <c r="P248" s="21" t="s">
        <v>69</v>
      </c>
      <c r="Q248" s="23" t="s">
        <v>69</v>
      </c>
      <c r="R248" s="15">
        <f>M248+O248</f>
        <v>105.03</v>
      </c>
      <c r="S248" s="15">
        <f>(R248/K248)*10</f>
        <v>2100.6</v>
      </c>
      <c r="T248" s="15">
        <f>S248/1.121</f>
        <v>1873.8626226583408</v>
      </c>
      <c r="U248" s="10" t="s">
        <v>69</v>
      </c>
    </row>
    <row r="249" spans="1:21" x14ac:dyDescent="0.2">
      <c r="A249" s="10" t="s">
        <v>87</v>
      </c>
      <c r="B249" s="10" t="s">
        <v>88</v>
      </c>
      <c r="C249" s="10">
        <v>4</v>
      </c>
      <c r="D249" s="10">
        <v>411</v>
      </c>
      <c r="E249" s="10" t="s">
        <v>77</v>
      </c>
      <c r="F249" s="10" t="s">
        <v>67</v>
      </c>
      <c r="G249" s="10"/>
      <c r="H249" s="10">
        <v>2022</v>
      </c>
      <c r="I249" s="10" t="s">
        <v>92</v>
      </c>
      <c r="J249" s="11">
        <v>44682</v>
      </c>
      <c r="K249" s="10">
        <v>0.5</v>
      </c>
      <c r="L249" s="19" t="s">
        <v>69</v>
      </c>
      <c r="M249" s="25">
        <v>19.54</v>
      </c>
      <c r="N249" s="21" t="s">
        <v>69</v>
      </c>
      <c r="O249" s="25">
        <v>105.78</v>
      </c>
      <c r="P249" s="21" t="s">
        <v>69</v>
      </c>
      <c r="Q249" s="23" t="s">
        <v>69</v>
      </c>
      <c r="R249" s="15">
        <f>M249+O249</f>
        <v>125.32</v>
      </c>
      <c r="S249" s="15">
        <f>(R249/K249)*10</f>
        <v>2506.3999999999996</v>
      </c>
      <c r="T249" s="15">
        <f>S249/1.121</f>
        <v>2235.8608385370203</v>
      </c>
      <c r="U249" s="10" t="s">
        <v>69</v>
      </c>
    </row>
    <row r="250" spans="1:21" x14ac:dyDescent="0.2">
      <c r="A250" s="10" t="s">
        <v>87</v>
      </c>
      <c r="B250" s="10" t="s">
        <v>88</v>
      </c>
      <c r="C250" s="10">
        <v>3</v>
      </c>
      <c r="D250" s="10">
        <v>318</v>
      </c>
      <c r="E250" s="10" t="s">
        <v>77</v>
      </c>
      <c r="F250" s="10" t="s">
        <v>67</v>
      </c>
      <c r="G250" s="10"/>
      <c r="H250" s="10">
        <v>2022</v>
      </c>
      <c r="I250" s="10" t="s">
        <v>92</v>
      </c>
      <c r="J250" s="11">
        <v>44683</v>
      </c>
      <c r="K250" s="10">
        <v>0.5</v>
      </c>
      <c r="L250" s="19" t="s">
        <v>69</v>
      </c>
      <c r="M250" s="25">
        <v>10.45</v>
      </c>
      <c r="N250" s="21" t="s">
        <v>69</v>
      </c>
      <c r="O250" s="25">
        <v>61.58</v>
      </c>
      <c r="P250" s="21" t="s">
        <v>69</v>
      </c>
      <c r="Q250" s="23" t="s">
        <v>69</v>
      </c>
      <c r="R250" s="15">
        <f>M250+O250</f>
        <v>72.03</v>
      </c>
      <c r="S250" s="15">
        <f>(R250/K250)*10</f>
        <v>1440.6</v>
      </c>
      <c r="T250" s="15">
        <f>S250/1.121</f>
        <v>1285.1025869759144</v>
      </c>
      <c r="U250" s="10" t="s">
        <v>69</v>
      </c>
    </row>
    <row r="251" spans="1:21" x14ac:dyDescent="0.2">
      <c r="A251" s="10" t="s">
        <v>87</v>
      </c>
      <c r="B251" s="10" t="s">
        <v>88</v>
      </c>
      <c r="C251" s="10">
        <v>3</v>
      </c>
      <c r="D251" s="10">
        <v>316</v>
      </c>
      <c r="E251" s="10" t="s">
        <v>77</v>
      </c>
      <c r="F251" s="10" t="s">
        <v>67</v>
      </c>
      <c r="G251" s="10"/>
      <c r="H251" s="10">
        <v>2022</v>
      </c>
      <c r="I251" s="10" t="s">
        <v>92</v>
      </c>
      <c r="J251" s="11">
        <v>44683</v>
      </c>
      <c r="K251" s="10">
        <v>0.5</v>
      </c>
      <c r="L251" s="19" t="s">
        <v>69</v>
      </c>
      <c r="M251" s="25">
        <v>13.32</v>
      </c>
      <c r="N251" s="21" t="s">
        <v>69</v>
      </c>
      <c r="O251" s="25">
        <v>64.739999999999995</v>
      </c>
      <c r="P251" s="21" t="s">
        <v>69</v>
      </c>
      <c r="Q251" s="23" t="s">
        <v>69</v>
      </c>
      <c r="R251" s="15">
        <f>M251+O251</f>
        <v>78.06</v>
      </c>
      <c r="S251" s="15">
        <f>(R251/K251)*10</f>
        <v>1561.2</v>
      </c>
      <c r="T251" s="15">
        <f>S251/1.121</f>
        <v>1392.685102586976</v>
      </c>
      <c r="U251" s="10" t="s">
        <v>69</v>
      </c>
    </row>
    <row r="252" spans="1:21" x14ac:dyDescent="0.2">
      <c r="A252" s="10" t="s">
        <v>87</v>
      </c>
      <c r="B252" s="10" t="s">
        <v>88</v>
      </c>
      <c r="C252" s="10">
        <v>3</v>
      </c>
      <c r="D252" s="10">
        <v>317</v>
      </c>
      <c r="E252" s="10" t="s">
        <v>77</v>
      </c>
      <c r="F252" s="10" t="s">
        <v>67</v>
      </c>
      <c r="G252" s="10"/>
      <c r="H252" s="10">
        <v>2022</v>
      </c>
      <c r="I252" s="10" t="s">
        <v>92</v>
      </c>
      <c r="J252" s="11">
        <v>44683</v>
      </c>
      <c r="K252" s="10">
        <v>0.5</v>
      </c>
      <c r="L252" s="19" t="s">
        <v>69</v>
      </c>
      <c r="M252" s="25">
        <v>24.28</v>
      </c>
      <c r="N252" s="21" t="s">
        <v>69</v>
      </c>
      <c r="O252" s="25">
        <v>68.97</v>
      </c>
      <c r="P252" s="21" t="s">
        <v>69</v>
      </c>
      <c r="Q252" s="23" t="s">
        <v>69</v>
      </c>
      <c r="R252" s="15">
        <f>M252+O252</f>
        <v>93.25</v>
      </c>
      <c r="S252" s="15">
        <f>(R252/K252)*10</f>
        <v>1865</v>
      </c>
      <c r="T252" s="15">
        <f>S252/1.121</f>
        <v>1663.693131132917</v>
      </c>
      <c r="U252" s="10" t="s">
        <v>69</v>
      </c>
    </row>
    <row r="253" spans="1:21" x14ac:dyDescent="0.2">
      <c r="A253" s="10" t="s">
        <v>87</v>
      </c>
      <c r="B253" s="10" t="s">
        <v>88</v>
      </c>
      <c r="C253" s="10">
        <v>1</v>
      </c>
      <c r="D253" s="10">
        <v>106</v>
      </c>
      <c r="E253" s="10" t="s">
        <v>77</v>
      </c>
      <c r="F253" s="10" t="s">
        <v>71</v>
      </c>
      <c r="G253" s="10" t="s">
        <v>72</v>
      </c>
      <c r="H253" s="10">
        <v>2022</v>
      </c>
      <c r="I253" s="10" t="s">
        <v>92</v>
      </c>
      <c r="J253" s="11">
        <v>44683</v>
      </c>
      <c r="K253" s="10">
        <v>0.5</v>
      </c>
      <c r="L253" s="19" t="s">
        <v>69</v>
      </c>
      <c r="M253" s="25">
        <v>5.78</v>
      </c>
      <c r="N253" s="21" t="s">
        <v>69</v>
      </c>
      <c r="O253" s="25">
        <v>78.41</v>
      </c>
      <c r="P253" s="21" t="s">
        <v>69</v>
      </c>
      <c r="Q253" s="23" t="s">
        <v>69</v>
      </c>
      <c r="R253" s="15">
        <f>M253+O253</f>
        <v>84.19</v>
      </c>
      <c r="S253" s="15">
        <f>(R253/K253)*10</f>
        <v>1683.8</v>
      </c>
      <c r="T253" s="15">
        <f>S253/1.121</f>
        <v>1502.0517395182871</v>
      </c>
      <c r="U253" s="10" t="s">
        <v>69</v>
      </c>
    </row>
    <row r="254" spans="1:21" x14ac:dyDescent="0.2">
      <c r="A254" s="10" t="s">
        <v>87</v>
      </c>
      <c r="B254" s="10" t="s">
        <v>88</v>
      </c>
      <c r="C254" s="10">
        <v>3</v>
      </c>
      <c r="D254" s="10">
        <v>306</v>
      </c>
      <c r="E254" s="10" t="s">
        <v>77</v>
      </c>
      <c r="F254" s="10" t="s">
        <v>71</v>
      </c>
      <c r="G254" s="10" t="s">
        <v>72</v>
      </c>
      <c r="H254" s="10">
        <v>2022</v>
      </c>
      <c r="I254" s="10" t="s">
        <v>92</v>
      </c>
      <c r="J254" s="11">
        <v>44683</v>
      </c>
      <c r="K254" s="10">
        <v>0.5</v>
      </c>
      <c r="L254" s="19" t="s">
        <v>69</v>
      </c>
      <c r="M254" s="25">
        <v>9.77</v>
      </c>
      <c r="N254" s="21" t="s">
        <v>69</v>
      </c>
      <c r="O254" s="25">
        <v>103.27</v>
      </c>
      <c r="P254" s="21" t="s">
        <v>69</v>
      </c>
      <c r="Q254" s="23" t="s">
        <v>69</v>
      </c>
      <c r="R254" s="15">
        <f>M254+O254</f>
        <v>113.03999999999999</v>
      </c>
      <c r="S254" s="15">
        <f>(R254/K254)*10</f>
        <v>2260.7999999999997</v>
      </c>
      <c r="T254" s="15">
        <f>S254/1.121</f>
        <v>2016.7707404103476</v>
      </c>
      <c r="U254" s="10" t="s">
        <v>69</v>
      </c>
    </row>
    <row r="255" spans="1:21" x14ac:dyDescent="0.2">
      <c r="A255" s="10" t="s">
        <v>64</v>
      </c>
      <c r="B255" s="10" t="s">
        <v>65</v>
      </c>
      <c r="C255" s="10">
        <v>1</v>
      </c>
      <c r="D255" s="10">
        <v>106</v>
      </c>
      <c r="E255" s="10" t="s">
        <v>77</v>
      </c>
      <c r="F255" s="10" t="s">
        <v>71</v>
      </c>
      <c r="G255" s="10" t="s">
        <v>72</v>
      </c>
      <c r="H255" s="10">
        <v>2022</v>
      </c>
      <c r="I255" s="10" t="s">
        <v>92</v>
      </c>
      <c r="J255" s="11">
        <v>44684</v>
      </c>
      <c r="K255" s="10">
        <v>0.5</v>
      </c>
      <c r="L255" s="19" t="s">
        <v>69</v>
      </c>
      <c r="M255" s="25">
        <v>9.06</v>
      </c>
      <c r="N255" s="21" t="s">
        <v>69</v>
      </c>
      <c r="O255" s="25">
        <v>9.7200000000000006</v>
      </c>
      <c r="P255" s="21" t="s">
        <v>69</v>
      </c>
      <c r="Q255" s="23" t="s">
        <v>69</v>
      </c>
      <c r="R255" s="15">
        <f>M255+O255</f>
        <v>18.78</v>
      </c>
      <c r="S255" s="15">
        <f>(R255/K255)*10</f>
        <v>375.6</v>
      </c>
      <c r="T255" s="15">
        <f>S255/1.121</f>
        <v>335.05798394290815</v>
      </c>
      <c r="U255" s="10" t="s">
        <v>69</v>
      </c>
    </row>
    <row r="256" spans="1:21" x14ac:dyDescent="0.2">
      <c r="A256" s="10" t="s">
        <v>64</v>
      </c>
      <c r="B256" s="10" t="s">
        <v>65</v>
      </c>
      <c r="C256" s="10">
        <v>1</v>
      </c>
      <c r="D256" s="10">
        <v>117</v>
      </c>
      <c r="E256" s="10" t="s">
        <v>77</v>
      </c>
      <c r="F256" s="10" t="s">
        <v>67</v>
      </c>
      <c r="G256" s="10"/>
      <c r="H256" s="10">
        <v>2022</v>
      </c>
      <c r="I256" s="10" t="s">
        <v>92</v>
      </c>
      <c r="J256" s="11">
        <v>44684</v>
      </c>
      <c r="K256" s="10">
        <v>0.5</v>
      </c>
      <c r="L256" s="19" t="s">
        <v>69</v>
      </c>
      <c r="M256" s="20">
        <v>0</v>
      </c>
      <c r="N256" s="21" t="s">
        <v>69</v>
      </c>
      <c r="O256" s="25">
        <v>63</v>
      </c>
      <c r="P256" s="21" t="s">
        <v>69</v>
      </c>
      <c r="Q256" s="23" t="s">
        <v>69</v>
      </c>
      <c r="R256" s="15">
        <f>M256+O256</f>
        <v>63</v>
      </c>
      <c r="S256" s="15">
        <f>(R256/K256)*10</f>
        <v>1260</v>
      </c>
      <c r="T256" s="15">
        <f>S256/1.121</f>
        <v>1123.9964317573595</v>
      </c>
      <c r="U256" s="10" t="s">
        <v>69</v>
      </c>
    </row>
    <row r="257" spans="1:21" x14ac:dyDescent="0.2">
      <c r="A257" s="10" t="s">
        <v>64</v>
      </c>
      <c r="B257" s="10" t="s">
        <v>65</v>
      </c>
      <c r="C257" s="10">
        <v>3</v>
      </c>
      <c r="D257" s="10">
        <v>317</v>
      </c>
      <c r="E257" s="10" t="s">
        <v>77</v>
      </c>
      <c r="F257" s="10" t="s">
        <v>67</v>
      </c>
      <c r="G257" s="10"/>
      <c r="H257" s="10">
        <v>2022</v>
      </c>
      <c r="I257" s="10" t="s">
        <v>90</v>
      </c>
      <c r="J257" s="11">
        <v>44700</v>
      </c>
      <c r="K257" s="10">
        <v>0.5</v>
      </c>
      <c r="L257" s="19" t="s">
        <v>69</v>
      </c>
      <c r="M257" s="20">
        <v>0</v>
      </c>
      <c r="N257" s="21" t="s">
        <v>69</v>
      </c>
      <c r="O257" s="25">
        <v>79.28</v>
      </c>
      <c r="P257" s="21" t="s">
        <v>69</v>
      </c>
      <c r="Q257" s="23" t="s">
        <v>69</v>
      </c>
      <c r="R257" s="15">
        <f>M257+O257</f>
        <v>79.28</v>
      </c>
      <c r="S257" s="15">
        <f>(R257/K257)*10</f>
        <v>1585.6</v>
      </c>
      <c r="T257" s="15">
        <f>S257/1.121</f>
        <v>1414.4513826940231</v>
      </c>
      <c r="U257" s="10" t="s">
        <v>69</v>
      </c>
    </row>
    <row r="258" spans="1:21" x14ac:dyDescent="0.2">
      <c r="A258" s="10" t="s">
        <v>64</v>
      </c>
      <c r="B258" s="10" t="s">
        <v>65</v>
      </c>
      <c r="C258" s="10">
        <v>2</v>
      </c>
      <c r="D258" s="10">
        <v>203</v>
      </c>
      <c r="E258" s="10" t="s">
        <v>77</v>
      </c>
      <c r="F258" s="10" t="s">
        <v>67</v>
      </c>
      <c r="G258" s="10"/>
      <c r="H258" s="10">
        <v>2022</v>
      </c>
      <c r="I258" s="10" t="s">
        <v>90</v>
      </c>
      <c r="J258" s="11">
        <v>44700</v>
      </c>
      <c r="K258" s="10">
        <v>0.5</v>
      </c>
      <c r="L258" s="19" t="s">
        <v>69</v>
      </c>
      <c r="M258" s="25">
        <v>0.78</v>
      </c>
      <c r="N258" s="21" t="s">
        <v>69</v>
      </c>
      <c r="O258" s="25">
        <v>103.64</v>
      </c>
      <c r="P258" s="21" t="s">
        <v>69</v>
      </c>
      <c r="Q258" s="23" t="s">
        <v>69</v>
      </c>
      <c r="R258" s="15">
        <f>M258+O258</f>
        <v>104.42</v>
      </c>
      <c r="S258" s="15">
        <f>(R258/K258)*10</f>
        <v>2088.4</v>
      </c>
      <c r="T258" s="15">
        <f>S258/1.121</f>
        <v>1862.9794826048171</v>
      </c>
      <c r="U258" s="10" t="s">
        <v>69</v>
      </c>
    </row>
    <row r="259" spans="1:21" x14ac:dyDescent="0.2">
      <c r="A259" s="10" t="s">
        <v>64</v>
      </c>
      <c r="B259" s="10" t="s">
        <v>65</v>
      </c>
      <c r="C259" s="10">
        <v>4</v>
      </c>
      <c r="D259" s="10">
        <v>410</v>
      </c>
      <c r="E259" s="10" t="s">
        <v>77</v>
      </c>
      <c r="F259" s="10" t="s">
        <v>67</v>
      </c>
      <c r="G259" s="10"/>
      <c r="H259" s="10">
        <v>2022</v>
      </c>
      <c r="I259" s="10" t="s">
        <v>90</v>
      </c>
      <c r="J259" s="11">
        <v>44700</v>
      </c>
      <c r="K259" s="10">
        <v>0.5</v>
      </c>
      <c r="L259" s="19" t="s">
        <v>69</v>
      </c>
      <c r="M259" s="20">
        <v>0</v>
      </c>
      <c r="N259" s="21" t="s">
        <v>69</v>
      </c>
      <c r="O259" s="25">
        <v>123.76</v>
      </c>
      <c r="P259" s="21" t="s">
        <v>69</v>
      </c>
      <c r="Q259" s="23" t="s">
        <v>69</v>
      </c>
      <c r="R259" s="15">
        <f>M259+O259</f>
        <v>123.76</v>
      </c>
      <c r="S259" s="15">
        <f>(R259/K259)*10</f>
        <v>2475.2000000000003</v>
      </c>
      <c r="T259" s="15">
        <f>S259/1.121</f>
        <v>2208.0285459411243</v>
      </c>
      <c r="U259" s="10" t="s">
        <v>69</v>
      </c>
    </row>
    <row r="260" spans="1:21" x14ac:dyDescent="0.2">
      <c r="A260" s="10" t="s">
        <v>64</v>
      </c>
      <c r="B260" s="10" t="s">
        <v>65</v>
      </c>
      <c r="C260" s="10">
        <v>1</v>
      </c>
      <c r="D260" s="10">
        <v>117</v>
      </c>
      <c r="E260" s="10" t="s">
        <v>77</v>
      </c>
      <c r="F260" s="10" t="s">
        <v>67</v>
      </c>
      <c r="G260" s="10"/>
      <c r="H260" s="10">
        <v>2022</v>
      </c>
      <c r="I260" s="10" t="s">
        <v>90</v>
      </c>
      <c r="J260" s="11">
        <v>44700</v>
      </c>
      <c r="K260" s="10">
        <v>0.5</v>
      </c>
      <c r="L260" s="19" t="s">
        <v>69</v>
      </c>
      <c r="M260" s="25">
        <v>0.98</v>
      </c>
      <c r="N260" s="21" t="s">
        <v>69</v>
      </c>
      <c r="O260" s="25">
        <v>125.83</v>
      </c>
      <c r="P260" s="21" t="s">
        <v>69</v>
      </c>
      <c r="Q260" s="23" t="s">
        <v>69</v>
      </c>
      <c r="R260" s="15">
        <f>M260+O260</f>
        <v>126.81</v>
      </c>
      <c r="S260" s="15">
        <f>(R260/K260)*10</f>
        <v>2536.1999999999998</v>
      </c>
      <c r="T260" s="15">
        <f>S260/1.121</f>
        <v>2262.4442462087422</v>
      </c>
      <c r="U260" s="10" t="s">
        <v>69</v>
      </c>
    </row>
    <row r="261" spans="1:21" x14ac:dyDescent="0.2">
      <c r="A261" s="10" t="s">
        <v>87</v>
      </c>
      <c r="B261" s="10" t="s">
        <v>88</v>
      </c>
      <c r="C261" s="10">
        <v>2</v>
      </c>
      <c r="D261" s="10">
        <v>203</v>
      </c>
      <c r="E261" s="10" t="s">
        <v>77</v>
      </c>
      <c r="F261" s="10" t="s">
        <v>67</v>
      </c>
      <c r="G261" s="10"/>
      <c r="H261" s="10">
        <v>2022</v>
      </c>
      <c r="I261" s="10" t="s">
        <v>90</v>
      </c>
      <c r="J261" s="11">
        <v>44701</v>
      </c>
      <c r="K261" s="10">
        <v>0.5</v>
      </c>
      <c r="L261" s="19" t="s">
        <v>69</v>
      </c>
      <c r="M261" s="25">
        <v>2.5</v>
      </c>
      <c r="N261" s="21" t="s">
        <v>69</v>
      </c>
      <c r="O261" s="25">
        <v>75.09</v>
      </c>
      <c r="P261" s="21" t="s">
        <v>69</v>
      </c>
      <c r="Q261" s="23" t="s">
        <v>69</v>
      </c>
      <c r="R261" s="15">
        <f>M261+O261</f>
        <v>77.59</v>
      </c>
      <c r="S261" s="15">
        <f>(R261/K261)*10</f>
        <v>1551.8000000000002</v>
      </c>
      <c r="T261" s="15">
        <f>S261/1.121</f>
        <v>1384.2997323818022</v>
      </c>
      <c r="U261" s="10" t="s">
        <v>69</v>
      </c>
    </row>
    <row r="262" spans="1:21" x14ac:dyDescent="0.2">
      <c r="A262" s="10" t="s">
        <v>87</v>
      </c>
      <c r="B262" s="10" t="s">
        <v>88</v>
      </c>
      <c r="C262" s="10">
        <v>1</v>
      </c>
      <c r="D262" s="10">
        <v>117</v>
      </c>
      <c r="E262" s="10" t="s">
        <v>77</v>
      </c>
      <c r="F262" s="10" t="s">
        <v>67</v>
      </c>
      <c r="G262" s="10"/>
      <c r="H262" s="10">
        <v>2022</v>
      </c>
      <c r="I262" s="10" t="s">
        <v>90</v>
      </c>
      <c r="J262" s="11">
        <v>44701</v>
      </c>
      <c r="K262" s="10">
        <v>0.5</v>
      </c>
      <c r="L262" s="19" t="s">
        <v>69</v>
      </c>
      <c r="M262" s="25">
        <v>0.76</v>
      </c>
      <c r="N262" s="21" t="s">
        <v>69</v>
      </c>
      <c r="O262" s="25">
        <v>80.209999999999994</v>
      </c>
      <c r="P262" s="21" t="s">
        <v>69</v>
      </c>
      <c r="Q262" s="23" t="s">
        <v>69</v>
      </c>
      <c r="R262" s="15">
        <f>M262+O262</f>
        <v>80.97</v>
      </c>
      <c r="S262" s="15">
        <f>(R262/K262)*10</f>
        <v>1619.4</v>
      </c>
      <c r="T262" s="15">
        <f>S262/1.121</f>
        <v>1444.6030330062445</v>
      </c>
      <c r="U262" s="10" t="s">
        <v>69</v>
      </c>
    </row>
    <row r="263" spans="1:21" x14ac:dyDescent="0.2">
      <c r="A263" s="10" t="s">
        <v>87</v>
      </c>
      <c r="B263" s="10" t="s">
        <v>88</v>
      </c>
      <c r="C263" s="10">
        <v>3</v>
      </c>
      <c r="D263" s="10">
        <v>317</v>
      </c>
      <c r="E263" s="10" t="s">
        <v>77</v>
      </c>
      <c r="F263" s="10" t="s">
        <v>67</v>
      </c>
      <c r="G263" s="10"/>
      <c r="H263" s="10">
        <v>2022</v>
      </c>
      <c r="I263" s="10" t="s">
        <v>90</v>
      </c>
      <c r="J263" s="11">
        <v>44701</v>
      </c>
      <c r="K263" s="10">
        <v>0.5</v>
      </c>
      <c r="L263" s="19" t="s">
        <v>69</v>
      </c>
      <c r="M263" s="25">
        <v>1.1100000000000001</v>
      </c>
      <c r="N263" s="21" t="s">
        <v>69</v>
      </c>
      <c r="O263" s="25">
        <v>84.73</v>
      </c>
      <c r="P263" s="21" t="s">
        <v>69</v>
      </c>
      <c r="Q263" s="23" t="s">
        <v>69</v>
      </c>
      <c r="R263" s="15">
        <f>M263+O263</f>
        <v>85.84</v>
      </c>
      <c r="S263" s="15">
        <f>(R263/K263)*10</f>
        <v>1716.8000000000002</v>
      </c>
      <c r="T263" s="15">
        <f>S263/1.121</f>
        <v>1531.4897413024087</v>
      </c>
      <c r="U263" s="10" t="s">
        <v>69</v>
      </c>
    </row>
    <row r="264" spans="1:21" x14ac:dyDescent="0.2">
      <c r="A264" s="10" t="s">
        <v>87</v>
      </c>
      <c r="B264" s="10" t="s">
        <v>88</v>
      </c>
      <c r="C264" s="10">
        <v>4</v>
      </c>
      <c r="D264" s="10">
        <v>410</v>
      </c>
      <c r="E264" s="10" t="s">
        <v>77</v>
      </c>
      <c r="F264" s="10" t="s">
        <v>67</v>
      </c>
      <c r="G264" s="10"/>
      <c r="H264" s="10">
        <v>2022</v>
      </c>
      <c r="I264" s="10" t="s">
        <v>90</v>
      </c>
      <c r="J264" s="11">
        <v>44701</v>
      </c>
      <c r="K264" s="10">
        <v>0.5</v>
      </c>
      <c r="L264" s="19" t="s">
        <v>69</v>
      </c>
      <c r="M264" s="25">
        <v>0.16</v>
      </c>
      <c r="N264" s="21" t="s">
        <v>69</v>
      </c>
      <c r="O264" s="25">
        <v>140.06</v>
      </c>
      <c r="P264" s="21" t="s">
        <v>69</v>
      </c>
      <c r="Q264" s="23" t="s">
        <v>69</v>
      </c>
      <c r="R264" s="15">
        <f>M264+O264</f>
        <v>140.22</v>
      </c>
      <c r="S264" s="15">
        <f>(R264/K264)*10</f>
        <v>2804.4</v>
      </c>
      <c r="T264" s="15">
        <f>S264/1.121</f>
        <v>2501.6949152542375</v>
      </c>
      <c r="U264" s="10" t="s">
        <v>69</v>
      </c>
    </row>
    <row r="265" spans="1:21" x14ac:dyDescent="0.2">
      <c r="A265" s="10" t="s">
        <v>64</v>
      </c>
      <c r="B265" s="10" t="s">
        <v>65</v>
      </c>
      <c r="C265" s="10">
        <v>1</v>
      </c>
      <c r="D265" s="10">
        <v>118</v>
      </c>
      <c r="E265" s="10" t="s">
        <v>77</v>
      </c>
      <c r="F265" s="10" t="s">
        <v>71</v>
      </c>
      <c r="G265" s="10" t="s">
        <v>73</v>
      </c>
      <c r="H265" s="10">
        <v>2023</v>
      </c>
      <c r="I265" s="10" t="s">
        <v>91</v>
      </c>
      <c r="J265" s="11">
        <v>45026</v>
      </c>
      <c r="K265" s="10">
        <v>0.25</v>
      </c>
      <c r="L265" s="19" t="s">
        <v>69</v>
      </c>
      <c r="M265" s="20">
        <v>0</v>
      </c>
      <c r="N265" s="21" t="s">
        <v>69</v>
      </c>
      <c r="O265" s="25">
        <v>25.8</v>
      </c>
      <c r="P265" s="21" t="s">
        <v>69</v>
      </c>
      <c r="Q265" s="23" t="s">
        <v>69</v>
      </c>
      <c r="R265" s="15">
        <f>M265+O265</f>
        <v>25.8</v>
      </c>
      <c r="S265" s="4">
        <f>(R265/K265)*10</f>
        <v>1032</v>
      </c>
      <c r="T265" s="15">
        <f>S265/1.121</f>
        <v>920.60660124888489</v>
      </c>
      <c r="U265" s="10">
        <v>12.75</v>
      </c>
    </row>
    <row r="266" spans="1:21" x14ac:dyDescent="0.2">
      <c r="A266" s="10" t="s">
        <v>87</v>
      </c>
      <c r="B266" s="10" t="s">
        <v>88</v>
      </c>
      <c r="C266" s="10">
        <v>3</v>
      </c>
      <c r="D266" s="10">
        <v>318</v>
      </c>
      <c r="E266" s="10" t="s">
        <v>77</v>
      </c>
      <c r="F266" s="10" t="s">
        <v>71</v>
      </c>
      <c r="G266" s="10" t="s">
        <v>73</v>
      </c>
      <c r="H266" s="10">
        <v>2023</v>
      </c>
      <c r="I266" s="10" t="s">
        <v>91</v>
      </c>
      <c r="J266" s="11">
        <v>45026</v>
      </c>
      <c r="K266" s="10">
        <v>0.25</v>
      </c>
      <c r="L266" s="19" t="s">
        <v>69</v>
      </c>
      <c r="M266" s="25">
        <v>1.3</v>
      </c>
      <c r="N266" s="21" t="s">
        <v>69</v>
      </c>
      <c r="O266" s="25">
        <v>11.8</v>
      </c>
      <c r="P266" s="21" t="s">
        <v>69</v>
      </c>
      <c r="Q266" s="23" t="s">
        <v>69</v>
      </c>
      <c r="R266" s="15">
        <f>M266+O266</f>
        <v>13.100000000000001</v>
      </c>
      <c r="S266" s="4">
        <f>(R266/K266)*10</f>
        <v>524</v>
      </c>
      <c r="T266" s="15">
        <f>S266/1.121</f>
        <v>467.43978590544157</v>
      </c>
      <c r="U266" s="10">
        <f>(6.8+22.5)/2</f>
        <v>14.65</v>
      </c>
    </row>
    <row r="267" spans="1:21" x14ac:dyDescent="0.2">
      <c r="A267" s="10" t="s">
        <v>64</v>
      </c>
      <c r="B267" s="10" t="s">
        <v>65</v>
      </c>
      <c r="C267" s="10">
        <v>2</v>
      </c>
      <c r="D267" s="10">
        <v>201</v>
      </c>
      <c r="E267" s="10" t="s">
        <v>77</v>
      </c>
      <c r="F267" s="10" t="s">
        <v>71</v>
      </c>
      <c r="G267" s="10" t="s">
        <v>73</v>
      </c>
      <c r="H267" s="10">
        <v>2023</v>
      </c>
      <c r="I267" s="10" t="s">
        <v>91</v>
      </c>
      <c r="J267" s="11">
        <v>45026</v>
      </c>
      <c r="K267" s="10">
        <v>0.25</v>
      </c>
      <c r="L267" s="19" t="s">
        <v>69</v>
      </c>
      <c r="M267" s="20">
        <v>0</v>
      </c>
      <c r="N267" s="21" t="s">
        <v>69</v>
      </c>
      <c r="O267" s="25">
        <v>29.2</v>
      </c>
      <c r="P267" s="21" t="s">
        <v>69</v>
      </c>
      <c r="Q267" s="23" t="s">
        <v>69</v>
      </c>
      <c r="R267" s="15">
        <f>M267+O267</f>
        <v>29.2</v>
      </c>
      <c r="S267" s="4">
        <f>(R267/K267)*10</f>
        <v>1168</v>
      </c>
      <c r="T267" s="15">
        <f>S267/1.121</f>
        <v>1041.9268510258698</v>
      </c>
      <c r="U267" s="10">
        <v>16.23</v>
      </c>
    </row>
    <row r="268" spans="1:21" x14ac:dyDescent="0.2">
      <c r="A268" s="10" t="s">
        <v>87</v>
      </c>
      <c r="B268" s="10" t="s">
        <v>88</v>
      </c>
      <c r="C268" s="10">
        <v>2</v>
      </c>
      <c r="D268" s="10">
        <v>201</v>
      </c>
      <c r="E268" s="10" t="s">
        <v>77</v>
      </c>
      <c r="F268" s="10" t="s">
        <v>71</v>
      </c>
      <c r="G268" s="10" t="s">
        <v>73</v>
      </c>
      <c r="H268" s="10">
        <v>2023</v>
      </c>
      <c r="I268" s="10" t="s">
        <v>91</v>
      </c>
      <c r="J268" s="11">
        <v>45026</v>
      </c>
      <c r="K268" s="10">
        <v>0.25</v>
      </c>
      <c r="L268" s="19" t="s">
        <v>69</v>
      </c>
      <c r="M268" s="25">
        <v>4.2</v>
      </c>
      <c r="N268" s="21" t="s">
        <v>69</v>
      </c>
      <c r="O268" s="25">
        <v>16.3</v>
      </c>
      <c r="P268" s="21" t="s">
        <v>69</v>
      </c>
      <c r="Q268" s="23" t="s">
        <v>69</v>
      </c>
      <c r="R268" s="15">
        <f>M268+O268</f>
        <v>20.5</v>
      </c>
      <c r="S268" s="4">
        <f>(R268/K268)*10</f>
        <v>820</v>
      </c>
      <c r="T268" s="15">
        <f>S268/1.121</f>
        <v>731.48974130240856</v>
      </c>
      <c r="U268" s="10">
        <f>(19.18+17.87)/2</f>
        <v>18.524999999999999</v>
      </c>
    </row>
    <row r="269" spans="1:21" x14ac:dyDescent="0.2">
      <c r="A269" s="10" t="s">
        <v>64</v>
      </c>
      <c r="B269" s="10" t="s">
        <v>65</v>
      </c>
      <c r="C269" s="10">
        <v>3</v>
      </c>
      <c r="D269" s="10">
        <v>318</v>
      </c>
      <c r="E269" s="10" t="s">
        <v>77</v>
      </c>
      <c r="F269" s="10" t="s">
        <v>71</v>
      </c>
      <c r="G269" s="10" t="s">
        <v>73</v>
      </c>
      <c r="H269" s="10">
        <v>2023</v>
      </c>
      <c r="I269" s="10" t="s">
        <v>91</v>
      </c>
      <c r="J269" s="11">
        <v>45026</v>
      </c>
      <c r="K269" s="10">
        <v>0.25</v>
      </c>
      <c r="L269" s="19" t="s">
        <v>69</v>
      </c>
      <c r="M269" s="20">
        <v>0</v>
      </c>
      <c r="N269" s="21" t="s">
        <v>69</v>
      </c>
      <c r="O269" s="25">
        <v>27</v>
      </c>
      <c r="P269" s="21" t="s">
        <v>69</v>
      </c>
      <c r="Q269" s="23" t="s">
        <v>69</v>
      </c>
      <c r="R269" s="15">
        <f>M269+O269</f>
        <v>27</v>
      </c>
      <c r="S269" s="4">
        <f>(R269/K269)*10</f>
        <v>1080</v>
      </c>
      <c r="T269" s="15">
        <f>S269/1.121</f>
        <v>963.42551293487952</v>
      </c>
      <c r="U269" s="10">
        <f>(23.23+18.69)/2</f>
        <v>20.96</v>
      </c>
    </row>
    <row r="270" spans="1:21" x14ac:dyDescent="0.2">
      <c r="A270" s="10" t="s">
        <v>87</v>
      </c>
      <c r="B270" s="10" t="s">
        <v>88</v>
      </c>
      <c r="C270" s="10">
        <v>1</v>
      </c>
      <c r="D270" s="10">
        <v>118</v>
      </c>
      <c r="E270" s="10" t="s">
        <v>77</v>
      </c>
      <c r="F270" s="10" t="s">
        <v>71</v>
      </c>
      <c r="G270" s="10" t="s">
        <v>73</v>
      </c>
      <c r="H270" s="10">
        <v>2023</v>
      </c>
      <c r="I270" s="10" t="s">
        <v>91</v>
      </c>
      <c r="J270" s="11">
        <v>45026</v>
      </c>
      <c r="K270" s="10">
        <v>0.25</v>
      </c>
      <c r="L270" s="19" t="s">
        <v>69</v>
      </c>
      <c r="M270" s="25">
        <v>4.3</v>
      </c>
      <c r="N270" s="21" t="s">
        <v>69</v>
      </c>
      <c r="O270" s="25">
        <v>11.2</v>
      </c>
      <c r="P270" s="21" t="s">
        <v>69</v>
      </c>
      <c r="Q270" s="23" t="s">
        <v>69</v>
      </c>
      <c r="R270" s="15">
        <f>M270+O270</f>
        <v>15.5</v>
      </c>
      <c r="S270" s="4">
        <f>(R270/K270)*10</f>
        <v>620</v>
      </c>
      <c r="T270" s="15">
        <f>S270/1.121</f>
        <v>553.07760927743084</v>
      </c>
      <c r="U270" s="10">
        <f>(11.93+47.46)/2</f>
        <v>29.695</v>
      </c>
    </row>
    <row r="271" spans="1:21" x14ac:dyDescent="0.2">
      <c r="A271" s="10" t="s">
        <v>87</v>
      </c>
      <c r="B271" s="10" t="s">
        <v>88</v>
      </c>
      <c r="C271" s="10">
        <v>4</v>
      </c>
      <c r="D271" s="10">
        <v>412</v>
      </c>
      <c r="E271" s="10" t="s">
        <v>77</v>
      </c>
      <c r="F271" s="10" t="s">
        <v>71</v>
      </c>
      <c r="G271" s="10" t="s">
        <v>73</v>
      </c>
      <c r="H271" s="10">
        <v>2023</v>
      </c>
      <c r="I271" s="10" t="s">
        <v>91</v>
      </c>
      <c r="J271" s="11">
        <v>45026</v>
      </c>
      <c r="K271" s="10">
        <v>0.25</v>
      </c>
      <c r="L271" s="19" t="s">
        <v>69</v>
      </c>
      <c r="M271" s="25">
        <v>13.2</v>
      </c>
      <c r="N271" s="21" t="s">
        <v>69</v>
      </c>
      <c r="O271" s="25">
        <v>16.899999999999999</v>
      </c>
      <c r="P271" s="21" t="s">
        <v>69</v>
      </c>
      <c r="Q271" s="23" t="s">
        <v>69</v>
      </c>
      <c r="R271" s="15">
        <f>M271+O271</f>
        <v>30.099999999999998</v>
      </c>
      <c r="S271" s="4">
        <f>(R271/K271)*10</f>
        <v>1204</v>
      </c>
      <c r="T271" s="15">
        <f>S271/1.121</f>
        <v>1074.0410347903658</v>
      </c>
      <c r="U271" s="10">
        <f>(11.6+71.7)/2</f>
        <v>41.65</v>
      </c>
    </row>
    <row r="272" spans="1:21" x14ac:dyDescent="0.2">
      <c r="A272" s="10" t="s">
        <v>64</v>
      </c>
      <c r="B272" s="10" t="s">
        <v>65</v>
      </c>
      <c r="C272" s="10">
        <v>2</v>
      </c>
      <c r="D272" s="10">
        <v>213</v>
      </c>
      <c r="E272" s="10" t="s">
        <v>77</v>
      </c>
      <c r="F272" s="10" t="s">
        <v>67</v>
      </c>
      <c r="G272" s="10"/>
      <c r="H272" s="10">
        <v>2023</v>
      </c>
      <c r="I272" s="10" t="s">
        <v>92</v>
      </c>
      <c r="J272" s="11">
        <v>45045</v>
      </c>
      <c r="K272" s="10">
        <v>0.25</v>
      </c>
      <c r="L272" s="19" t="s">
        <v>69</v>
      </c>
      <c r="M272" s="20">
        <v>0</v>
      </c>
      <c r="N272" s="21" t="s">
        <v>69</v>
      </c>
      <c r="O272" s="25">
        <v>63.32</v>
      </c>
      <c r="P272" s="21" t="s">
        <v>69</v>
      </c>
      <c r="Q272" s="23" t="s">
        <v>69</v>
      </c>
      <c r="R272" s="15">
        <f>M272+O272</f>
        <v>63.32</v>
      </c>
      <c r="S272" s="4">
        <f>(R272/K272)*10</f>
        <v>2532.8000000000002</v>
      </c>
      <c r="T272" s="15">
        <f>S272/1.121</f>
        <v>2259.4112399643177</v>
      </c>
      <c r="U272" s="10">
        <v>38.67</v>
      </c>
    </row>
    <row r="273" spans="1:21" x14ac:dyDescent="0.2">
      <c r="A273" s="10" t="s">
        <v>87</v>
      </c>
      <c r="B273" s="10" t="s">
        <v>88</v>
      </c>
      <c r="C273" s="10">
        <v>2</v>
      </c>
      <c r="D273" s="10">
        <v>213</v>
      </c>
      <c r="E273" s="10" t="s">
        <v>77</v>
      </c>
      <c r="F273" s="10" t="s">
        <v>67</v>
      </c>
      <c r="G273" s="10"/>
      <c r="H273" s="10">
        <v>2023</v>
      </c>
      <c r="I273" s="10" t="s">
        <v>92</v>
      </c>
      <c r="J273" s="11">
        <v>45047</v>
      </c>
      <c r="K273" s="10">
        <v>0.25</v>
      </c>
      <c r="L273" s="19" t="s">
        <v>69</v>
      </c>
      <c r="M273" s="20">
        <v>0</v>
      </c>
      <c r="N273" s="21" t="s">
        <v>69</v>
      </c>
      <c r="O273" s="25">
        <v>64.5</v>
      </c>
      <c r="P273" s="21" t="s">
        <v>69</v>
      </c>
      <c r="Q273" s="23" t="s">
        <v>69</v>
      </c>
      <c r="R273" s="15">
        <f>M273+O273</f>
        <v>64.5</v>
      </c>
      <c r="S273" s="4">
        <f>(R273/K273)*10</f>
        <v>2580</v>
      </c>
      <c r="T273" s="15">
        <f>S273/1.121</f>
        <v>2301.5165031222123</v>
      </c>
      <c r="U273" s="10">
        <v>21.57</v>
      </c>
    </row>
    <row r="274" spans="1:21" x14ac:dyDescent="0.2">
      <c r="A274" s="10" t="s">
        <v>64</v>
      </c>
      <c r="B274" s="10" t="s">
        <v>65</v>
      </c>
      <c r="C274" s="10">
        <v>3</v>
      </c>
      <c r="D274" s="10">
        <v>304</v>
      </c>
      <c r="E274" s="10" t="s">
        <v>77</v>
      </c>
      <c r="F274" s="10" t="s">
        <v>67</v>
      </c>
      <c r="G274" s="10"/>
      <c r="H274" s="10">
        <v>2023</v>
      </c>
      <c r="I274" s="10" t="s">
        <v>92</v>
      </c>
      <c r="J274" s="11">
        <v>45047</v>
      </c>
      <c r="K274" s="10">
        <v>0.25</v>
      </c>
      <c r="L274" s="19" t="s">
        <v>69</v>
      </c>
      <c r="M274" s="20">
        <v>0</v>
      </c>
      <c r="N274" s="21" t="s">
        <v>69</v>
      </c>
      <c r="O274" s="25">
        <v>39.799999999999997</v>
      </c>
      <c r="P274" s="21" t="s">
        <v>69</v>
      </c>
      <c r="Q274" s="23" t="s">
        <v>69</v>
      </c>
      <c r="R274" s="15">
        <f>M274+O274</f>
        <v>39.799999999999997</v>
      </c>
      <c r="S274" s="4">
        <f>(R274/K274)*10</f>
        <v>1592</v>
      </c>
      <c r="T274" s="15">
        <f>S274/1.121</f>
        <v>1420.1605709188225</v>
      </c>
      <c r="U274" s="10">
        <v>22.36</v>
      </c>
    </row>
    <row r="275" spans="1:21" x14ac:dyDescent="0.2">
      <c r="A275" s="10" t="s">
        <v>64</v>
      </c>
      <c r="B275" s="10" t="s">
        <v>65</v>
      </c>
      <c r="C275" s="10">
        <v>4</v>
      </c>
      <c r="D275" s="10">
        <v>411</v>
      </c>
      <c r="E275" s="10" t="s">
        <v>77</v>
      </c>
      <c r="F275" s="10" t="s">
        <v>71</v>
      </c>
      <c r="G275" s="10" t="s">
        <v>72</v>
      </c>
      <c r="H275" s="10">
        <v>2023</v>
      </c>
      <c r="I275" s="10" t="s">
        <v>92</v>
      </c>
      <c r="J275" s="11">
        <v>45047</v>
      </c>
      <c r="K275" s="10">
        <v>0.25</v>
      </c>
      <c r="L275" s="19" t="s">
        <v>69</v>
      </c>
      <c r="M275" s="20">
        <v>0</v>
      </c>
      <c r="N275" s="21" t="s">
        <v>69</v>
      </c>
      <c r="O275" s="25">
        <v>52.3</v>
      </c>
      <c r="P275" s="21" t="s">
        <v>69</v>
      </c>
      <c r="Q275" s="23" t="s">
        <v>69</v>
      </c>
      <c r="R275" s="15">
        <f>M275+O275</f>
        <v>52.3</v>
      </c>
      <c r="S275" s="4">
        <f>(R275/K275)*10</f>
        <v>2092</v>
      </c>
      <c r="T275" s="15">
        <f>S275/1.121</f>
        <v>1866.1909009812666</v>
      </c>
      <c r="U275" s="10">
        <v>23.51</v>
      </c>
    </row>
    <row r="276" spans="1:21" x14ac:dyDescent="0.2">
      <c r="A276" s="10" t="s">
        <v>64</v>
      </c>
      <c r="B276" s="10" t="s">
        <v>65</v>
      </c>
      <c r="C276" s="10">
        <v>3</v>
      </c>
      <c r="D276" s="10">
        <v>306</v>
      </c>
      <c r="E276" s="10" t="s">
        <v>77</v>
      </c>
      <c r="F276" s="10" t="s">
        <v>67</v>
      </c>
      <c r="G276" s="10"/>
      <c r="H276" s="10">
        <v>2023</v>
      </c>
      <c r="I276" s="10" t="s">
        <v>92</v>
      </c>
      <c r="J276" s="11">
        <v>45047</v>
      </c>
      <c r="K276" s="10">
        <v>0.25</v>
      </c>
      <c r="L276" s="19" t="s">
        <v>69</v>
      </c>
      <c r="M276" s="20">
        <v>0</v>
      </c>
      <c r="N276" s="21" t="s">
        <v>69</v>
      </c>
      <c r="O276" s="25">
        <v>52.6</v>
      </c>
      <c r="P276" s="21" t="s">
        <v>69</v>
      </c>
      <c r="Q276" s="23" t="s">
        <v>69</v>
      </c>
      <c r="R276" s="15">
        <f>M276+O276</f>
        <v>52.6</v>
      </c>
      <c r="S276" s="4">
        <f>(R276/K276)*10</f>
        <v>2104</v>
      </c>
      <c r="T276" s="15">
        <f>S276/1.121</f>
        <v>1876.8956289027653</v>
      </c>
      <c r="U276" s="10">
        <v>26.81</v>
      </c>
    </row>
    <row r="277" spans="1:21" x14ac:dyDescent="0.2">
      <c r="A277" s="10" t="s">
        <v>64</v>
      </c>
      <c r="B277" s="10" t="s">
        <v>65</v>
      </c>
      <c r="C277" s="10">
        <v>3</v>
      </c>
      <c r="D277" s="10">
        <v>305</v>
      </c>
      <c r="E277" s="10" t="s">
        <v>77</v>
      </c>
      <c r="F277" s="10" t="s">
        <v>67</v>
      </c>
      <c r="G277" s="10"/>
      <c r="H277" s="10">
        <v>2023</v>
      </c>
      <c r="I277" s="10" t="s">
        <v>92</v>
      </c>
      <c r="J277" s="11">
        <v>45047</v>
      </c>
      <c r="K277" s="10">
        <v>0.25</v>
      </c>
      <c r="L277" s="19" t="s">
        <v>69</v>
      </c>
      <c r="M277" s="20">
        <v>0</v>
      </c>
      <c r="N277" s="21" t="s">
        <v>69</v>
      </c>
      <c r="O277" s="25">
        <v>52.5</v>
      </c>
      <c r="P277" s="21" t="s">
        <v>69</v>
      </c>
      <c r="Q277" s="23" t="s">
        <v>69</v>
      </c>
      <c r="R277" s="15">
        <f>M277+O277</f>
        <v>52.5</v>
      </c>
      <c r="S277" s="4">
        <f>(R277/K277)*10</f>
        <v>2100</v>
      </c>
      <c r="T277" s="15">
        <f>S277/1.121</f>
        <v>1873.3273862622659</v>
      </c>
      <c r="U277" s="10">
        <v>28.15</v>
      </c>
    </row>
    <row r="278" spans="1:21" x14ac:dyDescent="0.2">
      <c r="A278" s="10" t="s">
        <v>64</v>
      </c>
      <c r="B278" s="10" t="s">
        <v>65</v>
      </c>
      <c r="C278" s="10">
        <v>4</v>
      </c>
      <c r="D278" s="10">
        <v>406</v>
      </c>
      <c r="E278" s="10" t="s">
        <v>77</v>
      </c>
      <c r="F278" s="10" t="s">
        <v>67</v>
      </c>
      <c r="G278" s="10"/>
      <c r="H278" s="10">
        <v>2023</v>
      </c>
      <c r="I278" s="10" t="s">
        <v>92</v>
      </c>
      <c r="J278" s="11">
        <v>45047</v>
      </c>
      <c r="K278" s="10">
        <v>0.25</v>
      </c>
      <c r="L278" s="19" t="s">
        <v>69</v>
      </c>
      <c r="M278" s="20">
        <v>0</v>
      </c>
      <c r="N278" s="21" t="s">
        <v>69</v>
      </c>
      <c r="O278" s="25">
        <v>43.54</v>
      </c>
      <c r="P278" s="21" t="s">
        <v>69</v>
      </c>
      <c r="Q278" s="23" t="s">
        <v>69</v>
      </c>
      <c r="R278" s="15">
        <f>M278+O278</f>
        <v>43.54</v>
      </c>
      <c r="S278" s="4">
        <f>(R278/K278)*10</f>
        <v>1741.6</v>
      </c>
      <c r="T278" s="15">
        <f>S278/1.121</f>
        <v>1553.6128456735057</v>
      </c>
      <c r="U278" s="10">
        <v>33.44</v>
      </c>
    </row>
    <row r="279" spans="1:21" x14ac:dyDescent="0.2">
      <c r="A279" s="10" t="s">
        <v>64</v>
      </c>
      <c r="B279" s="10" t="s">
        <v>65</v>
      </c>
      <c r="C279" s="10">
        <v>2</v>
      </c>
      <c r="D279" s="10">
        <v>215</v>
      </c>
      <c r="E279" s="10" t="s">
        <v>77</v>
      </c>
      <c r="F279" s="10" t="s">
        <v>67</v>
      </c>
      <c r="G279" s="10"/>
      <c r="H279" s="10">
        <v>2023</v>
      </c>
      <c r="I279" s="10" t="s">
        <v>92</v>
      </c>
      <c r="J279" s="11">
        <v>45047</v>
      </c>
      <c r="K279" s="10">
        <v>0.25</v>
      </c>
      <c r="L279" s="19" t="s">
        <v>69</v>
      </c>
      <c r="M279" s="20">
        <v>0</v>
      </c>
      <c r="N279" s="21" t="s">
        <v>69</v>
      </c>
      <c r="O279" s="25">
        <v>68.319999999999993</v>
      </c>
      <c r="P279" s="21" t="s">
        <v>69</v>
      </c>
      <c r="Q279" s="23" t="s">
        <v>69</v>
      </c>
      <c r="R279" s="15">
        <f>M279+O279</f>
        <v>68.319999999999993</v>
      </c>
      <c r="S279" s="4">
        <f>(R279/K279)*10</f>
        <v>2732.7999999999997</v>
      </c>
      <c r="T279" s="15">
        <f>S279/1.121</f>
        <v>2437.8233719892951</v>
      </c>
      <c r="U279" s="10">
        <f>(24.17+43.65)/2</f>
        <v>33.909999999999997</v>
      </c>
    </row>
    <row r="280" spans="1:21" x14ac:dyDescent="0.2">
      <c r="A280" s="10" t="s">
        <v>64</v>
      </c>
      <c r="B280" s="10" t="s">
        <v>65</v>
      </c>
      <c r="C280" s="10">
        <v>2</v>
      </c>
      <c r="D280" s="10">
        <v>214</v>
      </c>
      <c r="E280" s="10" t="s">
        <v>77</v>
      </c>
      <c r="F280" s="10" t="s">
        <v>67</v>
      </c>
      <c r="G280" s="10"/>
      <c r="H280" s="10">
        <v>2023</v>
      </c>
      <c r="I280" s="10" t="s">
        <v>92</v>
      </c>
      <c r="J280" s="11">
        <v>45047</v>
      </c>
      <c r="K280" s="10">
        <v>0.25</v>
      </c>
      <c r="L280" s="19" t="s">
        <v>69</v>
      </c>
      <c r="M280" s="20">
        <v>0</v>
      </c>
      <c r="N280" s="21" t="s">
        <v>69</v>
      </c>
      <c r="O280" s="25">
        <v>66.52</v>
      </c>
      <c r="P280" s="21" t="s">
        <v>69</v>
      </c>
      <c r="Q280" s="23" t="s">
        <v>69</v>
      </c>
      <c r="R280" s="15">
        <f>M280+O280</f>
        <v>66.52</v>
      </c>
      <c r="S280" s="4">
        <f>(R280/K280)*10</f>
        <v>2660.7999999999997</v>
      </c>
      <c r="T280" s="15">
        <f>S280/1.121</f>
        <v>2373.5950044603032</v>
      </c>
      <c r="U280" s="10">
        <v>34.11</v>
      </c>
    </row>
    <row r="281" spans="1:21" x14ac:dyDescent="0.2">
      <c r="A281" s="10" t="s">
        <v>64</v>
      </c>
      <c r="B281" s="10" t="s">
        <v>65</v>
      </c>
      <c r="C281" s="10">
        <v>4</v>
      </c>
      <c r="D281" s="10">
        <v>404</v>
      </c>
      <c r="E281" s="10" t="s">
        <v>77</v>
      </c>
      <c r="F281" s="10" t="s">
        <v>67</v>
      </c>
      <c r="G281" s="10"/>
      <c r="H281" s="10">
        <v>2023</v>
      </c>
      <c r="I281" s="10" t="s">
        <v>92</v>
      </c>
      <c r="J281" s="11">
        <v>45047</v>
      </c>
      <c r="K281" s="10">
        <v>0.25</v>
      </c>
      <c r="L281" s="19" t="s">
        <v>69</v>
      </c>
      <c r="M281" s="20">
        <v>0</v>
      </c>
      <c r="N281" s="21" t="s">
        <v>69</v>
      </c>
      <c r="O281" s="25">
        <v>43.5</v>
      </c>
      <c r="P281" s="21" t="s">
        <v>69</v>
      </c>
      <c r="Q281" s="23" t="s">
        <v>69</v>
      </c>
      <c r="R281" s="15">
        <f>M281+O281</f>
        <v>43.5</v>
      </c>
      <c r="S281" s="4">
        <f>(R281/K281)*10</f>
        <v>1740</v>
      </c>
      <c r="T281" s="15">
        <f>S281/1.121</f>
        <v>1552.185548617306</v>
      </c>
      <c r="U281" s="10">
        <v>36.24</v>
      </c>
    </row>
    <row r="282" spans="1:21" x14ac:dyDescent="0.2">
      <c r="A282" s="10" t="s">
        <v>64</v>
      </c>
      <c r="B282" s="10" t="s">
        <v>65</v>
      </c>
      <c r="C282" s="10">
        <v>1</v>
      </c>
      <c r="D282" s="10">
        <v>106</v>
      </c>
      <c r="E282" s="10" t="s">
        <v>77</v>
      </c>
      <c r="F282" s="10" t="s">
        <v>67</v>
      </c>
      <c r="G282" s="10"/>
      <c r="H282" s="10">
        <v>2023</v>
      </c>
      <c r="I282" s="10" t="s">
        <v>92</v>
      </c>
      <c r="J282" s="11">
        <v>45047</v>
      </c>
      <c r="K282" s="10">
        <v>0.25</v>
      </c>
      <c r="L282" s="19" t="s">
        <v>69</v>
      </c>
      <c r="M282" s="25">
        <v>2.42</v>
      </c>
      <c r="N282" s="21" t="s">
        <v>69</v>
      </c>
      <c r="O282" s="25">
        <v>77.7</v>
      </c>
      <c r="P282" s="21" t="s">
        <v>69</v>
      </c>
      <c r="Q282" s="23" t="s">
        <v>69</v>
      </c>
      <c r="R282" s="15">
        <f>M282+O282</f>
        <v>80.12</v>
      </c>
      <c r="S282" s="4">
        <f>(R282/K282)*10</f>
        <v>3204.8</v>
      </c>
      <c r="T282" s="15">
        <f>S282/1.121</f>
        <v>2858.8760035682426</v>
      </c>
      <c r="U282" s="10">
        <v>37.28</v>
      </c>
    </row>
    <row r="283" spans="1:21" x14ac:dyDescent="0.2">
      <c r="A283" s="10" t="s">
        <v>64</v>
      </c>
      <c r="B283" s="10" t="s">
        <v>65</v>
      </c>
      <c r="C283" s="10">
        <v>1</v>
      </c>
      <c r="D283" s="10">
        <v>116</v>
      </c>
      <c r="E283" s="10" t="s">
        <v>77</v>
      </c>
      <c r="F283" s="10" t="s">
        <v>71</v>
      </c>
      <c r="G283" s="10" t="s">
        <v>72</v>
      </c>
      <c r="H283" s="10">
        <v>2023</v>
      </c>
      <c r="I283" s="10" t="s">
        <v>92</v>
      </c>
      <c r="J283" s="11">
        <v>45047</v>
      </c>
      <c r="K283" s="10">
        <v>0.25</v>
      </c>
      <c r="L283" s="19" t="s">
        <v>69</v>
      </c>
      <c r="M283" s="20">
        <v>0</v>
      </c>
      <c r="N283" s="21" t="s">
        <v>69</v>
      </c>
      <c r="O283" s="25">
        <v>43.5</v>
      </c>
      <c r="P283" s="21" t="s">
        <v>69</v>
      </c>
      <c r="Q283" s="23" t="s">
        <v>69</v>
      </c>
      <c r="R283" s="15">
        <f>M283+O283</f>
        <v>43.5</v>
      </c>
      <c r="S283" s="4">
        <f>(R283/K283)*10</f>
        <v>1740</v>
      </c>
      <c r="T283" s="15">
        <f>S283/1.121</f>
        <v>1552.185548617306</v>
      </c>
      <c r="U283" s="10">
        <v>38.99</v>
      </c>
    </row>
    <row r="284" spans="1:21" x14ac:dyDescent="0.2">
      <c r="A284" s="10" t="s">
        <v>87</v>
      </c>
      <c r="B284" s="10" t="s">
        <v>88</v>
      </c>
      <c r="C284" s="10">
        <v>2</v>
      </c>
      <c r="D284" s="10">
        <v>202</v>
      </c>
      <c r="E284" s="10" t="s">
        <v>77</v>
      </c>
      <c r="F284" s="10" t="s">
        <v>71</v>
      </c>
      <c r="G284" s="10" t="s">
        <v>72</v>
      </c>
      <c r="H284" s="10">
        <v>2023</v>
      </c>
      <c r="I284" s="10" t="s">
        <v>92</v>
      </c>
      <c r="J284" s="11">
        <v>45047</v>
      </c>
      <c r="K284" s="10">
        <v>0.25</v>
      </c>
      <c r="L284" s="19" t="s">
        <v>69</v>
      </c>
      <c r="M284" s="25">
        <v>3.11</v>
      </c>
      <c r="N284" s="21" t="s">
        <v>69</v>
      </c>
      <c r="O284" s="25">
        <v>39.1</v>
      </c>
      <c r="P284" s="21" t="s">
        <v>69</v>
      </c>
      <c r="Q284" s="23" t="s">
        <v>69</v>
      </c>
      <c r="R284" s="15">
        <f>M284+O284</f>
        <v>42.21</v>
      </c>
      <c r="S284" s="4">
        <f>(R284/K284)*10</f>
        <v>1688.4</v>
      </c>
      <c r="T284" s="15">
        <f>S284/1.121</f>
        <v>1506.1552185548619</v>
      </c>
      <c r="U284" s="10">
        <v>39.5</v>
      </c>
    </row>
    <row r="285" spans="1:21" x14ac:dyDescent="0.2">
      <c r="A285" s="10" t="s">
        <v>64</v>
      </c>
      <c r="B285" s="10" t="s">
        <v>65</v>
      </c>
      <c r="C285" s="10">
        <v>1</v>
      </c>
      <c r="D285" s="10">
        <v>105</v>
      </c>
      <c r="E285" s="10" t="s">
        <v>77</v>
      </c>
      <c r="F285" s="10" t="s">
        <v>67</v>
      </c>
      <c r="G285" s="10"/>
      <c r="H285" s="10">
        <v>2023</v>
      </c>
      <c r="I285" s="10" t="s">
        <v>92</v>
      </c>
      <c r="J285" s="11">
        <v>45047</v>
      </c>
      <c r="K285" s="10">
        <v>0.25</v>
      </c>
      <c r="L285" s="19" t="s">
        <v>69</v>
      </c>
      <c r="M285" s="20">
        <v>0</v>
      </c>
      <c r="N285" s="21" t="s">
        <v>69</v>
      </c>
      <c r="O285" s="25">
        <v>64.7</v>
      </c>
      <c r="P285" s="21" t="s">
        <v>69</v>
      </c>
      <c r="Q285" s="23" t="s">
        <v>69</v>
      </c>
      <c r="R285" s="15">
        <f>M285+O285</f>
        <v>64.7</v>
      </c>
      <c r="S285" s="4">
        <f>(R285/K285)*10</f>
        <v>2588</v>
      </c>
      <c r="T285" s="15">
        <f>S285/1.121</f>
        <v>2308.6529884032116</v>
      </c>
      <c r="U285" s="10">
        <v>40.049999999999997</v>
      </c>
    </row>
    <row r="286" spans="1:21" x14ac:dyDescent="0.2">
      <c r="A286" s="10" t="s">
        <v>87</v>
      </c>
      <c r="B286" s="10" t="s">
        <v>88</v>
      </c>
      <c r="C286" s="10">
        <v>4</v>
      </c>
      <c r="D286" s="10">
        <v>410</v>
      </c>
      <c r="E286" s="10" t="s">
        <v>77</v>
      </c>
      <c r="F286" s="10" t="s">
        <v>71</v>
      </c>
      <c r="G286" s="10" t="s">
        <v>76</v>
      </c>
      <c r="H286" s="10">
        <v>2023</v>
      </c>
      <c r="I286" s="10" t="s">
        <v>92</v>
      </c>
      <c r="J286" s="11">
        <v>45047</v>
      </c>
      <c r="K286" s="10">
        <v>0.25</v>
      </c>
      <c r="L286" s="19" t="s">
        <v>69</v>
      </c>
      <c r="M286" s="25">
        <v>24.5</v>
      </c>
      <c r="N286" s="21" t="s">
        <v>69</v>
      </c>
      <c r="O286" s="20">
        <v>0</v>
      </c>
      <c r="P286" s="21" t="s">
        <v>69</v>
      </c>
      <c r="Q286" s="23" t="s">
        <v>69</v>
      </c>
      <c r="R286" s="15">
        <f>M286+O286</f>
        <v>24.5</v>
      </c>
      <c r="S286" s="4">
        <f>(R286/K286)*10</f>
        <v>980</v>
      </c>
      <c r="T286" s="15">
        <f>S286/1.121</f>
        <v>874.21944692239072</v>
      </c>
      <c r="U286" s="10">
        <v>40.08</v>
      </c>
    </row>
    <row r="287" spans="1:21" x14ac:dyDescent="0.2">
      <c r="A287" s="10" t="s">
        <v>64</v>
      </c>
      <c r="B287" s="10" t="s">
        <v>65</v>
      </c>
      <c r="C287" s="10">
        <v>4</v>
      </c>
      <c r="D287" s="10">
        <v>412</v>
      </c>
      <c r="E287" s="10" t="s">
        <v>77</v>
      </c>
      <c r="F287" s="10" t="s">
        <v>71</v>
      </c>
      <c r="G287" s="10" t="s">
        <v>73</v>
      </c>
      <c r="H287" s="10">
        <v>2023</v>
      </c>
      <c r="I287" s="10" t="s">
        <v>92</v>
      </c>
      <c r="J287" s="11">
        <v>45047</v>
      </c>
      <c r="K287" s="10">
        <v>0.25</v>
      </c>
      <c r="L287" s="19" t="s">
        <v>69</v>
      </c>
      <c r="M287" s="25">
        <v>12.77</v>
      </c>
      <c r="N287" s="21" t="s">
        <v>69</v>
      </c>
      <c r="O287" s="25">
        <v>13.65</v>
      </c>
      <c r="P287" s="21" t="s">
        <v>69</v>
      </c>
      <c r="Q287" s="23" t="s">
        <v>69</v>
      </c>
      <c r="R287" s="15">
        <f>M287+O287</f>
        <v>26.42</v>
      </c>
      <c r="S287" s="4">
        <f>(R287/K287)*10</f>
        <v>1056.8000000000002</v>
      </c>
      <c r="T287" s="15">
        <f>S287/1.121</f>
        <v>942.72970561998227</v>
      </c>
      <c r="U287" s="10">
        <v>43.09</v>
      </c>
    </row>
    <row r="288" spans="1:21" x14ac:dyDescent="0.2">
      <c r="A288" s="10" t="s">
        <v>64</v>
      </c>
      <c r="B288" s="10" t="s">
        <v>65</v>
      </c>
      <c r="C288" s="10">
        <v>1</v>
      </c>
      <c r="D288" s="10">
        <v>104</v>
      </c>
      <c r="E288" s="10" t="s">
        <v>77</v>
      </c>
      <c r="F288" s="10" t="s">
        <v>67</v>
      </c>
      <c r="G288" s="10"/>
      <c r="H288" s="10">
        <v>2023</v>
      </c>
      <c r="I288" s="10" t="s">
        <v>92</v>
      </c>
      <c r="J288" s="11">
        <v>45047</v>
      </c>
      <c r="K288" s="10">
        <v>0.25</v>
      </c>
      <c r="L288" s="19" t="s">
        <v>69</v>
      </c>
      <c r="M288" s="25">
        <v>13.16</v>
      </c>
      <c r="N288" s="21" t="s">
        <v>69</v>
      </c>
      <c r="O288" s="25">
        <v>68.13</v>
      </c>
      <c r="P288" s="21" t="s">
        <v>69</v>
      </c>
      <c r="Q288" s="23" t="s">
        <v>69</v>
      </c>
      <c r="R288" s="15">
        <f>M288+O288</f>
        <v>81.289999999999992</v>
      </c>
      <c r="S288" s="4">
        <f>(R288/K288)*10</f>
        <v>3251.5999999999995</v>
      </c>
      <c r="T288" s="15">
        <f>S288/1.121</f>
        <v>2900.6244424620868</v>
      </c>
      <c r="U288" s="10">
        <v>45.97</v>
      </c>
    </row>
    <row r="289" spans="1:21" x14ac:dyDescent="0.2">
      <c r="A289" s="10" t="s">
        <v>64</v>
      </c>
      <c r="B289" s="10" t="s">
        <v>65</v>
      </c>
      <c r="C289" s="10">
        <v>3</v>
      </c>
      <c r="D289" s="10">
        <v>316</v>
      </c>
      <c r="E289" s="10" t="s">
        <v>77</v>
      </c>
      <c r="F289" s="10" t="s">
        <v>71</v>
      </c>
      <c r="G289" s="10" t="s">
        <v>72</v>
      </c>
      <c r="H289" s="10">
        <v>2023</v>
      </c>
      <c r="I289" s="10" t="s">
        <v>92</v>
      </c>
      <c r="J289" s="11">
        <v>45047</v>
      </c>
      <c r="K289" s="10">
        <v>0.25</v>
      </c>
      <c r="L289" s="19" t="s">
        <v>69</v>
      </c>
      <c r="M289" s="25">
        <v>7.04</v>
      </c>
      <c r="N289" s="21" t="s">
        <v>69</v>
      </c>
      <c r="O289" s="25">
        <v>47.19</v>
      </c>
      <c r="P289" s="21" t="s">
        <v>69</v>
      </c>
      <c r="Q289" s="23" t="s">
        <v>69</v>
      </c>
      <c r="R289" s="15">
        <f>M289+O289</f>
        <v>54.23</v>
      </c>
      <c r="S289" s="4">
        <f>(R289/K289)*10</f>
        <v>2169.1999999999998</v>
      </c>
      <c r="T289" s="15">
        <f>S289/1.121</f>
        <v>1935.0579839429079</v>
      </c>
      <c r="U289" s="10">
        <v>50.37</v>
      </c>
    </row>
    <row r="290" spans="1:21" x14ac:dyDescent="0.2">
      <c r="A290" s="10" t="s">
        <v>64</v>
      </c>
      <c r="B290" s="10" t="s">
        <v>65</v>
      </c>
      <c r="C290" s="10">
        <v>4</v>
      </c>
      <c r="D290" s="10">
        <v>405</v>
      </c>
      <c r="E290" s="10" t="s">
        <v>77</v>
      </c>
      <c r="F290" s="10" t="s">
        <v>67</v>
      </c>
      <c r="G290" s="10"/>
      <c r="H290" s="10">
        <v>2023</v>
      </c>
      <c r="I290" s="10" t="s">
        <v>92</v>
      </c>
      <c r="J290" s="11">
        <v>45047</v>
      </c>
      <c r="K290" s="10">
        <v>0.25</v>
      </c>
      <c r="L290" s="19" t="s">
        <v>69</v>
      </c>
      <c r="M290" s="20">
        <v>0</v>
      </c>
      <c r="N290" s="21" t="s">
        <v>69</v>
      </c>
      <c r="O290" s="25">
        <v>72.5</v>
      </c>
      <c r="P290" s="21" t="s">
        <v>69</v>
      </c>
      <c r="Q290" s="23" t="s">
        <v>69</v>
      </c>
      <c r="R290" s="15">
        <f>M290+O290</f>
        <v>72.5</v>
      </c>
      <c r="S290" s="4">
        <f>(R290/K290)*10</f>
        <v>2900</v>
      </c>
      <c r="T290" s="15">
        <f>S290/1.121</f>
        <v>2586.9759143621768</v>
      </c>
      <c r="U290" s="10">
        <v>68.44</v>
      </c>
    </row>
    <row r="291" spans="1:21" x14ac:dyDescent="0.2">
      <c r="A291" s="10" t="s">
        <v>87</v>
      </c>
      <c r="B291" s="10" t="s">
        <v>88</v>
      </c>
      <c r="C291" s="10">
        <v>1</v>
      </c>
      <c r="D291" s="10">
        <v>116</v>
      </c>
      <c r="E291" s="10" t="s">
        <v>77</v>
      </c>
      <c r="F291" s="10" t="s">
        <v>71</v>
      </c>
      <c r="G291" s="10" t="s">
        <v>72</v>
      </c>
      <c r="H291" s="10">
        <v>2023</v>
      </c>
      <c r="I291" s="10" t="s">
        <v>92</v>
      </c>
      <c r="J291" s="11">
        <v>45050</v>
      </c>
      <c r="K291" s="10">
        <v>0.25</v>
      </c>
      <c r="L291" s="19" t="s">
        <v>69</v>
      </c>
      <c r="M291" s="20">
        <v>0</v>
      </c>
      <c r="N291" s="21" t="s">
        <v>69</v>
      </c>
      <c r="O291" s="25">
        <v>43.5</v>
      </c>
      <c r="P291" s="21" t="s">
        <v>69</v>
      </c>
      <c r="Q291" s="23" t="s">
        <v>69</v>
      </c>
      <c r="R291" s="15">
        <f>M291+O291</f>
        <v>43.5</v>
      </c>
      <c r="S291" s="4">
        <f>(R291/K291)*10</f>
        <v>1740</v>
      </c>
      <c r="T291" s="15">
        <f>S291/1.121</f>
        <v>1552.185548617306</v>
      </c>
      <c r="U291" s="10">
        <v>33.06</v>
      </c>
    </row>
    <row r="292" spans="1:21" x14ac:dyDescent="0.2">
      <c r="A292" s="10" t="s">
        <v>87</v>
      </c>
      <c r="B292" s="10" t="s">
        <v>88</v>
      </c>
      <c r="C292" s="10">
        <v>3</v>
      </c>
      <c r="D292" s="10">
        <v>304</v>
      </c>
      <c r="E292" s="10" t="s">
        <v>77</v>
      </c>
      <c r="F292" s="10" t="s">
        <v>67</v>
      </c>
      <c r="G292" s="10"/>
      <c r="H292" s="10">
        <v>2023</v>
      </c>
      <c r="I292" s="10" t="s">
        <v>92</v>
      </c>
      <c r="J292" s="11">
        <v>45050</v>
      </c>
      <c r="K292" s="10">
        <v>0.25</v>
      </c>
      <c r="L292" s="19" t="s">
        <v>69</v>
      </c>
      <c r="M292" s="20">
        <v>0</v>
      </c>
      <c r="N292" s="21" t="s">
        <v>69</v>
      </c>
      <c r="O292" s="25">
        <v>86.41</v>
      </c>
      <c r="P292" s="21" t="s">
        <v>69</v>
      </c>
      <c r="Q292" s="23" t="s">
        <v>69</v>
      </c>
      <c r="R292" s="15">
        <f>M292+O292</f>
        <v>86.41</v>
      </c>
      <c r="S292" s="4">
        <f>(R292/K292)*10</f>
        <v>3456.3999999999996</v>
      </c>
      <c r="T292" s="15">
        <f>S292/1.121</f>
        <v>3083.3184656556641</v>
      </c>
      <c r="U292" s="10">
        <v>33.68</v>
      </c>
    </row>
    <row r="293" spans="1:21" x14ac:dyDescent="0.2">
      <c r="A293" s="10" t="s">
        <v>87</v>
      </c>
      <c r="B293" s="10" t="s">
        <v>88</v>
      </c>
      <c r="C293" s="10">
        <v>3</v>
      </c>
      <c r="D293" s="10">
        <v>305</v>
      </c>
      <c r="E293" s="10" t="s">
        <v>77</v>
      </c>
      <c r="F293" s="10" t="s">
        <v>67</v>
      </c>
      <c r="G293" s="10"/>
      <c r="H293" s="10">
        <v>2023</v>
      </c>
      <c r="I293" s="10" t="s">
        <v>92</v>
      </c>
      <c r="J293" s="11">
        <v>45050</v>
      </c>
      <c r="K293" s="10">
        <v>0.25</v>
      </c>
      <c r="L293" s="19" t="s">
        <v>69</v>
      </c>
      <c r="M293" s="20">
        <v>0</v>
      </c>
      <c r="N293" s="21" t="s">
        <v>69</v>
      </c>
      <c r="O293" s="25">
        <v>72.59</v>
      </c>
      <c r="P293" s="21" t="s">
        <v>69</v>
      </c>
      <c r="Q293" s="23" t="s">
        <v>69</v>
      </c>
      <c r="R293" s="15">
        <f>M293+O293</f>
        <v>72.59</v>
      </c>
      <c r="S293" s="4">
        <f>(R293/K293)*10</f>
        <v>2903.6000000000004</v>
      </c>
      <c r="T293" s="15">
        <f>S293/1.121</f>
        <v>2590.1873327386265</v>
      </c>
      <c r="U293" s="10">
        <v>37.56</v>
      </c>
    </row>
    <row r="294" spans="1:21" x14ac:dyDescent="0.2">
      <c r="A294" s="10" t="s">
        <v>87</v>
      </c>
      <c r="B294" s="10" t="s">
        <v>88</v>
      </c>
      <c r="C294" s="10">
        <v>3</v>
      </c>
      <c r="D294" s="10">
        <v>306</v>
      </c>
      <c r="E294" s="10" t="s">
        <v>77</v>
      </c>
      <c r="F294" s="10" t="s">
        <v>67</v>
      </c>
      <c r="G294" s="10"/>
      <c r="H294" s="10">
        <v>2023</v>
      </c>
      <c r="I294" s="10" t="s">
        <v>92</v>
      </c>
      <c r="J294" s="11">
        <v>45050</v>
      </c>
      <c r="K294" s="10">
        <v>0.25</v>
      </c>
      <c r="L294" s="19" t="s">
        <v>69</v>
      </c>
      <c r="M294" s="20">
        <v>0</v>
      </c>
      <c r="N294" s="21" t="s">
        <v>69</v>
      </c>
      <c r="O294" s="25">
        <v>74.099999999999994</v>
      </c>
      <c r="P294" s="21" t="s">
        <v>69</v>
      </c>
      <c r="Q294" s="23" t="s">
        <v>69</v>
      </c>
      <c r="R294" s="15">
        <f>M294+O294</f>
        <v>74.099999999999994</v>
      </c>
      <c r="S294" s="4">
        <f>(R294/K294)*10</f>
        <v>2964</v>
      </c>
      <c r="T294" s="15">
        <f>S294/1.121</f>
        <v>2644.0677966101694</v>
      </c>
      <c r="U294" s="10">
        <v>40.79</v>
      </c>
    </row>
    <row r="295" spans="1:21" x14ac:dyDescent="0.2">
      <c r="A295" s="10" t="s">
        <v>87</v>
      </c>
      <c r="B295" s="10" t="s">
        <v>88</v>
      </c>
      <c r="C295" s="10">
        <v>1</v>
      </c>
      <c r="D295" s="10">
        <v>104</v>
      </c>
      <c r="E295" s="10" t="s">
        <v>77</v>
      </c>
      <c r="F295" s="10" t="s">
        <v>67</v>
      </c>
      <c r="G295" s="10"/>
      <c r="H295" s="10">
        <v>2023</v>
      </c>
      <c r="I295" s="10" t="s">
        <v>92</v>
      </c>
      <c r="J295" s="11">
        <v>45050</v>
      </c>
      <c r="K295" s="10">
        <v>0.25</v>
      </c>
      <c r="L295" s="19" t="s">
        <v>69</v>
      </c>
      <c r="M295" s="25">
        <v>3.21</v>
      </c>
      <c r="N295" s="21" t="s">
        <v>69</v>
      </c>
      <c r="O295" s="25">
        <v>93.18</v>
      </c>
      <c r="P295" s="21" t="s">
        <v>69</v>
      </c>
      <c r="Q295" s="23" t="s">
        <v>69</v>
      </c>
      <c r="R295" s="15">
        <f>M295+O295</f>
        <v>96.39</v>
      </c>
      <c r="S295" s="4">
        <f>(R295/K295)*10</f>
        <v>3855.6</v>
      </c>
      <c r="T295" s="15">
        <f>S295/1.121</f>
        <v>3439.4290811775199</v>
      </c>
      <c r="U295" s="10">
        <v>42.13</v>
      </c>
    </row>
    <row r="296" spans="1:21" x14ac:dyDescent="0.2">
      <c r="A296" s="10" t="s">
        <v>87</v>
      </c>
      <c r="B296" s="10" t="s">
        <v>88</v>
      </c>
      <c r="C296" s="10">
        <v>1</v>
      </c>
      <c r="D296" s="10">
        <v>105</v>
      </c>
      <c r="E296" s="10" t="s">
        <v>77</v>
      </c>
      <c r="F296" s="10" t="s">
        <v>67</v>
      </c>
      <c r="G296" s="10"/>
      <c r="H296" s="10">
        <v>2023</v>
      </c>
      <c r="I296" s="10" t="s">
        <v>92</v>
      </c>
      <c r="J296" s="11">
        <v>45050</v>
      </c>
      <c r="K296" s="10">
        <v>0.25</v>
      </c>
      <c r="L296" s="19" t="s">
        <v>69</v>
      </c>
      <c r="M296" s="20">
        <v>0</v>
      </c>
      <c r="N296" s="21" t="s">
        <v>69</v>
      </c>
      <c r="O296" s="25">
        <v>66.400000000000006</v>
      </c>
      <c r="P296" s="21" t="s">
        <v>69</v>
      </c>
      <c r="Q296" s="23" t="s">
        <v>69</v>
      </c>
      <c r="R296" s="15">
        <f>M296+O296</f>
        <v>66.400000000000006</v>
      </c>
      <c r="S296" s="4">
        <f>(R296/K296)*10</f>
        <v>2656</v>
      </c>
      <c r="T296" s="15">
        <f>S296/1.121</f>
        <v>2369.3131132917038</v>
      </c>
      <c r="U296" s="10">
        <v>42.39</v>
      </c>
    </row>
    <row r="297" spans="1:21" x14ac:dyDescent="0.2">
      <c r="A297" s="10" t="s">
        <v>87</v>
      </c>
      <c r="B297" s="10" t="s">
        <v>88</v>
      </c>
      <c r="C297" s="10">
        <v>1</v>
      </c>
      <c r="D297" s="10">
        <v>106</v>
      </c>
      <c r="E297" s="10" t="s">
        <v>77</v>
      </c>
      <c r="F297" s="10" t="s">
        <v>67</v>
      </c>
      <c r="G297" s="10"/>
      <c r="H297" s="10">
        <v>2023</v>
      </c>
      <c r="I297" s="10" t="s">
        <v>92</v>
      </c>
      <c r="J297" s="11">
        <v>45050</v>
      </c>
      <c r="K297" s="10">
        <v>0.25</v>
      </c>
      <c r="L297" s="19" t="s">
        <v>69</v>
      </c>
      <c r="M297" s="25">
        <v>3.25</v>
      </c>
      <c r="N297" s="21" t="s">
        <v>69</v>
      </c>
      <c r="O297" s="25">
        <v>92.4</v>
      </c>
      <c r="P297" s="21" t="s">
        <v>69</v>
      </c>
      <c r="Q297" s="23" t="s">
        <v>69</v>
      </c>
      <c r="R297" s="15">
        <f>M297+O297</f>
        <v>95.65</v>
      </c>
      <c r="S297" s="4">
        <f>(R297/K297)*10</f>
        <v>3826</v>
      </c>
      <c r="T297" s="15">
        <f>S297/1.121</f>
        <v>3413.0240856378232</v>
      </c>
      <c r="U297" s="10">
        <v>42.92</v>
      </c>
    </row>
    <row r="298" spans="1:21" x14ac:dyDescent="0.2">
      <c r="A298" s="10" t="s">
        <v>87</v>
      </c>
      <c r="B298" s="10" t="s">
        <v>88</v>
      </c>
      <c r="C298" s="10">
        <v>3</v>
      </c>
      <c r="D298" s="10">
        <v>316</v>
      </c>
      <c r="E298" s="10" t="s">
        <v>77</v>
      </c>
      <c r="F298" s="10" t="s">
        <v>71</v>
      </c>
      <c r="G298" s="10" t="s">
        <v>72</v>
      </c>
      <c r="H298" s="10">
        <v>2023</v>
      </c>
      <c r="I298" s="10" t="s">
        <v>92</v>
      </c>
      <c r="J298" s="11">
        <v>45050</v>
      </c>
      <c r="K298" s="10">
        <v>0.25</v>
      </c>
      <c r="L298" s="19" t="s">
        <v>69</v>
      </c>
      <c r="M298" s="20">
        <v>0</v>
      </c>
      <c r="N298" s="21" t="s">
        <v>69</v>
      </c>
      <c r="O298" s="25">
        <v>59.94</v>
      </c>
      <c r="P298" s="21" t="s">
        <v>69</v>
      </c>
      <c r="Q298" s="23" t="s">
        <v>69</v>
      </c>
      <c r="R298" s="15">
        <f>M298+O298</f>
        <v>59.94</v>
      </c>
      <c r="S298" s="4">
        <f>(R298/K298)*10</f>
        <v>2397.6</v>
      </c>
      <c r="T298" s="15">
        <f>S298/1.121</f>
        <v>2138.8046387154327</v>
      </c>
      <c r="U298" s="10">
        <v>44.66</v>
      </c>
    </row>
    <row r="299" spans="1:21" x14ac:dyDescent="0.2">
      <c r="A299" s="10" t="s">
        <v>87</v>
      </c>
      <c r="B299" s="10" t="s">
        <v>88</v>
      </c>
      <c r="C299" s="10">
        <v>4</v>
      </c>
      <c r="D299" s="10">
        <v>404</v>
      </c>
      <c r="E299" s="10" t="s">
        <v>77</v>
      </c>
      <c r="F299" s="10" t="s">
        <v>67</v>
      </c>
      <c r="G299" s="10"/>
      <c r="H299" s="10">
        <v>2023</v>
      </c>
      <c r="I299" s="10" t="s">
        <v>92</v>
      </c>
      <c r="J299" s="11">
        <v>45054</v>
      </c>
      <c r="K299" s="10">
        <v>0.25</v>
      </c>
      <c r="L299" s="19" t="s">
        <v>69</v>
      </c>
      <c r="M299" s="20">
        <v>0</v>
      </c>
      <c r="N299" s="21" t="s">
        <v>69</v>
      </c>
      <c r="O299" s="25">
        <v>76.900000000000006</v>
      </c>
      <c r="P299" s="21" t="s">
        <v>69</v>
      </c>
      <c r="Q299" s="23" t="s">
        <v>69</v>
      </c>
      <c r="R299" s="15">
        <f>M299+O299</f>
        <v>76.900000000000006</v>
      </c>
      <c r="S299" s="4">
        <f>(R299/K299)*10</f>
        <v>3076</v>
      </c>
      <c r="T299" s="15">
        <f>S299/1.121</f>
        <v>2743.9785905441572</v>
      </c>
      <c r="U299" s="10">
        <v>41.37</v>
      </c>
    </row>
    <row r="300" spans="1:21" x14ac:dyDescent="0.2">
      <c r="A300" s="10" t="s">
        <v>87</v>
      </c>
      <c r="B300" s="10" t="s">
        <v>88</v>
      </c>
      <c r="C300" s="10">
        <v>4</v>
      </c>
      <c r="D300" s="10">
        <v>406</v>
      </c>
      <c r="E300" s="10" t="s">
        <v>77</v>
      </c>
      <c r="F300" s="10" t="s">
        <v>67</v>
      </c>
      <c r="G300" s="10"/>
      <c r="H300" s="10">
        <v>2023</v>
      </c>
      <c r="I300" s="10" t="s">
        <v>92</v>
      </c>
      <c r="J300" s="11">
        <v>45054</v>
      </c>
      <c r="K300" s="10">
        <v>0.25</v>
      </c>
      <c r="L300" s="19" t="s">
        <v>69</v>
      </c>
      <c r="M300" s="20">
        <v>0</v>
      </c>
      <c r="N300" s="21" t="s">
        <v>69</v>
      </c>
      <c r="O300" s="25">
        <v>91.7</v>
      </c>
      <c r="P300" s="21" t="s">
        <v>69</v>
      </c>
      <c r="Q300" s="23" t="s">
        <v>69</v>
      </c>
      <c r="R300" s="15">
        <f>M300+O300</f>
        <v>91.7</v>
      </c>
      <c r="S300" s="4">
        <f>(R300/K300)*10</f>
        <v>3668</v>
      </c>
      <c r="T300" s="15">
        <f>S300/1.121</f>
        <v>3272.078501338091</v>
      </c>
      <c r="U300" s="10">
        <v>48.74</v>
      </c>
    </row>
    <row r="301" spans="1:21" x14ac:dyDescent="0.2">
      <c r="A301" s="10" t="s">
        <v>87</v>
      </c>
      <c r="B301" s="10" t="s">
        <v>88</v>
      </c>
      <c r="C301" s="10">
        <v>4</v>
      </c>
      <c r="D301" s="10">
        <v>405</v>
      </c>
      <c r="E301" s="10" t="s">
        <v>77</v>
      </c>
      <c r="F301" s="10" t="s">
        <v>67</v>
      </c>
      <c r="G301" s="10"/>
      <c r="H301" s="10">
        <v>2023</v>
      </c>
      <c r="I301" s="10" t="s">
        <v>92</v>
      </c>
      <c r="J301" s="11">
        <v>45054</v>
      </c>
      <c r="K301" s="10">
        <v>0.25</v>
      </c>
      <c r="L301" s="19" t="s">
        <v>69</v>
      </c>
      <c r="M301" s="20">
        <v>0</v>
      </c>
      <c r="N301" s="21" t="s">
        <v>69</v>
      </c>
      <c r="O301" s="25">
        <v>83.1</v>
      </c>
      <c r="P301" s="21" t="s">
        <v>69</v>
      </c>
      <c r="Q301" s="23" t="s">
        <v>69</v>
      </c>
      <c r="R301" s="15">
        <f>M301+O301</f>
        <v>83.1</v>
      </c>
      <c r="S301" s="4">
        <f>(R301/K301)*10</f>
        <v>3324</v>
      </c>
      <c r="T301" s="15">
        <f>S301/1.121</f>
        <v>2965.2096342551295</v>
      </c>
      <c r="U301" s="10">
        <v>53.72</v>
      </c>
    </row>
    <row r="302" spans="1:21" x14ac:dyDescent="0.2">
      <c r="A302" s="10" t="s">
        <v>87</v>
      </c>
      <c r="B302" s="10" t="s">
        <v>88</v>
      </c>
      <c r="C302" s="10">
        <v>4</v>
      </c>
      <c r="D302" s="10">
        <v>411</v>
      </c>
      <c r="E302" s="10" t="s">
        <v>77</v>
      </c>
      <c r="F302" s="10" t="s">
        <v>71</v>
      </c>
      <c r="G302" s="10" t="s">
        <v>72</v>
      </c>
      <c r="H302" s="10">
        <v>2023</v>
      </c>
      <c r="I302" s="10" t="s">
        <v>92</v>
      </c>
      <c r="J302" s="11">
        <v>45054</v>
      </c>
      <c r="K302" s="10">
        <v>0.25</v>
      </c>
      <c r="L302" s="19" t="s">
        <v>69</v>
      </c>
      <c r="M302" s="25">
        <v>5.73</v>
      </c>
      <c r="N302" s="21" t="s">
        <v>69</v>
      </c>
      <c r="O302" s="25">
        <v>56.5</v>
      </c>
      <c r="P302" s="21" t="s">
        <v>69</v>
      </c>
      <c r="Q302" s="23" t="s">
        <v>69</v>
      </c>
      <c r="R302" s="15">
        <f>M302+O302</f>
        <v>62.230000000000004</v>
      </c>
      <c r="S302" s="4">
        <f>(R302/K302)*10</f>
        <v>2489.2000000000003</v>
      </c>
      <c r="T302" s="15">
        <f>S302/1.121</f>
        <v>2220.5173951828729</v>
      </c>
      <c r="U302" s="10">
        <v>69.45</v>
      </c>
    </row>
    <row r="303" spans="1:21" x14ac:dyDescent="0.2">
      <c r="A303" s="10" t="s">
        <v>64</v>
      </c>
      <c r="B303" s="10" t="s">
        <v>65</v>
      </c>
      <c r="C303" s="10">
        <v>4</v>
      </c>
      <c r="D303" s="10">
        <v>410</v>
      </c>
      <c r="E303" s="10" t="s">
        <v>77</v>
      </c>
      <c r="F303" s="10" t="s">
        <v>71</v>
      </c>
      <c r="G303" s="10" t="s">
        <v>76</v>
      </c>
      <c r="H303" s="10">
        <v>2023</v>
      </c>
      <c r="I303" s="10" t="s">
        <v>90</v>
      </c>
      <c r="J303" s="11">
        <v>45070</v>
      </c>
      <c r="K303" s="10">
        <v>0.25</v>
      </c>
      <c r="L303" s="19" t="s">
        <v>69</v>
      </c>
      <c r="M303" s="25">
        <v>13.07</v>
      </c>
      <c r="N303" s="21" t="s">
        <v>69</v>
      </c>
      <c r="O303" s="25">
        <v>69.489999999999995</v>
      </c>
      <c r="P303" s="21" t="s">
        <v>69</v>
      </c>
      <c r="Q303" s="23" t="s">
        <v>69</v>
      </c>
      <c r="R303" s="15">
        <f>M303+O303</f>
        <v>82.56</v>
      </c>
      <c r="S303" s="4">
        <f>(R303/K303)*10</f>
        <v>3302.4</v>
      </c>
      <c r="T303" s="15">
        <f>S303/1.121</f>
        <v>2945.941123996432</v>
      </c>
      <c r="U303" s="10" t="s">
        <v>69</v>
      </c>
    </row>
    <row r="304" spans="1:21" x14ac:dyDescent="0.2">
      <c r="A304" s="10" t="s">
        <v>87</v>
      </c>
      <c r="B304" s="10" t="s">
        <v>88</v>
      </c>
      <c r="C304" s="10">
        <v>2</v>
      </c>
      <c r="D304" s="10">
        <v>203</v>
      </c>
      <c r="E304" s="10" t="s">
        <v>77</v>
      </c>
      <c r="F304" s="10" t="s">
        <v>71</v>
      </c>
      <c r="G304" s="10" t="s">
        <v>72</v>
      </c>
      <c r="H304" s="10">
        <v>2023</v>
      </c>
      <c r="I304" s="10" t="s">
        <v>90</v>
      </c>
      <c r="J304" s="11">
        <v>45070</v>
      </c>
      <c r="K304" s="10">
        <v>0.25</v>
      </c>
      <c r="L304" s="19" t="s">
        <v>69</v>
      </c>
      <c r="M304" s="20">
        <v>0</v>
      </c>
      <c r="N304" s="21" t="s">
        <v>69</v>
      </c>
      <c r="O304" s="25">
        <v>82</v>
      </c>
      <c r="P304" s="21" t="s">
        <v>69</v>
      </c>
      <c r="Q304" s="23" t="s">
        <v>69</v>
      </c>
      <c r="R304" s="15">
        <f>M304+O304</f>
        <v>82</v>
      </c>
      <c r="S304" s="4">
        <f>(R304/K304)*10</f>
        <v>3280</v>
      </c>
      <c r="T304" s="15">
        <f>S304/1.121</f>
        <v>2925.9589652096342</v>
      </c>
      <c r="U304" s="10" t="s">
        <v>69</v>
      </c>
    </row>
    <row r="305" spans="1:21" x14ac:dyDescent="0.2">
      <c r="A305" s="10" t="s">
        <v>64</v>
      </c>
      <c r="B305" s="10" t="s">
        <v>65</v>
      </c>
      <c r="C305" s="10">
        <v>2</v>
      </c>
      <c r="D305" s="10">
        <v>203</v>
      </c>
      <c r="E305" s="10" t="s">
        <v>77</v>
      </c>
      <c r="F305" s="10" t="s">
        <v>71</v>
      </c>
      <c r="G305" s="10" t="s">
        <v>72</v>
      </c>
      <c r="H305" s="10">
        <v>2023</v>
      </c>
      <c r="I305" s="10" t="s">
        <v>90</v>
      </c>
      <c r="J305" s="11">
        <v>45070</v>
      </c>
      <c r="K305" s="10">
        <v>0.25</v>
      </c>
      <c r="L305" s="19" t="s">
        <v>69</v>
      </c>
      <c r="M305" s="20">
        <v>0</v>
      </c>
      <c r="N305" s="21" t="s">
        <v>69</v>
      </c>
      <c r="O305" s="25">
        <v>110.52</v>
      </c>
      <c r="P305" s="21" t="s">
        <v>69</v>
      </c>
      <c r="Q305" s="23" t="s">
        <v>69</v>
      </c>
      <c r="R305" s="15">
        <f>M305+O305</f>
        <v>110.52</v>
      </c>
      <c r="S305" s="4">
        <f>(R305/K305)*10</f>
        <v>4420.8</v>
      </c>
      <c r="T305" s="15">
        <f>S305/1.121</f>
        <v>3943.6217662801073</v>
      </c>
      <c r="U305" s="10" t="s">
        <v>69</v>
      </c>
    </row>
    <row r="306" spans="1:21" x14ac:dyDescent="0.2">
      <c r="A306" s="10" t="s">
        <v>64</v>
      </c>
      <c r="B306" s="10" t="s">
        <v>65</v>
      </c>
      <c r="C306" s="10">
        <v>1</v>
      </c>
      <c r="D306" s="10">
        <v>117</v>
      </c>
      <c r="E306" s="10" t="s">
        <v>77</v>
      </c>
      <c r="F306" s="10" t="s">
        <v>71</v>
      </c>
      <c r="G306" s="10" t="s">
        <v>76</v>
      </c>
      <c r="H306" s="10">
        <v>2023</v>
      </c>
      <c r="I306" s="10" t="s">
        <v>90</v>
      </c>
      <c r="J306" s="11">
        <v>45070</v>
      </c>
      <c r="K306" s="10">
        <v>0.25</v>
      </c>
      <c r="L306" s="19" t="s">
        <v>69</v>
      </c>
      <c r="M306" s="20">
        <v>0</v>
      </c>
      <c r="N306" s="21" t="s">
        <v>69</v>
      </c>
      <c r="O306" s="25">
        <v>117.8</v>
      </c>
      <c r="P306" s="21" t="s">
        <v>69</v>
      </c>
      <c r="Q306" s="23" t="s">
        <v>69</v>
      </c>
      <c r="R306" s="15">
        <f>M306+O306</f>
        <v>117.8</v>
      </c>
      <c r="S306" s="4">
        <f>(R306/K306)*10</f>
        <v>4712</v>
      </c>
      <c r="T306" s="15">
        <f>S306/1.121</f>
        <v>4203.3898305084749</v>
      </c>
      <c r="U306" s="10" t="s">
        <v>69</v>
      </c>
    </row>
    <row r="307" spans="1:21" x14ac:dyDescent="0.2">
      <c r="A307" s="10" t="s">
        <v>87</v>
      </c>
      <c r="B307" s="10" t="s">
        <v>88</v>
      </c>
      <c r="C307" s="10">
        <v>1</v>
      </c>
      <c r="D307" s="10">
        <v>117</v>
      </c>
      <c r="E307" s="10" t="s">
        <v>77</v>
      </c>
      <c r="F307" s="10" t="s">
        <v>71</v>
      </c>
      <c r="G307" s="10" t="s">
        <v>76</v>
      </c>
      <c r="H307" s="10">
        <v>2023</v>
      </c>
      <c r="I307" s="10" t="s">
        <v>90</v>
      </c>
      <c r="J307" s="11">
        <v>45070</v>
      </c>
      <c r="K307" s="10">
        <v>0.25</v>
      </c>
      <c r="L307" s="19" t="s">
        <v>69</v>
      </c>
      <c r="M307" s="20">
        <v>0</v>
      </c>
      <c r="N307" s="21" t="s">
        <v>69</v>
      </c>
      <c r="O307" s="25">
        <v>121.83</v>
      </c>
      <c r="P307" s="21" t="s">
        <v>69</v>
      </c>
      <c r="Q307" s="23" t="s">
        <v>69</v>
      </c>
      <c r="R307" s="15">
        <f>M307+O307</f>
        <v>121.83</v>
      </c>
      <c r="S307" s="4">
        <f>(R307/K307)*10</f>
        <v>4873.2</v>
      </c>
      <c r="T307" s="15">
        <f>S307/1.121</f>
        <v>4347.1900089206065</v>
      </c>
      <c r="U307" s="10" t="s">
        <v>69</v>
      </c>
    </row>
    <row r="308" spans="1:21" x14ac:dyDescent="0.2">
      <c r="A308" s="10" t="s">
        <v>64</v>
      </c>
      <c r="B308" s="10" t="s">
        <v>65</v>
      </c>
      <c r="C308" s="10">
        <v>3</v>
      </c>
      <c r="D308" s="10">
        <v>317</v>
      </c>
      <c r="E308" s="10" t="s">
        <v>77</v>
      </c>
      <c r="F308" s="10" t="s">
        <v>71</v>
      </c>
      <c r="G308" s="10" t="s">
        <v>76</v>
      </c>
      <c r="H308" s="10">
        <v>2023</v>
      </c>
      <c r="I308" s="10" t="s">
        <v>90</v>
      </c>
      <c r="J308" s="11">
        <v>45070</v>
      </c>
      <c r="K308" s="10">
        <v>0.25</v>
      </c>
      <c r="L308" s="19" t="s">
        <v>69</v>
      </c>
      <c r="M308" s="20">
        <v>0</v>
      </c>
      <c r="N308" s="21" t="s">
        <v>69</v>
      </c>
      <c r="O308" s="25">
        <v>131.30000000000001</v>
      </c>
      <c r="P308" s="21" t="s">
        <v>69</v>
      </c>
      <c r="Q308" s="23" t="s">
        <v>69</v>
      </c>
      <c r="R308" s="15">
        <f>M308+O308</f>
        <v>131.30000000000001</v>
      </c>
      <c r="S308" s="4">
        <f>(R308/K308)*10</f>
        <v>5252</v>
      </c>
      <c r="T308" s="15">
        <f>S308/1.121</f>
        <v>4685.1025869759142</v>
      </c>
      <c r="U308" s="10" t="s">
        <v>69</v>
      </c>
    </row>
    <row r="309" spans="1:21" x14ac:dyDescent="0.2">
      <c r="A309" s="10" t="s">
        <v>87</v>
      </c>
      <c r="B309" s="10" t="s">
        <v>88</v>
      </c>
      <c r="C309" s="10">
        <v>3</v>
      </c>
      <c r="D309" s="10">
        <v>317</v>
      </c>
      <c r="E309" s="10" t="s">
        <v>77</v>
      </c>
      <c r="F309" s="10" t="s">
        <v>71</v>
      </c>
      <c r="G309" s="10" t="s">
        <v>76</v>
      </c>
      <c r="H309" s="10">
        <v>2023</v>
      </c>
      <c r="I309" s="10" t="s">
        <v>90</v>
      </c>
      <c r="J309" s="11">
        <v>45070</v>
      </c>
      <c r="K309" s="10">
        <v>0.25</v>
      </c>
      <c r="L309" s="19" t="s">
        <v>69</v>
      </c>
      <c r="M309" s="20">
        <v>0</v>
      </c>
      <c r="N309" s="21" t="s">
        <v>69</v>
      </c>
      <c r="O309" s="25">
        <v>178.9</v>
      </c>
      <c r="P309" s="21" t="s">
        <v>69</v>
      </c>
      <c r="Q309" s="23" t="s">
        <v>69</v>
      </c>
      <c r="R309" s="15">
        <f>M309+O309</f>
        <v>178.9</v>
      </c>
      <c r="S309" s="4">
        <f>(R309/K309)*10</f>
        <v>7156</v>
      </c>
      <c r="T309" s="15">
        <f>S309/1.121</f>
        <v>6383.5860838537019</v>
      </c>
      <c r="U309" s="10" t="s">
        <v>69</v>
      </c>
    </row>
    <row r="310" spans="1:21" x14ac:dyDescent="0.2">
      <c r="A310" s="10"/>
      <c r="B310" s="10"/>
      <c r="C310" s="10"/>
      <c r="D310" s="10"/>
      <c r="E310" s="10"/>
      <c r="F310" s="10"/>
      <c r="G310" s="10"/>
      <c r="H310" s="10"/>
      <c r="I310" s="10"/>
      <c r="J310" s="10"/>
      <c r="K310" s="10"/>
      <c r="Q310" s="21"/>
      <c r="T310" s="15"/>
      <c r="U310" s="10"/>
    </row>
    <row r="311" spans="1:21" x14ac:dyDescent="0.2">
      <c r="A311" s="10"/>
      <c r="B311" s="10"/>
      <c r="C311" s="10"/>
      <c r="D311" s="10"/>
      <c r="E311" s="10"/>
      <c r="F311" s="10"/>
      <c r="G311" s="10"/>
      <c r="H311" s="10"/>
      <c r="I311" s="10"/>
      <c r="J311" s="10"/>
      <c r="K311" s="10"/>
      <c r="T311" s="15"/>
      <c r="U311" s="10"/>
    </row>
    <row r="312" spans="1:21" x14ac:dyDescent="0.2">
      <c r="A312" s="10"/>
      <c r="B312" s="10"/>
      <c r="C312" s="10"/>
      <c r="D312" s="10"/>
      <c r="E312" s="10"/>
      <c r="F312" s="10"/>
      <c r="G312" s="10"/>
      <c r="H312" s="10"/>
      <c r="I312" s="10"/>
      <c r="J312" s="10"/>
      <c r="K312" s="10"/>
      <c r="O312" s="25"/>
      <c r="T312" s="15"/>
      <c r="U312" s="10"/>
    </row>
    <row r="313" spans="1:21" x14ac:dyDescent="0.2">
      <c r="A313" s="10"/>
      <c r="B313" s="10"/>
      <c r="C313" s="10"/>
      <c r="D313" s="10"/>
      <c r="E313" s="10"/>
      <c r="F313" s="10"/>
      <c r="G313" s="10"/>
      <c r="H313" s="10"/>
      <c r="I313" s="10"/>
      <c r="J313" s="10"/>
      <c r="K313" s="10"/>
      <c r="L313" s="24"/>
      <c r="T313" s="15"/>
      <c r="U313" s="10"/>
    </row>
    <row r="314" spans="1:21" x14ac:dyDescent="0.2">
      <c r="A314" s="10"/>
      <c r="B314" s="10"/>
      <c r="C314" s="10"/>
      <c r="D314" s="10"/>
      <c r="E314" s="10"/>
      <c r="F314" s="10"/>
      <c r="G314" s="10"/>
      <c r="H314" s="10"/>
      <c r="I314" s="10"/>
      <c r="J314" s="10"/>
      <c r="K314" s="10"/>
      <c r="L314" s="24"/>
      <c r="T314" s="15"/>
      <c r="U314" s="10"/>
    </row>
    <row r="315" spans="1:21" x14ac:dyDescent="0.2">
      <c r="A315" s="10"/>
      <c r="B315" s="10"/>
      <c r="C315" s="10"/>
      <c r="D315" s="10"/>
      <c r="E315" s="10"/>
      <c r="F315" s="10"/>
      <c r="G315" s="10"/>
      <c r="H315" s="10"/>
      <c r="I315" s="10"/>
      <c r="J315" s="10"/>
      <c r="K315" s="10"/>
      <c r="O315" s="25"/>
      <c r="T315" s="15"/>
      <c r="U315" s="10"/>
    </row>
    <row r="316" spans="1:21" x14ac:dyDescent="0.2">
      <c r="A316" s="10"/>
      <c r="B316" s="10"/>
      <c r="C316" s="10"/>
      <c r="D316" s="10"/>
      <c r="E316" s="10"/>
      <c r="F316" s="10"/>
      <c r="G316" s="10"/>
      <c r="H316" s="10"/>
      <c r="I316" s="10"/>
      <c r="J316" s="10"/>
      <c r="K316" s="10"/>
      <c r="O316" s="25"/>
      <c r="T316" s="15"/>
      <c r="U316" s="10"/>
    </row>
    <row r="317" spans="1:21" x14ac:dyDescent="0.2">
      <c r="A317" s="10"/>
      <c r="B317" s="10"/>
      <c r="C317" s="10"/>
      <c r="D317" s="10"/>
      <c r="E317" s="10"/>
      <c r="F317" s="10"/>
      <c r="G317" s="10"/>
      <c r="H317" s="10"/>
      <c r="I317" s="10"/>
      <c r="J317" s="10"/>
      <c r="K317" s="10"/>
    </row>
    <row r="318" spans="1:21" x14ac:dyDescent="0.2">
      <c r="A318" s="10"/>
      <c r="B318" s="10"/>
      <c r="C318" s="10"/>
      <c r="D318" s="10"/>
      <c r="E318" s="10"/>
      <c r="F318" s="10"/>
      <c r="G318" s="10"/>
      <c r="H318" s="10"/>
      <c r="I318" s="10"/>
      <c r="J318" s="10"/>
      <c r="K318" s="10"/>
    </row>
    <row r="319" spans="1:21" x14ac:dyDescent="0.2">
      <c r="A319" s="10"/>
      <c r="B319" s="10"/>
      <c r="C319" s="10"/>
      <c r="D319" s="10"/>
      <c r="E319" s="10"/>
      <c r="F319" s="10"/>
      <c r="G319" s="10"/>
      <c r="H319" s="10"/>
      <c r="I319" s="10"/>
      <c r="J319" s="10"/>
      <c r="K319" s="10"/>
    </row>
    <row r="320" spans="1:21" x14ac:dyDescent="0.2">
      <c r="A320" s="10"/>
      <c r="B320" s="10"/>
      <c r="C320" s="10"/>
      <c r="D320" s="10"/>
      <c r="E320" s="10"/>
      <c r="F320" s="10"/>
      <c r="G320" s="10"/>
      <c r="H320" s="10"/>
      <c r="I320" s="10"/>
      <c r="J320" s="10"/>
      <c r="K320" s="10"/>
    </row>
    <row r="321" spans="1:21" x14ac:dyDescent="0.2">
      <c r="A321" s="10"/>
      <c r="B321" s="10"/>
      <c r="C321" s="10"/>
      <c r="D321" s="10"/>
      <c r="E321" s="10"/>
      <c r="F321" s="10"/>
      <c r="G321" s="10"/>
      <c r="H321" s="10"/>
      <c r="I321" s="10"/>
      <c r="J321" s="10"/>
      <c r="K321" s="10"/>
    </row>
    <row r="322" spans="1:21" x14ac:dyDescent="0.2">
      <c r="A322" s="10"/>
      <c r="B322" s="10"/>
      <c r="C322" s="10"/>
      <c r="D322" s="10"/>
      <c r="E322" s="10"/>
      <c r="F322" s="10"/>
      <c r="G322" s="10"/>
      <c r="H322" s="10"/>
      <c r="I322" s="10"/>
      <c r="J322" s="10"/>
      <c r="K322" s="10"/>
    </row>
    <row r="323" spans="1:21" x14ac:dyDescent="0.2">
      <c r="A323" s="10"/>
      <c r="B323" s="10"/>
      <c r="C323" s="10"/>
      <c r="D323" s="10"/>
      <c r="E323" s="10"/>
      <c r="F323" s="10"/>
      <c r="G323" s="10"/>
      <c r="H323" s="10"/>
      <c r="I323" s="10"/>
      <c r="J323" s="10"/>
      <c r="K323" s="10"/>
    </row>
    <row r="324" spans="1:21" x14ac:dyDescent="0.2">
      <c r="A324" s="10"/>
      <c r="B324" s="10"/>
      <c r="C324" s="10"/>
      <c r="D324" s="10"/>
      <c r="E324" s="10"/>
      <c r="F324" s="10"/>
      <c r="G324" s="10"/>
      <c r="H324" s="10"/>
      <c r="I324" s="10"/>
      <c r="J324" s="10"/>
      <c r="K324" s="10"/>
    </row>
    <row r="325" spans="1:21" x14ac:dyDescent="0.2">
      <c r="A325" s="10"/>
      <c r="B325" s="10"/>
      <c r="C325" s="10"/>
      <c r="D325" s="10"/>
      <c r="E325" s="10"/>
      <c r="F325" s="10"/>
      <c r="G325" s="10"/>
      <c r="H325" s="10"/>
      <c r="I325" s="10"/>
      <c r="J325" s="10"/>
      <c r="K325" s="10"/>
    </row>
    <row r="326" spans="1:21" x14ac:dyDescent="0.2">
      <c r="A326" s="10"/>
      <c r="B326" s="10"/>
      <c r="C326" s="10"/>
      <c r="D326" s="10"/>
      <c r="E326" s="10"/>
      <c r="F326" s="10"/>
      <c r="G326" s="10"/>
      <c r="H326" s="10"/>
      <c r="I326" s="10"/>
      <c r="J326" s="10"/>
      <c r="K326" s="10"/>
    </row>
    <row r="327" spans="1:21" x14ac:dyDescent="0.2">
      <c r="A327" s="10"/>
      <c r="B327" s="10"/>
      <c r="C327" s="10"/>
      <c r="D327" s="10"/>
      <c r="E327" s="10"/>
      <c r="F327" s="10"/>
      <c r="G327" s="10"/>
      <c r="H327" s="10"/>
      <c r="I327" s="10"/>
      <c r="J327" s="10"/>
      <c r="K327" s="10"/>
    </row>
    <row r="328" spans="1:21" x14ac:dyDescent="0.2">
      <c r="A328" s="10"/>
      <c r="B328" s="10"/>
      <c r="C328" s="10"/>
      <c r="D328" s="10"/>
      <c r="E328" s="10"/>
      <c r="F328" s="10"/>
      <c r="G328" s="10"/>
      <c r="H328" s="10"/>
      <c r="I328" s="10"/>
      <c r="J328" s="10"/>
      <c r="K328" s="10"/>
    </row>
    <row r="329" spans="1:21" x14ac:dyDescent="0.2">
      <c r="A329" s="10"/>
      <c r="B329" s="10"/>
      <c r="C329" s="10"/>
      <c r="D329" s="10"/>
      <c r="E329" s="10"/>
      <c r="F329" s="10"/>
      <c r="G329" s="10"/>
      <c r="H329" s="10"/>
      <c r="I329" s="10"/>
      <c r="J329" s="10"/>
      <c r="K329" s="10"/>
    </row>
    <row r="330" spans="1:21" x14ac:dyDescent="0.2">
      <c r="A330" s="10"/>
      <c r="B330" s="10"/>
      <c r="C330" s="10"/>
      <c r="D330" s="10"/>
      <c r="E330" s="10"/>
      <c r="F330" s="10"/>
      <c r="G330" s="10"/>
      <c r="H330" s="10"/>
      <c r="I330" s="10"/>
      <c r="J330" s="10"/>
      <c r="K330" s="10"/>
    </row>
    <row r="331" spans="1:21" x14ac:dyDescent="0.2">
      <c r="A331" s="10"/>
      <c r="B331" s="10"/>
      <c r="C331" s="10"/>
      <c r="D331" s="10"/>
      <c r="E331" s="10"/>
      <c r="F331" s="10"/>
      <c r="G331" s="10"/>
      <c r="H331" s="10"/>
      <c r="I331" s="10"/>
      <c r="J331" s="10"/>
      <c r="K331" s="10"/>
      <c r="U331" s="10"/>
    </row>
    <row r="332" spans="1:21" x14ac:dyDescent="0.2">
      <c r="A332" s="10"/>
      <c r="B332" s="10"/>
      <c r="C332" s="10"/>
      <c r="D332" s="10"/>
      <c r="E332" s="10"/>
      <c r="F332" s="10"/>
      <c r="G332" s="10"/>
      <c r="H332" s="10"/>
      <c r="I332" s="10"/>
      <c r="J332" s="10"/>
      <c r="K332" s="10"/>
      <c r="U332" s="10"/>
    </row>
    <row r="333" spans="1:21" x14ac:dyDescent="0.2">
      <c r="A333" s="10"/>
      <c r="B333" s="10"/>
      <c r="C333" s="10"/>
      <c r="D333" s="10"/>
      <c r="E333" s="10"/>
      <c r="F333" s="10"/>
      <c r="G333" s="10"/>
      <c r="H333" s="10"/>
      <c r="I333" s="10"/>
      <c r="J333" s="10"/>
      <c r="K333" s="10"/>
      <c r="U333" s="10"/>
    </row>
    <row r="334" spans="1:21" x14ac:dyDescent="0.2">
      <c r="A334" s="10"/>
      <c r="B334" s="10"/>
      <c r="C334" s="10"/>
      <c r="D334" s="10"/>
      <c r="E334" s="10"/>
      <c r="F334" s="10"/>
      <c r="G334" s="10"/>
      <c r="H334" s="10"/>
      <c r="I334" s="10"/>
      <c r="J334" s="10"/>
      <c r="K334" s="10"/>
      <c r="U334" s="10"/>
    </row>
    <row r="335" spans="1:21" x14ac:dyDescent="0.2">
      <c r="A335" s="10"/>
      <c r="B335" s="10"/>
      <c r="C335" s="10"/>
      <c r="D335" s="10"/>
      <c r="E335" s="10"/>
      <c r="F335" s="10"/>
      <c r="G335" s="10"/>
      <c r="H335" s="10"/>
      <c r="I335" s="10"/>
      <c r="J335" s="10"/>
      <c r="K335" s="10"/>
      <c r="U335" s="10"/>
    </row>
    <row r="336" spans="1:21" x14ac:dyDescent="0.2">
      <c r="A336" s="10"/>
      <c r="B336" s="10"/>
      <c r="C336" s="10"/>
      <c r="D336" s="10"/>
      <c r="E336" s="10"/>
      <c r="F336" s="10"/>
      <c r="G336" s="10"/>
      <c r="H336" s="10"/>
      <c r="I336" s="10"/>
      <c r="J336" s="10"/>
      <c r="K336" s="10"/>
      <c r="U336" s="10"/>
    </row>
    <row r="337" spans="1:21" x14ac:dyDescent="0.2">
      <c r="A337" s="10"/>
      <c r="B337" s="10"/>
      <c r="C337" s="10"/>
      <c r="D337" s="10"/>
      <c r="E337" s="10"/>
      <c r="F337" s="10"/>
      <c r="G337" s="10"/>
      <c r="H337" s="10"/>
      <c r="I337" s="10"/>
      <c r="J337" s="10"/>
      <c r="K337" s="10"/>
      <c r="U337" s="10"/>
    </row>
    <row r="338" spans="1:21" x14ac:dyDescent="0.2">
      <c r="A338" s="10"/>
      <c r="B338" s="10"/>
      <c r="C338" s="10"/>
      <c r="D338" s="10"/>
      <c r="E338" s="10"/>
      <c r="F338" s="10"/>
      <c r="G338" s="10"/>
      <c r="H338" s="10"/>
      <c r="I338" s="10"/>
      <c r="J338" s="10"/>
      <c r="K338" s="10"/>
      <c r="U338" s="10"/>
    </row>
    <row r="339" spans="1:21" x14ac:dyDescent="0.2">
      <c r="A339" s="10"/>
      <c r="B339" s="10"/>
      <c r="C339" s="10"/>
      <c r="D339" s="10"/>
      <c r="E339" s="10"/>
      <c r="F339" s="10"/>
      <c r="G339" s="10"/>
      <c r="H339" s="10"/>
      <c r="I339" s="10"/>
      <c r="J339" s="10"/>
      <c r="K339" s="10"/>
      <c r="U339" s="10"/>
    </row>
    <row r="340" spans="1:21" x14ac:dyDescent="0.2">
      <c r="A340" s="10"/>
      <c r="B340" s="10"/>
      <c r="C340" s="10"/>
      <c r="D340" s="10"/>
      <c r="E340" s="10"/>
      <c r="F340" s="10"/>
      <c r="G340" s="10"/>
      <c r="H340" s="10"/>
      <c r="I340" s="10"/>
      <c r="J340" s="10"/>
      <c r="K340" s="10"/>
      <c r="U340" s="10"/>
    </row>
    <row r="341" spans="1:21" x14ac:dyDescent="0.2">
      <c r="A341" s="10"/>
      <c r="B341" s="10"/>
      <c r="C341" s="10"/>
      <c r="D341" s="10"/>
      <c r="E341" s="10"/>
      <c r="F341" s="10"/>
      <c r="G341" s="10"/>
      <c r="H341" s="10"/>
      <c r="I341" s="10"/>
      <c r="J341" s="10"/>
      <c r="K341" s="10"/>
      <c r="U341" s="10"/>
    </row>
    <row r="342" spans="1:21" x14ac:dyDescent="0.2">
      <c r="A342" s="10"/>
      <c r="B342" s="10"/>
      <c r="C342" s="10"/>
      <c r="D342" s="10"/>
      <c r="E342" s="10"/>
      <c r="F342" s="10"/>
      <c r="G342" s="10"/>
      <c r="H342" s="10"/>
      <c r="I342" s="10"/>
      <c r="J342" s="10"/>
      <c r="K342" s="10"/>
      <c r="U342" s="10"/>
    </row>
    <row r="343" spans="1:21" x14ac:dyDescent="0.2">
      <c r="A343" s="10"/>
      <c r="B343" s="10"/>
      <c r="C343" s="10"/>
      <c r="D343" s="10"/>
      <c r="E343" s="10"/>
      <c r="F343" s="10"/>
      <c r="G343" s="10"/>
      <c r="H343" s="10"/>
      <c r="I343" s="10"/>
      <c r="J343" s="10"/>
      <c r="K343" s="10"/>
      <c r="U343" s="10"/>
    </row>
    <row r="344" spans="1:21" x14ac:dyDescent="0.2">
      <c r="A344" s="10"/>
      <c r="B344" s="10"/>
      <c r="C344" s="10"/>
      <c r="D344" s="10"/>
      <c r="E344" s="10"/>
      <c r="F344" s="10"/>
      <c r="G344" s="10"/>
      <c r="H344" s="10"/>
      <c r="I344" s="10"/>
      <c r="J344" s="10"/>
      <c r="K344" s="10"/>
      <c r="U344" s="10"/>
    </row>
    <row r="345" spans="1:21" x14ac:dyDescent="0.2">
      <c r="A345" s="10"/>
      <c r="B345" s="10"/>
      <c r="C345" s="10"/>
      <c r="D345" s="10"/>
      <c r="E345" s="10"/>
      <c r="F345" s="10"/>
      <c r="G345" s="10"/>
      <c r="H345" s="10"/>
      <c r="I345" s="10"/>
      <c r="J345" s="10"/>
      <c r="K345" s="10"/>
      <c r="U345" s="10"/>
    </row>
    <row r="346" spans="1:21" x14ac:dyDescent="0.2">
      <c r="A346" s="10"/>
      <c r="B346" s="10"/>
      <c r="C346" s="10"/>
      <c r="D346" s="10"/>
      <c r="E346" s="10"/>
      <c r="F346" s="10"/>
      <c r="G346" s="10"/>
      <c r="H346" s="10"/>
      <c r="I346" s="10"/>
      <c r="J346" s="10"/>
      <c r="K346" s="10"/>
      <c r="U346" s="10"/>
    </row>
    <row r="347" spans="1:21" x14ac:dyDescent="0.2">
      <c r="A347" s="10"/>
      <c r="B347" s="10"/>
      <c r="C347" s="10"/>
      <c r="D347" s="10"/>
      <c r="E347" s="10"/>
      <c r="F347" s="10"/>
      <c r="G347" s="10"/>
      <c r="H347" s="10"/>
      <c r="I347" s="10"/>
      <c r="J347" s="10"/>
      <c r="K347" s="10"/>
      <c r="U347" s="10"/>
    </row>
    <row r="348" spans="1:21" x14ac:dyDescent="0.2">
      <c r="A348" s="10"/>
      <c r="B348" s="10"/>
      <c r="C348" s="10"/>
      <c r="D348" s="10"/>
      <c r="E348" s="10"/>
      <c r="F348" s="10"/>
      <c r="G348" s="10"/>
      <c r="H348" s="10"/>
      <c r="I348" s="10"/>
      <c r="J348" s="10"/>
      <c r="K348" s="10"/>
      <c r="U348" s="10"/>
    </row>
    <row r="349" spans="1:21" x14ac:dyDescent="0.2">
      <c r="A349" s="10"/>
      <c r="B349" s="10"/>
      <c r="C349" s="10"/>
      <c r="D349" s="10"/>
      <c r="E349" s="10"/>
      <c r="F349" s="10"/>
      <c r="G349" s="10"/>
      <c r="H349" s="10"/>
      <c r="I349" s="10"/>
      <c r="J349" s="10"/>
      <c r="K349" s="10"/>
      <c r="U349" s="10"/>
    </row>
    <row r="350" spans="1:21" x14ac:dyDescent="0.2">
      <c r="A350" s="10"/>
      <c r="B350" s="10"/>
      <c r="C350" s="10"/>
      <c r="D350" s="10"/>
      <c r="E350" s="10"/>
      <c r="F350" s="10"/>
      <c r="G350" s="10"/>
      <c r="H350" s="10"/>
      <c r="I350" s="10"/>
      <c r="J350" s="10"/>
      <c r="K350" s="10"/>
      <c r="U350" s="10"/>
    </row>
    <row r="351" spans="1:21" x14ac:dyDescent="0.2">
      <c r="A351" s="10"/>
      <c r="B351" s="10"/>
      <c r="C351" s="10"/>
      <c r="D351" s="10"/>
      <c r="E351" s="10"/>
      <c r="F351" s="10"/>
      <c r="G351" s="10"/>
      <c r="H351" s="10"/>
      <c r="I351" s="10"/>
      <c r="J351" s="10"/>
      <c r="K351" s="10"/>
      <c r="U351" s="10"/>
    </row>
    <row r="352" spans="1:21" x14ac:dyDescent="0.2">
      <c r="A352" s="10"/>
      <c r="B352" s="10"/>
      <c r="C352" s="10"/>
      <c r="D352" s="10"/>
      <c r="E352" s="10"/>
      <c r="F352" s="10"/>
      <c r="G352" s="10"/>
      <c r="H352" s="10"/>
      <c r="I352" s="10"/>
      <c r="J352" s="10"/>
      <c r="K352" s="10"/>
      <c r="U352" s="10"/>
    </row>
    <row r="353" spans="1:21" x14ac:dyDescent="0.2">
      <c r="A353" s="10"/>
      <c r="B353" s="10"/>
      <c r="C353" s="10"/>
      <c r="D353" s="10"/>
      <c r="E353" s="10"/>
      <c r="F353" s="10"/>
      <c r="G353" s="10"/>
      <c r="H353" s="10"/>
      <c r="I353" s="10"/>
      <c r="J353" s="10"/>
      <c r="K353" s="10"/>
      <c r="U353" s="10"/>
    </row>
    <row r="354" spans="1:21" x14ac:dyDescent="0.2">
      <c r="A354" s="10"/>
      <c r="B354" s="10"/>
      <c r="C354" s="10"/>
      <c r="D354" s="10"/>
      <c r="E354" s="10"/>
      <c r="F354" s="10"/>
      <c r="G354" s="10"/>
      <c r="H354" s="10"/>
      <c r="I354" s="10"/>
      <c r="J354" s="10"/>
      <c r="K354" s="10"/>
      <c r="U354" s="10"/>
    </row>
    <row r="355" spans="1:21" x14ac:dyDescent="0.2">
      <c r="A355" s="10"/>
      <c r="B355" s="10"/>
      <c r="C355" s="10"/>
      <c r="D355" s="10"/>
      <c r="E355" s="10"/>
      <c r="F355" s="10"/>
      <c r="G355" s="10"/>
      <c r="H355" s="10"/>
      <c r="I355" s="10"/>
      <c r="J355" s="10"/>
      <c r="K355" s="10"/>
      <c r="U355" s="10"/>
    </row>
    <row r="356" spans="1:21" x14ac:dyDescent="0.2">
      <c r="A356" s="10"/>
      <c r="B356" s="10"/>
      <c r="C356" s="10"/>
      <c r="D356" s="10"/>
      <c r="E356" s="10"/>
      <c r="F356" s="10"/>
      <c r="G356" s="10"/>
      <c r="H356" s="10"/>
      <c r="I356" s="10"/>
      <c r="J356" s="10"/>
      <c r="K356" s="10"/>
      <c r="U356" s="10"/>
    </row>
    <row r="357" spans="1:21" x14ac:dyDescent="0.2">
      <c r="A357" s="10"/>
      <c r="B357" s="10"/>
      <c r="C357" s="10"/>
      <c r="D357" s="10"/>
      <c r="E357" s="10"/>
      <c r="F357" s="10"/>
      <c r="G357" s="10"/>
      <c r="H357" s="10"/>
      <c r="I357" s="10"/>
      <c r="J357" s="10"/>
      <c r="K357" s="10"/>
      <c r="U357" s="10"/>
    </row>
    <row r="358" spans="1:21" x14ac:dyDescent="0.2">
      <c r="A358" s="10"/>
      <c r="B358" s="10"/>
      <c r="C358" s="10"/>
      <c r="D358" s="10"/>
      <c r="E358" s="10"/>
      <c r="F358" s="10"/>
      <c r="G358" s="10"/>
      <c r="H358" s="10"/>
      <c r="I358" s="10"/>
      <c r="J358" s="10"/>
      <c r="K358" s="10"/>
      <c r="U358" s="10"/>
    </row>
    <row r="359" spans="1:21" x14ac:dyDescent="0.2">
      <c r="A359" s="10"/>
      <c r="B359" s="10"/>
      <c r="C359" s="10"/>
      <c r="D359" s="10"/>
      <c r="E359" s="10"/>
      <c r="F359" s="10"/>
      <c r="G359" s="10"/>
      <c r="H359" s="10"/>
      <c r="I359" s="10"/>
      <c r="J359" s="10"/>
      <c r="K359" s="10"/>
      <c r="U359" s="10"/>
    </row>
    <row r="360" spans="1:21" x14ac:dyDescent="0.2">
      <c r="A360" s="10"/>
      <c r="B360" s="10"/>
      <c r="C360" s="10"/>
      <c r="D360" s="10"/>
      <c r="E360" s="10"/>
      <c r="F360" s="10"/>
      <c r="G360" s="10"/>
      <c r="H360" s="10"/>
      <c r="I360" s="10"/>
      <c r="J360" s="10"/>
      <c r="K360" s="10"/>
      <c r="U360" s="10"/>
    </row>
    <row r="361" spans="1:21" x14ac:dyDescent="0.2">
      <c r="A361" s="10"/>
      <c r="B361" s="10"/>
      <c r="C361" s="10"/>
      <c r="D361" s="10"/>
      <c r="E361" s="10"/>
      <c r="F361" s="10"/>
      <c r="G361" s="10"/>
      <c r="H361" s="10"/>
      <c r="I361" s="10"/>
      <c r="J361" s="10"/>
      <c r="K361" s="10"/>
      <c r="U361" s="10"/>
    </row>
    <row r="362" spans="1:21" x14ac:dyDescent="0.2">
      <c r="A362" s="10"/>
      <c r="B362" s="10"/>
      <c r="C362" s="10"/>
      <c r="D362" s="10"/>
      <c r="E362" s="10"/>
      <c r="F362" s="10"/>
      <c r="G362" s="10"/>
      <c r="H362" s="10"/>
      <c r="I362" s="10"/>
      <c r="J362" s="10"/>
      <c r="K362" s="10"/>
      <c r="U362" s="10"/>
    </row>
    <row r="363" spans="1:21" x14ac:dyDescent="0.2">
      <c r="A363" s="10"/>
      <c r="B363" s="10"/>
      <c r="C363" s="10"/>
      <c r="D363" s="10"/>
      <c r="E363" s="10"/>
      <c r="F363" s="10"/>
      <c r="G363" s="10"/>
      <c r="H363" s="10"/>
      <c r="I363" s="10"/>
      <c r="J363" s="10"/>
      <c r="K363" s="10"/>
      <c r="U363" s="10"/>
    </row>
    <row r="364" spans="1:21" x14ac:dyDescent="0.2">
      <c r="A364" s="10"/>
      <c r="B364" s="10"/>
      <c r="C364" s="10"/>
      <c r="D364" s="10"/>
      <c r="E364" s="10"/>
      <c r="F364" s="10"/>
      <c r="G364" s="10"/>
      <c r="H364" s="10"/>
      <c r="I364" s="10"/>
      <c r="J364" s="10"/>
      <c r="K364" s="10"/>
      <c r="U364" s="10"/>
    </row>
    <row r="365" spans="1:21" x14ac:dyDescent="0.2">
      <c r="A365" s="10"/>
      <c r="B365" s="10"/>
      <c r="C365" s="10"/>
      <c r="D365" s="10"/>
      <c r="E365" s="10"/>
      <c r="F365" s="10"/>
      <c r="G365" s="10"/>
      <c r="H365" s="10"/>
      <c r="I365" s="10"/>
      <c r="J365" s="10"/>
      <c r="K365" s="10"/>
      <c r="U365" s="10"/>
    </row>
    <row r="366" spans="1:21" x14ac:dyDescent="0.2">
      <c r="A366" s="10"/>
      <c r="B366" s="10"/>
      <c r="C366" s="10"/>
      <c r="D366" s="10"/>
      <c r="E366" s="10"/>
      <c r="F366" s="10"/>
      <c r="G366" s="10"/>
      <c r="H366" s="10"/>
      <c r="I366" s="10"/>
      <c r="J366" s="10"/>
      <c r="K366" s="10"/>
      <c r="U366" s="10"/>
    </row>
    <row r="367" spans="1:21" x14ac:dyDescent="0.2">
      <c r="A367" s="10"/>
      <c r="B367" s="10"/>
      <c r="C367" s="10"/>
      <c r="D367" s="10"/>
      <c r="E367" s="10"/>
      <c r="F367" s="10"/>
      <c r="G367" s="10"/>
      <c r="H367" s="10"/>
      <c r="I367" s="10"/>
      <c r="J367" s="10"/>
      <c r="K367" s="10"/>
      <c r="U367" s="10"/>
    </row>
    <row r="368" spans="1:21" x14ac:dyDescent="0.2">
      <c r="A368" s="10"/>
      <c r="B368" s="10"/>
      <c r="C368" s="10"/>
      <c r="D368" s="10"/>
      <c r="E368" s="10"/>
      <c r="F368" s="10"/>
      <c r="G368" s="10"/>
      <c r="H368" s="10"/>
      <c r="I368" s="10"/>
      <c r="J368" s="10"/>
      <c r="K368" s="10"/>
      <c r="U368" s="10"/>
    </row>
    <row r="369" spans="1:21" x14ac:dyDescent="0.2">
      <c r="A369" s="10"/>
      <c r="B369" s="10"/>
      <c r="C369" s="10"/>
      <c r="D369" s="10"/>
      <c r="E369" s="10"/>
      <c r="F369" s="10"/>
      <c r="G369" s="10"/>
      <c r="H369" s="10"/>
      <c r="I369" s="10"/>
      <c r="J369" s="10"/>
      <c r="K369" s="10"/>
      <c r="U369" s="10"/>
    </row>
    <row r="370" spans="1:21" x14ac:dyDescent="0.2">
      <c r="A370" s="10"/>
      <c r="B370" s="10"/>
      <c r="C370" s="10"/>
      <c r="D370" s="10"/>
      <c r="E370" s="10"/>
      <c r="F370" s="10"/>
      <c r="G370" s="10"/>
      <c r="H370" s="10"/>
      <c r="I370" s="10"/>
      <c r="J370" s="10"/>
      <c r="K370" s="10"/>
      <c r="U370" s="10"/>
    </row>
    <row r="371" spans="1:21" x14ac:dyDescent="0.2">
      <c r="A371" s="10"/>
      <c r="B371" s="10"/>
      <c r="C371" s="10"/>
      <c r="D371" s="10"/>
      <c r="E371" s="10"/>
      <c r="F371" s="10"/>
      <c r="G371" s="10"/>
      <c r="H371" s="10"/>
      <c r="I371" s="10"/>
      <c r="J371" s="10"/>
      <c r="K371" s="10"/>
      <c r="U371" s="10"/>
    </row>
    <row r="372" spans="1:21" x14ac:dyDescent="0.2">
      <c r="A372" s="10"/>
      <c r="B372" s="10"/>
      <c r="C372" s="10"/>
      <c r="D372" s="10"/>
      <c r="E372" s="10"/>
      <c r="F372" s="10"/>
      <c r="G372" s="10"/>
      <c r="H372" s="10"/>
      <c r="I372" s="10"/>
      <c r="J372" s="10"/>
      <c r="K372" s="10"/>
      <c r="U372" s="10"/>
    </row>
    <row r="373" spans="1:21" x14ac:dyDescent="0.2">
      <c r="A373" s="10"/>
      <c r="B373" s="10"/>
      <c r="C373" s="10"/>
      <c r="D373" s="10"/>
      <c r="E373" s="10"/>
      <c r="F373" s="10"/>
      <c r="G373" s="10"/>
      <c r="H373" s="10"/>
      <c r="I373" s="10"/>
      <c r="J373" s="10"/>
      <c r="K373" s="10"/>
      <c r="U373" s="10"/>
    </row>
    <row r="374" spans="1:21" x14ac:dyDescent="0.2">
      <c r="A374" s="10"/>
      <c r="B374" s="10"/>
      <c r="C374" s="10"/>
      <c r="D374" s="10"/>
      <c r="E374" s="10"/>
      <c r="F374" s="10"/>
      <c r="G374" s="10"/>
      <c r="H374" s="10"/>
      <c r="I374" s="10"/>
      <c r="J374" s="10"/>
      <c r="K374" s="10"/>
      <c r="U374" s="10"/>
    </row>
    <row r="375" spans="1:21" x14ac:dyDescent="0.2">
      <c r="A375" s="10"/>
      <c r="B375" s="10"/>
      <c r="C375" s="10"/>
      <c r="D375" s="10"/>
      <c r="E375" s="10"/>
      <c r="F375" s="10"/>
      <c r="G375" s="10"/>
      <c r="H375" s="10"/>
      <c r="I375" s="10"/>
      <c r="J375" s="10"/>
      <c r="K375" s="10"/>
      <c r="U375" s="10"/>
    </row>
    <row r="376" spans="1:21" x14ac:dyDescent="0.2">
      <c r="A376" s="10"/>
      <c r="B376" s="10"/>
      <c r="C376" s="10"/>
      <c r="D376" s="10"/>
      <c r="E376" s="10"/>
      <c r="F376" s="10"/>
      <c r="G376" s="10"/>
      <c r="H376" s="10"/>
      <c r="I376" s="10"/>
      <c r="J376" s="10"/>
      <c r="K376" s="10"/>
      <c r="U376" s="10"/>
    </row>
    <row r="377" spans="1:21" x14ac:dyDescent="0.2">
      <c r="A377" s="10"/>
      <c r="B377" s="10"/>
      <c r="C377" s="10"/>
      <c r="D377" s="10"/>
      <c r="E377" s="10"/>
      <c r="F377" s="10"/>
      <c r="G377" s="10"/>
      <c r="H377" s="10"/>
      <c r="I377" s="10"/>
      <c r="J377" s="10"/>
      <c r="K377" s="10"/>
      <c r="U377" s="10"/>
    </row>
    <row r="378" spans="1:21" x14ac:dyDescent="0.2">
      <c r="A378" s="10"/>
      <c r="B378" s="10"/>
      <c r="C378" s="10"/>
      <c r="D378" s="10"/>
      <c r="E378" s="10"/>
      <c r="F378" s="10"/>
      <c r="G378" s="10"/>
      <c r="H378" s="10"/>
      <c r="I378" s="10"/>
      <c r="J378" s="10"/>
      <c r="K378" s="10"/>
      <c r="U378" s="10"/>
    </row>
    <row r="379" spans="1:21" x14ac:dyDescent="0.2">
      <c r="A379" s="10"/>
      <c r="B379" s="10"/>
      <c r="C379" s="10"/>
      <c r="D379" s="10"/>
      <c r="E379" s="10"/>
      <c r="F379" s="10"/>
      <c r="G379" s="10"/>
      <c r="H379" s="10"/>
      <c r="I379" s="10"/>
      <c r="J379" s="10"/>
      <c r="K379" s="10"/>
      <c r="U379" s="10"/>
    </row>
    <row r="380" spans="1:21" x14ac:dyDescent="0.2">
      <c r="A380" s="10"/>
      <c r="B380" s="10"/>
      <c r="C380" s="10"/>
      <c r="D380" s="10"/>
      <c r="E380" s="10"/>
      <c r="F380" s="10"/>
      <c r="G380" s="10"/>
      <c r="H380" s="10"/>
      <c r="I380" s="10"/>
      <c r="J380" s="10"/>
      <c r="K380" s="10"/>
      <c r="U380" s="10"/>
    </row>
    <row r="381" spans="1:21" x14ac:dyDescent="0.2">
      <c r="A381" s="10"/>
      <c r="B381" s="10"/>
      <c r="C381" s="10"/>
      <c r="D381" s="10"/>
      <c r="E381" s="10"/>
      <c r="F381" s="10"/>
      <c r="G381" s="10"/>
      <c r="H381" s="10"/>
      <c r="I381" s="10"/>
      <c r="J381" s="10"/>
      <c r="K381" s="10"/>
      <c r="U381" s="10"/>
    </row>
    <row r="382" spans="1:21" x14ac:dyDescent="0.2">
      <c r="A382" s="10"/>
      <c r="B382" s="10"/>
      <c r="C382" s="10"/>
      <c r="D382" s="10"/>
      <c r="E382" s="10"/>
      <c r="F382" s="10"/>
      <c r="G382" s="10"/>
      <c r="H382" s="10"/>
      <c r="I382" s="10"/>
      <c r="J382" s="10"/>
      <c r="K382" s="10"/>
      <c r="U382" s="10"/>
    </row>
    <row r="383" spans="1:21" x14ac:dyDescent="0.2">
      <c r="A383" s="10"/>
      <c r="B383" s="10"/>
      <c r="C383" s="10"/>
      <c r="D383" s="10"/>
      <c r="E383" s="10"/>
      <c r="F383" s="10"/>
      <c r="G383" s="10"/>
      <c r="H383" s="10"/>
      <c r="I383" s="10"/>
      <c r="J383" s="10"/>
      <c r="K383" s="10"/>
      <c r="U383" s="10"/>
    </row>
    <row r="384" spans="1:21" x14ac:dyDescent="0.2">
      <c r="A384" s="10"/>
      <c r="B384" s="10"/>
      <c r="C384" s="10"/>
      <c r="D384" s="10"/>
      <c r="E384" s="10"/>
      <c r="F384" s="10"/>
      <c r="G384" s="10"/>
      <c r="H384" s="10"/>
      <c r="I384" s="10"/>
      <c r="J384" s="10"/>
      <c r="K384" s="10"/>
      <c r="U384" s="10"/>
    </row>
    <row r="385" spans="1:21" x14ac:dyDescent="0.2">
      <c r="A385" s="10"/>
      <c r="B385" s="10"/>
      <c r="C385" s="10"/>
      <c r="D385" s="10"/>
      <c r="E385" s="10"/>
      <c r="F385" s="10"/>
      <c r="G385" s="10"/>
      <c r="H385" s="10"/>
      <c r="I385" s="10"/>
      <c r="J385" s="10"/>
      <c r="K385" s="10"/>
      <c r="U385" s="10"/>
    </row>
    <row r="386" spans="1:21" x14ac:dyDescent="0.2">
      <c r="A386" s="10"/>
      <c r="B386" s="10"/>
      <c r="C386" s="10"/>
      <c r="D386" s="10"/>
      <c r="E386" s="10"/>
      <c r="F386" s="10"/>
      <c r="G386" s="10"/>
      <c r="H386" s="10"/>
      <c r="I386" s="10"/>
      <c r="J386" s="10"/>
      <c r="K386" s="10"/>
      <c r="U386" s="10"/>
    </row>
    <row r="387" spans="1:21" x14ac:dyDescent="0.2">
      <c r="A387" s="10"/>
      <c r="B387" s="10"/>
      <c r="C387" s="10"/>
      <c r="D387" s="10"/>
      <c r="E387" s="10"/>
      <c r="F387" s="10"/>
      <c r="G387" s="10"/>
      <c r="H387" s="10"/>
      <c r="I387" s="10"/>
      <c r="J387" s="10"/>
      <c r="K387" s="10"/>
      <c r="U387" s="10"/>
    </row>
    <row r="388" spans="1:21" x14ac:dyDescent="0.2">
      <c r="A388" s="10"/>
      <c r="B388" s="10"/>
      <c r="C388" s="10"/>
      <c r="D388" s="10"/>
      <c r="E388" s="10"/>
      <c r="F388" s="10"/>
      <c r="G388" s="10"/>
      <c r="H388" s="10"/>
      <c r="I388" s="10"/>
      <c r="J388" s="10"/>
      <c r="K388" s="10"/>
      <c r="U388" s="10"/>
    </row>
    <row r="389" spans="1:21" x14ac:dyDescent="0.2">
      <c r="A389" s="10"/>
      <c r="B389" s="10"/>
      <c r="C389" s="10"/>
      <c r="D389" s="10"/>
      <c r="E389" s="10"/>
      <c r="F389" s="10"/>
      <c r="G389" s="10"/>
      <c r="H389" s="10"/>
      <c r="I389" s="10"/>
      <c r="J389" s="10"/>
      <c r="K389" s="10"/>
      <c r="U389" s="10"/>
    </row>
    <row r="390" spans="1:21" x14ac:dyDescent="0.2">
      <c r="A390" s="10"/>
      <c r="B390" s="10"/>
      <c r="C390" s="10"/>
      <c r="D390" s="10"/>
      <c r="E390" s="10"/>
      <c r="F390" s="10"/>
      <c r="G390" s="10"/>
      <c r="H390" s="10"/>
      <c r="I390" s="10"/>
      <c r="J390" s="10"/>
      <c r="K390" s="10"/>
      <c r="U390" s="10"/>
    </row>
    <row r="391" spans="1:21" x14ac:dyDescent="0.2">
      <c r="A391" s="10"/>
      <c r="B391" s="10"/>
      <c r="C391" s="10"/>
      <c r="D391" s="10"/>
      <c r="E391" s="10"/>
      <c r="F391" s="10"/>
      <c r="G391" s="10"/>
      <c r="H391" s="10"/>
      <c r="I391" s="10"/>
      <c r="J391" s="10"/>
      <c r="K391" s="10"/>
      <c r="U391" s="10"/>
    </row>
    <row r="392" spans="1:21" x14ac:dyDescent="0.2">
      <c r="A392" s="10"/>
      <c r="B392" s="10"/>
      <c r="C392" s="10"/>
      <c r="D392" s="10"/>
      <c r="E392" s="10"/>
      <c r="F392" s="10"/>
      <c r="G392" s="10"/>
      <c r="H392" s="10"/>
      <c r="I392" s="10"/>
      <c r="J392" s="10"/>
      <c r="K392" s="10"/>
      <c r="U392" s="10"/>
    </row>
    <row r="393" spans="1:21" x14ac:dyDescent="0.2">
      <c r="A393" s="10"/>
      <c r="B393" s="10"/>
      <c r="C393" s="10"/>
      <c r="D393" s="10"/>
      <c r="E393" s="10"/>
      <c r="F393" s="10"/>
      <c r="G393" s="10"/>
      <c r="H393" s="10"/>
      <c r="I393" s="10"/>
      <c r="J393" s="10"/>
      <c r="K393" s="10"/>
      <c r="U393" s="10"/>
    </row>
    <row r="394" spans="1:21" x14ac:dyDescent="0.2">
      <c r="A394" s="10"/>
      <c r="B394" s="10"/>
      <c r="C394" s="10"/>
      <c r="D394" s="10"/>
      <c r="E394" s="10"/>
      <c r="F394" s="10"/>
      <c r="G394" s="10"/>
      <c r="H394" s="10"/>
      <c r="I394" s="10"/>
      <c r="J394" s="10"/>
      <c r="K394" s="10"/>
      <c r="U394" s="10"/>
    </row>
    <row r="395" spans="1:21" x14ac:dyDescent="0.2">
      <c r="A395" s="10"/>
      <c r="B395" s="10"/>
      <c r="C395" s="10"/>
      <c r="D395" s="10"/>
      <c r="E395" s="10"/>
      <c r="F395" s="10"/>
      <c r="G395" s="10"/>
      <c r="H395" s="10"/>
      <c r="I395" s="10"/>
      <c r="J395" s="10"/>
      <c r="K395" s="10"/>
      <c r="U395" s="10"/>
    </row>
    <row r="396" spans="1:21" x14ac:dyDescent="0.2">
      <c r="A396" s="10"/>
      <c r="B396" s="10"/>
      <c r="C396" s="10"/>
      <c r="D396" s="10"/>
      <c r="E396" s="10"/>
      <c r="F396" s="10"/>
      <c r="G396" s="10"/>
      <c r="H396" s="10"/>
      <c r="I396" s="10"/>
      <c r="J396" s="10"/>
      <c r="K396" s="10"/>
      <c r="U396" s="10"/>
    </row>
    <row r="397" spans="1:21" x14ac:dyDescent="0.2">
      <c r="A397" s="10"/>
      <c r="B397" s="10"/>
      <c r="C397" s="10"/>
      <c r="D397" s="10"/>
      <c r="E397" s="10"/>
      <c r="F397" s="10"/>
      <c r="G397" s="10"/>
      <c r="H397" s="10"/>
      <c r="I397" s="10"/>
      <c r="J397" s="10"/>
      <c r="K397" s="10"/>
      <c r="U397" s="10"/>
    </row>
    <row r="398" spans="1:21" x14ac:dyDescent="0.2">
      <c r="A398" s="10"/>
      <c r="B398" s="10"/>
      <c r="C398" s="10"/>
      <c r="D398" s="10"/>
      <c r="E398" s="10"/>
      <c r="F398" s="10"/>
      <c r="G398" s="10"/>
      <c r="H398" s="10"/>
      <c r="I398" s="10"/>
      <c r="J398" s="10"/>
      <c r="K398" s="10"/>
      <c r="U398" s="10"/>
    </row>
    <row r="399" spans="1:21" x14ac:dyDescent="0.2">
      <c r="A399" s="10"/>
      <c r="B399" s="10"/>
      <c r="C399" s="10"/>
      <c r="D399" s="10"/>
      <c r="E399" s="10"/>
      <c r="F399" s="10"/>
      <c r="G399" s="10"/>
      <c r="H399" s="10"/>
      <c r="I399" s="10"/>
      <c r="J399" s="10"/>
      <c r="K399" s="10"/>
      <c r="U399" s="10"/>
    </row>
    <row r="400" spans="1:21" x14ac:dyDescent="0.2">
      <c r="A400" s="10"/>
      <c r="B400" s="10"/>
      <c r="C400" s="10"/>
      <c r="D400" s="10"/>
      <c r="E400" s="10"/>
      <c r="F400" s="10"/>
      <c r="G400" s="10"/>
      <c r="H400" s="10"/>
      <c r="I400" s="10"/>
      <c r="J400" s="10"/>
      <c r="K400" s="10"/>
      <c r="U400" s="10"/>
    </row>
    <row r="401" spans="1:21" x14ac:dyDescent="0.2">
      <c r="A401" s="10"/>
      <c r="B401" s="10"/>
      <c r="C401" s="10"/>
      <c r="D401" s="10"/>
      <c r="E401" s="10"/>
      <c r="F401" s="10"/>
      <c r="G401" s="10"/>
      <c r="H401" s="10"/>
      <c r="I401" s="10"/>
      <c r="J401" s="10"/>
      <c r="K401" s="10"/>
      <c r="U401" s="10"/>
    </row>
    <row r="402" spans="1:21" x14ac:dyDescent="0.2">
      <c r="A402" s="10"/>
      <c r="B402" s="10"/>
      <c r="C402" s="10"/>
      <c r="D402" s="10"/>
      <c r="E402" s="10"/>
      <c r="F402" s="10"/>
      <c r="G402" s="10"/>
      <c r="H402" s="10"/>
      <c r="I402" s="10"/>
      <c r="J402" s="10"/>
      <c r="K402" s="10"/>
      <c r="U402" s="10"/>
    </row>
    <row r="403" spans="1:21" x14ac:dyDescent="0.2">
      <c r="A403" s="10"/>
      <c r="B403" s="10"/>
      <c r="C403" s="10"/>
      <c r="D403" s="10"/>
      <c r="E403" s="10"/>
      <c r="F403" s="10"/>
      <c r="G403" s="10"/>
      <c r="H403" s="10"/>
      <c r="I403" s="10"/>
      <c r="J403" s="10"/>
      <c r="K403" s="10"/>
      <c r="U403" s="10"/>
    </row>
    <row r="404" spans="1:21" x14ac:dyDescent="0.2">
      <c r="A404" s="10"/>
      <c r="B404" s="10"/>
      <c r="C404" s="10"/>
      <c r="D404" s="10"/>
      <c r="E404" s="10"/>
      <c r="F404" s="10"/>
      <c r="G404" s="10"/>
      <c r="H404" s="10"/>
      <c r="I404" s="10"/>
      <c r="J404" s="10"/>
      <c r="K404" s="10"/>
      <c r="U404" s="10"/>
    </row>
    <row r="405" spans="1:21" x14ac:dyDescent="0.2">
      <c r="A405" s="10"/>
      <c r="B405" s="10"/>
      <c r="C405" s="10"/>
      <c r="D405" s="10"/>
      <c r="E405" s="10"/>
      <c r="F405" s="10"/>
      <c r="G405" s="10"/>
      <c r="H405" s="10"/>
      <c r="I405" s="10"/>
      <c r="J405" s="10"/>
      <c r="K405" s="10"/>
      <c r="U405" s="10"/>
    </row>
    <row r="406" spans="1:21" x14ac:dyDescent="0.2">
      <c r="A406" s="10"/>
      <c r="B406" s="10"/>
      <c r="C406" s="10"/>
      <c r="D406" s="10"/>
      <c r="E406" s="10"/>
      <c r="F406" s="10"/>
      <c r="G406" s="10"/>
      <c r="H406" s="10"/>
      <c r="I406" s="10"/>
      <c r="J406" s="10"/>
      <c r="K406" s="10"/>
      <c r="U406" s="10"/>
    </row>
    <row r="407" spans="1:21" x14ac:dyDescent="0.2">
      <c r="A407" s="10"/>
      <c r="B407" s="10"/>
      <c r="C407" s="10"/>
      <c r="D407" s="10"/>
      <c r="E407" s="10"/>
      <c r="F407" s="10"/>
      <c r="G407" s="10"/>
      <c r="H407" s="10"/>
      <c r="I407" s="10"/>
      <c r="J407" s="10"/>
      <c r="K407" s="10"/>
      <c r="U407" s="10"/>
    </row>
    <row r="408" spans="1:21" x14ac:dyDescent="0.2">
      <c r="A408" s="10"/>
      <c r="B408" s="10"/>
      <c r="C408" s="10"/>
      <c r="D408" s="10"/>
      <c r="E408" s="10"/>
      <c r="F408" s="10"/>
      <c r="G408" s="10"/>
      <c r="H408" s="10"/>
      <c r="I408" s="10"/>
      <c r="J408" s="10"/>
      <c r="K408" s="10"/>
      <c r="U408" s="10"/>
    </row>
    <row r="409" spans="1:21" x14ac:dyDescent="0.2">
      <c r="A409" s="10"/>
      <c r="B409" s="10"/>
      <c r="C409" s="10"/>
      <c r="D409" s="10"/>
      <c r="E409" s="10"/>
      <c r="F409" s="10"/>
      <c r="G409" s="10"/>
      <c r="H409" s="10"/>
      <c r="I409" s="10"/>
      <c r="J409" s="10"/>
      <c r="K409" s="10"/>
      <c r="U409" s="10"/>
    </row>
    <row r="410" spans="1:21" x14ac:dyDescent="0.2">
      <c r="A410" s="10"/>
      <c r="B410" s="10"/>
      <c r="C410" s="10"/>
      <c r="D410" s="10"/>
      <c r="E410" s="10"/>
      <c r="F410" s="10"/>
      <c r="G410" s="10"/>
      <c r="H410" s="10"/>
      <c r="I410" s="10"/>
      <c r="J410" s="10"/>
      <c r="K410" s="10"/>
      <c r="U410" s="10"/>
    </row>
    <row r="411" spans="1:21" x14ac:dyDescent="0.2">
      <c r="A411" s="10"/>
      <c r="B411" s="10"/>
      <c r="C411" s="10"/>
      <c r="D411" s="10"/>
      <c r="E411" s="10"/>
      <c r="F411" s="10"/>
      <c r="G411" s="10"/>
      <c r="H411" s="10"/>
      <c r="I411" s="10"/>
      <c r="J411" s="10"/>
      <c r="K411" s="10"/>
      <c r="U411" s="10"/>
    </row>
    <row r="412" spans="1:21" x14ac:dyDescent="0.2">
      <c r="A412" s="10"/>
      <c r="B412" s="10"/>
      <c r="C412" s="10"/>
      <c r="D412" s="10"/>
      <c r="E412" s="10"/>
      <c r="F412" s="10"/>
      <c r="G412" s="10"/>
      <c r="H412" s="10"/>
      <c r="I412" s="10"/>
      <c r="J412" s="10"/>
      <c r="K412" s="10"/>
      <c r="U412" s="10"/>
    </row>
    <row r="413" spans="1:21" x14ac:dyDescent="0.2">
      <c r="A413" s="10"/>
      <c r="B413" s="10"/>
      <c r="C413" s="10"/>
      <c r="D413" s="10"/>
      <c r="E413" s="10"/>
      <c r="F413" s="10"/>
      <c r="G413" s="10"/>
      <c r="H413" s="10"/>
      <c r="I413" s="10"/>
      <c r="J413" s="10"/>
      <c r="K413" s="10"/>
      <c r="U413" s="10"/>
    </row>
    <row r="414" spans="1:21" x14ac:dyDescent="0.2">
      <c r="A414" s="10"/>
      <c r="B414" s="10"/>
      <c r="C414" s="10"/>
      <c r="D414" s="10"/>
      <c r="E414" s="10"/>
      <c r="F414" s="10"/>
      <c r="G414" s="10"/>
      <c r="H414" s="10"/>
      <c r="I414" s="10"/>
      <c r="J414" s="10"/>
      <c r="K414" s="10"/>
      <c r="U414" s="10"/>
    </row>
    <row r="415" spans="1:21" x14ac:dyDescent="0.2">
      <c r="A415" s="10"/>
      <c r="B415" s="10"/>
      <c r="C415" s="10"/>
      <c r="D415" s="10"/>
      <c r="E415" s="10"/>
      <c r="F415" s="10"/>
      <c r="G415" s="10"/>
      <c r="H415" s="10"/>
      <c r="I415" s="10"/>
      <c r="J415" s="10"/>
      <c r="K415" s="10"/>
      <c r="U415" s="10"/>
    </row>
    <row r="416" spans="1:21" x14ac:dyDescent="0.2">
      <c r="A416" s="10"/>
      <c r="B416" s="10"/>
      <c r="C416" s="10"/>
      <c r="D416" s="10"/>
      <c r="E416" s="10"/>
      <c r="F416" s="10"/>
      <c r="G416" s="10"/>
      <c r="H416" s="10"/>
      <c r="I416" s="10"/>
      <c r="J416" s="10"/>
      <c r="K416" s="10"/>
      <c r="U416" s="10"/>
    </row>
    <row r="417" spans="1:21" x14ac:dyDescent="0.2">
      <c r="A417" s="10"/>
      <c r="B417" s="10"/>
      <c r="C417" s="10"/>
      <c r="D417" s="10"/>
      <c r="E417" s="10"/>
      <c r="F417" s="10"/>
      <c r="G417" s="10"/>
      <c r="H417" s="10"/>
      <c r="I417" s="10"/>
      <c r="J417" s="10"/>
      <c r="K417" s="10"/>
      <c r="U417" s="10"/>
    </row>
    <row r="418" spans="1:21" x14ac:dyDescent="0.2">
      <c r="A418" s="10"/>
      <c r="B418" s="10"/>
      <c r="C418" s="10"/>
      <c r="D418" s="10"/>
      <c r="E418" s="10"/>
      <c r="F418" s="10"/>
      <c r="G418" s="10"/>
      <c r="H418" s="10"/>
      <c r="I418" s="10"/>
      <c r="J418" s="10"/>
      <c r="K418" s="10"/>
      <c r="U418" s="10"/>
    </row>
    <row r="419" spans="1:21" x14ac:dyDescent="0.2">
      <c r="A419" s="10"/>
      <c r="B419" s="10"/>
      <c r="C419" s="10"/>
      <c r="D419" s="10"/>
      <c r="E419" s="10"/>
      <c r="F419" s="10"/>
      <c r="G419" s="10"/>
      <c r="H419" s="10"/>
      <c r="I419" s="10"/>
      <c r="J419" s="10"/>
      <c r="K419" s="10"/>
      <c r="U419" s="10"/>
    </row>
    <row r="420" spans="1:21" x14ac:dyDescent="0.2">
      <c r="A420" s="10"/>
      <c r="B420" s="10"/>
      <c r="C420" s="10"/>
      <c r="D420" s="10"/>
      <c r="E420" s="10"/>
      <c r="F420" s="10"/>
      <c r="G420" s="10"/>
      <c r="H420" s="10"/>
      <c r="I420" s="10"/>
      <c r="J420" s="10"/>
      <c r="K420" s="10"/>
      <c r="U420" s="10"/>
    </row>
    <row r="421" spans="1:21" x14ac:dyDescent="0.2">
      <c r="A421" s="10"/>
      <c r="B421" s="10"/>
      <c r="C421" s="10"/>
      <c r="D421" s="10"/>
      <c r="E421" s="10"/>
      <c r="F421" s="10"/>
      <c r="G421" s="10"/>
      <c r="H421" s="10"/>
      <c r="I421" s="10"/>
      <c r="J421" s="10"/>
      <c r="K421" s="10"/>
      <c r="U421" s="10"/>
    </row>
    <row r="422" spans="1:21" x14ac:dyDescent="0.2">
      <c r="A422" s="10"/>
      <c r="B422" s="10"/>
      <c r="C422" s="10"/>
      <c r="D422" s="10"/>
      <c r="E422" s="10"/>
      <c r="F422" s="10"/>
      <c r="G422" s="10"/>
      <c r="H422" s="10"/>
      <c r="I422" s="10"/>
      <c r="J422" s="10"/>
      <c r="K422" s="10"/>
      <c r="U422" s="10"/>
    </row>
    <row r="423" spans="1:21" x14ac:dyDescent="0.2">
      <c r="A423" s="10"/>
      <c r="B423" s="10"/>
      <c r="C423" s="10"/>
      <c r="D423" s="10"/>
      <c r="E423" s="10"/>
      <c r="F423" s="10"/>
      <c r="G423" s="10"/>
      <c r="H423" s="10"/>
      <c r="I423" s="10"/>
      <c r="J423" s="10"/>
      <c r="K423" s="10"/>
      <c r="U423" s="10"/>
    </row>
    <row r="424" spans="1:21" x14ac:dyDescent="0.2">
      <c r="A424" s="10"/>
      <c r="B424" s="10"/>
      <c r="C424" s="10"/>
      <c r="D424" s="10"/>
      <c r="E424" s="10"/>
      <c r="F424" s="10"/>
      <c r="G424" s="10"/>
      <c r="H424" s="10"/>
      <c r="I424" s="10"/>
      <c r="J424" s="10"/>
      <c r="K424" s="10"/>
      <c r="U424" s="10"/>
    </row>
    <row r="425" spans="1:21" x14ac:dyDescent="0.2">
      <c r="A425" s="10"/>
      <c r="B425" s="10"/>
      <c r="C425" s="10"/>
      <c r="D425" s="10"/>
      <c r="E425" s="10"/>
      <c r="F425" s="10"/>
      <c r="G425" s="10"/>
      <c r="H425" s="10"/>
      <c r="I425" s="10"/>
      <c r="J425" s="10"/>
      <c r="K425" s="10"/>
      <c r="U425" s="10"/>
    </row>
    <row r="426" spans="1:21" x14ac:dyDescent="0.2">
      <c r="A426" s="10"/>
      <c r="B426" s="10"/>
      <c r="C426" s="10"/>
      <c r="D426" s="10"/>
      <c r="E426" s="10"/>
      <c r="F426" s="10"/>
      <c r="G426" s="10"/>
      <c r="H426" s="10"/>
      <c r="I426" s="10"/>
      <c r="J426" s="10"/>
      <c r="K426" s="10"/>
      <c r="U426" s="10"/>
    </row>
    <row r="427" spans="1:21" x14ac:dyDescent="0.2">
      <c r="A427" s="10"/>
      <c r="B427" s="10"/>
      <c r="C427" s="10"/>
      <c r="D427" s="10"/>
      <c r="E427" s="10"/>
      <c r="F427" s="10"/>
      <c r="G427" s="10"/>
      <c r="H427" s="10"/>
      <c r="I427" s="10"/>
      <c r="J427" s="10"/>
      <c r="K427" s="10"/>
      <c r="U427" s="10"/>
    </row>
    <row r="428" spans="1:21" x14ac:dyDescent="0.2">
      <c r="A428" s="10"/>
      <c r="B428" s="10"/>
      <c r="C428" s="10"/>
      <c r="D428" s="10"/>
      <c r="E428" s="10"/>
      <c r="F428" s="10"/>
      <c r="G428" s="10"/>
      <c r="H428" s="10"/>
      <c r="I428" s="10"/>
      <c r="J428" s="10"/>
      <c r="K428" s="10"/>
      <c r="U428" s="10"/>
    </row>
    <row r="429" spans="1:21" x14ac:dyDescent="0.2">
      <c r="A429" s="10"/>
      <c r="B429" s="10"/>
      <c r="C429" s="10"/>
      <c r="D429" s="10"/>
      <c r="E429" s="10"/>
      <c r="F429" s="10"/>
      <c r="G429" s="10"/>
      <c r="H429" s="10"/>
      <c r="I429" s="10"/>
      <c r="J429" s="10"/>
      <c r="K429" s="10"/>
      <c r="U429" s="10"/>
    </row>
    <row r="430" spans="1:21" x14ac:dyDescent="0.2">
      <c r="A430" s="10"/>
      <c r="B430" s="10"/>
      <c r="C430" s="10"/>
      <c r="D430" s="10"/>
      <c r="E430" s="10"/>
      <c r="F430" s="10"/>
      <c r="G430" s="10"/>
      <c r="H430" s="10"/>
      <c r="I430" s="10"/>
      <c r="J430" s="10"/>
      <c r="K430" s="10"/>
      <c r="U430" s="10"/>
    </row>
    <row r="431" spans="1:21" x14ac:dyDescent="0.2">
      <c r="A431" s="10"/>
      <c r="B431" s="10"/>
      <c r="C431" s="10"/>
      <c r="D431" s="10"/>
      <c r="E431" s="10"/>
      <c r="F431" s="10"/>
      <c r="G431" s="10"/>
      <c r="H431" s="10"/>
      <c r="I431" s="10"/>
      <c r="J431" s="10"/>
      <c r="K431" s="10"/>
      <c r="U431" s="10"/>
    </row>
    <row r="432" spans="1:21" x14ac:dyDescent="0.2">
      <c r="A432" s="10"/>
      <c r="B432" s="10"/>
      <c r="C432" s="10"/>
      <c r="D432" s="10"/>
      <c r="E432" s="10"/>
      <c r="F432" s="10"/>
      <c r="G432" s="10"/>
      <c r="H432" s="10"/>
      <c r="I432" s="10"/>
      <c r="J432" s="10"/>
      <c r="K432" s="10"/>
      <c r="U432" s="10"/>
    </row>
    <row r="433" spans="1:21" x14ac:dyDescent="0.2">
      <c r="A433" s="10"/>
      <c r="B433" s="10"/>
      <c r="C433" s="10"/>
      <c r="D433" s="10"/>
      <c r="E433" s="10"/>
      <c r="F433" s="10"/>
      <c r="G433" s="10"/>
      <c r="H433" s="10"/>
      <c r="I433" s="10"/>
      <c r="J433" s="10"/>
      <c r="K433" s="10"/>
      <c r="U433" s="10"/>
    </row>
    <row r="434" spans="1:21" x14ac:dyDescent="0.2">
      <c r="A434" s="10"/>
      <c r="B434" s="10"/>
      <c r="C434" s="10"/>
      <c r="D434" s="10"/>
      <c r="E434" s="10"/>
      <c r="F434" s="10"/>
      <c r="G434" s="10"/>
      <c r="H434" s="10"/>
      <c r="I434" s="10"/>
      <c r="J434" s="10"/>
      <c r="K434" s="10"/>
      <c r="U434" s="10"/>
    </row>
    <row r="435" spans="1:21" x14ac:dyDescent="0.2">
      <c r="A435" s="10"/>
      <c r="B435" s="10"/>
      <c r="C435" s="10"/>
      <c r="D435" s="10"/>
      <c r="E435" s="10"/>
      <c r="F435" s="10"/>
      <c r="G435" s="10"/>
      <c r="H435" s="10"/>
      <c r="I435" s="10"/>
      <c r="J435" s="10"/>
      <c r="K435" s="10"/>
      <c r="U435" s="10"/>
    </row>
    <row r="436" spans="1:21" x14ac:dyDescent="0.2">
      <c r="A436" s="10"/>
      <c r="B436" s="10"/>
      <c r="C436" s="10"/>
      <c r="D436" s="10"/>
      <c r="E436" s="10"/>
      <c r="F436" s="10"/>
      <c r="G436" s="10"/>
      <c r="H436" s="10"/>
      <c r="I436" s="10"/>
      <c r="J436" s="10"/>
      <c r="K436" s="10"/>
      <c r="U436" s="10"/>
    </row>
    <row r="437" spans="1:21" x14ac:dyDescent="0.2">
      <c r="A437" s="10"/>
      <c r="B437" s="10"/>
      <c r="C437" s="10"/>
      <c r="D437" s="10"/>
      <c r="E437" s="10"/>
      <c r="F437" s="10"/>
      <c r="G437" s="10"/>
      <c r="H437" s="10"/>
      <c r="I437" s="10"/>
      <c r="J437" s="10"/>
      <c r="K437" s="10"/>
      <c r="U437" s="10"/>
    </row>
    <row r="438" spans="1:21" x14ac:dyDescent="0.2">
      <c r="A438" s="10"/>
      <c r="B438" s="10"/>
      <c r="C438" s="10"/>
      <c r="D438" s="10"/>
      <c r="E438" s="10"/>
      <c r="F438" s="10"/>
      <c r="G438" s="10"/>
      <c r="H438" s="10"/>
      <c r="I438" s="10"/>
      <c r="J438" s="10"/>
      <c r="K438" s="10"/>
      <c r="U438" s="10"/>
    </row>
    <row r="439" spans="1:21" x14ac:dyDescent="0.2">
      <c r="A439" s="10"/>
      <c r="B439" s="10"/>
      <c r="C439" s="10"/>
      <c r="D439" s="10"/>
      <c r="E439" s="10"/>
      <c r="F439" s="10"/>
      <c r="G439" s="10"/>
      <c r="H439" s="10"/>
      <c r="I439" s="10"/>
      <c r="J439" s="10"/>
      <c r="K439" s="10"/>
      <c r="U439" s="10"/>
    </row>
    <row r="440" spans="1:21" x14ac:dyDescent="0.2">
      <c r="A440" s="10"/>
      <c r="B440" s="10"/>
      <c r="C440" s="10"/>
      <c r="D440" s="10"/>
      <c r="E440" s="10"/>
      <c r="F440" s="10"/>
      <c r="G440" s="10"/>
      <c r="H440" s="10"/>
      <c r="I440" s="10"/>
      <c r="J440" s="10"/>
      <c r="K440" s="10"/>
      <c r="U440" s="10"/>
    </row>
    <row r="441" spans="1:21" x14ac:dyDescent="0.2">
      <c r="A441" s="10"/>
      <c r="B441" s="10"/>
      <c r="C441" s="10"/>
      <c r="D441" s="10"/>
      <c r="E441" s="10"/>
      <c r="F441" s="10"/>
      <c r="G441" s="10"/>
      <c r="H441" s="10"/>
      <c r="I441" s="10"/>
      <c r="J441" s="10"/>
      <c r="K441" s="10"/>
      <c r="U441" s="10"/>
    </row>
    <row r="442" spans="1:21" x14ac:dyDescent="0.2">
      <c r="A442" s="10"/>
      <c r="B442" s="10"/>
      <c r="C442" s="10"/>
      <c r="D442" s="10"/>
      <c r="E442" s="10"/>
      <c r="F442" s="10"/>
      <c r="G442" s="10"/>
      <c r="H442" s="10"/>
      <c r="I442" s="10"/>
      <c r="J442" s="10"/>
      <c r="K442" s="10"/>
      <c r="U442" s="10"/>
    </row>
    <row r="443" spans="1:21" x14ac:dyDescent="0.2">
      <c r="A443" s="10"/>
      <c r="B443" s="10"/>
      <c r="C443" s="10"/>
      <c r="D443" s="10"/>
      <c r="E443" s="10"/>
      <c r="F443" s="10"/>
      <c r="G443" s="10"/>
      <c r="H443" s="10"/>
      <c r="I443" s="10"/>
      <c r="J443" s="10"/>
      <c r="K443" s="10"/>
      <c r="U443" s="10"/>
    </row>
    <row r="444" spans="1:21" x14ac:dyDescent="0.2">
      <c r="A444" s="10"/>
      <c r="B444" s="10"/>
      <c r="C444" s="10"/>
      <c r="D444" s="10"/>
      <c r="E444" s="10"/>
      <c r="F444" s="10"/>
      <c r="G444" s="10"/>
      <c r="H444" s="10"/>
      <c r="I444" s="10"/>
      <c r="J444" s="10"/>
      <c r="K444" s="10"/>
      <c r="U444" s="10"/>
    </row>
    <row r="445" spans="1:21" x14ac:dyDescent="0.2">
      <c r="A445" s="10"/>
      <c r="B445" s="10"/>
      <c r="C445" s="10"/>
      <c r="D445" s="10"/>
      <c r="E445" s="10"/>
      <c r="F445" s="10"/>
      <c r="G445" s="10"/>
      <c r="H445" s="10"/>
      <c r="I445" s="10"/>
      <c r="J445" s="10"/>
      <c r="K445" s="10"/>
      <c r="U445" s="10"/>
    </row>
    <row r="446" spans="1:21" x14ac:dyDescent="0.2">
      <c r="A446" s="10"/>
      <c r="B446" s="10"/>
      <c r="C446" s="10"/>
      <c r="D446" s="10"/>
      <c r="E446" s="10"/>
      <c r="F446" s="10"/>
      <c r="G446" s="10"/>
      <c r="H446" s="10"/>
      <c r="I446" s="10"/>
      <c r="J446" s="10"/>
      <c r="K446" s="10"/>
      <c r="U446" s="10"/>
    </row>
    <row r="447" spans="1:21" x14ac:dyDescent="0.2">
      <c r="A447" s="10"/>
      <c r="B447" s="10"/>
      <c r="C447" s="10"/>
      <c r="D447" s="10"/>
      <c r="E447" s="10"/>
      <c r="F447" s="10"/>
      <c r="G447" s="10"/>
      <c r="H447" s="10"/>
      <c r="I447" s="10"/>
      <c r="J447" s="10"/>
      <c r="K447" s="10"/>
      <c r="U447" s="10"/>
    </row>
    <row r="448" spans="1:21" x14ac:dyDescent="0.2">
      <c r="A448" s="10"/>
      <c r="B448" s="10"/>
      <c r="C448" s="10"/>
      <c r="D448" s="10"/>
      <c r="E448" s="10"/>
      <c r="F448" s="10"/>
      <c r="G448" s="10"/>
      <c r="H448" s="10"/>
      <c r="I448" s="10"/>
      <c r="J448" s="10"/>
      <c r="K448" s="10"/>
      <c r="U448" s="10"/>
    </row>
    <row r="449" spans="1:21" x14ac:dyDescent="0.2">
      <c r="A449" s="10"/>
      <c r="B449" s="10"/>
      <c r="C449" s="10"/>
      <c r="D449" s="10"/>
      <c r="E449" s="10"/>
      <c r="F449" s="10"/>
      <c r="G449" s="10"/>
      <c r="H449" s="10"/>
      <c r="I449" s="10"/>
      <c r="J449" s="10"/>
      <c r="K449" s="10"/>
      <c r="U449" s="10"/>
    </row>
    <row r="450" spans="1:21" x14ac:dyDescent="0.2">
      <c r="A450" s="10"/>
      <c r="B450" s="10"/>
      <c r="C450" s="10"/>
      <c r="D450" s="10"/>
      <c r="E450" s="10"/>
      <c r="F450" s="10"/>
      <c r="G450" s="10"/>
      <c r="H450" s="10"/>
      <c r="I450" s="10"/>
      <c r="J450" s="10"/>
      <c r="K450" s="10"/>
      <c r="U450" s="10"/>
    </row>
    <row r="451" spans="1:21" x14ac:dyDescent="0.2">
      <c r="A451" s="10"/>
      <c r="B451" s="10"/>
      <c r="C451" s="10"/>
      <c r="D451" s="10"/>
      <c r="E451" s="10"/>
      <c r="F451" s="10"/>
      <c r="G451" s="10"/>
      <c r="H451" s="10"/>
      <c r="I451" s="10"/>
      <c r="J451" s="10"/>
      <c r="K451" s="10"/>
      <c r="U451" s="10"/>
    </row>
    <row r="452" spans="1:21" x14ac:dyDescent="0.2">
      <c r="A452" s="10"/>
      <c r="B452" s="10"/>
      <c r="C452" s="10"/>
      <c r="D452" s="10"/>
      <c r="E452" s="10"/>
      <c r="F452" s="10"/>
      <c r="G452" s="10"/>
      <c r="H452" s="10"/>
      <c r="I452" s="10"/>
      <c r="J452" s="10"/>
      <c r="K452" s="10"/>
      <c r="U452" s="10"/>
    </row>
    <row r="453" spans="1:21" x14ac:dyDescent="0.2">
      <c r="A453" s="10"/>
      <c r="B453" s="10"/>
      <c r="C453" s="10"/>
      <c r="D453" s="10"/>
      <c r="E453" s="10"/>
      <c r="F453" s="10"/>
      <c r="G453" s="10"/>
      <c r="H453" s="10"/>
      <c r="I453" s="10"/>
      <c r="J453" s="10"/>
      <c r="K453" s="10"/>
      <c r="U453" s="10"/>
    </row>
    <row r="454" spans="1:21" x14ac:dyDescent="0.2">
      <c r="A454" s="10"/>
      <c r="B454" s="10"/>
      <c r="C454" s="10"/>
      <c r="D454" s="10"/>
      <c r="E454" s="10"/>
      <c r="F454" s="10"/>
      <c r="G454" s="10"/>
      <c r="H454" s="10"/>
      <c r="I454" s="10"/>
      <c r="J454" s="10"/>
      <c r="K454" s="10"/>
      <c r="U454" s="10"/>
    </row>
    <row r="455" spans="1:21" x14ac:dyDescent="0.2">
      <c r="A455" s="10"/>
      <c r="B455" s="10"/>
      <c r="C455" s="10"/>
      <c r="D455" s="10"/>
      <c r="E455" s="10"/>
      <c r="F455" s="10"/>
      <c r="G455" s="10"/>
      <c r="H455" s="10"/>
      <c r="I455" s="10"/>
      <c r="J455" s="10"/>
      <c r="K455" s="10"/>
      <c r="U455" s="10"/>
    </row>
    <row r="456" spans="1:21" x14ac:dyDescent="0.2">
      <c r="A456" s="10"/>
      <c r="B456" s="10"/>
      <c r="C456" s="10"/>
      <c r="D456" s="10"/>
      <c r="E456" s="10"/>
      <c r="F456" s="10"/>
      <c r="G456" s="10"/>
      <c r="H456" s="10"/>
      <c r="I456" s="10"/>
      <c r="J456" s="10"/>
      <c r="K456" s="10"/>
      <c r="U456" s="10"/>
    </row>
    <row r="457" spans="1:21" x14ac:dyDescent="0.2">
      <c r="A457" s="10"/>
      <c r="B457" s="10"/>
      <c r="C457" s="10"/>
      <c r="D457" s="10"/>
      <c r="E457" s="10"/>
      <c r="F457" s="10"/>
      <c r="G457" s="10"/>
      <c r="H457" s="10"/>
      <c r="I457" s="10"/>
      <c r="J457" s="10"/>
      <c r="K457" s="10"/>
      <c r="U457" s="10"/>
    </row>
    <row r="458" spans="1:21" x14ac:dyDescent="0.2">
      <c r="A458" s="10"/>
      <c r="B458" s="10"/>
      <c r="C458" s="10"/>
      <c r="D458" s="10"/>
      <c r="E458" s="10"/>
      <c r="F458" s="10"/>
      <c r="G458" s="10"/>
      <c r="H458" s="10"/>
      <c r="I458" s="10"/>
      <c r="J458" s="10"/>
      <c r="K458" s="10"/>
      <c r="U458" s="10"/>
    </row>
    <row r="459" spans="1:21" x14ac:dyDescent="0.2">
      <c r="A459" s="10"/>
      <c r="B459" s="10"/>
      <c r="C459" s="10"/>
      <c r="D459" s="10"/>
      <c r="E459" s="10"/>
      <c r="F459" s="10"/>
      <c r="G459" s="10"/>
      <c r="H459" s="10"/>
      <c r="I459" s="10"/>
      <c r="J459" s="10"/>
      <c r="K459" s="10"/>
      <c r="U459" s="10"/>
    </row>
    <row r="460" spans="1:21" x14ac:dyDescent="0.2">
      <c r="A460" s="10"/>
      <c r="B460" s="10"/>
      <c r="C460" s="10"/>
      <c r="D460" s="10"/>
      <c r="E460" s="10"/>
      <c r="F460" s="10"/>
      <c r="G460" s="10"/>
      <c r="H460" s="10"/>
      <c r="I460" s="10"/>
      <c r="J460" s="10"/>
      <c r="K460" s="10"/>
      <c r="U460" s="10"/>
    </row>
    <row r="461" spans="1:21" x14ac:dyDescent="0.2">
      <c r="A461" s="10"/>
      <c r="B461" s="10"/>
      <c r="C461" s="10"/>
      <c r="D461" s="10"/>
      <c r="E461" s="10"/>
      <c r="F461" s="10"/>
      <c r="G461" s="10"/>
      <c r="H461" s="10"/>
      <c r="I461" s="10"/>
      <c r="J461" s="10"/>
      <c r="K461" s="10"/>
      <c r="U461" s="10"/>
    </row>
    <row r="462" spans="1:21" x14ac:dyDescent="0.2">
      <c r="A462" s="10"/>
      <c r="B462" s="10"/>
      <c r="C462" s="10"/>
      <c r="D462" s="10"/>
      <c r="E462" s="10"/>
      <c r="F462" s="10"/>
      <c r="G462" s="10"/>
      <c r="H462" s="10"/>
      <c r="I462" s="10"/>
      <c r="J462" s="10"/>
      <c r="K462" s="10"/>
      <c r="U462" s="10"/>
    </row>
    <row r="463" spans="1:21" x14ac:dyDescent="0.2">
      <c r="A463" s="10"/>
      <c r="B463" s="10"/>
      <c r="C463" s="10"/>
      <c r="D463" s="10"/>
      <c r="E463" s="10"/>
      <c r="F463" s="10"/>
      <c r="G463" s="10"/>
      <c r="H463" s="10"/>
      <c r="I463" s="10"/>
      <c r="J463" s="10"/>
      <c r="K463" s="10"/>
      <c r="U463" s="10"/>
    </row>
    <row r="464" spans="1:21" x14ac:dyDescent="0.2">
      <c r="A464" s="10"/>
      <c r="B464" s="10"/>
      <c r="C464" s="10"/>
      <c r="D464" s="10"/>
      <c r="E464" s="10"/>
      <c r="F464" s="10"/>
      <c r="G464" s="10"/>
      <c r="H464" s="10"/>
      <c r="I464" s="10"/>
      <c r="J464" s="10"/>
      <c r="K464" s="10"/>
      <c r="U464" s="10"/>
    </row>
    <row r="465" spans="1:21" x14ac:dyDescent="0.2">
      <c r="A465" s="10"/>
      <c r="B465" s="10"/>
      <c r="C465" s="10"/>
      <c r="D465" s="10"/>
      <c r="E465" s="10"/>
      <c r="F465" s="10"/>
      <c r="G465" s="10"/>
      <c r="H465" s="10"/>
      <c r="I465" s="10"/>
      <c r="J465" s="10"/>
      <c r="K465" s="10"/>
      <c r="U465" s="10"/>
    </row>
    <row r="466" spans="1:21" x14ac:dyDescent="0.2">
      <c r="A466" s="10"/>
      <c r="B466" s="10"/>
      <c r="C466" s="10"/>
      <c r="D466" s="10"/>
      <c r="E466" s="10"/>
      <c r="F466" s="10"/>
      <c r="G466" s="10"/>
      <c r="H466" s="10"/>
      <c r="I466" s="10"/>
      <c r="J466" s="10"/>
      <c r="K466" s="10"/>
      <c r="U466" s="10"/>
    </row>
    <row r="467" spans="1:21" x14ac:dyDescent="0.2">
      <c r="A467" s="10"/>
      <c r="B467" s="10"/>
      <c r="C467" s="10"/>
      <c r="D467" s="10"/>
      <c r="E467" s="10"/>
      <c r="F467" s="10"/>
      <c r="G467" s="10"/>
      <c r="H467" s="10"/>
      <c r="I467" s="10"/>
      <c r="J467" s="10"/>
      <c r="K467" s="10"/>
      <c r="U467" s="10"/>
    </row>
    <row r="468" spans="1:21" x14ac:dyDescent="0.2">
      <c r="A468" s="10"/>
      <c r="B468" s="10"/>
      <c r="C468" s="10"/>
      <c r="D468" s="10"/>
      <c r="E468" s="10"/>
      <c r="F468" s="10"/>
      <c r="G468" s="10"/>
      <c r="H468" s="10"/>
      <c r="I468" s="10"/>
      <c r="J468" s="10"/>
      <c r="K468" s="10"/>
      <c r="U468" s="10"/>
    </row>
    <row r="469" spans="1:21" x14ac:dyDescent="0.2">
      <c r="A469" s="10"/>
      <c r="B469" s="10"/>
      <c r="C469" s="10"/>
      <c r="D469" s="10"/>
      <c r="E469" s="10"/>
      <c r="F469" s="10"/>
      <c r="G469" s="10"/>
      <c r="H469" s="10"/>
      <c r="I469" s="10"/>
      <c r="J469" s="10"/>
      <c r="K469" s="10"/>
      <c r="U469" s="10"/>
    </row>
    <row r="470" spans="1:21" x14ac:dyDescent="0.2">
      <c r="A470" s="10"/>
      <c r="B470" s="10"/>
      <c r="C470" s="10"/>
      <c r="D470" s="10"/>
      <c r="E470" s="10"/>
      <c r="F470" s="10"/>
      <c r="G470" s="10"/>
      <c r="H470" s="10"/>
      <c r="I470" s="10"/>
      <c r="J470" s="10"/>
      <c r="K470" s="10"/>
      <c r="U470" s="10"/>
    </row>
    <row r="471" spans="1:21" x14ac:dyDescent="0.2">
      <c r="A471" s="10"/>
      <c r="B471" s="10"/>
      <c r="C471" s="10"/>
      <c r="D471" s="10"/>
      <c r="E471" s="10"/>
      <c r="F471" s="10"/>
      <c r="G471" s="10"/>
      <c r="H471" s="10"/>
      <c r="I471" s="10"/>
      <c r="J471" s="10"/>
      <c r="K471" s="10"/>
      <c r="U471" s="10"/>
    </row>
    <row r="472" spans="1:21" x14ac:dyDescent="0.2">
      <c r="A472" s="10"/>
      <c r="B472" s="10"/>
      <c r="C472" s="10"/>
      <c r="D472" s="10"/>
      <c r="E472" s="10"/>
      <c r="F472" s="10"/>
      <c r="G472" s="10"/>
      <c r="H472" s="10"/>
      <c r="I472" s="10"/>
      <c r="J472" s="10"/>
      <c r="K472" s="10"/>
      <c r="U472" s="10"/>
    </row>
    <row r="473" spans="1:21" x14ac:dyDescent="0.2">
      <c r="A473" s="10"/>
      <c r="B473" s="10"/>
      <c r="C473" s="10"/>
      <c r="D473" s="10"/>
      <c r="E473" s="10"/>
      <c r="F473" s="10"/>
      <c r="G473" s="10"/>
      <c r="H473" s="10"/>
      <c r="I473" s="10"/>
      <c r="J473" s="10"/>
      <c r="K473" s="10"/>
      <c r="U473" s="10"/>
    </row>
    <row r="474" spans="1:21" x14ac:dyDescent="0.2">
      <c r="A474" s="10"/>
      <c r="B474" s="10"/>
      <c r="C474" s="10"/>
      <c r="D474" s="10"/>
      <c r="E474" s="10"/>
      <c r="F474" s="10"/>
      <c r="G474" s="10"/>
      <c r="H474" s="10"/>
      <c r="I474" s="10"/>
      <c r="J474" s="10"/>
      <c r="K474" s="10"/>
      <c r="U474" s="10"/>
    </row>
    <row r="475" spans="1:21" x14ac:dyDescent="0.2">
      <c r="A475" s="10"/>
      <c r="B475" s="10"/>
      <c r="C475" s="10"/>
      <c r="D475" s="10"/>
      <c r="E475" s="10"/>
      <c r="F475" s="10"/>
      <c r="G475" s="10"/>
      <c r="H475" s="10"/>
      <c r="I475" s="10"/>
      <c r="J475" s="10"/>
      <c r="K475" s="10"/>
      <c r="U475" s="10"/>
    </row>
    <row r="476" spans="1:21" x14ac:dyDescent="0.2">
      <c r="A476" s="10"/>
      <c r="B476" s="10"/>
      <c r="C476" s="10"/>
      <c r="D476" s="10"/>
      <c r="E476" s="10"/>
      <c r="F476" s="10"/>
      <c r="G476" s="10"/>
      <c r="H476" s="10"/>
      <c r="I476" s="10"/>
      <c r="J476" s="10"/>
      <c r="K476" s="10"/>
      <c r="U476" s="10"/>
    </row>
    <row r="477" spans="1:21" x14ac:dyDescent="0.2">
      <c r="A477" s="10"/>
      <c r="B477" s="10"/>
      <c r="C477" s="10"/>
      <c r="D477" s="10"/>
      <c r="E477" s="10"/>
      <c r="F477" s="10"/>
      <c r="G477" s="10"/>
      <c r="H477" s="10"/>
      <c r="I477" s="10"/>
      <c r="J477" s="10"/>
      <c r="K477" s="10"/>
      <c r="U477" s="10"/>
    </row>
    <row r="478" spans="1:21" x14ac:dyDescent="0.2">
      <c r="A478" s="10"/>
      <c r="B478" s="10"/>
      <c r="C478" s="10"/>
      <c r="D478" s="10"/>
      <c r="E478" s="10"/>
      <c r="F478" s="10"/>
      <c r="G478" s="10"/>
      <c r="H478" s="10"/>
      <c r="I478" s="10"/>
      <c r="J478" s="10"/>
      <c r="K478" s="10"/>
      <c r="U478" s="10"/>
    </row>
    <row r="479" spans="1:21" x14ac:dyDescent="0.2">
      <c r="A479" s="10"/>
      <c r="B479" s="10"/>
      <c r="C479" s="10"/>
      <c r="D479" s="10"/>
      <c r="E479" s="10"/>
      <c r="F479" s="10"/>
      <c r="G479" s="10"/>
      <c r="H479" s="10"/>
      <c r="I479" s="10"/>
      <c r="J479" s="10"/>
      <c r="K479" s="10"/>
      <c r="U479" s="10"/>
    </row>
    <row r="480" spans="1:21" x14ac:dyDescent="0.2">
      <c r="A480" s="10"/>
      <c r="B480" s="10"/>
      <c r="C480" s="10"/>
      <c r="D480" s="10"/>
      <c r="E480" s="10"/>
      <c r="F480" s="10"/>
      <c r="G480" s="10"/>
      <c r="H480" s="10"/>
      <c r="I480" s="10"/>
      <c r="J480" s="10"/>
      <c r="K480" s="10"/>
      <c r="U480" s="10"/>
    </row>
    <row r="481" spans="1:21" x14ac:dyDescent="0.2">
      <c r="A481" s="10"/>
      <c r="B481" s="10"/>
      <c r="C481" s="10"/>
      <c r="D481" s="10"/>
      <c r="E481" s="10"/>
      <c r="F481" s="10"/>
      <c r="G481" s="10"/>
      <c r="H481" s="10"/>
      <c r="I481" s="10"/>
      <c r="J481" s="10"/>
      <c r="K481" s="10"/>
      <c r="U481" s="10"/>
    </row>
    <row r="482" spans="1:21" x14ac:dyDescent="0.2">
      <c r="A482" s="10"/>
      <c r="B482" s="10"/>
      <c r="C482" s="10"/>
      <c r="D482" s="10"/>
      <c r="E482" s="10"/>
      <c r="F482" s="10"/>
      <c r="G482" s="10"/>
      <c r="H482" s="10"/>
      <c r="I482" s="10"/>
      <c r="J482" s="10"/>
      <c r="K482" s="10"/>
      <c r="U482" s="10"/>
    </row>
    <row r="483" spans="1:21" x14ac:dyDescent="0.2">
      <c r="A483" s="10"/>
      <c r="B483" s="10"/>
      <c r="C483" s="10"/>
      <c r="D483" s="10"/>
      <c r="E483" s="10"/>
      <c r="F483" s="10"/>
      <c r="G483" s="10"/>
      <c r="H483" s="10"/>
      <c r="I483" s="10"/>
      <c r="J483" s="10"/>
      <c r="K483" s="10"/>
      <c r="U483" s="10"/>
    </row>
    <row r="484" spans="1:21" x14ac:dyDescent="0.2">
      <c r="A484" s="10"/>
      <c r="B484" s="10"/>
      <c r="C484" s="10"/>
      <c r="D484" s="10"/>
      <c r="E484" s="10"/>
      <c r="F484" s="10"/>
      <c r="G484" s="10"/>
      <c r="H484" s="10"/>
      <c r="I484" s="10"/>
      <c r="J484" s="10"/>
      <c r="K484" s="10"/>
      <c r="U484" s="10"/>
    </row>
    <row r="485" spans="1:21" x14ac:dyDescent="0.2">
      <c r="A485" s="10"/>
      <c r="B485" s="10"/>
      <c r="C485" s="10"/>
      <c r="D485" s="10"/>
      <c r="E485" s="10"/>
      <c r="F485" s="10"/>
      <c r="G485" s="10"/>
      <c r="H485" s="10"/>
      <c r="I485" s="10"/>
      <c r="J485" s="10"/>
      <c r="K485" s="10"/>
      <c r="U485" s="10"/>
    </row>
    <row r="486" spans="1:21" x14ac:dyDescent="0.2">
      <c r="A486" s="10"/>
      <c r="B486" s="10"/>
      <c r="C486" s="10"/>
      <c r="D486" s="10"/>
      <c r="E486" s="10"/>
      <c r="F486" s="10"/>
      <c r="G486" s="10"/>
      <c r="H486" s="10"/>
      <c r="I486" s="10"/>
      <c r="J486" s="10"/>
      <c r="K486" s="10"/>
      <c r="U486" s="10"/>
    </row>
    <row r="487" spans="1:21" x14ac:dyDescent="0.2">
      <c r="A487" s="10"/>
      <c r="B487" s="10"/>
      <c r="C487" s="10"/>
      <c r="D487" s="10"/>
      <c r="E487" s="10"/>
      <c r="F487" s="10"/>
      <c r="G487" s="10"/>
      <c r="H487" s="10"/>
      <c r="I487" s="10"/>
      <c r="J487" s="10"/>
      <c r="K487" s="10"/>
      <c r="U487" s="10"/>
    </row>
    <row r="488" spans="1:21" x14ac:dyDescent="0.2">
      <c r="A488" s="10"/>
      <c r="B488" s="10"/>
      <c r="C488" s="10"/>
      <c r="D488" s="10"/>
      <c r="E488" s="10"/>
      <c r="F488" s="10"/>
      <c r="G488" s="10"/>
      <c r="H488" s="10"/>
      <c r="I488" s="10"/>
      <c r="J488" s="10"/>
      <c r="K488" s="10"/>
      <c r="U488" s="10"/>
    </row>
    <row r="489" spans="1:21" x14ac:dyDescent="0.2">
      <c r="A489" s="10"/>
      <c r="B489" s="10"/>
      <c r="C489" s="10"/>
      <c r="D489" s="10"/>
      <c r="E489" s="10"/>
      <c r="F489" s="10"/>
      <c r="G489" s="10"/>
      <c r="H489" s="10"/>
      <c r="I489" s="10"/>
      <c r="J489" s="10"/>
      <c r="K489" s="10"/>
      <c r="U489" s="10"/>
    </row>
    <row r="490" spans="1:21" x14ac:dyDescent="0.2">
      <c r="A490" s="10"/>
      <c r="B490" s="10"/>
      <c r="C490" s="10"/>
      <c r="D490" s="10"/>
      <c r="E490" s="10"/>
      <c r="F490" s="10"/>
      <c r="G490" s="10"/>
      <c r="H490" s="10"/>
      <c r="I490" s="10"/>
      <c r="J490" s="10"/>
      <c r="K490" s="10"/>
      <c r="U490" s="10"/>
    </row>
    <row r="491" spans="1:21" x14ac:dyDescent="0.2">
      <c r="A491" s="10"/>
      <c r="B491" s="10"/>
      <c r="C491" s="10"/>
      <c r="D491" s="10"/>
      <c r="E491" s="10"/>
      <c r="F491" s="10"/>
      <c r="G491" s="10"/>
      <c r="H491" s="10"/>
      <c r="I491" s="10"/>
      <c r="J491" s="10"/>
      <c r="K491" s="10"/>
      <c r="U491" s="10"/>
    </row>
    <row r="492" spans="1:21" x14ac:dyDescent="0.2">
      <c r="A492" s="10"/>
      <c r="B492" s="10"/>
      <c r="C492" s="10"/>
      <c r="D492" s="10"/>
      <c r="E492" s="10"/>
      <c r="F492" s="10"/>
      <c r="G492" s="10"/>
      <c r="H492" s="10"/>
      <c r="I492" s="10"/>
      <c r="J492" s="10"/>
      <c r="K492" s="10"/>
      <c r="U492" s="10"/>
    </row>
    <row r="493" spans="1:21" x14ac:dyDescent="0.2">
      <c r="A493" s="10"/>
      <c r="B493" s="10"/>
      <c r="C493" s="10"/>
      <c r="D493" s="10"/>
      <c r="E493" s="10"/>
      <c r="F493" s="10"/>
      <c r="G493" s="10"/>
      <c r="H493" s="10"/>
      <c r="I493" s="10"/>
      <c r="J493" s="10"/>
      <c r="K493" s="10"/>
      <c r="U493" s="10"/>
    </row>
    <row r="494" spans="1:21" x14ac:dyDescent="0.2">
      <c r="A494" s="10"/>
      <c r="B494" s="10"/>
      <c r="C494" s="10"/>
      <c r="D494" s="10"/>
      <c r="E494" s="10"/>
      <c r="F494" s="10"/>
      <c r="G494" s="10"/>
      <c r="H494" s="10"/>
      <c r="I494" s="10"/>
      <c r="J494" s="10"/>
      <c r="K494" s="10"/>
      <c r="U494" s="10"/>
    </row>
    <row r="495" spans="1:21" x14ac:dyDescent="0.2">
      <c r="A495" s="10"/>
      <c r="B495" s="10"/>
      <c r="C495" s="10"/>
      <c r="D495" s="10"/>
      <c r="E495" s="10"/>
      <c r="F495" s="10"/>
      <c r="G495" s="10"/>
      <c r="H495" s="10"/>
      <c r="I495" s="10"/>
      <c r="J495" s="10"/>
      <c r="K495" s="10"/>
      <c r="U495" s="10"/>
    </row>
    <row r="496" spans="1:21" x14ac:dyDescent="0.2">
      <c r="A496" s="10"/>
      <c r="B496" s="10"/>
      <c r="C496" s="10"/>
      <c r="D496" s="10"/>
      <c r="E496" s="10"/>
      <c r="F496" s="10"/>
      <c r="G496" s="10"/>
      <c r="H496" s="10"/>
      <c r="I496" s="10"/>
      <c r="J496" s="10"/>
      <c r="K496" s="10"/>
      <c r="U496" s="10"/>
    </row>
    <row r="497" spans="1:21" x14ac:dyDescent="0.2">
      <c r="A497" s="10"/>
      <c r="B497" s="10"/>
      <c r="C497" s="10"/>
      <c r="D497" s="10"/>
      <c r="E497" s="10"/>
      <c r="F497" s="10"/>
      <c r="G497" s="10"/>
      <c r="H497" s="10"/>
      <c r="I497" s="10"/>
      <c r="J497" s="10"/>
      <c r="K497" s="10"/>
      <c r="U497" s="10"/>
    </row>
    <row r="498" spans="1:21" x14ac:dyDescent="0.2">
      <c r="A498" s="10"/>
      <c r="B498" s="10"/>
      <c r="C498" s="10"/>
      <c r="D498" s="10"/>
      <c r="E498" s="10"/>
      <c r="F498" s="10"/>
      <c r="G498" s="10"/>
      <c r="H498" s="10"/>
      <c r="I498" s="10"/>
      <c r="J498" s="10"/>
      <c r="K498" s="10"/>
      <c r="U498" s="10"/>
    </row>
    <row r="499" spans="1:21" x14ac:dyDescent="0.2">
      <c r="A499" s="10"/>
      <c r="B499" s="10"/>
      <c r="C499" s="10"/>
      <c r="D499" s="10"/>
      <c r="E499" s="10"/>
      <c r="F499" s="10"/>
      <c r="G499" s="10"/>
      <c r="H499" s="10"/>
      <c r="I499" s="10"/>
      <c r="J499" s="10"/>
      <c r="K499" s="10"/>
      <c r="U499" s="10"/>
    </row>
    <row r="500" spans="1:21" x14ac:dyDescent="0.2">
      <c r="A500" s="10"/>
      <c r="B500" s="10"/>
      <c r="C500" s="10"/>
      <c r="D500" s="10"/>
      <c r="E500" s="10"/>
      <c r="F500" s="10"/>
      <c r="G500" s="10"/>
      <c r="H500" s="10"/>
      <c r="I500" s="10"/>
      <c r="J500" s="10"/>
      <c r="K500" s="10"/>
      <c r="U500" s="10"/>
    </row>
    <row r="501" spans="1:21" x14ac:dyDescent="0.2">
      <c r="A501" s="10"/>
      <c r="B501" s="10"/>
      <c r="C501" s="10"/>
      <c r="D501" s="10"/>
      <c r="E501" s="10"/>
      <c r="F501" s="10"/>
      <c r="G501" s="10"/>
      <c r="H501" s="10"/>
      <c r="I501" s="10"/>
      <c r="J501" s="10"/>
      <c r="K501" s="10"/>
      <c r="U501" s="10"/>
    </row>
    <row r="502" spans="1:21" x14ac:dyDescent="0.2">
      <c r="A502" s="10"/>
      <c r="B502" s="10"/>
      <c r="C502" s="10"/>
      <c r="D502" s="10"/>
      <c r="E502" s="10"/>
      <c r="F502" s="10"/>
      <c r="G502" s="10"/>
      <c r="H502" s="10"/>
      <c r="I502" s="10"/>
      <c r="J502" s="10"/>
      <c r="K502" s="10"/>
      <c r="U502" s="10"/>
    </row>
    <row r="503" spans="1:21" x14ac:dyDescent="0.2">
      <c r="A503" s="10"/>
      <c r="B503" s="10"/>
      <c r="C503" s="10"/>
      <c r="D503" s="10"/>
      <c r="E503" s="10"/>
      <c r="F503" s="10"/>
      <c r="G503" s="10"/>
      <c r="H503" s="10"/>
      <c r="I503" s="10"/>
      <c r="J503" s="10"/>
      <c r="K503" s="10"/>
      <c r="U503" s="10"/>
    </row>
    <row r="504" spans="1:21" x14ac:dyDescent="0.2">
      <c r="A504" s="10"/>
      <c r="B504" s="10"/>
      <c r="C504" s="10"/>
      <c r="D504" s="10"/>
      <c r="E504" s="10"/>
      <c r="F504" s="10"/>
      <c r="G504" s="10"/>
      <c r="H504" s="10"/>
      <c r="I504" s="10"/>
      <c r="J504" s="10"/>
      <c r="K504" s="10"/>
      <c r="U504" s="10"/>
    </row>
    <row r="505" spans="1:21" x14ac:dyDescent="0.2">
      <c r="A505" s="10"/>
      <c r="B505" s="10"/>
      <c r="C505" s="10"/>
      <c r="D505" s="10"/>
      <c r="E505" s="10"/>
      <c r="F505" s="10"/>
      <c r="G505" s="10"/>
      <c r="H505" s="10"/>
      <c r="I505" s="10"/>
      <c r="J505" s="10"/>
      <c r="K505" s="10"/>
      <c r="U505" s="10"/>
    </row>
    <row r="506" spans="1:21" x14ac:dyDescent="0.2">
      <c r="A506" s="10"/>
      <c r="B506" s="10"/>
      <c r="C506" s="10"/>
      <c r="D506" s="10"/>
      <c r="E506" s="10"/>
      <c r="F506" s="10"/>
      <c r="G506" s="10"/>
      <c r="H506" s="10"/>
      <c r="I506" s="10"/>
      <c r="J506" s="10"/>
      <c r="K506" s="10"/>
      <c r="U506" s="10"/>
    </row>
    <row r="507" spans="1:21" x14ac:dyDescent="0.2">
      <c r="A507" s="10"/>
      <c r="B507" s="10"/>
      <c r="C507" s="10"/>
      <c r="D507" s="10"/>
      <c r="E507" s="10"/>
      <c r="F507" s="10"/>
      <c r="G507" s="10"/>
      <c r="H507" s="10"/>
      <c r="I507" s="10"/>
      <c r="J507" s="10"/>
      <c r="K507" s="10"/>
      <c r="U507" s="10"/>
    </row>
    <row r="508" spans="1:21" x14ac:dyDescent="0.2">
      <c r="A508" s="10"/>
      <c r="B508" s="10"/>
      <c r="C508" s="10"/>
      <c r="D508" s="10"/>
      <c r="E508" s="10"/>
      <c r="F508" s="10"/>
      <c r="G508" s="10"/>
      <c r="H508" s="10"/>
      <c r="I508" s="10"/>
      <c r="J508" s="10"/>
      <c r="K508" s="10"/>
      <c r="U508" s="10"/>
    </row>
    <row r="509" spans="1:21" x14ac:dyDescent="0.2">
      <c r="A509" s="10"/>
      <c r="B509" s="10"/>
      <c r="C509" s="10"/>
      <c r="D509" s="10"/>
      <c r="E509" s="10"/>
      <c r="F509" s="10"/>
      <c r="G509" s="10"/>
      <c r="H509" s="10"/>
      <c r="I509" s="10"/>
      <c r="J509" s="10"/>
      <c r="K509" s="10"/>
      <c r="U509" s="10"/>
    </row>
    <row r="510" spans="1:21" x14ac:dyDescent="0.2">
      <c r="A510" s="10"/>
      <c r="B510" s="10"/>
      <c r="C510" s="10"/>
      <c r="D510" s="10"/>
      <c r="E510" s="10"/>
      <c r="F510" s="10"/>
      <c r="G510" s="10"/>
      <c r="H510" s="10"/>
      <c r="I510" s="10"/>
      <c r="J510" s="10"/>
      <c r="K510" s="10"/>
      <c r="U510" s="10"/>
    </row>
    <row r="511" spans="1:21" x14ac:dyDescent="0.2">
      <c r="A511" s="10"/>
      <c r="B511" s="10"/>
      <c r="C511" s="10"/>
      <c r="D511" s="10"/>
      <c r="E511" s="10"/>
      <c r="F511" s="10"/>
      <c r="G511" s="10"/>
      <c r="H511" s="10"/>
      <c r="I511" s="10"/>
      <c r="J511" s="10"/>
      <c r="K511" s="10"/>
      <c r="U511" s="10"/>
    </row>
    <row r="512" spans="1:21" x14ac:dyDescent="0.2">
      <c r="A512" s="10"/>
      <c r="B512" s="10"/>
      <c r="C512" s="10"/>
      <c r="D512" s="10"/>
      <c r="E512" s="10"/>
      <c r="F512" s="10"/>
      <c r="G512" s="10"/>
      <c r="H512" s="10"/>
      <c r="I512" s="10"/>
      <c r="J512" s="10"/>
      <c r="K512" s="10"/>
      <c r="U512" s="10"/>
    </row>
    <row r="513" spans="1:21" x14ac:dyDescent="0.2">
      <c r="A513" s="10"/>
      <c r="B513" s="10"/>
      <c r="C513" s="10"/>
      <c r="D513" s="10"/>
      <c r="E513" s="10"/>
      <c r="F513" s="10"/>
      <c r="G513" s="10"/>
      <c r="H513" s="10"/>
      <c r="I513" s="10"/>
      <c r="J513" s="10"/>
      <c r="K513" s="10"/>
      <c r="U513" s="10"/>
    </row>
    <row r="514" spans="1:21" x14ac:dyDescent="0.2">
      <c r="A514" s="10"/>
      <c r="B514" s="10"/>
      <c r="C514" s="10"/>
      <c r="D514" s="10"/>
      <c r="E514" s="10"/>
      <c r="F514" s="10"/>
      <c r="G514" s="10"/>
      <c r="H514" s="10"/>
      <c r="I514" s="10"/>
      <c r="J514" s="10"/>
      <c r="K514" s="10"/>
      <c r="U514" s="10"/>
    </row>
    <row r="515" spans="1:21" x14ac:dyDescent="0.2">
      <c r="A515" s="10"/>
      <c r="B515" s="10"/>
      <c r="C515" s="10"/>
      <c r="D515" s="10"/>
      <c r="E515" s="10"/>
      <c r="F515" s="10"/>
      <c r="G515" s="10"/>
      <c r="H515" s="10"/>
      <c r="I515" s="10"/>
      <c r="J515" s="10"/>
      <c r="K515" s="10"/>
      <c r="U515" s="10"/>
    </row>
    <row r="516" spans="1:21" x14ac:dyDescent="0.2">
      <c r="A516" s="10"/>
      <c r="B516" s="10"/>
      <c r="C516" s="10"/>
      <c r="D516" s="10"/>
      <c r="E516" s="10"/>
      <c r="F516" s="10"/>
      <c r="G516" s="10"/>
      <c r="H516" s="10"/>
      <c r="I516" s="10"/>
      <c r="J516" s="10"/>
      <c r="K516" s="10"/>
      <c r="U516" s="10"/>
    </row>
    <row r="517" spans="1:21" x14ac:dyDescent="0.2">
      <c r="A517" s="10"/>
      <c r="B517" s="10"/>
      <c r="C517" s="10"/>
      <c r="D517" s="10"/>
      <c r="E517" s="10"/>
      <c r="F517" s="10"/>
      <c r="G517" s="10"/>
      <c r="H517" s="10"/>
      <c r="I517" s="10"/>
      <c r="J517" s="10"/>
      <c r="K517" s="10"/>
      <c r="U517" s="10"/>
    </row>
    <row r="518" spans="1:21" x14ac:dyDescent="0.2">
      <c r="A518" s="10"/>
      <c r="B518" s="10"/>
      <c r="C518" s="10"/>
      <c r="D518" s="10"/>
      <c r="E518" s="10"/>
      <c r="F518" s="10"/>
      <c r="G518" s="10"/>
      <c r="H518" s="10"/>
      <c r="I518" s="10"/>
      <c r="J518" s="10"/>
      <c r="K518" s="10"/>
      <c r="U518" s="10"/>
    </row>
    <row r="519" spans="1:21" x14ac:dyDescent="0.2">
      <c r="A519" s="10"/>
      <c r="B519" s="10"/>
      <c r="C519" s="10"/>
      <c r="D519" s="10"/>
      <c r="E519" s="10"/>
      <c r="F519" s="10"/>
      <c r="G519" s="10"/>
      <c r="H519" s="10"/>
      <c r="I519" s="10"/>
      <c r="J519" s="10"/>
      <c r="K519" s="10"/>
      <c r="U519" s="10"/>
    </row>
    <row r="520" spans="1:21" x14ac:dyDescent="0.2">
      <c r="A520" s="10"/>
      <c r="B520" s="10"/>
      <c r="C520" s="10"/>
      <c r="D520" s="10"/>
      <c r="E520" s="10"/>
      <c r="F520" s="10"/>
      <c r="G520" s="10"/>
      <c r="H520" s="10"/>
      <c r="I520" s="10"/>
      <c r="J520" s="10"/>
      <c r="K520" s="10"/>
      <c r="U520" s="10"/>
    </row>
    <row r="521" spans="1:21" x14ac:dyDescent="0.2">
      <c r="A521" s="10"/>
      <c r="B521" s="10"/>
      <c r="C521" s="10"/>
      <c r="D521" s="10"/>
      <c r="E521" s="10"/>
      <c r="F521" s="10"/>
      <c r="G521" s="10"/>
      <c r="H521" s="10"/>
      <c r="I521" s="10"/>
      <c r="J521" s="10"/>
      <c r="K521" s="10"/>
      <c r="U521" s="10"/>
    </row>
    <row r="522" spans="1:21" x14ac:dyDescent="0.2">
      <c r="A522" s="10"/>
      <c r="B522" s="10"/>
      <c r="C522" s="10"/>
      <c r="D522" s="10"/>
      <c r="E522" s="10"/>
      <c r="F522" s="10"/>
      <c r="G522" s="10"/>
      <c r="H522" s="10"/>
      <c r="I522" s="10"/>
      <c r="J522" s="10"/>
      <c r="K522" s="10"/>
      <c r="U522" s="10"/>
    </row>
    <row r="523" spans="1:21" x14ac:dyDescent="0.2">
      <c r="A523" s="10"/>
      <c r="B523" s="10"/>
      <c r="C523" s="10"/>
      <c r="D523" s="10"/>
      <c r="E523" s="10"/>
      <c r="F523" s="10"/>
      <c r="G523" s="10"/>
      <c r="H523" s="10"/>
      <c r="I523" s="10"/>
      <c r="J523" s="10"/>
      <c r="K523" s="10"/>
      <c r="U523" s="10"/>
    </row>
    <row r="524" spans="1:21" x14ac:dyDescent="0.2">
      <c r="A524" s="10"/>
      <c r="B524" s="10"/>
      <c r="C524" s="10"/>
      <c r="D524" s="10"/>
      <c r="E524" s="10"/>
      <c r="F524" s="10"/>
      <c r="G524" s="10"/>
      <c r="H524" s="10"/>
      <c r="I524" s="10"/>
      <c r="J524" s="10"/>
      <c r="K524" s="10"/>
      <c r="U524" s="10"/>
    </row>
    <row r="525" spans="1:21" x14ac:dyDescent="0.2">
      <c r="A525" s="10"/>
      <c r="B525" s="10"/>
      <c r="C525" s="10"/>
      <c r="D525" s="10"/>
      <c r="E525" s="10"/>
      <c r="F525" s="10"/>
      <c r="G525" s="10"/>
      <c r="H525" s="10"/>
      <c r="I525" s="10"/>
      <c r="J525" s="10"/>
      <c r="K525" s="10"/>
      <c r="U525" s="10"/>
    </row>
    <row r="526" spans="1:21" x14ac:dyDescent="0.2">
      <c r="A526" s="10"/>
      <c r="B526" s="10"/>
      <c r="C526" s="10"/>
      <c r="D526" s="10"/>
      <c r="E526" s="10"/>
      <c r="F526" s="10"/>
      <c r="G526" s="10"/>
      <c r="H526" s="10"/>
      <c r="I526" s="10"/>
      <c r="J526" s="10"/>
      <c r="K526" s="10"/>
      <c r="U526" s="10"/>
    </row>
    <row r="527" spans="1:21" x14ac:dyDescent="0.2">
      <c r="A527" s="10"/>
      <c r="B527" s="10"/>
      <c r="C527" s="10"/>
      <c r="D527" s="10"/>
      <c r="E527" s="10"/>
      <c r="F527" s="10"/>
      <c r="G527" s="10"/>
      <c r="H527" s="10"/>
      <c r="I527" s="10"/>
      <c r="J527" s="10"/>
      <c r="K527" s="10"/>
      <c r="U527" s="10"/>
    </row>
    <row r="528" spans="1:21" x14ac:dyDescent="0.2">
      <c r="A528" s="10"/>
      <c r="B528" s="10"/>
      <c r="C528" s="10"/>
      <c r="D528" s="10"/>
      <c r="E528" s="10"/>
      <c r="F528" s="10"/>
      <c r="G528" s="10"/>
      <c r="H528" s="10"/>
      <c r="I528" s="10"/>
      <c r="J528" s="10"/>
      <c r="K528" s="10"/>
      <c r="U528" s="10"/>
    </row>
    <row r="529" spans="1:21" x14ac:dyDescent="0.2">
      <c r="A529" s="10"/>
      <c r="B529" s="10"/>
      <c r="C529" s="10"/>
      <c r="D529" s="10"/>
      <c r="E529" s="10"/>
      <c r="F529" s="10"/>
      <c r="G529" s="10"/>
      <c r="H529" s="10"/>
      <c r="I529" s="10"/>
      <c r="J529" s="10"/>
      <c r="K529" s="10"/>
      <c r="U529" s="10"/>
    </row>
    <row r="530" spans="1:21" x14ac:dyDescent="0.2">
      <c r="A530" s="10"/>
      <c r="B530" s="10"/>
      <c r="C530" s="10"/>
      <c r="D530" s="10"/>
      <c r="E530" s="10"/>
      <c r="F530" s="10"/>
      <c r="G530" s="10"/>
      <c r="H530" s="10"/>
      <c r="I530" s="10"/>
      <c r="J530" s="10"/>
      <c r="K530" s="10"/>
      <c r="U530" s="10"/>
    </row>
    <row r="531" spans="1:21" x14ac:dyDescent="0.2">
      <c r="A531" s="10"/>
      <c r="B531" s="10"/>
      <c r="C531" s="10"/>
      <c r="D531" s="10"/>
      <c r="E531" s="10"/>
      <c r="F531" s="10"/>
      <c r="G531" s="10"/>
      <c r="H531" s="10"/>
      <c r="I531" s="10"/>
      <c r="J531" s="10"/>
      <c r="K531" s="10"/>
      <c r="U531" s="10"/>
    </row>
    <row r="532" spans="1:21" x14ac:dyDescent="0.2">
      <c r="A532" s="10"/>
      <c r="B532" s="10"/>
      <c r="C532" s="10"/>
      <c r="D532" s="10"/>
      <c r="E532" s="10"/>
      <c r="F532" s="10"/>
      <c r="G532" s="10"/>
      <c r="H532" s="10"/>
      <c r="I532" s="10"/>
      <c r="J532" s="10"/>
      <c r="K532" s="10"/>
      <c r="U532" s="10"/>
    </row>
    <row r="533" spans="1:21" x14ac:dyDescent="0.2">
      <c r="A533" s="10"/>
      <c r="B533" s="10"/>
      <c r="C533" s="10"/>
      <c r="D533" s="10"/>
      <c r="E533" s="10"/>
      <c r="F533" s="10"/>
      <c r="G533" s="10"/>
      <c r="H533" s="10"/>
      <c r="I533" s="10"/>
      <c r="J533" s="10"/>
      <c r="K533" s="10"/>
      <c r="U533" s="10"/>
    </row>
    <row r="534" spans="1:21" x14ac:dyDescent="0.2">
      <c r="A534" s="10"/>
      <c r="B534" s="10"/>
      <c r="C534" s="10"/>
      <c r="D534" s="10"/>
      <c r="E534" s="10"/>
      <c r="F534" s="10"/>
      <c r="G534" s="10"/>
      <c r="H534" s="10"/>
      <c r="I534" s="10"/>
      <c r="J534" s="10"/>
      <c r="K534" s="10"/>
      <c r="U534" s="10"/>
    </row>
    <row r="535" spans="1:21" x14ac:dyDescent="0.2">
      <c r="A535" s="10"/>
      <c r="B535" s="10"/>
      <c r="C535" s="10"/>
      <c r="D535" s="10"/>
      <c r="E535" s="10"/>
      <c r="F535" s="10"/>
      <c r="G535" s="10"/>
      <c r="H535" s="10"/>
      <c r="I535" s="10"/>
      <c r="J535" s="10"/>
      <c r="K535" s="10"/>
      <c r="U535" s="10"/>
    </row>
    <row r="536" spans="1:21" x14ac:dyDescent="0.2">
      <c r="A536" s="10"/>
      <c r="B536" s="10"/>
      <c r="C536" s="10"/>
      <c r="D536" s="10"/>
      <c r="E536" s="10"/>
      <c r="F536" s="10"/>
      <c r="G536" s="10"/>
      <c r="H536" s="10"/>
      <c r="I536" s="10"/>
      <c r="J536" s="10"/>
      <c r="K536" s="10"/>
      <c r="U536" s="10"/>
    </row>
    <row r="537" spans="1:21" x14ac:dyDescent="0.2">
      <c r="A537" s="10"/>
      <c r="B537" s="10"/>
      <c r="C537" s="10"/>
      <c r="D537" s="10"/>
      <c r="E537" s="10"/>
      <c r="F537" s="10"/>
      <c r="G537" s="10"/>
      <c r="H537" s="10"/>
      <c r="I537" s="10"/>
      <c r="J537" s="10"/>
      <c r="K537" s="10"/>
      <c r="U537" s="10"/>
    </row>
    <row r="538" spans="1:21" x14ac:dyDescent="0.2">
      <c r="A538" s="10"/>
      <c r="B538" s="10"/>
      <c r="C538" s="10"/>
      <c r="D538" s="10"/>
      <c r="E538" s="10"/>
      <c r="F538" s="10"/>
      <c r="G538" s="10"/>
      <c r="H538" s="10"/>
      <c r="I538" s="10"/>
      <c r="J538" s="10"/>
      <c r="K538" s="10"/>
      <c r="U538" s="10"/>
    </row>
    <row r="539" spans="1:21" x14ac:dyDescent="0.2">
      <c r="A539" s="10"/>
      <c r="B539" s="10"/>
      <c r="C539" s="10"/>
      <c r="D539" s="10"/>
      <c r="E539" s="10"/>
      <c r="F539" s="10"/>
      <c r="G539" s="10"/>
      <c r="H539" s="10"/>
      <c r="I539" s="10"/>
      <c r="J539" s="10"/>
      <c r="K539" s="10"/>
      <c r="U539" s="10"/>
    </row>
    <row r="540" spans="1:21" x14ac:dyDescent="0.2">
      <c r="A540" s="10"/>
      <c r="B540" s="10"/>
      <c r="C540" s="10"/>
      <c r="D540" s="10"/>
      <c r="E540" s="10"/>
      <c r="F540" s="10"/>
      <c r="G540" s="10"/>
      <c r="H540" s="10"/>
      <c r="I540" s="10"/>
      <c r="J540" s="10"/>
      <c r="K540" s="10"/>
      <c r="U540" s="10"/>
    </row>
    <row r="541" spans="1:21" x14ac:dyDescent="0.2">
      <c r="A541" s="10"/>
      <c r="B541" s="10"/>
      <c r="C541" s="10"/>
      <c r="D541" s="10"/>
      <c r="E541" s="10"/>
      <c r="F541" s="10"/>
      <c r="G541" s="10"/>
      <c r="H541" s="10"/>
      <c r="I541" s="10"/>
      <c r="J541" s="10"/>
      <c r="K541" s="10"/>
      <c r="U541" s="10"/>
    </row>
    <row r="542" spans="1:21" x14ac:dyDescent="0.2">
      <c r="A542" s="10"/>
      <c r="B542" s="10"/>
      <c r="C542" s="10"/>
      <c r="D542" s="10"/>
      <c r="E542" s="10"/>
      <c r="F542" s="10"/>
      <c r="G542" s="10"/>
      <c r="H542" s="10"/>
      <c r="I542" s="10"/>
      <c r="J542" s="10"/>
      <c r="K542" s="10"/>
      <c r="U542" s="10"/>
    </row>
    <row r="543" spans="1:21" x14ac:dyDescent="0.2">
      <c r="A543" s="10"/>
      <c r="B543" s="10"/>
      <c r="C543" s="10"/>
      <c r="D543" s="10"/>
      <c r="E543" s="10"/>
      <c r="F543" s="10"/>
      <c r="G543" s="10"/>
      <c r="H543" s="10"/>
      <c r="I543" s="10"/>
      <c r="J543" s="10"/>
      <c r="K543" s="10"/>
      <c r="U543" s="10"/>
    </row>
    <row r="544" spans="1:21" x14ac:dyDescent="0.2">
      <c r="A544" s="10"/>
      <c r="B544" s="10"/>
      <c r="C544" s="10"/>
      <c r="D544" s="10"/>
      <c r="E544" s="10"/>
      <c r="F544" s="10"/>
      <c r="G544" s="10"/>
      <c r="H544" s="10"/>
      <c r="I544" s="10"/>
      <c r="J544" s="10"/>
      <c r="K544" s="10"/>
      <c r="U544" s="10"/>
    </row>
    <row r="545" spans="1:21" x14ac:dyDescent="0.2">
      <c r="A545" s="10"/>
      <c r="B545" s="10"/>
      <c r="C545" s="10"/>
      <c r="D545" s="10"/>
      <c r="E545" s="10"/>
      <c r="F545" s="10"/>
      <c r="G545" s="10"/>
      <c r="H545" s="10"/>
      <c r="I545" s="10"/>
      <c r="J545" s="10"/>
      <c r="K545" s="10"/>
      <c r="U545" s="10"/>
    </row>
    <row r="546" spans="1:21" x14ac:dyDescent="0.2">
      <c r="A546" s="10"/>
      <c r="B546" s="10"/>
      <c r="C546" s="10"/>
      <c r="D546" s="10"/>
      <c r="E546" s="10"/>
      <c r="F546" s="10"/>
      <c r="G546" s="10"/>
      <c r="H546" s="10"/>
      <c r="I546" s="10"/>
      <c r="J546" s="10"/>
      <c r="K546" s="10"/>
      <c r="U546" s="10"/>
    </row>
    <row r="547" spans="1:21" x14ac:dyDescent="0.2">
      <c r="A547" s="10"/>
      <c r="B547" s="10"/>
      <c r="C547" s="10"/>
      <c r="D547" s="10"/>
      <c r="E547" s="10"/>
      <c r="F547" s="10"/>
      <c r="G547" s="10"/>
      <c r="H547" s="10"/>
      <c r="I547" s="10"/>
      <c r="J547" s="10"/>
      <c r="K547" s="10"/>
      <c r="U547" s="10"/>
    </row>
    <row r="548" spans="1:21" x14ac:dyDescent="0.2">
      <c r="A548" s="10"/>
      <c r="B548" s="10"/>
      <c r="C548" s="10"/>
      <c r="D548" s="10"/>
      <c r="E548" s="10"/>
      <c r="F548" s="10"/>
      <c r="G548" s="10"/>
      <c r="H548" s="10"/>
      <c r="I548" s="10"/>
      <c r="J548" s="10"/>
      <c r="K548" s="10"/>
      <c r="U548" s="10"/>
    </row>
    <row r="549" spans="1:21" x14ac:dyDescent="0.2">
      <c r="A549" s="10"/>
      <c r="B549" s="10"/>
      <c r="C549" s="10"/>
      <c r="D549" s="10"/>
      <c r="E549" s="10"/>
      <c r="F549" s="10"/>
      <c r="G549" s="10"/>
      <c r="H549" s="10"/>
      <c r="I549" s="10"/>
      <c r="J549" s="10"/>
      <c r="K549" s="10"/>
      <c r="U549" s="10"/>
    </row>
    <row r="550" spans="1:21" x14ac:dyDescent="0.2">
      <c r="A550" s="10"/>
      <c r="B550" s="10"/>
      <c r="C550" s="10"/>
      <c r="D550" s="10"/>
      <c r="E550" s="10"/>
      <c r="F550" s="10"/>
      <c r="G550" s="10"/>
      <c r="H550" s="10"/>
      <c r="I550" s="10"/>
      <c r="J550" s="10"/>
      <c r="K550" s="10"/>
      <c r="U550" s="10"/>
    </row>
    <row r="551" spans="1:21" x14ac:dyDescent="0.2">
      <c r="A551" s="10"/>
      <c r="B551" s="10"/>
      <c r="C551" s="10"/>
      <c r="D551" s="10"/>
      <c r="E551" s="10"/>
      <c r="F551" s="10"/>
      <c r="G551" s="10"/>
      <c r="H551" s="10"/>
      <c r="I551" s="10"/>
      <c r="J551" s="10"/>
      <c r="K551" s="10"/>
      <c r="U551" s="10"/>
    </row>
    <row r="552" spans="1:21" x14ac:dyDescent="0.2">
      <c r="A552" s="10"/>
      <c r="B552" s="10"/>
      <c r="C552" s="10"/>
      <c r="D552" s="10"/>
      <c r="E552" s="10"/>
      <c r="F552" s="10"/>
      <c r="G552" s="10"/>
      <c r="H552" s="10"/>
      <c r="I552" s="10"/>
      <c r="J552" s="10"/>
      <c r="K552" s="10"/>
      <c r="U552" s="10"/>
    </row>
    <row r="553" spans="1:21" x14ac:dyDescent="0.2">
      <c r="A553" s="10"/>
      <c r="B553" s="10"/>
      <c r="C553" s="10"/>
      <c r="D553" s="10"/>
      <c r="E553" s="10"/>
      <c r="F553" s="10"/>
      <c r="G553" s="10"/>
      <c r="H553" s="10"/>
      <c r="I553" s="10"/>
      <c r="J553" s="10"/>
      <c r="K553" s="10"/>
      <c r="U553" s="10"/>
    </row>
    <row r="554" spans="1:21" x14ac:dyDescent="0.2">
      <c r="A554" s="10"/>
      <c r="B554" s="10"/>
      <c r="C554" s="10"/>
      <c r="D554" s="10"/>
      <c r="E554" s="10"/>
      <c r="F554" s="10"/>
      <c r="G554" s="10"/>
      <c r="H554" s="10"/>
      <c r="I554" s="10"/>
      <c r="J554" s="10"/>
      <c r="K554" s="10"/>
      <c r="U554" s="10"/>
    </row>
    <row r="555" spans="1:21" x14ac:dyDescent="0.2">
      <c r="A555" s="10"/>
      <c r="B555" s="10"/>
      <c r="C555" s="10"/>
      <c r="D555" s="10"/>
      <c r="E555" s="10"/>
      <c r="F555" s="10"/>
      <c r="G555" s="10"/>
      <c r="H555" s="10"/>
      <c r="I555" s="10"/>
      <c r="J555" s="10"/>
      <c r="K555" s="10"/>
      <c r="U555" s="10"/>
    </row>
    <row r="556" spans="1:21" x14ac:dyDescent="0.2">
      <c r="A556" s="10"/>
      <c r="B556" s="10"/>
      <c r="C556" s="10"/>
      <c r="D556" s="10"/>
      <c r="E556" s="10"/>
      <c r="F556" s="10"/>
      <c r="G556" s="10"/>
      <c r="H556" s="10"/>
      <c r="I556" s="10"/>
      <c r="J556" s="10"/>
      <c r="K556" s="10"/>
      <c r="U556" s="10"/>
    </row>
    <row r="557" spans="1:21" x14ac:dyDescent="0.2">
      <c r="A557" s="10"/>
      <c r="B557" s="10"/>
      <c r="C557" s="10"/>
      <c r="D557" s="10"/>
      <c r="E557" s="10"/>
      <c r="F557" s="10"/>
      <c r="G557" s="10"/>
      <c r="H557" s="10"/>
      <c r="I557" s="10"/>
      <c r="J557" s="10"/>
      <c r="K557" s="10"/>
      <c r="U557" s="10"/>
    </row>
    <row r="558" spans="1:21" x14ac:dyDescent="0.2">
      <c r="A558" s="10"/>
      <c r="B558" s="10"/>
      <c r="C558" s="10"/>
      <c r="D558" s="10"/>
      <c r="E558" s="10"/>
      <c r="F558" s="10"/>
      <c r="G558" s="10"/>
      <c r="H558" s="10"/>
      <c r="I558" s="10"/>
      <c r="J558" s="10"/>
      <c r="K558" s="10"/>
      <c r="U558" s="10"/>
    </row>
    <row r="559" spans="1:21" x14ac:dyDescent="0.2">
      <c r="A559" s="10"/>
      <c r="B559" s="10"/>
      <c r="C559" s="10"/>
      <c r="D559" s="10"/>
      <c r="E559" s="10"/>
      <c r="F559" s="10"/>
      <c r="G559" s="10"/>
      <c r="H559" s="10"/>
      <c r="I559" s="10"/>
      <c r="J559" s="10"/>
      <c r="K559" s="10"/>
      <c r="U559" s="10"/>
    </row>
    <row r="560" spans="1:21" x14ac:dyDescent="0.2">
      <c r="A560" s="10"/>
      <c r="B560" s="10"/>
      <c r="C560" s="10"/>
      <c r="D560" s="10"/>
      <c r="E560" s="10"/>
      <c r="F560" s="10"/>
      <c r="G560" s="10"/>
      <c r="H560" s="10"/>
      <c r="I560" s="10"/>
      <c r="J560" s="10"/>
      <c r="K560" s="10"/>
      <c r="U560" s="10"/>
    </row>
    <row r="561" spans="1:21" x14ac:dyDescent="0.2">
      <c r="A561" s="10"/>
      <c r="B561" s="10"/>
      <c r="C561" s="10"/>
      <c r="D561" s="10"/>
      <c r="E561" s="10"/>
      <c r="F561" s="10"/>
      <c r="G561" s="10"/>
      <c r="H561" s="10"/>
      <c r="I561" s="10"/>
      <c r="J561" s="10"/>
      <c r="K561" s="10"/>
      <c r="U561" s="10"/>
    </row>
    <row r="562" spans="1:21" x14ac:dyDescent="0.2">
      <c r="A562" s="10"/>
      <c r="B562" s="10"/>
      <c r="C562" s="10"/>
      <c r="D562" s="10"/>
      <c r="E562" s="10"/>
      <c r="F562" s="10"/>
      <c r="G562" s="10"/>
      <c r="H562" s="10"/>
      <c r="I562" s="10"/>
      <c r="J562" s="10"/>
      <c r="K562" s="10"/>
      <c r="U562" s="10"/>
    </row>
    <row r="563" spans="1:21" x14ac:dyDescent="0.2">
      <c r="A563" s="10"/>
      <c r="B563" s="10"/>
      <c r="C563" s="10"/>
      <c r="D563" s="10"/>
      <c r="E563" s="10"/>
      <c r="F563" s="10"/>
      <c r="G563" s="10"/>
      <c r="H563" s="10"/>
      <c r="I563" s="10"/>
      <c r="J563" s="10"/>
      <c r="K563" s="10"/>
      <c r="U563" s="10"/>
    </row>
    <row r="564" spans="1:21" x14ac:dyDescent="0.2">
      <c r="A564" s="10"/>
      <c r="B564" s="10"/>
      <c r="C564" s="10"/>
      <c r="D564" s="10"/>
      <c r="E564" s="10"/>
      <c r="F564" s="10"/>
      <c r="G564" s="10"/>
      <c r="H564" s="10"/>
      <c r="I564" s="10"/>
      <c r="J564" s="10"/>
      <c r="K564" s="10"/>
      <c r="U564" s="10"/>
    </row>
    <row r="565" spans="1:21" x14ac:dyDescent="0.2">
      <c r="A565" s="10"/>
      <c r="B565" s="10"/>
      <c r="C565" s="10"/>
      <c r="D565" s="10"/>
      <c r="E565" s="10"/>
      <c r="F565" s="10"/>
      <c r="G565" s="10"/>
      <c r="H565" s="10"/>
      <c r="I565" s="10"/>
      <c r="J565" s="10"/>
      <c r="K565" s="10"/>
      <c r="U565" s="10"/>
    </row>
    <row r="566" spans="1:21" x14ac:dyDescent="0.2">
      <c r="A566" s="10"/>
      <c r="B566" s="10"/>
      <c r="C566" s="10"/>
      <c r="D566" s="10"/>
      <c r="E566" s="10"/>
      <c r="F566" s="10"/>
      <c r="G566" s="10"/>
      <c r="H566" s="10"/>
      <c r="I566" s="10"/>
      <c r="J566" s="10"/>
      <c r="K566" s="10"/>
      <c r="U566" s="10"/>
    </row>
    <row r="567" spans="1:21" x14ac:dyDescent="0.2">
      <c r="A567" s="10"/>
      <c r="B567" s="10"/>
      <c r="C567" s="10"/>
      <c r="D567" s="10"/>
      <c r="E567" s="10"/>
      <c r="F567" s="10"/>
      <c r="G567" s="10"/>
      <c r="H567" s="10"/>
      <c r="I567" s="10"/>
      <c r="J567" s="10"/>
      <c r="K567" s="10"/>
      <c r="U567" s="10"/>
    </row>
    <row r="568" spans="1:21" x14ac:dyDescent="0.2">
      <c r="A568" s="10"/>
      <c r="B568" s="10"/>
      <c r="C568" s="10"/>
      <c r="D568" s="10"/>
      <c r="E568" s="10"/>
      <c r="F568" s="10"/>
      <c r="G568" s="10"/>
      <c r="H568" s="10"/>
      <c r="I568" s="10"/>
      <c r="J568" s="10"/>
      <c r="K568" s="10"/>
      <c r="U568" s="10"/>
    </row>
    <row r="569" spans="1:21" x14ac:dyDescent="0.2">
      <c r="A569" s="10"/>
      <c r="B569" s="10"/>
      <c r="C569" s="10"/>
      <c r="D569" s="10"/>
      <c r="E569" s="10"/>
      <c r="F569" s="10"/>
      <c r="G569" s="10"/>
      <c r="H569" s="10"/>
      <c r="I569" s="10"/>
      <c r="J569" s="10"/>
      <c r="K569" s="10"/>
      <c r="U569" s="10"/>
    </row>
    <row r="570" spans="1:21" x14ac:dyDescent="0.2">
      <c r="A570" s="10"/>
      <c r="B570" s="10"/>
      <c r="C570" s="10"/>
      <c r="D570" s="10"/>
      <c r="E570" s="10"/>
      <c r="F570" s="10"/>
      <c r="G570" s="10"/>
      <c r="H570" s="10"/>
      <c r="I570" s="10"/>
      <c r="J570" s="10"/>
      <c r="K570" s="10"/>
      <c r="U570" s="10"/>
    </row>
    <row r="571" spans="1:21" x14ac:dyDescent="0.2">
      <c r="A571" s="10"/>
      <c r="B571" s="10"/>
      <c r="C571" s="10"/>
      <c r="D571" s="10"/>
      <c r="E571" s="10"/>
      <c r="F571" s="10"/>
      <c r="G571" s="10"/>
      <c r="H571" s="10"/>
      <c r="I571" s="10"/>
      <c r="J571" s="10"/>
      <c r="K571" s="10"/>
      <c r="U571" s="10"/>
    </row>
    <row r="572" spans="1:21" x14ac:dyDescent="0.2">
      <c r="A572" s="10"/>
      <c r="B572" s="10"/>
      <c r="C572" s="10"/>
      <c r="D572" s="10"/>
      <c r="E572" s="10"/>
      <c r="F572" s="10"/>
      <c r="G572" s="10"/>
      <c r="H572" s="10"/>
      <c r="I572" s="10"/>
      <c r="J572" s="10"/>
      <c r="K572" s="10"/>
      <c r="U572" s="10"/>
    </row>
    <row r="573" spans="1:21" x14ac:dyDescent="0.2">
      <c r="A573" s="10"/>
      <c r="B573" s="10"/>
      <c r="C573" s="10"/>
      <c r="D573" s="10"/>
      <c r="E573" s="10"/>
      <c r="F573" s="10"/>
      <c r="G573" s="10"/>
      <c r="H573" s="10"/>
      <c r="I573" s="10"/>
      <c r="J573" s="10"/>
      <c r="K573" s="10"/>
      <c r="U573" s="10"/>
    </row>
    <row r="574" spans="1:21" x14ac:dyDescent="0.2">
      <c r="A574" s="10"/>
      <c r="B574" s="10"/>
      <c r="C574" s="10"/>
      <c r="D574" s="10"/>
      <c r="E574" s="10"/>
      <c r="F574" s="10"/>
      <c r="G574" s="10"/>
      <c r="H574" s="10"/>
      <c r="I574" s="10"/>
      <c r="J574" s="10"/>
      <c r="K574" s="10"/>
      <c r="U574" s="10"/>
    </row>
    <row r="575" spans="1:21" x14ac:dyDescent="0.2">
      <c r="A575" s="10"/>
      <c r="B575" s="10"/>
      <c r="C575" s="10"/>
      <c r="D575" s="10"/>
      <c r="E575" s="10"/>
      <c r="F575" s="10"/>
      <c r="G575" s="10"/>
      <c r="H575" s="10"/>
      <c r="I575" s="10"/>
      <c r="J575" s="10"/>
      <c r="K575" s="10"/>
      <c r="U575" s="10"/>
    </row>
    <row r="576" spans="1:21" x14ac:dyDescent="0.2">
      <c r="A576" s="10"/>
      <c r="B576" s="10"/>
      <c r="C576" s="10"/>
      <c r="D576" s="10"/>
      <c r="E576" s="10"/>
      <c r="F576" s="10"/>
      <c r="G576" s="10"/>
      <c r="H576" s="10"/>
      <c r="I576" s="10"/>
      <c r="J576" s="10"/>
      <c r="K576" s="10"/>
      <c r="U576" s="10"/>
    </row>
    <row r="577" spans="1:21" x14ac:dyDescent="0.2">
      <c r="A577" s="10"/>
      <c r="B577" s="10"/>
      <c r="C577" s="10"/>
      <c r="D577" s="10"/>
      <c r="E577" s="10"/>
      <c r="F577" s="10"/>
      <c r="G577" s="10"/>
      <c r="H577" s="10"/>
      <c r="I577" s="10"/>
      <c r="J577" s="10"/>
      <c r="K577" s="10"/>
      <c r="U577" s="10"/>
    </row>
    <row r="578" spans="1:21" x14ac:dyDescent="0.2">
      <c r="A578" s="10"/>
      <c r="B578" s="10"/>
      <c r="C578" s="10"/>
      <c r="D578" s="10"/>
      <c r="E578" s="10"/>
      <c r="F578" s="10"/>
      <c r="G578" s="10"/>
      <c r="H578" s="10"/>
      <c r="I578" s="10"/>
      <c r="J578" s="10"/>
      <c r="K578" s="10"/>
      <c r="U578" s="10"/>
    </row>
    <row r="579" spans="1:21" x14ac:dyDescent="0.2">
      <c r="A579" s="10"/>
      <c r="B579" s="10"/>
      <c r="C579" s="10"/>
      <c r="D579" s="10"/>
      <c r="E579" s="10"/>
      <c r="F579" s="10"/>
      <c r="G579" s="10"/>
      <c r="H579" s="10"/>
      <c r="I579" s="10"/>
      <c r="J579" s="10"/>
      <c r="K579" s="10"/>
      <c r="U579" s="10"/>
    </row>
    <row r="580" spans="1:21" x14ac:dyDescent="0.2">
      <c r="A580" s="10"/>
      <c r="B580" s="10"/>
      <c r="C580" s="10"/>
      <c r="D580" s="10"/>
      <c r="E580" s="10"/>
      <c r="F580" s="10"/>
      <c r="G580" s="10"/>
      <c r="H580" s="10"/>
      <c r="I580" s="10"/>
      <c r="J580" s="10"/>
      <c r="K580" s="10"/>
      <c r="U580" s="10"/>
    </row>
    <row r="581" spans="1:21" x14ac:dyDescent="0.2">
      <c r="A581" s="10"/>
      <c r="B581" s="10"/>
      <c r="C581" s="10"/>
      <c r="D581" s="10"/>
      <c r="E581" s="10"/>
      <c r="F581" s="10"/>
      <c r="G581" s="10"/>
      <c r="H581" s="10"/>
      <c r="I581" s="10"/>
      <c r="J581" s="10"/>
      <c r="K581" s="10"/>
      <c r="U581" s="10"/>
    </row>
    <row r="582" spans="1:21" x14ac:dyDescent="0.2">
      <c r="A582" s="10"/>
      <c r="B582" s="10"/>
      <c r="C582" s="10"/>
      <c r="D582" s="10"/>
      <c r="E582" s="10"/>
      <c r="F582" s="10"/>
      <c r="G582" s="10"/>
      <c r="H582" s="10"/>
      <c r="I582" s="10"/>
      <c r="J582" s="10"/>
      <c r="K582" s="10"/>
      <c r="U582" s="10"/>
    </row>
    <row r="583" spans="1:21" x14ac:dyDescent="0.2">
      <c r="A583" s="10"/>
      <c r="B583" s="10"/>
      <c r="C583" s="10"/>
      <c r="D583" s="10"/>
      <c r="E583" s="10"/>
      <c r="F583" s="10"/>
      <c r="G583" s="10"/>
      <c r="H583" s="10"/>
      <c r="I583" s="10"/>
      <c r="J583" s="10"/>
      <c r="K583" s="10"/>
      <c r="U583" s="10"/>
    </row>
    <row r="584" spans="1:21" x14ac:dyDescent="0.2">
      <c r="A584" s="10"/>
      <c r="B584" s="10"/>
      <c r="C584" s="10"/>
      <c r="D584" s="10"/>
      <c r="E584" s="10"/>
      <c r="F584" s="10"/>
      <c r="G584" s="10"/>
      <c r="H584" s="10"/>
      <c r="I584" s="10"/>
      <c r="J584" s="10"/>
      <c r="K584" s="10"/>
      <c r="U584" s="10"/>
    </row>
    <row r="585" spans="1:21" x14ac:dyDescent="0.2">
      <c r="A585" s="10"/>
      <c r="B585" s="10"/>
      <c r="C585" s="10"/>
      <c r="D585" s="10"/>
      <c r="E585" s="10"/>
      <c r="F585" s="10"/>
      <c r="G585" s="10"/>
      <c r="H585" s="10"/>
      <c r="I585" s="10"/>
      <c r="J585" s="10"/>
      <c r="K585" s="10"/>
      <c r="U585" s="10"/>
    </row>
    <row r="586" spans="1:21" x14ac:dyDescent="0.2">
      <c r="A586" s="10"/>
      <c r="B586" s="10"/>
      <c r="C586" s="10"/>
      <c r="D586" s="10"/>
      <c r="E586" s="10"/>
      <c r="F586" s="10"/>
      <c r="G586" s="10"/>
      <c r="H586" s="10"/>
      <c r="I586" s="10"/>
      <c r="J586" s="10"/>
      <c r="K586" s="10"/>
      <c r="U586" s="10"/>
    </row>
    <row r="587" spans="1:21" x14ac:dyDescent="0.2">
      <c r="A587" s="10"/>
      <c r="B587" s="10"/>
      <c r="C587" s="10"/>
      <c r="D587" s="10"/>
      <c r="E587" s="10"/>
      <c r="F587" s="10"/>
      <c r="G587" s="10"/>
      <c r="H587" s="10"/>
      <c r="I587" s="10"/>
      <c r="J587" s="10"/>
      <c r="K587" s="10"/>
      <c r="U587" s="10"/>
    </row>
    <row r="588" spans="1:21" x14ac:dyDescent="0.2">
      <c r="A588" s="10"/>
      <c r="B588" s="10"/>
      <c r="C588" s="10"/>
      <c r="D588" s="10"/>
      <c r="E588" s="10"/>
      <c r="F588" s="10"/>
      <c r="G588" s="10"/>
      <c r="H588" s="10"/>
      <c r="I588" s="10"/>
      <c r="J588" s="10"/>
      <c r="K588" s="10"/>
      <c r="U588" s="10"/>
    </row>
    <row r="589" spans="1:21" x14ac:dyDescent="0.2">
      <c r="A589" s="10"/>
      <c r="B589" s="10"/>
      <c r="C589" s="10"/>
      <c r="D589" s="10"/>
      <c r="E589" s="10"/>
      <c r="F589" s="10"/>
      <c r="G589" s="10"/>
      <c r="H589" s="10"/>
      <c r="I589" s="10"/>
      <c r="J589" s="10"/>
      <c r="K589" s="10"/>
      <c r="U589" s="10"/>
    </row>
    <row r="590" spans="1:21" x14ac:dyDescent="0.2">
      <c r="A590" s="10"/>
      <c r="B590" s="10"/>
      <c r="C590" s="10"/>
      <c r="D590" s="10"/>
      <c r="E590" s="10"/>
      <c r="F590" s="10"/>
      <c r="G590" s="10"/>
      <c r="H590" s="10"/>
      <c r="I590" s="10"/>
      <c r="J590" s="10"/>
      <c r="K590" s="10"/>
      <c r="U590" s="10"/>
    </row>
    <row r="591" spans="1:21" x14ac:dyDescent="0.2">
      <c r="A591" s="10"/>
      <c r="B591" s="10"/>
      <c r="C591" s="10"/>
      <c r="D591" s="10"/>
      <c r="E591" s="10"/>
      <c r="F591" s="10"/>
      <c r="G591" s="10"/>
      <c r="H591" s="10"/>
      <c r="I591" s="10"/>
      <c r="J591" s="10"/>
      <c r="K591" s="10"/>
      <c r="U591" s="10"/>
    </row>
    <row r="592" spans="1:21" x14ac:dyDescent="0.2">
      <c r="A592" s="10"/>
      <c r="B592" s="10"/>
      <c r="C592" s="10"/>
      <c r="D592" s="10"/>
      <c r="E592" s="10"/>
      <c r="F592" s="10"/>
      <c r="G592" s="10"/>
      <c r="H592" s="10"/>
      <c r="I592" s="10"/>
      <c r="J592" s="10"/>
      <c r="K592" s="10"/>
      <c r="U592" s="10"/>
    </row>
    <row r="593" spans="1:21" x14ac:dyDescent="0.2">
      <c r="A593" s="10"/>
      <c r="B593" s="10"/>
      <c r="C593" s="10"/>
      <c r="D593" s="10"/>
      <c r="E593" s="10"/>
      <c r="F593" s="10"/>
      <c r="G593" s="10"/>
      <c r="H593" s="10"/>
      <c r="I593" s="10"/>
      <c r="J593" s="10"/>
      <c r="K593" s="10"/>
      <c r="U593" s="10"/>
    </row>
    <row r="594" spans="1:21" x14ac:dyDescent="0.2">
      <c r="A594" s="10"/>
      <c r="B594" s="10"/>
      <c r="C594" s="10"/>
      <c r="D594" s="10"/>
      <c r="E594" s="10"/>
      <c r="F594" s="10"/>
      <c r="G594" s="10"/>
      <c r="H594" s="10"/>
      <c r="I594" s="10"/>
      <c r="J594" s="10"/>
      <c r="K594" s="10"/>
      <c r="U594" s="10"/>
    </row>
    <row r="595" spans="1:21" x14ac:dyDescent="0.2">
      <c r="A595" s="10"/>
      <c r="B595" s="10"/>
      <c r="C595" s="10"/>
      <c r="D595" s="10"/>
      <c r="E595" s="10"/>
      <c r="F595" s="10"/>
      <c r="G595" s="10"/>
      <c r="H595" s="10"/>
      <c r="I595" s="10"/>
      <c r="J595" s="10"/>
      <c r="K595" s="10"/>
      <c r="U595" s="10"/>
    </row>
    <row r="596" spans="1:21" x14ac:dyDescent="0.2">
      <c r="A596" s="10"/>
      <c r="B596" s="10"/>
      <c r="C596" s="10"/>
      <c r="D596" s="10"/>
      <c r="E596" s="10"/>
      <c r="F596" s="10"/>
      <c r="G596" s="10"/>
      <c r="H596" s="10"/>
      <c r="I596" s="10"/>
      <c r="J596" s="10"/>
      <c r="K596" s="10"/>
      <c r="U596" s="10"/>
    </row>
    <row r="597" spans="1:21" x14ac:dyDescent="0.2">
      <c r="A597" s="10"/>
      <c r="B597" s="10"/>
      <c r="C597" s="10"/>
      <c r="D597" s="10"/>
      <c r="E597" s="10"/>
      <c r="F597" s="10"/>
      <c r="G597" s="10"/>
      <c r="H597" s="10"/>
      <c r="I597" s="10"/>
      <c r="J597" s="10"/>
      <c r="K597" s="10"/>
      <c r="U597" s="10"/>
    </row>
    <row r="598" spans="1:21" x14ac:dyDescent="0.2">
      <c r="A598" s="10"/>
      <c r="B598" s="10"/>
      <c r="C598" s="10"/>
      <c r="D598" s="10"/>
      <c r="E598" s="10"/>
      <c r="F598" s="10"/>
      <c r="G598" s="10"/>
      <c r="H598" s="10"/>
      <c r="I598" s="10"/>
      <c r="J598" s="10"/>
      <c r="K598" s="10"/>
      <c r="U598" s="10"/>
    </row>
    <row r="599" spans="1:21" x14ac:dyDescent="0.2">
      <c r="A599" s="10"/>
      <c r="B599" s="10"/>
      <c r="C599" s="10"/>
      <c r="D599" s="10"/>
      <c r="E599" s="10"/>
      <c r="F599" s="10"/>
      <c r="G599" s="10"/>
      <c r="H599" s="10"/>
      <c r="I599" s="10"/>
      <c r="J599" s="10"/>
      <c r="K599" s="10"/>
      <c r="U599" s="10"/>
    </row>
    <row r="600" spans="1:21" x14ac:dyDescent="0.2">
      <c r="A600" s="10"/>
      <c r="B600" s="10"/>
      <c r="C600" s="10"/>
      <c r="D600" s="10"/>
      <c r="E600" s="10"/>
      <c r="F600" s="10"/>
      <c r="G600" s="10"/>
      <c r="H600" s="10"/>
      <c r="I600" s="10"/>
      <c r="J600" s="10"/>
      <c r="K600" s="10"/>
      <c r="U600" s="10"/>
    </row>
    <row r="601" spans="1:21" x14ac:dyDescent="0.2">
      <c r="A601" s="10"/>
      <c r="B601" s="10"/>
      <c r="C601" s="10"/>
      <c r="D601" s="10"/>
      <c r="E601" s="10"/>
      <c r="F601" s="10"/>
      <c r="G601" s="10"/>
      <c r="H601" s="10"/>
      <c r="I601" s="10"/>
      <c r="J601" s="10"/>
      <c r="K601" s="10"/>
      <c r="U601" s="10"/>
    </row>
    <row r="602" spans="1:21" x14ac:dyDescent="0.2">
      <c r="A602" s="10"/>
      <c r="B602" s="10"/>
      <c r="C602" s="10"/>
      <c r="D602" s="10"/>
      <c r="E602" s="10"/>
      <c r="F602" s="10"/>
      <c r="G602" s="10"/>
      <c r="H602" s="10"/>
      <c r="I602" s="10"/>
      <c r="J602" s="10"/>
      <c r="K602" s="10"/>
      <c r="U602" s="10"/>
    </row>
    <row r="603" spans="1:21" x14ac:dyDescent="0.2">
      <c r="A603" s="10"/>
      <c r="B603" s="10"/>
      <c r="C603" s="10"/>
      <c r="D603" s="10"/>
      <c r="E603" s="10"/>
      <c r="F603" s="10"/>
      <c r="G603" s="10"/>
      <c r="H603" s="10"/>
      <c r="I603" s="10"/>
      <c r="J603" s="10"/>
      <c r="K603" s="10"/>
      <c r="U603" s="10"/>
    </row>
    <row r="604" spans="1:21" x14ac:dyDescent="0.2">
      <c r="A604" s="10"/>
      <c r="B604" s="10"/>
      <c r="C604" s="10"/>
      <c r="D604" s="10"/>
      <c r="E604" s="10"/>
      <c r="F604" s="10"/>
      <c r="G604" s="10"/>
      <c r="H604" s="10"/>
      <c r="I604" s="10"/>
      <c r="J604" s="10"/>
      <c r="K604" s="10"/>
      <c r="U604" s="10"/>
    </row>
    <row r="605" spans="1:21" x14ac:dyDescent="0.2">
      <c r="A605" s="10"/>
      <c r="B605" s="10"/>
      <c r="C605" s="10"/>
      <c r="D605" s="10"/>
      <c r="E605" s="10"/>
      <c r="F605" s="10"/>
      <c r="G605" s="10"/>
      <c r="H605" s="10"/>
      <c r="I605" s="10"/>
      <c r="J605" s="10"/>
      <c r="K605" s="10"/>
      <c r="U605" s="10"/>
    </row>
    <row r="606" spans="1:21" x14ac:dyDescent="0.2">
      <c r="A606" s="10"/>
      <c r="B606" s="10"/>
      <c r="C606" s="10"/>
      <c r="D606" s="10"/>
      <c r="E606" s="10"/>
      <c r="F606" s="10"/>
      <c r="G606" s="10"/>
      <c r="H606" s="10"/>
      <c r="I606" s="10"/>
      <c r="J606" s="10"/>
      <c r="K606" s="10"/>
      <c r="U606" s="10"/>
    </row>
    <row r="607" spans="1:21" x14ac:dyDescent="0.2">
      <c r="A607" s="10"/>
      <c r="B607" s="10"/>
      <c r="C607" s="10"/>
      <c r="D607" s="10"/>
      <c r="E607" s="10"/>
      <c r="F607" s="10"/>
      <c r="G607" s="10"/>
      <c r="H607" s="10"/>
      <c r="I607" s="10"/>
      <c r="J607" s="10"/>
      <c r="K607" s="10"/>
      <c r="U607" s="10"/>
    </row>
    <row r="608" spans="1:21" x14ac:dyDescent="0.2">
      <c r="A608" s="10"/>
      <c r="B608" s="10"/>
      <c r="C608" s="10"/>
      <c r="D608" s="10"/>
      <c r="E608" s="10"/>
      <c r="F608" s="10"/>
      <c r="G608" s="10"/>
      <c r="H608" s="10"/>
      <c r="I608" s="10"/>
      <c r="J608" s="10"/>
      <c r="K608" s="10"/>
      <c r="U608" s="10"/>
    </row>
    <row r="609" spans="1:21" x14ac:dyDescent="0.2">
      <c r="A609" s="10"/>
      <c r="B609" s="10"/>
      <c r="C609" s="10"/>
      <c r="D609" s="10"/>
      <c r="E609" s="10"/>
      <c r="F609" s="10"/>
      <c r="G609" s="10"/>
      <c r="H609" s="10"/>
      <c r="I609" s="10"/>
      <c r="J609" s="10"/>
      <c r="K609" s="10"/>
      <c r="U609" s="10"/>
    </row>
    <row r="610" spans="1:21" x14ac:dyDescent="0.2">
      <c r="A610" s="10"/>
      <c r="B610" s="10"/>
      <c r="C610" s="10"/>
      <c r="D610" s="10"/>
      <c r="E610" s="10"/>
      <c r="F610" s="10"/>
      <c r="G610" s="10"/>
      <c r="H610" s="10"/>
      <c r="I610" s="10"/>
      <c r="J610" s="10"/>
      <c r="K610" s="10"/>
      <c r="U610" s="10"/>
    </row>
    <row r="611" spans="1:21" x14ac:dyDescent="0.2">
      <c r="A611" s="10"/>
      <c r="B611" s="10"/>
      <c r="C611" s="10"/>
      <c r="D611" s="10"/>
      <c r="E611" s="10"/>
      <c r="F611" s="10"/>
      <c r="G611" s="10"/>
      <c r="H611" s="10"/>
      <c r="I611" s="10"/>
      <c r="J611" s="10"/>
      <c r="K611" s="10"/>
      <c r="U611" s="10"/>
    </row>
    <row r="612" spans="1:21" x14ac:dyDescent="0.2">
      <c r="A612" s="10"/>
      <c r="B612" s="10"/>
      <c r="C612" s="10"/>
      <c r="D612" s="10"/>
      <c r="E612" s="10"/>
      <c r="F612" s="10"/>
      <c r="G612" s="10"/>
      <c r="H612" s="10"/>
      <c r="I612" s="10"/>
      <c r="J612" s="10"/>
      <c r="K612" s="10"/>
      <c r="U612" s="10"/>
    </row>
    <row r="613" spans="1:21" x14ac:dyDescent="0.2">
      <c r="A613" s="10"/>
      <c r="B613" s="10"/>
      <c r="C613" s="10"/>
      <c r="D613" s="10"/>
      <c r="E613" s="10"/>
      <c r="F613" s="10"/>
      <c r="G613" s="10"/>
      <c r="H613" s="10"/>
      <c r="I613" s="10"/>
      <c r="J613" s="10"/>
      <c r="K613" s="10"/>
      <c r="U613" s="10"/>
    </row>
    <row r="614" spans="1:21" x14ac:dyDescent="0.2">
      <c r="A614" s="10"/>
      <c r="B614" s="10"/>
      <c r="C614" s="10"/>
      <c r="D614" s="10"/>
      <c r="E614" s="10"/>
      <c r="F614" s="10"/>
      <c r="G614" s="10"/>
      <c r="H614" s="10"/>
      <c r="I614" s="10"/>
      <c r="J614" s="10"/>
      <c r="K614" s="10"/>
      <c r="U614" s="10"/>
    </row>
    <row r="615" spans="1:21" x14ac:dyDescent="0.2">
      <c r="A615" s="10"/>
      <c r="B615" s="10"/>
      <c r="C615" s="10"/>
      <c r="D615" s="10"/>
      <c r="E615" s="10"/>
      <c r="F615" s="10"/>
      <c r="G615" s="10"/>
      <c r="H615" s="10"/>
      <c r="I615" s="10"/>
      <c r="J615" s="10"/>
      <c r="K615" s="10"/>
      <c r="U615" s="10"/>
    </row>
    <row r="616" spans="1:21" x14ac:dyDescent="0.2">
      <c r="A616" s="10"/>
      <c r="B616" s="10"/>
      <c r="C616" s="10"/>
      <c r="D616" s="10"/>
      <c r="E616" s="10"/>
      <c r="F616" s="10"/>
      <c r="G616" s="10"/>
      <c r="H616" s="10"/>
      <c r="I616" s="10"/>
      <c r="J616" s="10"/>
      <c r="K616" s="10"/>
      <c r="U616" s="10"/>
    </row>
    <row r="617" spans="1:21" x14ac:dyDescent="0.2">
      <c r="A617" s="10"/>
      <c r="B617" s="10"/>
      <c r="C617" s="10"/>
      <c r="D617" s="10"/>
      <c r="E617" s="10"/>
      <c r="F617" s="10"/>
      <c r="G617" s="10"/>
      <c r="H617" s="10"/>
      <c r="I617" s="10"/>
      <c r="J617" s="10"/>
      <c r="K617" s="10"/>
      <c r="U617" s="10"/>
    </row>
    <row r="618" spans="1:21" x14ac:dyDescent="0.2">
      <c r="A618" s="10"/>
      <c r="B618" s="10"/>
      <c r="C618" s="10"/>
      <c r="D618" s="10"/>
      <c r="E618" s="10"/>
      <c r="F618" s="10"/>
      <c r="G618" s="10"/>
      <c r="H618" s="10"/>
      <c r="I618" s="10"/>
      <c r="J618" s="10"/>
      <c r="K618" s="10"/>
      <c r="U618" s="10"/>
    </row>
    <row r="619" spans="1:21" x14ac:dyDescent="0.2">
      <c r="A619" s="10"/>
      <c r="B619" s="10"/>
      <c r="C619" s="10"/>
      <c r="D619" s="10"/>
      <c r="E619" s="10"/>
      <c r="F619" s="10"/>
      <c r="G619" s="10"/>
      <c r="H619" s="10"/>
      <c r="I619" s="10"/>
      <c r="J619" s="10"/>
      <c r="K619" s="10"/>
      <c r="U619" s="10"/>
    </row>
    <row r="620" spans="1:21" x14ac:dyDescent="0.2">
      <c r="A620" s="10"/>
      <c r="B620" s="10"/>
      <c r="C620" s="10"/>
      <c r="D620" s="10"/>
      <c r="E620" s="10"/>
      <c r="F620" s="10"/>
      <c r="G620" s="10"/>
      <c r="H620" s="10"/>
      <c r="I620" s="10"/>
      <c r="J620" s="10"/>
      <c r="K620" s="10"/>
      <c r="U620" s="10"/>
    </row>
    <row r="621" spans="1:21" x14ac:dyDescent="0.2">
      <c r="A621" s="10"/>
      <c r="B621" s="10"/>
      <c r="C621" s="10"/>
      <c r="D621" s="10"/>
      <c r="E621" s="10"/>
      <c r="F621" s="10"/>
      <c r="G621" s="10"/>
      <c r="H621" s="10"/>
      <c r="I621" s="10"/>
      <c r="J621" s="10"/>
      <c r="K621" s="10"/>
      <c r="U621" s="10"/>
    </row>
    <row r="622" spans="1:21" x14ac:dyDescent="0.2">
      <c r="A622" s="10"/>
      <c r="B622" s="10"/>
      <c r="C622" s="10"/>
      <c r="D622" s="10"/>
      <c r="E622" s="10"/>
      <c r="F622" s="10"/>
      <c r="G622" s="10"/>
      <c r="H622" s="10"/>
      <c r="I622" s="10"/>
      <c r="J622" s="10"/>
      <c r="K622" s="10"/>
      <c r="U622" s="10"/>
    </row>
    <row r="623" spans="1:21" x14ac:dyDescent="0.2">
      <c r="A623" s="10"/>
      <c r="B623" s="10"/>
      <c r="C623" s="10"/>
      <c r="D623" s="10"/>
      <c r="E623" s="10"/>
      <c r="F623" s="10"/>
      <c r="G623" s="10"/>
      <c r="H623" s="10"/>
      <c r="I623" s="10"/>
      <c r="J623" s="10"/>
      <c r="K623" s="10"/>
      <c r="U623" s="10"/>
    </row>
    <row r="624" spans="1:21" x14ac:dyDescent="0.2">
      <c r="A624" s="10"/>
      <c r="B624" s="10"/>
      <c r="C624" s="10"/>
      <c r="D624" s="10"/>
      <c r="E624" s="10"/>
      <c r="F624" s="10"/>
      <c r="G624" s="10"/>
      <c r="H624" s="10"/>
      <c r="I624" s="10"/>
      <c r="J624" s="10"/>
      <c r="K624" s="10"/>
      <c r="U624" s="10"/>
    </row>
    <row r="625" spans="1:21" x14ac:dyDescent="0.2">
      <c r="A625" s="10"/>
      <c r="B625" s="10"/>
      <c r="C625" s="10"/>
      <c r="D625" s="10"/>
      <c r="E625" s="10"/>
      <c r="F625" s="10"/>
      <c r="G625" s="10"/>
      <c r="H625" s="10"/>
      <c r="I625" s="10"/>
      <c r="J625" s="10"/>
      <c r="K625" s="10"/>
      <c r="U625" s="10"/>
    </row>
    <row r="626" spans="1:21" x14ac:dyDescent="0.2">
      <c r="A626" s="10"/>
      <c r="B626" s="10"/>
      <c r="C626" s="10"/>
      <c r="D626" s="10"/>
      <c r="E626" s="10"/>
      <c r="F626" s="10"/>
      <c r="G626" s="10"/>
      <c r="H626" s="10"/>
      <c r="I626" s="10"/>
      <c r="J626" s="10"/>
      <c r="K626" s="10"/>
      <c r="U626" s="10"/>
    </row>
    <row r="627" spans="1:21" x14ac:dyDescent="0.2">
      <c r="A627" s="10"/>
      <c r="B627" s="10"/>
      <c r="C627" s="10"/>
      <c r="D627" s="10"/>
      <c r="E627" s="10"/>
      <c r="F627" s="10"/>
      <c r="G627" s="10"/>
      <c r="H627" s="10"/>
      <c r="I627" s="10"/>
      <c r="J627" s="10"/>
      <c r="K627" s="10"/>
      <c r="U627" s="10"/>
    </row>
    <row r="628" spans="1:21" x14ac:dyDescent="0.2">
      <c r="A628" s="10"/>
      <c r="B628" s="10"/>
      <c r="C628" s="10"/>
      <c r="D628" s="10"/>
      <c r="E628" s="10"/>
      <c r="F628" s="10"/>
      <c r="G628" s="10"/>
      <c r="H628" s="10"/>
      <c r="I628" s="10"/>
      <c r="J628" s="10"/>
      <c r="K628" s="10"/>
      <c r="U628" s="10"/>
    </row>
    <row r="629" spans="1:21" x14ac:dyDescent="0.2">
      <c r="A629" s="10"/>
      <c r="B629" s="10"/>
      <c r="C629" s="10"/>
      <c r="D629" s="10"/>
      <c r="E629" s="10"/>
      <c r="F629" s="10"/>
      <c r="G629" s="10"/>
      <c r="H629" s="10"/>
      <c r="I629" s="10"/>
      <c r="J629" s="10"/>
      <c r="K629" s="10"/>
      <c r="U629" s="10"/>
    </row>
    <row r="630" spans="1:21" x14ac:dyDescent="0.2">
      <c r="A630" s="10"/>
      <c r="B630" s="10"/>
      <c r="C630" s="10"/>
      <c r="D630" s="10"/>
      <c r="E630" s="10"/>
      <c r="F630" s="10"/>
      <c r="G630" s="10"/>
      <c r="H630" s="10"/>
      <c r="I630" s="10"/>
      <c r="J630" s="10"/>
      <c r="K630" s="10"/>
      <c r="U630" s="10"/>
    </row>
    <row r="631" spans="1:21" x14ac:dyDescent="0.2">
      <c r="A631" s="10"/>
      <c r="B631" s="10"/>
      <c r="C631" s="10"/>
      <c r="D631" s="10"/>
      <c r="E631" s="10"/>
      <c r="F631" s="10"/>
      <c r="G631" s="10"/>
      <c r="H631" s="10"/>
      <c r="I631" s="10"/>
      <c r="J631" s="10"/>
      <c r="K631" s="10"/>
      <c r="U631" s="10"/>
    </row>
    <row r="632" spans="1:21" x14ac:dyDescent="0.2">
      <c r="A632" s="10"/>
      <c r="B632" s="10"/>
      <c r="C632" s="10"/>
      <c r="D632" s="10"/>
      <c r="E632" s="10"/>
      <c r="F632" s="10"/>
      <c r="G632" s="10"/>
      <c r="H632" s="10"/>
      <c r="I632" s="10"/>
      <c r="J632" s="10"/>
      <c r="K632" s="10"/>
      <c r="U632" s="10"/>
    </row>
    <row r="633" spans="1:21" x14ac:dyDescent="0.2">
      <c r="A633" s="10"/>
      <c r="B633" s="10"/>
      <c r="C633" s="10"/>
      <c r="D633" s="10"/>
      <c r="E633" s="10"/>
      <c r="F633" s="10"/>
      <c r="G633" s="10"/>
      <c r="H633" s="10"/>
      <c r="I633" s="10"/>
      <c r="J633" s="10"/>
      <c r="K633" s="10"/>
      <c r="U633" s="10"/>
    </row>
    <row r="634" spans="1:21" x14ac:dyDescent="0.2">
      <c r="A634" s="10"/>
      <c r="B634" s="10"/>
      <c r="C634" s="10"/>
      <c r="D634" s="10"/>
      <c r="E634" s="10"/>
      <c r="F634" s="10"/>
      <c r="G634" s="10"/>
      <c r="H634" s="10"/>
      <c r="I634" s="10"/>
      <c r="J634" s="10"/>
      <c r="K634" s="10"/>
      <c r="U634" s="10"/>
    </row>
    <row r="635" spans="1:21" x14ac:dyDescent="0.2">
      <c r="A635" s="10"/>
      <c r="B635" s="10"/>
      <c r="C635" s="10"/>
      <c r="D635" s="10"/>
      <c r="E635" s="10"/>
      <c r="F635" s="10"/>
      <c r="G635" s="10"/>
      <c r="H635" s="10"/>
      <c r="I635" s="10"/>
      <c r="J635" s="10"/>
      <c r="K635" s="10"/>
      <c r="U635" s="10"/>
    </row>
    <row r="636" spans="1:21" x14ac:dyDescent="0.2">
      <c r="A636" s="10"/>
      <c r="B636" s="10"/>
      <c r="C636" s="10"/>
      <c r="D636" s="10"/>
      <c r="E636" s="10"/>
      <c r="F636" s="10"/>
      <c r="G636" s="10"/>
      <c r="H636" s="10"/>
      <c r="I636" s="10"/>
      <c r="J636" s="10"/>
      <c r="K636" s="10"/>
      <c r="U636" s="10"/>
    </row>
    <row r="637" spans="1:21" x14ac:dyDescent="0.2">
      <c r="A637" s="10"/>
      <c r="B637" s="10"/>
      <c r="C637" s="10"/>
      <c r="D637" s="10"/>
      <c r="E637" s="10"/>
      <c r="F637" s="10"/>
      <c r="G637" s="10"/>
      <c r="H637" s="10"/>
      <c r="I637" s="10"/>
      <c r="J637" s="10"/>
      <c r="K637" s="10"/>
      <c r="U637" s="10"/>
    </row>
    <row r="638" spans="1:21" x14ac:dyDescent="0.2">
      <c r="A638" s="10"/>
      <c r="B638" s="10"/>
      <c r="C638" s="10"/>
      <c r="D638" s="10"/>
      <c r="E638" s="10"/>
      <c r="F638" s="10"/>
      <c r="G638" s="10"/>
      <c r="H638" s="10"/>
      <c r="I638" s="10"/>
      <c r="J638" s="10"/>
      <c r="K638" s="10"/>
      <c r="U638" s="10"/>
    </row>
    <row r="639" spans="1:21" x14ac:dyDescent="0.2">
      <c r="A639" s="10"/>
      <c r="B639" s="10"/>
      <c r="C639" s="10"/>
      <c r="D639" s="10"/>
      <c r="E639" s="10"/>
      <c r="F639" s="10"/>
      <c r="G639" s="10"/>
      <c r="H639" s="10"/>
      <c r="I639" s="10"/>
      <c r="J639" s="10"/>
      <c r="K639" s="10"/>
      <c r="U639" s="10"/>
    </row>
    <row r="640" spans="1:21" x14ac:dyDescent="0.2">
      <c r="A640" s="10"/>
      <c r="B640" s="10"/>
      <c r="C640" s="10"/>
      <c r="D640" s="10"/>
      <c r="E640" s="10"/>
      <c r="F640" s="10"/>
      <c r="G640" s="10"/>
      <c r="H640" s="10"/>
      <c r="I640" s="10"/>
      <c r="J640" s="10"/>
      <c r="K640" s="10"/>
      <c r="U640" s="10"/>
    </row>
    <row r="641" spans="1:21" x14ac:dyDescent="0.2">
      <c r="A641" s="10"/>
      <c r="B641" s="10"/>
      <c r="C641" s="10"/>
      <c r="D641" s="10"/>
      <c r="E641" s="10"/>
      <c r="F641" s="10"/>
      <c r="G641" s="10"/>
      <c r="H641" s="10"/>
      <c r="I641" s="10"/>
      <c r="J641" s="10"/>
      <c r="K641" s="10"/>
      <c r="U641" s="10"/>
    </row>
    <row r="642" spans="1:21" x14ac:dyDescent="0.2">
      <c r="A642" s="10"/>
      <c r="B642" s="10"/>
      <c r="C642" s="10"/>
      <c r="D642" s="10"/>
      <c r="E642" s="10"/>
      <c r="F642" s="10"/>
      <c r="G642" s="10"/>
      <c r="H642" s="10"/>
      <c r="I642" s="10"/>
      <c r="J642" s="10"/>
      <c r="K642" s="10"/>
      <c r="U642" s="10"/>
    </row>
    <row r="643" spans="1:21" x14ac:dyDescent="0.2">
      <c r="A643" s="10"/>
      <c r="B643" s="10"/>
      <c r="C643" s="10"/>
      <c r="D643" s="10"/>
      <c r="E643" s="10"/>
      <c r="F643" s="10"/>
      <c r="G643" s="10"/>
      <c r="H643" s="10"/>
      <c r="I643" s="10"/>
      <c r="J643" s="10"/>
      <c r="K643" s="10"/>
      <c r="U643" s="10"/>
    </row>
    <row r="644" spans="1:21" x14ac:dyDescent="0.2">
      <c r="A644" s="10"/>
      <c r="B644" s="10"/>
      <c r="C644" s="10"/>
      <c r="D644" s="10"/>
      <c r="E644" s="10"/>
      <c r="F644" s="10"/>
      <c r="G644" s="10"/>
      <c r="H644" s="10"/>
      <c r="I644" s="10"/>
      <c r="J644" s="10"/>
      <c r="K644" s="10"/>
      <c r="U644" s="10"/>
    </row>
    <row r="645" spans="1:21" x14ac:dyDescent="0.2">
      <c r="A645" s="10"/>
      <c r="B645" s="10"/>
      <c r="C645" s="10"/>
      <c r="D645" s="10"/>
      <c r="E645" s="10"/>
      <c r="F645" s="10"/>
      <c r="G645" s="10"/>
      <c r="H645" s="10"/>
      <c r="I645" s="10"/>
      <c r="J645" s="10"/>
      <c r="K645" s="10"/>
      <c r="U645" s="10"/>
    </row>
    <row r="646" spans="1:21" x14ac:dyDescent="0.2">
      <c r="A646" s="10"/>
      <c r="B646" s="10"/>
      <c r="C646" s="10"/>
      <c r="D646" s="10"/>
      <c r="E646" s="10"/>
      <c r="F646" s="10"/>
      <c r="G646" s="10"/>
      <c r="H646" s="10"/>
      <c r="I646" s="10"/>
      <c r="J646" s="10"/>
      <c r="K646" s="10"/>
      <c r="U646" s="10"/>
    </row>
    <row r="647" spans="1:21" x14ac:dyDescent="0.2">
      <c r="A647" s="10"/>
      <c r="B647" s="10"/>
      <c r="C647" s="10"/>
      <c r="D647" s="10"/>
      <c r="E647" s="10"/>
      <c r="F647" s="10"/>
      <c r="G647" s="10"/>
      <c r="H647" s="10"/>
      <c r="I647" s="10"/>
      <c r="J647" s="10"/>
      <c r="K647" s="10"/>
      <c r="U647" s="10"/>
    </row>
    <row r="648" spans="1:21" x14ac:dyDescent="0.2">
      <c r="A648" s="10"/>
      <c r="B648" s="10"/>
      <c r="C648" s="10"/>
      <c r="D648" s="10"/>
      <c r="E648" s="10"/>
      <c r="F648" s="10"/>
      <c r="G648" s="10"/>
      <c r="H648" s="10"/>
      <c r="I648" s="10"/>
      <c r="J648" s="10"/>
      <c r="K648" s="10"/>
      <c r="U648" s="10"/>
    </row>
    <row r="649" spans="1:21" x14ac:dyDescent="0.2">
      <c r="A649" s="10"/>
      <c r="B649" s="10"/>
      <c r="C649" s="10"/>
      <c r="D649" s="10"/>
      <c r="E649" s="10"/>
      <c r="F649" s="10"/>
      <c r="G649" s="10"/>
      <c r="H649" s="10"/>
      <c r="I649" s="10"/>
      <c r="J649" s="10"/>
      <c r="K649" s="10"/>
      <c r="U649" s="10"/>
    </row>
    <row r="650" spans="1:21" x14ac:dyDescent="0.2">
      <c r="A650" s="10"/>
      <c r="B650" s="10"/>
      <c r="C650" s="10"/>
      <c r="D650" s="10"/>
      <c r="E650" s="10"/>
      <c r="F650" s="10"/>
      <c r="G650" s="10"/>
      <c r="H650" s="10"/>
      <c r="I650" s="10"/>
      <c r="J650" s="10"/>
      <c r="K650" s="10"/>
      <c r="U650" s="10"/>
    </row>
    <row r="651" spans="1:21" x14ac:dyDescent="0.2">
      <c r="A651" s="10"/>
      <c r="B651" s="10"/>
      <c r="C651" s="10"/>
      <c r="D651" s="10"/>
      <c r="E651" s="10"/>
      <c r="F651" s="10"/>
      <c r="G651" s="10"/>
      <c r="H651" s="10"/>
      <c r="I651" s="10"/>
      <c r="J651" s="10"/>
      <c r="K651" s="10"/>
      <c r="U651" s="10"/>
    </row>
    <row r="652" spans="1:21" x14ac:dyDescent="0.2">
      <c r="A652" s="10"/>
      <c r="B652" s="10"/>
      <c r="C652" s="10"/>
      <c r="D652" s="10"/>
      <c r="E652" s="10"/>
      <c r="F652" s="10"/>
      <c r="G652" s="10"/>
      <c r="H652" s="10"/>
      <c r="I652" s="10"/>
      <c r="J652" s="10"/>
      <c r="K652" s="10"/>
      <c r="U652" s="10"/>
    </row>
    <row r="653" spans="1:21" x14ac:dyDescent="0.2">
      <c r="A653" s="10"/>
      <c r="B653" s="10"/>
      <c r="C653" s="10"/>
      <c r="D653" s="10"/>
      <c r="E653" s="10"/>
      <c r="F653" s="10"/>
      <c r="G653" s="10"/>
      <c r="H653" s="10"/>
      <c r="I653" s="10"/>
      <c r="J653" s="10"/>
      <c r="K653" s="10"/>
      <c r="U653" s="10"/>
    </row>
    <row r="654" spans="1:21" x14ac:dyDescent="0.2">
      <c r="A654" s="10"/>
      <c r="B654" s="10"/>
      <c r="C654" s="10"/>
      <c r="D654" s="10"/>
      <c r="E654" s="10"/>
      <c r="F654" s="10"/>
      <c r="G654" s="10"/>
      <c r="H654" s="10"/>
      <c r="I654" s="10"/>
      <c r="J654" s="10"/>
      <c r="K654" s="10"/>
      <c r="U654" s="10"/>
    </row>
    <row r="655" spans="1:21" x14ac:dyDescent="0.2">
      <c r="A655" s="10"/>
      <c r="B655" s="10"/>
      <c r="C655" s="10"/>
      <c r="D655" s="10"/>
      <c r="E655" s="10"/>
      <c r="F655" s="10"/>
      <c r="G655" s="10"/>
      <c r="H655" s="10"/>
      <c r="I655" s="10"/>
      <c r="J655" s="10"/>
      <c r="K655" s="10"/>
      <c r="U655" s="10"/>
    </row>
    <row r="656" spans="1:21" x14ac:dyDescent="0.2">
      <c r="A656" s="10"/>
      <c r="B656" s="10"/>
      <c r="C656" s="10"/>
      <c r="D656" s="10"/>
      <c r="E656" s="10"/>
      <c r="F656" s="10"/>
      <c r="G656" s="10"/>
      <c r="H656" s="10"/>
      <c r="I656" s="10"/>
      <c r="J656" s="10"/>
      <c r="K656" s="10"/>
      <c r="U656" s="10"/>
    </row>
    <row r="657" spans="1:21" x14ac:dyDescent="0.2">
      <c r="A657" s="10"/>
      <c r="B657" s="10"/>
      <c r="C657" s="10"/>
      <c r="D657" s="10"/>
      <c r="E657" s="10"/>
      <c r="F657" s="10"/>
      <c r="G657" s="10"/>
      <c r="H657" s="10"/>
      <c r="I657" s="10"/>
      <c r="J657" s="10"/>
      <c r="K657" s="10"/>
      <c r="U657" s="10"/>
    </row>
    <row r="658" spans="1:21" x14ac:dyDescent="0.2">
      <c r="A658" s="10"/>
      <c r="B658" s="10"/>
      <c r="C658" s="10"/>
      <c r="D658" s="10"/>
      <c r="E658" s="10"/>
      <c r="F658" s="10"/>
      <c r="G658" s="10"/>
      <c r="H658" s="10"/>
      <c r="I658" s="10"/>
      <c r="J658" s="10"/>
      <c r="K658" s="10"/>
      <c r="U658" s="10"/>
    </row>
    <row r="659" spans="1:21" x14ac:dyDescent="0.2">
      <c r="A659" s="10"/>
      <c r="B659" s="10"/>
      <c r="C659" s="10"/>
      <c r="D659" s="10"/>
      <c r="E659" s="10"/>
      <c r="F659" s="10"/>
      <c r="G659" s="10"/>
      <c r="H659" s="10"/>
      <c r="I659" s="10"/>
      <c r="J659" s="10"/>
      <c r="K659" s="10"/>
      <c r="U659" s="10"/>
    </row>
    <row r="660" spans="1:21" x14ac:dyDescent="0.2">
      <c r="A660" s="10"/>
      <c r="B660" s="10"/>
      <c r="C660" s="10"/>
      <c r="D660" s="10"/>
      <c r="E660" s="10"/>
      <c r="F660" s="10"/>
      <c r="G660" s="10"/>
      <c r="H660" s="10"/>
      <c r="I660" s="10"/>
      <c r="J660" s="10"/>
      <c r="K660" s="10"/>
      <c r="U660" s="10"/>
    </row>
    <row r="661" spans="1:21" x14ac:dyDescent="0.2">
      <c r="A661" s="10"/>
      <c r="B661" s="10"/>
      <c r="C661" s="10"/>
      <c r="D661" s="10"/>
      <c r="E661" s="10"/>
      <c r="F661" s="10"/>
      <c r="G661" s="10"/>
      <c r="H661" s="10"/>
      <c r="I661" s="10"/>
      <c r="J661" s="10"/>
      <c r="K661" s="10"/>
      <c r="U661" s="10"/>
    </row>
    <row r="662" spans="1:21" x14ac:dyDescent="0.2">
      <c r="A662" s="10"/>
      <c r="B662" s="10"/>
      <c r="C662" s="10"/>
      <c r="D662" s="10"/>
      <c r="E662" s="10"/>
      <c r="F662" s="10"/>
      <c r="G662" s="10"/>
      <c r="H662" s="10"/>
      <c r="I662" s="10"/>
      <c r="J662" s="10"/>
      <c r="K662" s="10"/>
      <c r="U662" s="10"/>
    </row>
    <row r="663" spans="1:21" x14ac:dyDescent="0.2">
      <c r="A663" s="10"/>
      <c r="B663" s="10"/>
      <c r="C663" s="10"/>
      <c r="D663" s="10"/>
      <c r="E663" s="10"/>
      <c r="F663" s="10"/>
      <c r="G663" s="10"/>
      <c r="H663" s="10"/>
      <c r="I663" s="10"/>
      <c r="J663" s="10"/>
      <c r="K663" s="10"/>
      <c r="U663" s="10"/>
    </row>
    <row r="664" spans="1:21" x14ac:dyDescent="0.2">
      <c r="A664" s="10"/>
      <c r="B664" s="10"/>
      <c r="C664" s="10"/>
      <c r="D664" s="10"/>
      <c r="E664" s="10"/>
      <c r="F664" s="10"/>
      <c r="G664" s="10"/>
      <c r="H664" s="10"/>
      <c r="I664" s="10"/>
      <c r="J664" s="10"/>
      <c r="K664" s="10"/>
      <c r="U664" s="10"/>
    </row>
    <row r="665" spans="1:21" x14ac:dyDescent="0.2">
      <c r="A665" s="10"/>
      <c r="B665" s="10"/>
      <c r="C665" s="10"/>
      <c r="D665" s="10"/>
      <c r="E665" s="10"/>
      <c r="F665" s="10"/>
      <c r="G665" s="10"/>
      <c r="H665" s="10"/>
      <c r="I665" s="10"/>
      <c r="J665" s="10"/>
      <c r="K665" s="10"/>
      <c r="U665" s="10"/>
    </row>
    <row r="666" spans="1:21" x14ac:dyDescent="0.2">
      <c r="A666" s="10"/>
      <c r="B666" s="10"/>
      <c r="C666" s="10"/>
      <c r="D666" s="10"/>
      <c r="E666" s="10"/>
      <c r="F666" s="10"/>
      <c r="G666" s="10"/>
      <c r="H666" s="10"/>
      <c r="I666" s="10"/>
      <c r="J666" s="10"/>
      <c r="K666" s="10"/>
      <c r="U666" s="10"/>
    </row>
    <row r="667" spans="1:21" x14ac:dyDescent="0.2">
      <c r="A667" s="10"/>
      <c r="B667" s="10"/>
      <c r="C667" s="10"/>
      <c r="D667" s="10"/>
      <c r="E667" s="10"/>
      <c r="F667" s="10"/>
      <c r="G667" s="10"/>
      <c r="H667" s="10"/>
      <c r="I667" s="10"/>
      <c r="J667" s="10"/>
      <c r="K667" s="10"/>
      <c r="U667" s="10"/>
    </row>
    <row r="668" spans="1:21" x14ac:dyDescent="0.2">
      <c r="A668" s="10"/>
      <c r="B668" s="10"/>
      <c r="C668" s="10"/>
      <c r="D668" s="10"/>
      <c r="E668" s="10"/>
      <c r="F668" s="10"/>
      <c r="G668" s="10"/>
      <c r="H668" s="10"/>
      <c r="I668" s="10"/>
      <c r="J668" s="10"/>
      <c r="K668" s="10"/>
      <c r="U668" s="10"/>
    </row>
    <row r="669" spans="1:21" x14ac:dyDescent="0.2">
      <c r="A669" s="10"/>
      <c r="B669" s="10"/>
      <c r="C669" s="10"/>
      <c r="D669" s="10"/>
      <c r="E669" s="10"/>
      <c r="F669" s="10"/>
      <c r="G669" s="10"/>
      <c r="H669" s="10"/>
      <c r="I669" s="10"/>
      <c r="J669" s="10"/>
      <c r="K669" s="10"/>
      <c r="U669" s="10"/>
    </row>
    <row r="670" spans="1:21" x14ac:dyDescent="0.2">
      <c r="A670" s="10"/>
      <c r="B670" s="10"/>
      <c r="C670" s="10"/>
      <c r="D670" s="10"/>
      <c r="E670" s="10"/>
      <c r="F670" s="10"/>
      <c r="G670" s="10"/>
      <c r="H670" s="10"/>
      <c r="I670" s="10"/>
      <c r="J670" s="10"/>
      <c r="K670" s="10"/>
      <c r="U670" s="10"/>
    </row>
    <row r="671" spans="1:21" x14ac:dyDescent="0.2">
      <c r="A671" s="10"/>
      <c r="B671" s="10"/>
      <c r="C671" s="10"/>
      <c r="D671" s="10"/>
      <c r="E671" s="10"/>
      <c r="F671" s="10"/>
      <c r="G671" s="10"/>
      <c r="H671" s="10"/>
      <c r="I671" s="10"/>
      <c r="J671" s="10"/>
      <c r="K671" s="10"/>
      <c r="U671" s="10"/>
    </row>
    <row r="672" spans="1:21" x14ac:dyDescent="0.2">
      <c r="A672" s="10"/>
      <c r="B672" s="10"/>
      <c r="C672" s="10"/>
      <c r="D672" s="10"/>
      <c r="E672" s="10"/>
      <c r="F672" s="10"/>
      <c r="G672" s="10"/>
      <c r="H672" s="10"/>
      <c r="I672" s="10"/>
      <c r="J672" s="10"/>
      <c r="K672" s="10"/>
      <c r="U672" s="10"/>
    </row>
    <row r="673" spans="1:21" x14ac:dyDescent="0.2">
      <c r="A673" s="10"/>
      <c r="B673" s="10"/>
      <c r="C673" s="10"/>
      <c r="D673" s="10"/>
      <c r="E673" s="10"/>
      <c r="F673" s="10"/>
      <c r="G673" s="10"/>
      <c r="H673" s="10"/>
      <c r="I673" s="10"/>
      <c r="J673" s="10"/>
      <c r="K673" s="10"/>
      <c r="U673" s="10"/>
    </row>
    <row r="674" spans="1:21" x14ac:dyDescent="0.2">
      <c r="A674" s="10"/>
      <c r="B674" s="10"/>
      <c r="C674" s="10"/>
      <c r="D674" s="10"/>
      <c r="E674" s="10"/>
      <c r="F674" s="10"/>
      <c r="G674" s="10"/>
      <c r="H674" s="10"/>
      <c r="I674" s="10"/>
      <c r="J674" s="10"/>
      <c r="K674" s="10"/>
      <c r="U674" s="10"/>
    </row>
    <row r="675" spans="1:21" x14ac:dyDescent="0.2">
      <c r="A675" s="10"/>
      <c r="B675" s="10"/>
      <c r="C675" s="10"/>
      <c r="D675" s="10"/>
      <c r="E675" s="10"/>
      <c r="F675" s="10"/>
      <c r="G675" s="10"/>
      <c r="H675" s="10"/>
      <c r="I675" s="10"/>
      <c r="J675" s="10"/>
      <c r="K675" s="10"/>
      <c r="U675" s="10"/>
    </row>
    <row r="676" spans="1:21" x14ac:dyDescent="0.2">
      <c r="A676" s="10"/>
      <c r="B676" s="10"/>
      <c r="C676" s="10"/>
      <c r="D676" s="10"/>
      <c r="E676" s="10"/>
      <c r="F676" s="10"/>
      <c r="G676" s="10"/>
      <c r="H676" s="10"/>
      <c r="I676" s="10"/>
      <c r="J676" s="10"/>
      <c r="K676" s="10"/>
      <c r="U676" s="10"/>
    </row>
    <row r="677" spans="1:21" x14ac:dyDescent="0.2">
      <c r="A677" s="10"/>
      <c r="B677" s="10"/>
      <c r="C677" s="10"/>
      <c r="D677" s="10"/>
      <c r="E677" s="10"/>
      <c r="F677" s="10"/>
      <c r="G677" s="10"/>
      <c r="H677" s="10"/>
      <c r="I677" s="10"/>
      <c r="J677" s="10"/>
      <c r="K677" s="10"/>
      <c r="U677" s="10"/>
    </row>
    <row r="678" spans="1:21" x14ac:dyDescent="0.2">
      <c r="A678" s="10"/>
      <c r="B678" s="10"/>
      <c r="C678" s="10"/>
      <c r="D678" s="10"/>
      <c r="E678" s="10"/>
      <c r="F678" s="10"/>
      <c r="G678" s="10"/>
      <c r="H678" s="10"/>
      <c r="I678" s="10"/>
      <c r="J678" s="10"/>
      <c r="K678" s="10"/>
      <c r="U678" s="10"/>
    </row>
    <row r="679" spans="1:21" x14ac:dyDescent="0.2">
      <c r="A679" s="10"/>
      <c r="B679" s="10"/>
      <c r="C679" s="10"/>
      <c r="D679" s="10"/>
      <c r="E679" s="10"/>
      <c r="F679" s="10"/>
      <c r="G679" s="10"/>
      <c r="H679" s="10"/>
      <c r="I679" s="10"/>
      <c r="J679" s="10"/>
      <c r="K679" s="10"/>
      <c r="U679" s="10"/>
    </row>
    <row r="680" spans="1:21" x14ac:dyDescent="0.2">
      <c r="A680" s="10"/>
      <c r="B680" s="10"/>
      <c r="C680" s="10"/>
      <c r="D680" s="10"/>
      <c r="E680" s="10"/>
      <c r="F680" s="10"/>
      <c r="G680" s="10"/>
      <c r="H680" s="10"/>
      <c r="I680" s="10"/>
      <c r="J680" s="10"/>
      <c r="K680" s="10"/>
      <c r="U680" s="10"/>
    </row>
    <row r="681" spans="1:21" x14ac:dyDescent="0.2">
      <c r="A681" s="10"/>
      <c r="B681" s="10"/>
      <c r="C681" s="10"/>
      <c r="D681" s="10"/>
      <c r="E681" s="10"/>
      <c r="F681" s="10"/>
      <c r="G681" s="10"/>
      <c r="H681" s="10"/>
      <c r="I681" s="10"/>
      <c r="J681" s="10"/>
      <c r="K681" s="10"/>
      <c r="U681" s="10"/>
    </row>
    <row r="682" spans="1:21" x14ac:dyDescent="0.2">
      <c r="A682" s="10"/>
      <c r="B682" s="10"/>
      <c r="C682" s="10"/>
      <c r="D682" s="10"/>
      <c r="E682" s="10"/>
      <c r="F682" s="10"/>
      <c r="G682" s="10"/>
      <c r="H682" s="10"/>
      <c r="I682" s="10"/>
      <c r="J682" s="10"/>
      <c r="K682" s="10"/>
      <c r="U682" s="10"/>
    </row>
    <row r="683" spans="1:21" x14ac:dyDescent="0.2">
      <c r="A683" s="10"/>
      <c r="B683" s="10"/>
      <c r="C683" s="10"/>
      <c r="D683" s="10"/>
      <c r="E683" s="10"/>
      <c r="F683" s="10"/>
      <c r="G683" s="10"/>
      <c r="H683" s="10"/>
      <c r="I683" s="10"/>
      <c r="J683" s="10"/>
      <c r="K683" s="10"/>
      <c r="U683" s="10"/>
    </row>
    <row r="684" spans="1:21" x14ac:dyDescent="0.2">
      <c r="A684" s="10"/>
      <c r="B684" s="10"/>
      <c r="C684" s="10"/>
      <c r="D684" s="10"/>
      <c r="E684" s="10"/>
      <c r="F684" s="10"/>
      <c r="G684" s="10"/>
      <c r="H684" s="10"/>
      <c r="I684" s="10"/>
      <c r="J684" s="10"/>
      <c r="K684" s="10"/>
      <c r="U684" s="10"/>
    </row>
    <row r="685" spans="1:21" x14ac:dyDescent="0.2">
      <c r="A685" s="10"/>
      <c r="B685" s="10"/>
      <c r="C685" s="10"/>
      <c r="D685" s="10"/>
      <c r="E685" s="10"/>
      <c r="F685" s="10"/>
      <c r="G685" s="10"/>
      <c r="H685" s="10"/>
      <c r="I685" s="10"/>
      <c r="J685" s="10"/>
      <c r="K685" s="10"/>
      <c r="U685" s="10"/>
    </row>
    <row r="686" spans="1:21" x14ac:dyDescent="0.2">
      <c r="A686" s="10"/>
      <c r="B686" s="10"/>
      <c r="C686" s="10"/>
      <c r="D686" s="10"/>
      <c r="E686" s="10"/>
      <c r="F686" s="10"/>
      <c r="G686" s="10"/>
      <c r="H686" s="10"/>
      <c r="I686" s="10"/>
      <c r="J686" s="10"/>
      <c r="K686" s="10"/>
      <c r="U686" s="10"/>
    </row>
    <row r="687" spans="1:21" x14ac:dyDescent="0.2">
      <c r="A687" s="10"/>
      <c r="B687" s="10"/>
      <c r="C687" s="10"/>
      <c r="D687" s="10"/>
      <c r="E687" s="10"/>
      <c r="F687" s="10"/>
      <c r="G687" s="10"/>
      <c r="H687" s="10"/>
      <c r="I687" s="10"/>
      <c r="J687" s="10"/>
      <c r="K687" s="10"/>
      <c r="U687" s="10"/>
    </row>
    <row r="688" spans="1:21" x14ac:dyDescent="0.2">
      <c r="A688" s="10"/>
      <c r="B688" s="10"/>
      <c r="C688" s="10"/>
      <c r="D688" s="10"/>
      <c r="E688" s="10"/>
      <c r="F688" s="10"/>
      <c r="G688" s="10"/>
      <c r="H688" s="10"/>
      <c r="I688" s="10"/>
      <c r="J688" s="10"/>
      <c r="K688" s="10"/>
      <c r="U688" s="10"/>
    </row>
    <row r="689" spans="1:21" x14ac:dyDescent="0.2">
      <c r="A689" s="10"/>
      <c r="B689" s="10"/>
      <c r="C689" s="10"/>
      <c r="D689" s="10"/>
      <c r="E689" s="10"/>
      <c r="F689" s="10"/>
      <c r="G689" s="10"/>
      <c r="H689" s="10"/>
      <c r="I689" s="10"/>
      <c r="J689" s="10"/>
      <c r="K689" s="10"/>
      <c r="U689" s="10"/>
    </row>
    <row r="690" spans="1:21" x14ac:dyDescent="0.2">
      <c r="A690" s="10"/>
      <c r="B690" s="10"/>
      <c r="C690" s="10"/>
      <c r="D690" s="10"/>
      <c r="E690" s="10"/>
      <c r="F690" s="10"/>
      <c r="G690" s="10"/>
      <c r="H690" s="10"/>
      <c r="I690" s="10"/>
      <c r="J690" s="10"/>
      <c r="K690" s="10"/>
      <c r="U690" s="10"/>
    </row>
    <row r="691" spans="1:21" x14ac:dyDescent="0.2">
      <c r="A691" s="10"/>
      <c r="B691" s="10"/>
      <c r="C691" s="10"/>
      <c r="D691" s="10"/>
      <c r="E691" s="10"/>
      <c r="F691" s="10"/>
      <c r="G691" s="10"/>
      <c r="H691" s="10"/>
      <c r="I691" s="10"/>
      <c r="J691" s="10"/>
      <c r="K691" s="10"/>
      <c r="U691" s="10"/>
    </row>
    <row r="692" spans="1:21" x14ac:dyDescent="0.2">
      <c r="A692" s="10"/>
      <c r="B692" s="10"/>
      <c r="C692" s="10"/>
      <c r="D692" s="10"/>
      <c r="E692" s="10"/>
      <c r="F692" s="10"/>
      <c r="G692" s="10"/>
      <c r="H692" s="10"/>
      <c r="I692" s="10"/>
      <c r="J692" s="10"/>
      <c r="K692" s="10"/>
      <c r="U692" s="10"/>
    </row>
    <row r="693" spans="1:21" x14ac:dyDescent="0.2">
      <c r="A693" s="10"/>
      <c r="B693" s="10"/>
      <c r="C693" s="10"/>
      <c r="D693" s="10"/>
      <c r="E693" s="10"/>
      <c r="F693" s="10"/>
      <c r="G693" s="10"/>
      <c r="H693" s="10"/>
      <c r="I693" s="10"/>
      <c r="J693" s="10"/>
      <c r="K693" s="10"/>
      <c r="U693" s="10"/>
    </row>
    <row r="694" spans="1:21" x14ac:dyDescent="0.2">
      <c r="A694" s="10"/>
      <c r="B694" s="10"/>
      <c r="C694" s="10"/>
      <c r="D694" s="10"/>
      <c r="E694" s="10"/>
      <c r="F694" s="10"/>
      <c r="G694" s="10"/>
      <c r="H694" s="10"/>
      <c r="I694" s="10"/>
      <c r="J694" s="10"/>
      <c r="K694" s="10"/>
      <c r="U694" s="10"/>
    </row>
    <row r="695" spans="1:21" x14ac:dyDescent="0.2">
      <c r="A695" s="10"/>
      <c r="B695" s="10"/>
      <c r="C695" s="10"/>
      <c r="D695" s="10"/>
      <c r="E695" s="10"/>
      <c r="F695" s="10"/>
      <c r="G695" s="10"/>
      <c r="H695" s="10"/>
      <c r="I695" s="10"/>
      <c r="J695" s="10"/>
      <c r="K695" s="10"/>
      <c r="U695" s="10"/>
    </row>
    <row r="696" spans="1:21" x14ac:dyDescent="0.2">
      <c r="A696" s="10"/>
      <c r="B696" s="10"/>
      <c r="C696" s="10"/>
      <c r="D696" s="10"/>
      <c r="E696" s="10"/>
      <c r="F696" s="10"/>
      <c r="G696" s="10"/>
      <c r="H696" s="10"/>
      <c r="I696" s="10"/>
      <c r="J696" s="10"/>
      <c r="K696" s="10"/>
      <c r="U696" s="10"/>
    </row>
    <row r="697" spans="1:21" x14ac:dyDescent="0.2">
      <c r="A697" s="10"/>
      <c r="B697" s="10"/>
      <c r="C697" s="10"/>
      <c r="D697" s="10"/>
      <c r="E697" s="10"/>
      <c r="F697" s="10"/>
      <c r="G697" s="10"/>
      <c r="H697" s="10"/>
      <c r="I697" s="10"/>
      <c r="J697" s="10"/>
      <c r="K697" s="10"/>
      <c r="U697" s="10"/>
    </row>
    <row r="698" spans="1:21" x14ac:dyDescent="0.2">
      <c r="A698" s="10"/>
      <c r="B698" s="10"/>
      <c r="C698" s="10"/>
      <c r="D698" s="10"/>
      <c r="E698" s="10"/>
      <c r="F698" s="10"/>
      <c r="G698" s="10"/>
      <c r="H698" s="10"/>
      <c r="I698" s="10"/>
      <c r="J698" s="10"/>
      <c r="K698" s="10"/>
      <c r="U698" s="10"/>
    </row>
    <row r="699" spans="1:21" x14ac:dyDescent="0.2">
      <c r="A699" s="10"/>
      <c r="B699" s="10"/>
      <c r="C699" s="10"/>
      <c r="D699" s="10"/>
      <c r="E699" s="10"/>
      <c r="F699" s="10"/>
      <c r="G699" s="10"/>
      <c r="H699" s="10"/>
      <c r="I699" s="10"/>
      <c r="J699" s="10"/>
      <c r="K699" s="10"/>
      <c r="U699" s="10"/>
    </row>
    <row r="700" spans="1:21" x14ac:dyDescent="0.2">
      <c r="A700" s="10"/>
      <c r="B700" s="10"/>
      <c r="C700" s="10"/>
      <c r="D700" s="10"/>
      <c r="E700" s="10"/>
      <c r="F700" s="10"/>
      <c r="G700" s="10"/>
      <c r="H700" s="10"/>
      <c r="I700" s="10"/>
      <c r="J700" s="10"/>
      <c r="K700" s="10"/>
      <c r="U700" s="10"/>
    </row>
    <row r="701" spans="1:21" x14ac:dyDescent="0.2">
      <c r="A701" s="10"/>
      <c r="B701" s="10"/>
      <c r="C701" s="10"/>
      <c r="D701" s="10"/>
      <c r="E701" s="10"/>
      <c r="F701" s="10"/>
      <c r="G701" s="10"/>
      <c r="H701" s="10"/>
      <c r="I701" s="10"/>
      <c r="J701" s="10"/>
      <c r="K701" s="10"/>
      <c r="U701" s="10"/>
    </row>
    <row r="702" spans="1:21" x14ac:dyDescent="0.2">
      <c r="A702" s="10"/>
      <c r="B702" s="10"/>
      <c r="C702" s="10"/>
      <c r="D702" s="10"/>
      <c r="E702" s="10"/>
      <c r="F702" s="10"/>
      <c r="G702" s="10"/>
      <c r="H702" s="10"/>
      <c r="I702" s="10"/>
      <c r="J702" s="10"/>
      <c r="K702" s="10"/>
      <c r="U702" s="10"/>
    </row>
    <row r="703" spans="1:21" x14ac:dyDescent="0.2">
      <c r="A703" s="10"/>
      <c r="B703" s="10"/>
      <c r="C703" s="10"/>
      <c r="D703" s="10"/>
      <c r="E703" s="10"/>
      <c r="F703" s="10"/>
      <c r="G703" s="10"/>
      <c r="H703" s="10"/>
      <c r="I703" s="10"/>
      <c r="J703" s="10"/>
      <c r="K703" s="10"/>
      <c r="U703" s="10"/>
    </row>
    <row r="704" spans="1:21" x14ac:dyDescent="0.2">
      <c r="A704" s="10"/>
      <c r="B704" s="10"/>
      <c r="C704" s="10"/>
      <c r="D704" s="10"/>
      <c r="E704" s="10"/>
      <c r="F704" s="10"/>
      <c r="G704" s="10"/>
      <c r="H704" s="10"/>
      <c r="I704" s="10"/>
      <c r="J704" s="10"/>
      <c r="K704" s="10"/>
      <c r="U704" s="10"/>
    </row>
    <row r="705" spans="1:21" x14ac:dyDescent="0.2">
      <c r="A705" s="10"/>
      <c r="B705" s="10"/>
      <c r="C705" s="10"/>
      <c r="D705" s="10"/>
      <c r="E705" s="10"/>
      <c r="F705" s="10"/>
      <c r="G705" s="10"/>
      <c r="H705" s="10"/>
      <c r="I705" s="10"/>
      <c r="J705" s="10"/>
      <c r="K705" s="10"/>
      <c r="U705" s="10"/>
    </row>
    <row r="706" spans="1:21" x14ac:dyDescent="0.2">
      <c r="A706" s="10"/>
      <c r="B706" s="10"/>
      <c r="C706" s="10"/>
      <c r="D706" s="10"/>
      <c r="E706" s="10"/>
      <c r="F706" s="10"/>
      <c r="G706" s="10"/>
      <c r="H706" s="10"/>
      <c r="I706" s="10"/>
      <c r="J706" s="10"/>
      <c r="K706" s="10"/>
      <c r="U706" s="10"/>
    </row>
    <row r="707" spans="1:21" x14ac:dyDescent="0.2">
      <c r="A707" s="10"/>
      <c r="B707" s="10"/>
      <c r="C707" s="10"/>
      <c r="D707" s="10"/>
      <c r="E707" s="10"/>
      <c r="F707" s="10"/>
      <c r="G707" s="10"/>
      <c r="H707" s="10"/>
      <c r="I707" s="10"/>
      <c r="J707" s="10"/>
      <c r="K707" s="10"/>
      <c r="U707" s="10"/>
    </row>
    <row r="708" spans="1:21" x14ac:dyDescent="0.2">
      <c r="A708" s="10"/>
      <c r="B708" s="10"/>
      <c r="C708" s="10"/>
      <c r="D708" s="10"/>
      <c r="E708" s="10"/>
      <c r="F708" s="10"/>
      <c r="G708" s="10"/>
      <c r="H708" s="10"/>
      <c r="I708" s="10"/>
      <c r="J708" s="10"/>
      <c r="K708" s="10"/>
      <c r="U708" s="10"/>
    </row>
    <row r="709" spans="1:21" x14ac:dyDescent="0.2">
      <c r="A709" s="10"/>
      <c r="B709" s="10"/>
      <c r="C709" s="10"/>
      <c r="D709" s="10"/>
      <c r="E709" s="10"/>
      <c r="F709" s="10"/>
      <c r="G709" s="10"/>
      <c r="H709" s="10"/>
      <c r="I709" s="10"/>
      <c r="J709" s="10"/>
      <c r="K709" s="10"/>
      <c r="U709" s="10"/>
    </row>
    <row r="710" spans="1:21" x14ac:dyDescent="0.2">
      <c r="A710" s="10"/>
      <c r="B710" s="10"/>
      <c r="C710" s="10"/>
      <c r="D710" s="10"/>
      <c r="E710" s="10"/>
      <c r="F710" s="10"/>
      <c r="G710" s="10"/>
      <c r="H710" s="10"/>
      <c r="I710" s="10"/>
      <c r="J710" s="10"/>
      <c r="K710" s="10"/>
      <c r="U710" s="10"/>
    </row>
    <row r="711" spans="1:21" x14ac:dyDescent="0.2">
      <c r="A711" s="10"/>
      <c r="B711" s="10"/>
      <c r="C711" s="10"/>
      <c r="D711" s="10"/>
      <c r="E711" s="10"/>
      <c r="F711" s="10"/>
      <c r="G711" s="10"/>
      <c r="H711" s="10"/>
      <c r="I711" s="10"/>
      <c r="J711" s="10"/>
      <c r="K711" s="10"/>
      <c r="U711" s="10"/>
    </row>
    <row r="712" spans="1:21" x14ac:dyDescent="0.2">
      <c r="A712" s="10"/>
      <c r="B712" s="10"/>
      <c r="C712" s="10"/>
      <c r="D712" s="10"/>
      <c r="E712" s="10"/>
      <c r="F712" s="10"/>
      <c r="G712" s="10"/>
      <c r="H712" s="10"/>
      <c r="I712" s="10"/>
      <c r="J712" s="10"/>
      <c r="K712" s="10"/>
      <c r="U712" s="10"/>
    </row>
    <row r="713" spans="1:21" x14ac:dyDescent="0.2">
      <c r="A713" s="10"/>
      <c r="B713" s="10"/>
      <c r="C713" s="10"/>
      <c r="D713" s="10"/>
      <c r="E713" s="10"/>
      <c r="F713" s="10"/>
      <c r="G713" s="10"/>
      <c r="H713" s="10"/>
      <c r="I713" s="10"/>
      <c r="J713" s="10"/>
      <c r="K713" s="10"/>
      <c r="U713" s="10"/>
    </row>
    <row r="714" spans="1:21" x14ac:dyDescent="0.2">
      <c r="A714" s="10"/>
      <c r="B714" s="10"/>
      <c r="C714" s="10"/>
      <c r="D714" s="10"/>
      <c r="E714" s="10"/>
      <c r="F714" s="10"/>
      <c r="G714" s="10"/>
      <c r="H714" s="10"/>
      <c r="I714" s="10"/>
      <c r="J714" s="10"/>
      <c r="K714" s="10"/>
      <c r="U714" s="10"/>
    </row>
    <row r="715" spans="1:21" x14ac:dyDescent="0.2">
      <c r="A715" s="10"/>
      <c r="B715" s="10"/>
      <c r="C715" s="10"/>
      <c r="D715" s="10"/>
      <c r="E715" s="10"/>
      <c r="F715" s="10"/>
      <c r="G715" s="10"/>
      <c r="H715" s="10"/>
      <c r="I715" s="10"/>
      <c r="J715" s="10"/>
      <c r="K715" s="10"/>
      <c r="U715" s="10"/>
    </row>
    <row r="716" spans="1:21" x14ac:dyDescent="0.2">
      <c r="A716" s="10"/>
      <c r="B716" s="10"/>
      <c r="C716" s="10"/>
      <c r="D716" s="10"/>
      <c r="E716" s="10"/>
      <c r="F716" s="10"/>
      <c r="G716" s="10"/>
      <c r="H716" s="10"/>
      <c r="I716" s="10"/>
      <c r="J716" s="10"/>
      <c r="K716" s="10"/>
      <c r="U716" s="10"/>
    </row>
    <row r="717" spans="1:21" x14ac:dyDescent="0.2">
      <c r="A717" s="10"/>
      <c r="B717" s="10"/>
      <c r="C717" s="10"/>
      <c r="D717" s="10"/>
      <c r="E717" s="10"/>
      <c r="F717" s="10"/>
      <c r="G717" s="10"/>
      <c r="H717" s="10"/>
      <c r="I717" s="10"/>
      <c r="J717" s="10"/>
      <c r="K717" s="10"/>
      <c r="U717" s="10"/>
    </row>
    <row r="718" spans="1:21" x14ac:dyDescent="0.2">
      <c r="A718" s="10"/>
      <c r="B718" s="10"/>
      <c r="C718" s="10"/>
      <c r="D718" s="10"/>
      <c r="E718" s="10"/>
      <c r="F718" s="10"/>
      <c r="G718" s="10"/>
      <c r="H718" s="10"/>
      <c r="I718" s="10"/>
      <c r="J718" s="10"/>
      <c r="K718" s="10"/>
      <c r="U718" s="10"/>
    </row>
    <row r="719" spans="1:21" x14ac:dyDescent="0.2">
      <c r="A719" s="10"/>
      <c r="B719" s="10"/>
      <c r="C719" s="10"/>
      <c r="D719" s="10"/>
      <c r="E719" s="10"/>
      <c r="F719" s="10"/>
      <c r="G719" s="10"/>
      <c r="H719" s="10"/>
      <c r="I719" s="10"/>
      <c r="J719" s="10"/>
      <c r="K719" s="10"/>
      <c r="U719" s="10"/>
    </row>
    <row r="720" spans="1:21" x14ac:dyDescent="0.2">
      <c r="A720" s="10"/>
      <c r="B720" s="10"/>
      <c r="C720" s="10"/>
      <c r="D720" s="10"/>
      <c r="E720" s="10"/>
      <c r="F720" s="10"/>
      <c r="G720" s="10"/>
      <c r="H720" s="10"/>
      <c r="I720" s="10"/>
      <c r="J720" s="10"/>
      <c r="K720" s="10"/>
      <c r="U720" s="10"/>
    </row>
    <row r="721" spans="1:21" x14ac:dyDescent="0.2">
      <c r="A721" s="10"/>
      <c r="B721" s="10"/>
      <c r="C721" s="10"/>
      <c r="D721" s="10"/>
      <c r="E721" s="10"/>
      <c r="F721" s="10"/>
      <c r="G721" s="10"/>
      <c r="H721" s="10"/>
      <c r="I721" s="10"/>
      <c r="J721" s="10"/>
      <c r="K721" s="10"/>
      <c r="U721" s="10"/>
    </row>
    <row r="722" spans="1:21" x14ac:dyDescent="0.2">
      <c r="A722" s="10"/>
      <c r="B722" s="10"/>
      <c r="C722" s="10"/>
      <c r="D722" s="10"/>
      <c r="E722" s="10"/>
      <c r="F722" s="10"/>
      <c r="G722" s="10"/>
      <c r="H722" s="10"/>
      <c r="I722" s="10"/>
      <c r="J722" s="10"/>
      <c r="K722" s="10"/>
      <c r="U722" s="10"/>
    </row>
    <row r="723" spans="1:21" x14ac:dyDescent="0.2">
      <c r="A723" s="10"/>
      <c r="B723" s="10"/>
      <c r="C723" s="10"/>
      <c r="D723" s="10"/>
      <c r="E723" s="10"/>
      <c r="F723" s="10"/>
      <c r="G723" s="10"/>
      <c r="H723" s="10"/>
      <c r="I723" s="10"/>
      <c r="J723" s="10"/>
      <c r="K723" s="10"/>
      <c r="U723" s="10"/>
    </row>
    <row r="724" spans="1:21" x14ac:dyDescent="0.2">
      <c r="A724" s="10"/>
      <c r="B724" s="10"/>
      <c r="C724" s="10"/>
      <c r="D724" s="10"/>
      <c r="E724" s="10"/>
      <c r="F724" s="10"/>
      <c r="G724" s="10"/>
      <c r="H724" s="10"/>
      <c r="I724" s="10"/>
      <c r="J724" s="10"/>
      <c r="K724" s="10"/>
      <c r="U724" s="10"/>
    </row>
    <row r="725" spans="1:21" x14ac:dyDescent="0.2">
      <c r="A725" s="10"/>
      <c r="B725" s="10"/>
      <c r="C725" s="10"/>
      <c r="D725" s="10"/>
      <c r="E725" s="10"/>
      <c r="F725" s="10"/>
      <c r="G725" s="10"/>
      <c r="H725" s="10"/>
      <c r="I725" s="10"/>
      <c r="J725" s="10"/>
      <c r="K725" s="10"/>
      <c r="U725" s="10"/>
    </row>
    <row r="726" spans="1:21" x14ac:dyDescent="0.2">
      <c r="A726" s="10"/>
      <c r="B726" s="10"/>
      <c r="C726" s="10"/>
      <c r="D726" s="10"/>
      <c r="E726" s="10"/>
      <c r="F726" s="10"/>
      <c r="G726" s="10"/>
      <c r="H726" s="10"/>
      <c r="I726" s="10"/>
      <c r="J726" s="10"/>
      <c r="K726" s="10"/>
      <c r="U726" s="10"/>
    </row>
    <row r="727" spans="1:21" x14ac:dyDescent="0.2">
      <c r="A727" s="10"/>
      <c r="B727" s="10"/>
      <c r="C727" s="10"/>
      <c r="D727" s="10"/>
      <c r="E727" s="10"/>
      <c r="F727" s="10"/>
      <c r="G727" s="10"/>
      <c r="H727" s="10"/>
      <c r="I727" s="10"/>
      <c r="J727" s="10"/>
      <c r="K727" s="10"/>
      <c r="U727" s="10"/>
    </row>
    <row r="728" spans="1:21" x14ac:dyDescent="0.2">
      <c r="A728" s="10"/>
      <c r="B728" s="10"/>
      <c r="C728" s="10"/>
      <c r="D728" s="10"/>
      <c r="E728" s="10"/>
      <c r="F728" s="10"/>
      <c r="G728" s="10"/>
      <c r="H728" s="10"/>
      <c r="I728" s="10"/>
      <c r="J728" s="10"/>
      <c r="K728" s="10"/>
      <c r="U728" s="10"/>
    </row>
    <row r="729" spans="1:21" x14ac:dyDescent="0.2">
      <c r="A729" s="10"/>
      <c r="B729" s="10"/>
      <c r="C729" s="10"/>
      <c r="D729" s="10"/>
      <c r="E729" s="10"/>
      <c r="F729" s="10"/>
      <c r="G729" s="10"/>
      <c r="H729" s="10"/>
      <c r="I729" s="10"/>
      <c r="J729" s="10"/>
      <c r="K729" s="10"/>
      <c r="U729" s="10"/>
    </row>
    <row r="730" spans="1:21" x14ac:dyDescent="0.2">
      <c r="A730" s="10"/>
      <c r="B730" s="10"/>
      <c r="C730" s="10"/>
      <c r="D730" s="10"/>
      <c r="E730" s="10"/>
      <c r="F730" s="10"/>
      <c r="G730" s="10"/>
      <c r="H730" s="10"/>
      <c r="I730" s="10"/>
      <c r="J730" s="10"/>
      <c r="K730" s="10"/>
      <c r="U730" s="10"/>
    </row>
    <row r="731" spans="1:21" x14ac:dyDescent="0.2">
      <c r="A731" s="10"/>
      <c r="B731" s="10"/>
      <c r="C731" s="10"/>
      <c r="D731" s="10"/>
      <c r="E731" s="10"/>
      <c r="F731" s="10"/>
      <c r="G731" s="10"/>
      <c r="H731" s="10"/>
      <c r="I731" s="10"/>
      <c r="J731" s="10"/>
      <c r="K731" s="10"/>
      <c r="U731" s="10"/>
    </row>
    <row r="732" spans="1:21" x14ac:dyDescent="0.2">
      <c r="A732" s="10"/>
      <c r="B732" s="10"/>
      <c r="C732" s="10"/>
      <c r="D732" s="10"/>
      <c r="E732" s="10"/>
      <c r="F732" s="10"/>
      <c r="G732" s="10"/>
      <c r="H732" s="10"/>
      <c r="I732" s="10"/>
      <c r="J732" s="10"/>
      <c r="K732" s="10"/>
      <c r="U732" s="10"/>
    </row>
    <row r="733" spans="1:21" x14ac:dyDescent="0.2">
      <c r="A733" s="10"/>
      <c r="B733" s="10"/>
      <c r="C733" s="10"/>
      <c r="D733" s="10"/>
      <c r="E733" s="10"/>
      <c r="F733" s="10"/>
      <c r="G733" s="10"/>
      <c r="H733" s="10"/>
      <c r="I733" s="10"/>
      <c r="J733" s="10"/>
      <c r="K733" s="10"/>
      <c r="U733" s="10"/>
    </row>
    <row r="734" spans="1:21" x14ac:dyDescent="0.2">
      <c r="A734" s="10"/>
      <c r="B734" s="10"/>
      <c r="C734" s="10"/>
      <c r="D734" s="10"/>
      <c r="E734" s="10"/>
      <c r="F734" s="10"/>
      <c r="G734" s="10"/>
      <c r="H734" s="10"/>
      <c r="I734" s="10"/>
      <c r="J734" s="10"/>
      <c r="K734" s="10"/>
      <c r="U734" s="10"/>
    </row>
    <row r="735" spans="1:21" x14ac:dyDescent="0.2">
      <c r="A735" s="10"/>
      <c r="B735" s="10"/>
      <c r="C735" s="10"/>
      <c r="D735" s="10"/>
      <c r="E735" s="10"/>
      <c r="F735" s="10"/>
      <c r="G735" s="10"/>
      <c r="H735" s="10"/>
      <c r="I735" s="10"/>
      <c r="J735" s="10"/>
      <c r="K735" s="10"/>
      <c r="U735" s="10"/>
    </row>
    <row r="736" spans="1:21" x14ac:dyDescent="0.2">
      <c r="A736" s="10"/>
      <c r="B736" s="10"/>
      <c r="C736" s="10"/>
      <c r="D736" s="10"/>
      <c r="E736" s="10"/>
      <c r="F736" s="10"/>
      <c r="G736" s="10"/>
      <c r="H736" s="10"/>
      <c r="I736" s="10"/>
      <c r="J736" s="10"/>
      <c r="K736" s="10"/>
      <c r="U736" s="10"/>
    </row>
    <row r="737" spans="1:21" x14ac:dyDescent="0.2">
      <c r="A737" s="10"/>
      <c r="B737" s="10"/>
      <c r="C737" s="10"/>
      <c r="D737" s="10"/>
      <c r="E737" s="10"/>
      <c r="F737" s="10"/>
      <c r="G737" s="10"/>
      <c r="H737" s="10"/>
      <c r="I737" s="10"/>
      <c r="J737" s="10"/>
      <c r="K737" s="10"/>
      <c r="U737" s="10"/>
    </row>
    <row r="738" spans="1:21" x14ac:dyDescent="0.2">
      <c r="A738" s="10"/>
      <c r="B738" s="10"/>
      <c r="C738" s="10"/>
      <c r="D738" s="10"/>
      <c r="E738" s="10"/>
      <c r="F738" s="10"/>
      <c r="G738" s="10"/>
      <c r="H738" s="10"/>
      <c r="I738" s="10"/>
      <c r="J738" s="10"/>
      <c r="K738" s="10"/>
      <c r="U738" s="10"/>
    </row>
    <row r="739" spans="1:21" x14ac:dyDescent="0.2">
      <c r="A739" s="10"/>
      <c r="B739" s="10"/>
      <c r="C739" s="10"/>
      <c r="D739" s="10"/>
      <c r="E739" s="10"/>
      <c r="F739" s="10"/>
      <c r="G739" s="10"/>
      <c r="H739" s="10"/>
      <c r="I739" s="10"/>
      <c r="J739" s="10"/>
      <c r="K739" s="10"/>
      <c r="U739" s="10"/>
    </row>
    <row r="740" spans="1:21" x14ac:dyDescent="0.2">
      <c r="A740" s="10"/>
      <c r="B740" s="10"/>
      <c r="C740" s="10"/>
      <c r="D740" s="10"/>
      <c r="E740" s="10"/>
      <c r="F740" s="10"/>
      <c r="G740" s="10"/>
      <c r="H740" s="10"/>
      <c r="I740" s="10"/>
      <c r="J740" s="10"/>
      <c r="K740" s="10"/>
      <c r="U740" s="10"/>
    </row>
    <row r="741" spans="1:21" x14ac:dyDescent="0.2">
      <c r="A741" s="10"/>
      <c r="B741" s="10"/>
      <c r="C741" s="10"/>
      <c r="D741" s="10"/>
      <c r="E741" s="10"/>
      <c r="F741" s="10"/>
      <c r="G741" s="10"/>
      <c r="H741" s="10"/>
      <c r="I741" s="10"/>
      <c r="J741" s="10"/>
      <c r="K741" s="10"/>
      <c r="U741" s="10"/>
    </row>
    <row r="742" spans="1:21" x14ac:dyDescent="0.2">
      <c r="A742" s="10"/>
      <c r="B742" s="10"/>
      <c r="C742" s="10"/>
      <c r="D742" s="10"/>
      <c r="E742" s="10"/>
      <c r="F742" s="10"/>
      <c r="G742" s="10"/>
      <c r="H742" s="10"/>
      <c r="I742" s="10"/>
      <c r="J742" s="10"/>
      <c r="K742" s="10"/>
      <c r="U742" s="10"/>
    </row>
    <row r="743" spans="1:21" x14ac:dyDescent="0.2">
      <c r="A743" s="10"/>
      <c r="B743" s="10"/>
      <c r="C743" s="10"/>
      <c r="D743" s="10"/>
      <c r="E743" s="10"/>
      <c r="F743" s="10"/>
      <c r="G743" s="10"/>
      <c r="H743" s="10"/>
      <c r="I743" s="10"/>
      <c r="J743" s="10"/>
      <c r="K743" s="10"/>
      <c r="U743" s="10"/>
    </row>
    <row r="744" spans="1:21" x14ac:dyDescent="0.2">
      <c r="A744" s="10"/>
      <c r="B744" s="10"/>
      <c r="C744" s="10"/>
      <c r="D744" s="10"/>
      <c r="E744" s="10"/>
      <c r="F744" s="10"/>
      <c r="G744" s="10"/>
      <c r="H744" s="10"/>
      <c r="I744" s="10"/>
      <c r="J744" s="10"/>
      <c r="K744" s="10"/>
      <c r="U744" s="10"/>
    </row>
    <row r="745" spans="1:21" x14ac:dyDescent="0.2">
      <c r="A745" s="10"/>
      <c r="B745" s="10"/>
      <c r="C745" s="10"/>
      <c r="D745" s="10"/>
      <c r="E745" s="10"/>
      <c r="F745" s="10"/>
      <c r="G745" s="10"/>
      <c r="H745" s="10"/>
      <c r="I745" s="10"/>
      <c r="J745" s="10"/>
      <c r="K745" s="10"/>
      <c r="U745" s="10"/>
    </row>
    <row r="746" spans="1:21" x14ac:dyDescent="0.2">
      <c r="A746" s="10"/>
      <c r="B746" s="10"/>
      <c r="C746" s="10"/>
      <c r="D746" s="10"/>
      <c r="E746" s="10"/>
      <c r="F746" s="10"/>
      <c r="G746" s="10"/>
      <c r="H746" s="10"/>
      <c r="I746" s="10"/>
      <c r="J746" s="10"/>
      <c r="K746" s="10"/>
      <c r="U746" s="10"/>
    </row>
    <row r="747" spans="1:21" x14ac:dyDescent="0.2">
      <c r="A747" s="10"/>
      <c r="B747" s="10"/>
      <c r="C747" s="10"/>
      <c r="D747" s="10"/>
      <c r="E747" s="10"/>
      <c r="F747" s="10"/>
      <c r="G747" s="10"/>
      <c r="H747" s="10"/>
      <c r="I747" s="10"/>
      <c r="J747" s="10"/>
      <c r="K747" s="10"/>
      <c r="U747" s="10"/>
    </row>
    <row r="748" spans="1:21" x14ac:dyDescent="0.2">
      <c r="A748" s="10"/>
      <c r="B748" s="10"/>
      <c r="C748" s="10"/>
      <c r="D748" s="10"/>
      <c r="E748" s="10"/>
      <c r="F748" s="10"/>
      <c r="G748" s="10"/>
      <c r="H748" s="10"/>
      <c r="I748" s="10"/>
      <c r="J748" s="10"/>
      <c r="K748" s="10"/>
      <c r="U748" s="10"/>
    </row>
    <row r="749" spans="1:21" x14ac:dyDescent="0.2">
      <c r="A749" s="10"/>
      <c r="B749" s="10"/>
      <c r="C749" s="10"/>
      <c r="D749" s="10"/>
      <c r="E749" s="10"/>
      <c r="F749" s="10"/>
      <c r="G749" s="10"/>
      <c r="H749" s="10"/>
      <c r="I749" s="10"/>
      <c r="J749" s="10"/>
      <c r="K749" s="10"/>
      <c r="U749" s="10"/>
    </row>
    <row r="750" spans="1:21" x14ac:dyDescent="0.2">
      <c r="A750" s="10"/>
      <c r="B750" s="10"/>
      <c r="C750" s="10"/>
      <c r="D750" s="10"/>
      <c r="E750" s="10"/>
      <c r="F750" s="10"/>
      <c r="G750" s="10"/>
      <c r="H750" s="10"/>
      <c r="I750" s="10"/>
      <c r="J750" s="10"/>
      <c r="K750" s="10"/>
      <c r="U750" s="10"/>
    </row>
    <row r="751" spans="1:21" x14ac:dyDescent="0.2">
      <c r="A751" s="10"/>
      <c r="B751" s="10"/>
      <c r="C751" s="10"/>
      <c r="D751" s="10"/>
      <c r="E751" s="10"/>
      <c r="F751" s="10"/>
      <c r="G751" s="10"/>
      <c r="H751" s="10"/>
      <c r="I751" s="10"/>
      <c r="J751" s="10"/>
      <c r="K751" s="10"/>
      <c r="U751" s="10"/>
    </row>
    <row r="752" spans="1:21" x14ac:dyDescent="0.2">
      <c r="A752" s="10"/>
      <c r="B752" s="10"/>
      <c r="C752" s="10"/>
      <c r="D752" s="10"/>
      <c r="E752" s="10"/>
      <c r="F752" s="10"/>
      <c r="G752" s="10"/>
      <c r="H752" s="10"/>
      <c r="I752" s="10"/>
      <c r="J752" s="10"/>
      <c r="K752" s="10"/>
      <c r="U752" s="10"/>
    </row>
    <row r="753" spans="1:21" x14ac:dyDescent="0.2">
      <c r="A753" s="10"/>
      <c r="B753" s="10"/>
      <c r="C753" s="10"/>
      <c r="D753" s="10"/>
      <c r="E753" s="10"/>
      <c r="F753" s="10"/>
      <c r="G753" s="10"/>
      <c r="H753" s="10"/>
      <c r="I753" s="10"/>
      <c r="J753" s="10"/>
      <c r="K753" s="10"/>
      <c r="U753" s="10"/>
    </row>
    <row r="754" spans="1:21" x14ac:dyDescent="0.2">
      <c r="A754" s="10"/>
      <c r="B754" s="10"/>
      <c r="C754" s="10"/>
      <c r="D754" s="10"/>
      <c r="E754" s="10"/>
      <c r="F754" s="10"/>
      <c r="G754" s="10"/>
      <c r="H754" s="10"/>
      <c r="I754" s="10"/>
      <c r="J754" s="10"/>
      <c r="K754" s="10"/>
      <c r="U754" s="10"/>
    </row>
    <row r="755" spans="1:21" x14ac:dyDescent="0.2">
      <c r="A755" s="10"/>
      <c r="B755" s="10"/>
      <c r="C755" s="10"/>
      <c r="D755" s="10"/>
      <c r="E755" s="10"/>
      <c r="F755" s="10"/>
      <c r="G755" s="10"/>
      <c r="H755" s="10"/>
      <c r="I755" s="10"/>
      <c r="J755" s="10"/>
      <c r="K755" s="10"/>
      <c r="U755" s="10"/>
    </row>
    <row r="756" spans="1:21" x14ac:dyDescent="0.2">
      <c r="A756" s="10"/>
      <c r="B756" s="10"/>
      <c r="C756" s="10"/>
      <c r="D756" s="10"/>
      <c r="E756" s="10"/>
      <c r="F756" s="10"/>
      <c r="G756" s="10"/>
      <c r="H756" s="10"/>
      <c r="I756" s="10"/>
      <c r="J756" s="10"/>
      <c r="K756" s="10"/>
      <c r="U756" s="10"/>
    </row>
    <row r="757" spans="1:21" x14ac:dyDescent="0.2">
      <c r="A757" s="10"/>
      <c r="B757" s="10"/>
      <c r="C757" s="10"/>
      <c r="D757" s="10"/>
      <c r="E757" s="10"/>
      <c r="F757" s="10"/>
      <c r="G757" s="10"/>
      <c r="H757" s="10"/>
      <c r="I757" s="10"/>
      <c r="J757" s="10"/>
      <c r="K757" s="10"/>
      <c r="U757" s="10"/>
    </row>
    <row r="758" spans="1:21" x14ac:dyDescent="0.2">
      <c r="A758" s="10"/>
      <c r="B758" s="10"/>
      <c r="C758" s="10"/>
      <c r="D758" s="10"/>
      <c r="E758" s="10"/>
      <c r="F758" s="10"/>
      <c r="G758" s="10"/>
      <c r="H758" s="10"/>
      <c r="I758" s="10"/>
      <c r="J758" s="10"/>
      <c r="K758" s="10"/>
      <c r="U758" s="10"/>
    </row>
    <row r="759" spans="1:21" x14ac:dyDescent="0.2">
      <c r="A759" s="10"/>
      <c r="B759" s="10"/>
      <c r="C759" s="10"/>
      <c r="D759" s="10"/>
      <c r="E759" s="10"/>
      <c r="F759" s="10"/>
      <c r="G759" s="10"/>
      <c r="H759" s="10"/>
      <c r="I759" s="10"/>
      <c r="J759" s="10"/>
      <c r="K759" s="10"/>
      <c r="U759" s="10"/>
    </row>
    <row r="760" spans="1:21" x14ac:dyDescent="0.2">
      <c r="A760" s="10"/>
      <c r="B760" s="10"/>
      <c r="C760" s="10"/>
      <c r="D760" s="10"/>
      <c r="E760" s="10"/>
      <c r="F760" s="10"/>
      <c r="G760" s="10"/>
      <c r="H760" s="10"/>
      <c r="I760" s="10"/>
      <c r="J760" s="10"/>
      <c r="K760" s="10"/>
      <c r="U760" s="10"/>
    </row>
    <row r="761" spans="1:21" x14ac:dyDescent="0.2">
      <c r="A761" s="10"/>
      <c r="B761" s="10"/>
      <c r="C761" s="10"/>
      <c r="D761" s="10"/>
      <c r="E761" s="10"/>
      <c r="F761" s="10"/>
      <c r="G761" s="10"/>
      <c r="H761" s="10"/>
      <c r="I761" s="10"/>
      <c r="J761" s="10"/>
      <c r="K761" s="10"/>
      <c r="U761" s="10"/>
    </row>
    <row r="762" spans="1:21" x14ac:dyDescent="0.2">
      <c r="A762" s="10"/>
      <c r="B762" s="10"/>
      <c r="C762" s="10"/>
      <c r="D762" s="10"/>
      <c r="E762" s="10"/>
      <c r="F762" s="10"/>
      <c r="G762" s="10"/>
      <c r="H762" s="10"/>
      <c r="I762" s="10"/>
      <c r="J762" s="10"/>
      <c r="K762" s="10"/>
      <c r="U762" s="10"/>
    </row>
    <row r="763" spans="1:21" x14ac:dyDescent="0.2">
      <c r="A763" s="10"/>
      <c r="B763" s="10"/>
      <c r="C763" s="10"/>
      <c r="D763" s="10"/>
      <c r="E763" s="10"/>
      <c r="F763" s="10"/>
      <c r="G763" s="10"/>
      <c r="H763" s="10"/>
      <c r="I763" s="10"/>
      <c r="J763" s="10"/>
      <c r="K763" s="10"/>
      <c r="U763" s="10"/>
    </row>
    <row r="764" spans="1:21" x14ac:dyDescent="0.2">
      <c r="A764" s="10"/>
      <c r="B764" s="10"/>
      <c r="C764" s="10"/>
      <c r="D764" s="10"/>
      <c r="E764" s="10"/>
      <c r="F764" s="10"/>
      <c r="G764" s="10"/>
      <c r="H764" s="10"/>
      <c r="I764" s="10"/>
      <c r="J764" s="10"/>
      <c r="K764" s="10"/>
      <c r="U764" s="10"/>
    </row>
    <row r="765" spans="1:21" x14ac:dyDescent="0.2">
      <c r="A765" s="10"/>
      <c r="B765" s="10"/>
      <c r="C765" s="10"/>
      <c r="D765" s="10"/>
      <c r="E765" s="10"/>
      <c r="F765" s="10"/>
      <c r="G765" s="10"/>
      <c r="H765" s="10"/>
      <c r="I765" s="10"/>
      <c r="J765" s="10"/>
      <c r="K765" s="10"/>
      <c r="U765" s="10"/>
    </row>
    <row r="766" spans="1:21" x14ac:dyDescent="0.2">
      <c r="A766" s="10"/>
      <c r="B766" s="10"/>
      <c r="C766" s="10"/>
      <c r="D766" s="10"/>
      <c r="E766" s="10"/>
      <c r="F766" s="10"/>
      <c r="G766" s="10"/>
      <c r="H766" s="10"/>
      <c r="I766" s="10"/>
      <c r="J766" s="10"/>
      <c r="K766" s="10"/>
      <c r="U766" s="10"/>
    </row>
    <row r="767" spans="1:21" x14ac:dyDescent="0.2">
      <c r="A767" s="10"/>
      <c r="B767" s="10"/>
      <c r="C767" s="10"/>
      <c r="D767" s="10"/>
      <c r="E767" s="10"/>
      <c r="F767" s="10"/>
      <c r="G767" s="10"/>
      <c r="H767" s="10"/>
      <c r="I767" s="10"/>
      <c r="J767" s="10"/>
      <c r="K767" s="10"/>
      <c r="U767" s="10"/>
    </row>
    <row r="768" spans="1:21" x14ac:dyDescent="0.2">
      <c r="A768" s="10"/>
      <c r="B768" s="10"/>
      <c r="C768" s="10"/>
      <c r="D768" s="10"/>
      <c r="E768" s="10"/>
      <c r="F768" s="10"/>
      <c r="G768" s="10"/>
      <c r="H768" s="10"/>
      <c r="I768" s="10"/>
      <c r="J768" s="10"/>
      <c r="K768" s="10"/>
      <c r="U768" s="10"/>
    </row>
    <row r="769" spans="1:21" x14ac:dyDescent="0.2">
      <c r="A769" s="10"/>
      <c r="B769" s="10"/>
      <c r="C769" s="10"/>
      <c r="D769" s="10"/>
      <c r="E769" s="10"/>
      <c r="F769" s="10"/>
      <c r="G769" s="10"/>
      <c r="H769" s="10"/>
      <c r="I769" s="10"/>
      <c r="J769" s="10"/>
      <c r="K769" s="10"/>
      <c r="U769" s="10"/>
    </row>
    <row r="770" spans="1:21" x14ac:dyDescent="0.2">
      <c r="A770" s="10"/>
      <c r="B770" s="10"/>
      <c r="C770" s="10"/>
      <c r="D770" s="10"/>
      <c r="E770" s="10"/>
      <c r="F770" s="10"/>
      <c r="G770" s="10"/>
      <c r="H770" s="10"/>
      <c r="I770" s="10"/>
      <c r="J770" s="10"/>
      <c r="K770" s="10"/>
      <c r="U770" s="10"/>
    </row>
    <row r="771" spans="1:21" x14ac:dyDescent="0.2">
      <c r="A771" s="10"/>
      <c r="B771" s="10"/>
      <c r="C771" s="10"/>
      <c r="D771" s="10"/>
      <c r="E771" s="10"/>
      <c r="F771" s="10"/>
      <c r="G771" s="10"/>
      <c r="H771" s="10"/>
      <c r="I771" s="10"/>
      <c r="J771" s="10"/>
      <c r="K771" s="10"/>
      <c r="U771" s="10"/>
    </row>
    <row r="772" spans="1:21" x14ac:dyDescent="0.2">
      <c r="A772" s="10"/>
      <c r="B772" s="10"/>
      <c r="C772" s="10"/>
      <c r="D772" s="10"/>
      <c r="E772" s="10"/>
      <c r="F772" s="10"/>
      <c r="G772" s="10"/>
      <c r="H772" s="10"/>
      <c r="I772" s="10"/>
      <c r="J772" s="10"/>
      <c r="K772" s="10"/>
      <c r="U772" s="10"/>
    </row>
    <row r="773" spans="1:21" x14ac:dyDescent="0.2">
      <c r="A773" s="10"/>
      <c r="B773" s="10"/>
      <c r="C773" s="10"/>
      <c r="D773" s="10"/>
      <c r="E773" s="10"/>
      <c r="F773" s="10"/>
      <c r="G773" s="10"/>
      <c r="H773" s="10"/>
      <c r="I773" s="10"/>
      <c r="J773" s="10"/>
      <c r="K773" s="10"/>
      <c r="U773" s="10"/>
    </row>
    <row r="774" spans="1:21" x14ac:dyDescent="0.2">
      <c r="A774" s="10"/>
      <c r="B774" s="10"/>
      <c r="C774" s="10"/>
      <c r="D774" s="10"/>
      <c r="E774" s="10"/>
      <c r="F774" s="10"/>
      <c r="G774" s="10"/>
      <c r="H774" s="10"/>
      <c r="I774" s="10"/>
      <c r="J774" s="10"/>
      <c r="K774" s="10"/>
      <c r="U774" s="10"/>
    </row>
    <row r="775" spans="1:21" x14ac:dyDescent="0.2">
      <c r="A775" s="10"/>
      <c r="B775" s="10"/>
      <c r="C775" s="10"/>
      <c r="D775" s="10"/>
      <c r="E775" s="10"/>
      <c r="F775" s="10"/>
      <c r="G775" s="10"/>
      <c r="H775" s="10"/>
      <c r="I775" s="10"/>
      <c r="J775" s="10"/>
      <c r="K775" s="10"/>
      <c r="U775" s="10"/>
    </row>
    <row r="776" spans="1:21" x14ac:dyDescent="0.2">
      <c r="A776" s="10"/>
      <c r="B776" s="10"/>
      <c r="C776" s="10"/>
      <c r="D776" s="10"/>
      <c r="E776" s="10"/>
      <c r="F776" s="10"/>
      <c r="G776" s="10"/>
      <c r="H776" s="10"/>
      <c r="I776" s="10"/>
      <c r="J776" s="10"/>
      <c r="K776" s="10"/>
      <c r="U776" s="10"/>
    </row>
    <row r="777" spans="1:21" x14ac:dyDescent="0.2">
      <c r="A777" s="10"/>
      <c r="B777" s="10"/>
      <c r="C777" s="10"/>
      <c r="D777" s="10"/>
      <c r="E777" s="10"/>
      <c r="F777" s="10"/>
      <c r="G777" s="10"/>
      <c r="H777" s="10"/>
      <c r="I777" s="10"/>
      <c r="J777" s="10"/>
      <c r="K777" s="10"/>
      <c r="U777" s="10"/>
    </row>
    <row r="778" spans="1:21" x14ac:dyDescent="0.2">
      <c r="A778" s="10"/>
      <c r="B778" s="10"/>
      <c r="C778" s="10"/>
      <c r="D778" s="10"/>
      <c r="E778" s="10"/>
      <c r="F778" s="10"/>
      <c r="G778" s="10"/>
      <c r="H778" s="10"/>
      <c r="I778" s="10"/>
      <c r="J778" s="10"/>
      <c r="K778" s="10"/>
      <c r="U778" s="10"/>
    </row>
    <row r="779" spans="1:21" x14ac:dyDescent="0.2">
      <c r="A779" s="10"/>
      <c r="B779" s="10"/>
      <c r="C779" s="10"/>
      <c r="D779" s="10"/>
      <c r="E779" s="10"/>
      <c r="F779" s="10"/>
      <c r="G779" s="10"/>
      <c r="H779" s="10"/>
      <c r="I779" s="10"/>
      <c r="J779" s="10"/>
      <c r="K779" s="10"/>
      <c r="U779" s="10"/>
    </row>
    <row r="780" spans="1:21" x14ac:dyDescent="0.2">
      <c r="A780" s="10"/>
      <c r="B780" s="10"/>
      <c r="C780" s="10"/>
      <c r="D780" s="10"/>
      <c r="E780" s="10"/>
      <c r="F780" s="10"/>
      <c r="G780" s="10"/>
      <c r="H780" s="10"/>
      <c r="I780" s="10"/>
      <c r="J780" s="10"/>
      <c r="K780" s="10"/>
      <c r="U780" s="10"/>
    </row>
    <row r="781" spans="1:21" x14ac:dyDescent="0.2">
      <c r="A781" s="10"/>
      <c r="B781" s="10"/>
      <c r="C781" s="10"/>
      <c r="D781" s="10"/>
      <c r="E781" s="10"/>
      <c r="F781" s="10"/>
      <c r="G781" s="10"/>
      <c r="H781" s="10"/>
      <c r="I781" s="10"/>
      <c r="J781" s="10"/>
      <c r="K781" s="10"/>
      <c r="U781" s="10"/>
    </row>
    <row r="782" spans="1:21" x14ac:dyDescent="0.2">
      <c r="A782" s="10"/>
      <c r="B782" s="10"/>
      <c r="C782" s="10"/>
      <c r="D782" s="10"/>
      <c r="E782" s="10"/>
      <c r="F782" s="10"/>
      <c r="G782" s="10"/>
      <c r="H782" s="10"/>
      <c r="I782" s="10"/>
      <c r="J782" s="10"/>
      <c r="K782" s="10"/>
      <c r="U782" s="10"/>
    </row>
    <row r="783" spans="1:21" x14ac:dyDescent="0.2">
      <c r="A783" s="10"/>
      <c r="B783" s="10"/>
      <c r="C783" s="10"/>
      <c r="D783" s="10"/>
      <c r="E783" s="10"/>
      <c r="F783" s="10"/>
      <c r="G783" s="10"/>
      <c r="H783" s="10"/>
      <c r="I783" s="10"/>
      <c r="J783" s="10"/>
      <c r="K783" s="10"/>
      <c r="U783" s="10"/>
    </row>
    <row r="784" spans="1:21" x14ac:dyDescent="0.2">
      <c r="A784" s="10"/>
      <c r="B784" s="10"/>
      <c r="C784" s="10"/>
      <c r="D784" s="10"/>
      <c r="E784" s="10"/>
      <c r="F784" s="10"/>
      <c r="G784" s="10"/>
      <c r="H784" s="10"/>
      <c r="I784" s="10"/>
      <c r="J784" s="10"/>
      <c r="K784" s="10"/>
      <c r="U784" s="10"/>
    </row>
    <row r="785" spans="1:21" x14ac:dyDescent="0.2">
      <c r="A785" s="10"/>
      <c r="B785" s="10"/>
      <c r="C785" s="10"/>
      <c r="D785" s="10"/>
      <c r="E785" s="10"/>
      <c r="F785" s="10"/>
      <c r="G785" s="10"/>
      <c r="H785" s="10"/>
      <c r="I785" s="10"/>
      <c r="J785" s="10"/>
      <c r="K785" s="10"/>
      <c r="U785" s="10"/>
    </row>
    <row r="786" spans="1:21" x14ac:dyDescent="0.2">
      <c r="A786" s="10"/>
      <c r="B786" s="10"/>
      <c r="C786" s="10"/>
      <c r="D786" s="10"/>
      <c r="E786" s="10"/>
      <c r="F786" s="10"/>
      <c r="G786" s="10"/>
      <c r="H786" s="10"/>
      <c r="I786" s="10"/>
      <c r="J786" s="10"/>
      <c r="K786" s="10"/>
      <c r="U786" s="10"/>
    </row>
    <row r="787" spans="1:21" x14ac:dyDescent="0.2">
      <c r="A787" s="10"/>
      <c r="B787" s="10"/>
      <c r="C787" s="10"/>
      <c r="D787" s="10"/>
      <c r="E787" s="10"/>
      <c r="F787" s="10"/>
      <c r="G787" s="10"/>
      <c r="H787" s="10"/>
      <c r="I787" s="10"/>
      <c r="J787" s="10"/>
      <c r="K787" s="10"/>
      <c r="U787" s="10"/>
    </row>
    <row r="788" spans="1:21" x14ac:dyDescent="0.2">
      <c r="A788" s="10"/>
      <c r="B788" s="10"/>
      <c r="C788" s="10"/>
      <c r="D788" s="10"/>
      <c r="E788" s="10"/>
      <c r="F788" s="10"/>
      <c r="G788" s="10"/>
      <c r="H788" s="10"/>
      <c r="I788" s="10"/>
      <c r="J788" s="10"/>
      <c r="K788" s="10"/>
      <c r="U788" s="10"/>
    </row>
    <row r="789" spans="1:21" x14ac:dyDescent="0.2">
      <c r="A789" s="10"/>
      <c r="B789" s="10"/>
      <c r="C789" s="10"/>
      <c r="D789" s="10"/>
      <c r="E789" s="10"/>
      <c r="F789" s="10"/>
      <c r="G789" s="10"/>
      <c r="H789" s="10"/>
      <c r="I789" s="10"/>
      <c r="J789" s="10"/>
      <c r="K789" s="10"/>
      <c r="U789" s="10"/>
    </row>
    <row r="790" spans="1:21" x14ac:dyDescent="0.2">
      <c r="A790" s="10"/>
      <c r="B790" s="10"/>
      <c r="C790" s="10"/>
      <c r="D790" s="10"/>
      <c r="E790" s="10"/>
      <c r="F790" s="10"/>
      <c r="G790" s="10"/>
      <c r="H790" s="10"/>
      <c r="I790" s="10"/>
      <c r="J790" s="10"/>
      <c r="K790" s="10"/>
      <c r="U790" s="10"/>
    </row>
    <row r="791" spans="1:21" x14ac:dyDescent="0.2">
      <c r="A791" s="10"/>
      <c r="B791" s="10"/>
      <c r="C791" s="10"/>
      <c r="D791" s="10"/>
      <c r="E791" s="10"/>
      <c r="F791" s="10"/>
      <c r="G791" s="10"/>
      <c r="H791" s="10"/>
      <c r="I791" s="10"/>
      <c r="J791" s="10"/>
      <c r="K791" s="10"/>
      <c r="U791" s="10"/>
    </row>
    <row r="792" spans="1:21" x14ac:dyDescent="0.2">
      <c r="A792" s="10"/>
      <c r="B792" s="10"/>
      <c r="C792" s="10"/>
      <c r="D792" s="10"/>
      <c r="E792" s="10"/>
      <c r="F792" s="10"/>
      <c r="G792" s="10"/>
      <c r="H792" s="10"/>
      <c r="I792" s="10"/>
      <c r="J792" s="10"/>
      <c r="K792" s="10"/>
      <c r="U792" s="10"/>
    </row>
    <row r="793" spans="1:21" x14ac:dyDescent="0.2">
      <c r="A793" s="10"/>
      <c r="B793" s="10"/>
      <c r="C793" s="10"/>
      <c r="D793" s="10"/>
      <c r="E793" s="10"/>
      <c r="F793" s="10"/>
      <c r="G793" s="10"/>
      <c r="H793" s="10"/>
      <c r="I793" s="10"/>
      <c r="J793" s="10"/>
      <c r="K793" s="10"/>
      <c r="U793" s="10"/>
    </row>
    <row r="794" spans="1:21" x14ac:dyDescent="0.2">
      <c r="A794" s="10"/>
      <c r="B794" s="10"/>
      <c r="C794" s="10"/>
      <c r="D794" s="10"/>
      <c r="E794" s="10"/>
      <c r="F794" s="10"/>
      <c r="G794" s="10"/>
      <c r="H794" s="10"/>
      <c r="I794" s="10"/>
      <c r="J794" s="10"/>
      <c r="K794" s="10"/>
      <c r="U794" s="10"/>
    </row>
    <row r="795" spans="1:21" x14ac:dyDescent="0.2">
      <c r="A795" s="10"/>
      <c r="B795" s="10"/>
      <c r="C795" s="10"/>
      <c r="D795" s="10"/>
      <c r="E795" s="10"/>
      <c r="F795" s="10"/>
      <c r="G795" s="10"/>
      <c r="H795" s="10"/>
      <c r="I795" s="10"/>
      <c r="J795" s="10"/>
      <c r="K795" s="10"/>
      <c r="U795" s="10"/>
    </row>
    <row r="796" spans="1:21" x14ac:dyDescent="0.2">
      <c r="A796" s="10"/>
      <c r="B796" s="10"/>
      <c r="C796" s="10"/>
      <c r="D796" s="10"/>
      <c r="E796" s="10"/>
      <c r="F796" s="10"/>
      <c r="G796" s="10"/>
      <c r="H796" s="10"/>
      <c r="I796" s="10"/>
      <c r="J796" s="10"/>
      <c r="K796" s="10"/>
      <c r="U796" s="10"/>
    </row>
    <row r="797" spans="1:21" x14ac:dyDescent="0.2">
      <c r="A797" s="10"/>
      <c r="B797" s="10"/>
      <c r="C797" s="10"/>
      <c r="D797" s="10"/>
      <c r="E797" s="10"/>
      <c r="F797" s="10"/>
      <c r="G797" s="10"/>
      <c r="H797" s="10"/>
      <c r="I797" s="10"/>
      <c r="J797" s="10"/>
      <c r="K797" s="10"/>
      <c r="U797" s="10"/>
    </row>
    <row r="798" spans="1:21" x14ac:dyDescent="0.2">
      <c r="A798" s="10"/>
      <c r="B798" s="10"/>
      <c r="C798" s="10"/>
      <c r="D798" s="10"/>
      <c r="E798" s="10"/>
      <c r="F798" s="10"/>
      <c r="G798" s="10"/>
      <c r="H798" s="10"/>
      <c r="I798" s="10"/>
      <c r="J798" s="10"/>
      <c r="K798" s="10"/>
      <c r="U798" s="10"/>
    </row>
    <row r="799" spans="1:21" x14ac:dyDescent="0.2">
      <c r="A799" s="10"/>
      <c r="B799" s="10"/>
      <c r="C799" s="10"/>
      <c r="D799" s="10"/>
      <c r="E799" s="10"/>
      <c r="F799" s="10"/>
      <c r="G799" s="10"/>
      <c r="H799" s="10"/>
      <c r="I799" s="10"/>
      <c r="J799" s="10"/>
      <c r="K799" s="10"/>
      <c r="U799" s="10"/>
    </row>
    <row r="800" spans="1:21" x14ac:dyDescent="0.2">
      <c r="A800" s="10"/>
      <c r="B800" s="10"/>
      <c r="C800" s="10"/>
      <c r="D800" s="10"/>
      <c r="E800" s="10"/>
      <c r="F800" s="10"/>
      <c r="G800" s="10"/>
      <c r="H800" s="10"/>
      <c r="I800" s="10"/>
      <c r="J800" s="10"/>
      <c r="K800" s="10"/>
      <c r="U800" s="10"/>
    </row>
    <row r="801" spans="1:21" x14ac:dyDescent="0.2">
      <c r="A801" s="10"/>
      <c r="B801" s="10"/>
      <c r="C801" s="10"/>
      <c r="D801" s="10"/>
      <c r="E801" s="10"/>
      <c r="F801" s="10"/>
      <c r="G801" s="10"/>
      <c r="H801" s="10"/>
      <c r="I801" s="10"/>
      <c r="J801" s="10"/>
      <c r="K801" s="10"/>
      <c r="U801" s="10"/>
    </row>
    <row r="802" spans="1:21" x14ac:dyDescent="0.2">
      <c r="A802" s="10"/>
      <c r="B802" s="10"/>
      <c r="C802" s="10"/>
      <c r="D802" s="10"/>
      <c r="E802" s="10"/>
      <c r="F802" s="10"/>
      <c r="G802" s="10"/>
      <c r="H802" s="10"/>
      <c r="I802" s="10"/>
      <c r="J802" s="10"/>
      <c r="K802" s="10"/>
      <c r="U802" s="10"/>
    </row>
    <row r="803" spans="1:21" x14ac:dyDescent="0.2">
      <c r="A803" s="10"/>
      <c r="B803" s="10"/>
      <c r="C803" s="10"/>
      <c r="D803" s="10"/>
      <c r="E803" s="10"/>
      <c r="F803" s="10"/>
      <c r="G803" s="10"/>
      <c r="H803" s="10"/>
      <c r="I803" s="10"/>
      <c r="J803" s="10"/>
      <c r="K803" s="10"/>
      <c r="U803" s="10"/>
    </row>
    <row r="804" spans="1:21" x14ac:dyDescent="0.2">
      <c r="A804" s="10"/>
      <c r="B804" s="10"/>
      <c r="C804" s="10"/>
      <c r="D804" s="10"/>
      <c r="E804" s="10"/>
      <c r="F804" s="10"/>
      <c r="G804" s="10"/>
      <c r="H804" s="10"/>
      <c r="I804" s="10"/>
      <c r="J804" s="10"/>
      <c r="K804" s="10"/>
      <c r="U804" s="10"/>
    </row>
    <row r="805" spans="1:21" x14ac:dyDescent="0.2">
      <c r="A805" s="10"/>
      <c r="B805" s="10"/>
      <c r="C805" s="10"/>
      <c r="D805" s="10"/>
      <c r="E805" s="10"/>
      <c r="F805" s="10"/>
      <c r="G805" s="10"/>
      <c r="H805" s="10"/>
      <c r="I805" s="10"/>
      <c r="J805" s="10"/>
      <c r="K805" s="10"/>
      <c r="U805" s="10"/>
    </row>
    <row r="806" spans="1:21" x14ac:dyDescent="0.2">
      <c r="A806" s="10"/>
      <c r="B806" s="10"/>
      <c r="C806" s="10"/>
      <c r="D806" s="10"/>
      <c r="E806" s="10"/>
      <c r="F806" s="10"/>
      <c r="G806" s="10"/>
      <c r="H806" s="10"/>
      <c r="I806" s="10"/>
      <c r="J806" s="10"/>
      <c r="K806" s="10"/>
      <c r="U806" s="10"/>
    </row>
    <row r="807" spans="1:21" x14ac:dyDescent="0.2">
      <c r="A807" s="10"/>
      <c r="B807" s="10"/>
      <c r="C807" s="10"/>
      <c r="D807" s="10"/>
      <c r="E807" s="10"/>
      <c r="F807" s="10"/>
      <c r="G807" s="10"/>
      <c r="H807" s="10"/>
      <c r="I807" s="10"/>
      <c r="J807" s="10"/>
      <c r="K807" s="10"/>
      <c r="U807" s="10"/>
    </row>
    <row r="808" spans="1:21" x14ac:dyDescent="0.2">
      <c r="A808" s="10"/>
      <c r="B808" s="10"/>
      <c r="C808" s="10"/>
      <c r="D808" s="10"/>
      <c r="E808" s="10"/>
      <c r="F808" s="10"/>
      <c r="G808" s="10"/>
      <c r="H808" s="10"/>
      <c r="I808" s="10"/>
      <c r="J808" s="10"/>
      <c r="K808" s="10"/>
      <c r="U808" s="10"/>
    </row>
    <row r="809" spans="1:21" x14ac:dyDescent="0.2">
      <c r="A809" s="10"/>
      <c r="B809" s="10"/>
      <c r="C809" s="10"/>
      <c r="D809" s="10"/>
      <c r="E809" s="10"/>
      <c r="F809" s="10"/>
      <c r="G809" s="10"/>
      <c r="H809" s="10"/>
      <c r="I809" s="10"/>
      <c r="J809" s="10"/>
      <c r="K809" s="10"/>
      <c r="U809" s="10"/>
    </row>
    <row r="810" spans="1:21" x14ac:dyDescent="0.2">
      <c r="A810" s="10"/>
      <c r="B810" s="10"/>
      <c r="C810" s="10"/>
      <c r="D810" s="10"/>
      <c r="E810" s="10"/>
      <c r="F810" s="10"/>
      <c r="G810" s="10"/>
      <c r="H810" s="10"/>
      <c r="I810" s="10"/>
      <c r="J810" s="10"/>
      <c r="K810" s="10"/>
      <c r="U810" s="10"/>
    </row>
    <row r="811" spans="1:21" x14ac:dyDescent="0.2">
      <c r="A811" s="10"/>
      <c r="B811" s="10"/>
      <c r="C811" s="10"/>
      <c r="D811" s="10"/>
      <c r="E811" s="10"/>
      <c r="F811" s="10"/>
      <c r="G811" s="10"/>
      <c r="H811" s="10"/>
      <c r="I811" s="10"/>
      <c r="J811" s="10"/>
      <c r="K811" s="10"/>
      <c r="U811" s="10"/>
    </row>
    <row r="812" spans="1:21" x14ac:dyDescent="0.2">
      <c r="A812" s="10"/>
      <c r="B812" s="10"/>
      <c r="C812" s="10"/>
      <c r="D812" s="10"/>
      <c r="E812" s="10"/>
      <c r="F812" s="10"/>
      <c r="G812" s="10"/>
      <c r="H812" s="10"/>
      <c r="I812" s="10"/>
      <c r="J812" s="10"/>
      <c r="K812" s="10"/>
      <c r="U812" s="10"/>
    </row>
    <row r="813" spans="1:21" x14ac:dyDescent="0.2">
      <c r="A813" s="10"/>
      <c r="B813" s="10"/>
      <c r="C813" s="10"/>
      <c r="D813" s="10"/>
      <c r="E813" s="10"/>
      <c r="F813" s="10"/>
      <c r="G813" s="10"/>
      <c r="H813" s="10"/>
      <c r="I813" s="10"/>
      <c r="J813" s="10"/>
      <c r="K813" s="10"/>
      <c r="U813" s="10"/>
    </row>
    <row r="814" spans="1:21" x14ac:dyDescent="0.2">
      <c r="A814" s="10"/>
      <c r="B814" s="10"/>
      <c r="C814" s="10"/>
      <c r="D814" s="10"/>
      <c r="E814" s="10"/>
      <c r="F814" s="10"/>
      <c r="G814" s="10"/>
      <c r="H814" s="10"/>
      <c r="I814" s="10"/>
      <c r="J814" s="10"/>
      <c r="K814" s="10"/>
      <c r="U814" s="10"/>
    </row>
    <row r="815" spans="1:21" x14ac:dyDescent="0.2">
      <c r="A815" s="10"/>
      <c r="B815" s="10"/>
      <c r="C815" s="10"/>
      <c r="D815" s="10"/>
      <c r="E815" s="10"/>
      <c r="F815" s="10"/>
      <c r="G815" s="10"/>
      <c r="H815" s="10"/>
      <c r="I815" s="10"/>
      <c r="J815" s="10"/>
      <c r="K815" s="10"/>
      <c r="U815" s="10"/>
    </row>
    <row r="816" spans="1:21" x14ac:dyDescent="0.2">
      <c r="A816" s="10"/>
      <c r="B816" s="10"/>
      <c r="C816" s="10"/>
      <c r="D816" s="10"/>
      <c r="E816" s="10"/>
      <c r="F816" s="10"/>
      <c r="G816" s="10"/>
      <c r="H816" s="10"/>
      <c r="I816" s="10"/>
      <c r="J816" s="10"/>
      <c r="K816" s="10"/>
      <c r="U816" s="10"/>
    </row>
    <row r="817" spans="1:21" x14ac:dyDescent="0.2">
      <c r="A817" s="10"/>
      <c r="B817" s="10"/>
      <c r="C817" s="10"/>
      <c r="D817" s="10"/>
      <c r="E817" s="10"/>
      <c r="F817" s="10"/>
      <c r="G817" s="10"/>
      <c r="H817" s="10"/>
      <c r="I817" s="10"/>
      <c r="J817" s="10"/>
      <c r="K817" s="10"/>
      <c r="U817" s="10"/>
    </row>
    <row r="818" spans="1:21" x14ac:dyDescent="0.2">
      <c r="A818" s="10"/>
      <c r="B818" s="10"/>
      <c r="C818" s="10"/>
      <c r="D818" s="10"/>
      <c r="E818" s="10"/>
      <c r="F818" s="10"/>
      <c r="G818" s="10"/>
      <c r="H818" s="10"/>
      <c r="I818" s="10"/>
      <c r="J818" s="10"/>
      <c r="K818" s="10"/>
      <c r="U818" s="10"/>
    </row>
    <row r="819" spans="1:21" x14ac:dyDescent="0.2">
      <c r="A819" s="10"/>
      <c r="B819" s="10"/>
      <c r="C819" s="10"/>
      <c r="D819" s="10"/>
      <c r="E819" s="10"/>
      <c r="F819" s="10"/>
      <c r="G819" s="10"/>
      <c r="H819" s="10"/>
      <c r="I819" s="10"/>
      <c r="J819" s="10"/>
      <c r="K819" s="10"/>
      <c r="U819" s="10"/>
    </row>
    <row r="820" spans="1:21" x14ac:dyDescent="0.2">
      <c r="A820" s="10"/>
      <c r="B820" s="10"/>
      <c r="C820" s="10"/>
      <c r="D820" s="10"/>
      <c r="E820" s="10"/>
      <c r="F820" s="10"/>
      <c r="G820" s="10"/>
      <c r="H820" s="10"/>
      <c r="I820" s="10"/>
      <c r="J820" s="10"/>
      <c r="K820" s="10"/>
      <c r="U820" s="10"/>
    </row>
    <row r="821" spans="1:21" x14ac:dyDescent="0.2">
      <c r="A821" s="10"/>
      <c r="B821" s="10"/>
      <c r="C821" s="10"/>
      <c r="D821" s="10"/>
      <c r="E821" s="10"/>
      <c r="F821" s="10"/>
      <c r="G821" s="10"/>
      <c r="H821" s="10"/>
      <c r="I821" s="10"/>
      <c r="J821" s="10"/>
      <c r="K821" s="10"/>
      <c r="U821" s="10"/>
    </row>
    <row r="822" spans="1:21" x14ac:dyDescent="0.2">
      <c r="A822" s="10"/>
      <c r="B822" s="10"/>
      <c r="C822" s="10"/>
      <c r="D822" s="10"/>
      <c r="E822" s="10"/>
      <c r="F822" s="10"/>
      <c r="G822" s="10"/>
      <c r="H822" s="10"/>
      <c r="I822" s="10"/>
      <c r="J822" s="10"/>
      <c r="K822" s="10"/>
      <c r="U822" s="10"/>
    </row>
    <row r="823" spans="1:21" x14ac:dyDescent="0.2">
      <c r="A823" s="10"/>
      <c r="B823" s="10"/>
      <c r="C823" s="10"/>
      <c r="D823" s="10"/>
      <c r="E823" s="10"/>
      <c r="F823" s="10"/>
      <c r="G823" s="10"/>
      <c r="H823" s="10"/>
      <c r="I823" s="10"/>
      <c r="J823" s="10"/>
      <c r="K823" s="10"/>
      <c r="U823" s="10"/>
    </row>
    <row r="824" spans="1:21" x14ac:dyDescent="0.2">
      <c r="A824" s="10"/>
      <c r="B824" s="10"/>
      <c r="C824" s="10"/>
      <c r="D824" s="10"/>
      <c r="E824" s="10"/>
      <c r="F824" s="10"/>
      <c r="G824" s="10"/>
      <c r="H824" s="10"/>
      <c r="I824" s="10"/>
      <c r="J824" s="10"/>
      <c r="K824" s="10"/>
      <c r="U824" s="10"/>
    </row>
    <row r="825" spans="1:21" x14ac:dyDescent="0.2">
      <c r="A825" s="10"/>
      <c r="B825" s="10"/>
      <c r="C825" s="10"/>
      <c r="D825" s="10"/>
      <c r="E825" s="10"/>
      <c r="F825" s="10"/>
      <c r="G825" s="10"/>
      <c r="H825" s="10"/>
      <c r="I825" s="10"/>
      <c r="J825" s="10"/>
      <c r="K825" s="10"/>
      <c r="U825" s="10"/>
    </row>
    <row r="826" spans="1:21" x14ac:dyDescent="0.2">
      <c r="A826" s="10"/>
      <c r="B826" s="10"/>
      <c r="C826" s="10"/>
      <c r="D826" s="10"/>
      <c r="E826" s="10"/>
      <c r="F826" s="10"/>
      <c r="G826" s="10"/>
      <c r="H826" s="10"/>
      <c r="I826" s="10"/>
      <c r="J826" s="10"/>
      <c r="K826" s="10"/>
      <c r="U826" s="10"/>
    </row>
    <row r="827" spans="1:21" x14ac:dyDescent="0.2">
      <c r="A827" s="10"/>
      <c r="B827" s="10"/>
      <c r="C827" s="10"/>
      <c r="D827" s="10"/>
      <c r="E827" s="10"/>
      <c r="F827" s="10"/>
      <c r="G827" s="10"/>
      <c r="H827" s="10"/>
      <c r="I827" s="10"/>
      <c r="J827" s="10"/>
      <c r="K827" s="10"/>
      <c r="U827" s="10"/>
    </row>
    <row r="828" spans="1:21" x14ac:dyDescent="0.2">
      <c r="A828" s="10"/>
      <c r="B828" s="10"/>
      <c r="C828" s="10"/>
      <c r="D828" s="10"/>
      <c r="E828" s="10"/>
      <c r="F828" s="10"/>
      <c r="G828" s="10"/>
      <c r="H828" s="10"/>
      <c r="I828" s="10"/>
      <c r="J828" s="10"/>
      <c r="K828" s="10"/>
      <c r="U828" s="10"/>
    </row>
    <row r="829" spans="1:21" x14ac:dyDescent="0.2">
      <c r="A829" s="10"/>
      <c r="B829" s="10"/>
      <c r="C829" s="10"/>
      <c r="D829" s="10"/>
      <c r="E829" s="10"/>
      <c r="F829" s="10"/>
      <c r="G829" s="10"/>
      <c r="H829" s="10"/>
      <c r="I829" s="10"/>
      <c r="J829" s="10"/>
      <c r="K829" s="10"/>
      <c r="U829" s="10"/>
    </row>
    <row r="830" spans="1:21" x14ac:dyDescent="0.2">
      <c r="A830" s="10"/>
      <c r="B830" s="10"/>
      <c r="C830" s="10"/>
      <c r="D830" s="10"/>
      <c r="E830" s="10"/>
      <c r="F830" s="10"/>
      <c r="G830" s="10"/>
      <c r="H830" s="10"/>
      <c r="I830" s="10"/>
      <c r="J830" s="10"/>
      <c r="K830" s="10"/>
      <c r="U830" s="10"/>
    </row>
    <row r="831" spans="1:21" x14ac:dyDescent="0.2">
      <c r="A831" s="10"/>
      <c r="B831" s="10"/>
      <c r="C831" s="10"/>
      <c r="D831" s="10"/>
      <c r="E831" s="10"/>
      <c r="F831" s="10"/>
      <c r="G831" s="10"/>
      <c r="H831" s="10"/>
      <c r="I831" s="10"/>
      <c r="J831" s="10"/>
      <c r="K831" s="10"/>
      <c r="U831" s="10"/>
    </row>
    <row r="832" spans="1:21" x14ac:dyDescent="0.2">
      <c r="A832" s="10"/>
      <c r="B832" s="10"/>
      <c r="C832" s="10"/>
      <c r="D832" s="10"/>
      <c r="E832" s="10"/>
      <c r="F832" s="10"/>
      <c r="G832" s="10"/>
      <c r="H832" s="10"/>
      <c r="I832" s="10"/>
      <c r="J832" s="10"/>
      <c r="K832" s="10"/>
      <c r="U832" s="10"/>
    </row>
    <row r="833" spans="1:21" x14ac:dyDescent="0.2">
      <c r="A833" s="10"/>
      <c r="B833" s="10"/>
      <c r="C833" s="10"/>
      <c r="D833" s="10"/>
      <c r="E833" s="10"/>
      <c r="F833" s="10"/>
      <c r="G833" s="10"/>
      <c r="H833" s="10"/>
      <c r="I833" s="10"/>
      <c r="J833" s="10"/>
      <c r="K833" s="10"/>
      <c r="U833" s="10"/>
    </row>
    <row r="834" spans="1:21" x14ac:dyDescent="0.2">
      <c r="A834" s="10"/>
      <c r="B834" s="10"/>
      <c r="C834" s="10"/>
      <c r="D834" s="10"/>
      <c r="E834" s="10"/>
      <c r="F834" s="10"/>
      <c r="G834" s="10"/>
      <c r="H834" s="10"/>
      <c r="I834" s="10"/>
      <c r="J834" s="10"/>
      <c r="K834" s="10"/>
      <c r="U834" s="10"/>
    </row>
    <row r="835" spans="1:21" x14ac:dyDescent="0.2">
      <c r="A835" s="10"/>
      <c r="B835" s="10"/>
      <c r="C835" s="10"/>
      <c r="D835" s="10"/>
      <c r="E835" s="10"/>
      <c r="F835" s="10"/>
      <c r="G835" s="10"/>
      <c r="H835" s="10"/>
      <c r="I835" s="10"/>
      <c r="J835" s="10"/>
      <c r="K835" s="10"/>
      <c r="U835" s="10"/>
    </row>
    <row r="836" spans="1:21" x14ac:dyDescent="0.2">
      <c r="A836" s="10"/>
      <c r="B836" s="10"/>
      <c r="C836" s="10"/>
      <c r="D836" s="10"/>
      <c r="E836" s="10"/>
      <c r="F836" s="10"/>
      <c r="G836" s="10"/>
      <c r="H836" s="10"/>
      <c r="I836" s="10"/>
      <c r="J836" s="10"/>
      <c r="K836" s="10"/>
      <c r="U836" s="10"/>
    </row>
    <row r="837" spans="1:21" x14ac:dyDescent="0.2">
      <c r="A837" s="10"/>
      <c r="B837" s="10"/>
      <c r="C837" s="10"/>
      <c r="D837" s="10"/>
      <c r="E837" s="10"/>
      <c r="F837" s="10"/>
      <c r="G837" s="10"/>
      <c r="H837" s="10"/>
      <c r="I837" s="10"/>
      <c r="J837" s="10"/>
      <c r="K837" s="10"/>
      <c r="U837" s="10"/>
    </row>
    <row r="838" spans="1:21" x14ac:dyDescent="0.2">
      <c r="A838" s="10"/>
      <c r="B838" s="10"/>
      <c r="C838" s="10"/>
      <c r="D838" s="10"/>
      <c r="E838" s="10"/>
      <c r="F838" s="10"/>
      <c r="G838" s="10"/>
      <c r="H838" s="10"/>
      <c r="I838" s="10"/>
      <c r="J838" s="10"/>
      <c r="K838" s="10"/>
      <c r="U838" s="10"/>
    </row>
    <row r="839" spans="1:21" x14ac:dyDescent="0.2">
      <c r="A839" s="10"/>
      <c r="B839" s="10"/>
      <c r="C839" s="10"/>
      <c r="D839" s="10"/>
      <c r="E839" s="10"/>
      <c r="F839" s="10"/>
      <c r="G839" s="10"/>
      <c r="H839" s="10"/>
      <c r="I839" s="10"/>
      <c r="J839" s="10"/>
      <c r="K839" s="10"/>
      <c r="U839" s="10"/>
    </row>
    <row r="840" spans="1:21" x14ac:dyDescent="0.2">
      <c r="A840" s="10"/>
      <c r="B840" s="10"/>
      <c r="C840" s="10"/>
      <c r="D840" s="10"/>
      <c r="E840" s="10"/>
      <c r="F840" s="10"/>
      <c r="G840" s="10"/>
      <c r="H840" s="10"/>
      <c r="I840" s="10"/>
      <c r="J840" s="10"/>
      <c r="K840" s="10"/>
      <c r="U840" s="10"/>
    </row>
    <row r="841" spans="1:21" x14ac:dyDescent="0.2">
      <c r="A841" s="10"/>
      <c r="B841" s="10"/>
      <c r="C841" s="10"/>
      <c r="D841" s="10"/>
      <c r="E841" s="10"/>
      <c r="F841" s="10"/>
      <c r="G841" s="10"/>
      <c r="H841" s="10"/>
      <c r="I841" s="10"/>
      <c r="J841" s="10"/>
      <c r="K841" s="10"/>
      <c r="U841" s="10"/>
    </row>
    <row r="842" spans="1:21" x14ac:dyDescent="0.2">
      <c r="A842" s="10"/>
      <c r="B842" s="10"/>
      <c r="C842" s="10"/>
      <c r="D842" s="10"/>
      <c r="E842" s="10"/>
      <c r="F842" s="10"/>
      <c r="G842" s="10"/>
      <c r="H842" s="10"/>
      <c r="I842" s="10"/>
      <c r="J842" s="10"/>
      <c r="K842" s="10"/>
      <c r="U842" s="10"/>
    </row>
    <row r="843" spans="1:21" x14ac:dyDescent="0.2">
      <c r="A843" s="10"/>
      <c r="B843" s="10"/>
      <c r="C843" s="10"/>
      <c r="D843" s="10"/>
      <c r="E843" s="10"/>
      <c r="F843" s="10"/>
      <c r="G843" s="10"/>
      <c r="H843" s="10"/>
      <c r="I843" s="10"/>
      <c r="J843" s="10"/>
      <c r="K843" s="10"/>
      <c r="U843" s="10"/>
    </row>
    <row r="844" spans="1:21" x14ac:dyDescent="0.2">
      <c r="A844" s="10"/>
      <c r="B844" s="10"/>
      <c r="C844" s="10"/>
      <c r="D844" s="10"/>
      <c r="E844" s="10"/>
      <c r="F844" s="10"/>
      <c r="G844" s="10"/>
      <c r="H844" s="10"/>
      <c r="I844" s="10"/>
      <c r="J844" s="10"/>
      <c r="K844" s="10"/>
      <c r="U844" s="10"/>
    </row>
    <row r="845" spans="1:21" x14ac:dyDescent="0.2">
      <c r="A845" s="10"/>
      <c r="B845" s="10"/>
      <c r="C845" s="10"/>
      <c r="D845" s="10"/>
      <c r="E845" s="10"/>
      <c r="F845" s="10"/>
      <c r="G845" s="10"/>
      <c r="H845" s="10"/>
      <c r="I845" s="10"/>
      <c r="J845" s="10"/>
      <c r="K845" s="10"/>
      <c r="U845" s="10"/>
    </row>
    <row r="846" spans="1:21" x14ac:dyDescent="0.2">
      <c r="A846" s="10"/>
      <c r="B846" s="10"/>
      <c r="C846" s="10"/>
      <c r="D846" s="10"/>
      <c r="E846" s="10"/>
      <c r="F846" s="10"/>
      <c r="G846" s="10"/>
      <c r="H846" s="10"/>
      <c r="I846" s="10"/>
      <c r="J846" s="10"/>
      <c r="K846" s="10"/>
      <c r="U846" s="10"/>
    </row>
    <row r="847" spans="1:21" x14ac:dyDescent="0.2">
      <c r="A847" s="10"/>
      <c r="B847" s="10"/>
      <c r="C847" s="10"/>
      <c r="D847" s="10"/>
      <c r="E847" s="10"/>
      <c r="F847" s="10"/>
      <c r="G847" s="10"/>
      <c r="H847" s="10"/>
      <c r="I847" s="10"/>
      <c r="J847" s="10"/>
      <c r="K847" s="10"/>
      <c r="U847" s="10"/>
    </row>
    <row r="848" spans="1:21" x14ac:dyDescent="0.2">
      <c r="A848" s="10"/>
      <c r="B848" s="10"/>
      <c r="C848" s="10"/>
      <c r="D848" s="10"/>
      <c r="E848" s="10"/>
      <c r="F848" s="10"/>
      <c r="G848" s="10"/>
      <c r="H848" s="10"/>
      <c r="I848" s="10"/>
      <c r="J848" s="10"/>
      <c r="K848" s="10"/>
      <c r="U848" s="10"/>
    </row>
    <row r="849" spans="1:21" x14ac:dyDescent="0.2">
      <c r="A849" s="10"/>
      <c r="B849" s="10"/>
      <c r="C849" s="10"/>
      <c r="D849" s="10"/>
      <c r="E849" s="10"/>
      <c r="F849" s="10"/>
      <c r="G849" s="10"/>
      <c r="H849" s="10"/>
      <c r="I849" s="10"/>
      <c r="J849" s="10"/>
      <c r="K849" s="10"/>
      <c r="U849" s="10"/>
    </row>
    <row r="850" spans="1:21" x14ac:dyDescent="0.2">
      <c r="A850" s="10"/>
      <c r="B850" s="10"/>
      <c r="C850" s="10"/>
      <c r="D850" s="10"/>
      <c r="E850" s="10"/>
      <c r="F850" s="10"/>
      <c r="G850" s="10"/>
      <c r="H850" s="10"/>
      <c r="I850" s="10"/>
      <c r="J850" s="10"/>
      <c r="K850" s="10"/>
      <c r="U850" s="10"/>
    </row>
    <row r="851" spans="1:21" x14ac:dyDescent="0.2">
      <c r="A851" s="10"/>
      <c r="B851" s="10"/>
      <c r="C851" s="10"/>
      <c r="D851" s="10"/>
      <c r="E851" s="10"/>
      <c r="F851" s="10"/>
      <c r="G851" s="10"/>
      <c r="H851" s="10"/>
      <c r="I851" s="10"/>
      <c r="J851" s="10"/>
      <c r="K851" s="10"/>
      <c r="U851" s="10"/>
    </row>
    <row r="852" spans="1:21" x14ac:dyDescent="0.2">
      <c r="A852" s="10"/>
      <c r="B852" s="10"/>
      <c r="C852" s="10"/>
      <c r="D852" s="10"/>
      <c r="E852" s="10"/>
      <c r="F852" s="10"/>
      <c r="G852" s="10"/>
      <c r="H852" s="10"/>
      <c r="I852" s="10"/>
      <c r="J852" s="10"/>
      <c r="K852" s="10"/>
      <c r="U852" s="10"/>
    </row>
    <row r="853" spans="1:21" x14ac:dyDescent="0.2">
      <c r="A853" s="10"/>
      <c r="B853" s="10"/>
      <c r="C853" s="10"/>
      <c r="D853" s="10"/>
      <c r="E853" s="10"/>
      <c r="F853" s="10"/>
      <c r="G853" s="10"/>
      <c r="H853" s="10"/>
      <c r="I853" s="10"/>
      <c r="J853" s="10"/>
      <c r="K853" s="10"/>
      <c r="U853" s="10"/>
    </row>
    <row r="854" spans="1:21" x14ac:dyDescent="0.2">
      <c r="A854" s="10"/>
      <c r="B854" s="10"/>
      <c r="C854" s="10"/>
      <c r="D854" s="10"/>
      <c r="E854" s="10"/>
      <c r="F854" s="10"/>
      <c r="G854" s="10"/>
      <c r="H854" s="10"/>
      <c r="I854" s="10"/>
      <c r="J854" s="10"/>
      <c r="K854" s="10"/>
      <c r="U854" s="10"/>
    </row>
    <row r="855" spans="1:21" x14ac:dyDescent="0.2">
      <c r="A855" s="10"/>
      <c r="B855" s="10"/>
      <c r="C855" s="10"/>
      <c r="D855" s="10"/>
      <c r="E855" s="10"/>
      <c r="F855" s="10"/>
      <c r="G855" s="10"/>
      <c r="H855" s="10"/>
      <c r="I855" s="10"/>
      <c r="J855" s="10"/>
      <c r="K855" s="10"/>
      <c r="U855" s="10"/>
    </row>
    <row r="856" spans="1:21" x14ac:dyDescent="0.2">
      <c r="A856" s="10"/>
      <c r="B856" s="10"/>
      <c r="C856" s="10"/>
      <c r="D856" s="10"/>
      <c r="E856" s="10"/>
      <c r="F856" s="10"/>
      <c r="G856" s="10"/>
      <c r="H856" s="10"/>
      <c r="I856" s="10"/>
      <c r="J856" s="10"/>
      <c r="K856" s="10"/>
      <c r="U856" s="10"/>
    </row>
    <row r="857" spans="1:21" x14ac:dyDescent="0.2">
      <c r="A857" s="10"/>
      <c r="B857" s="10"/>
      <c r="C857" s="10"/>
      <c r="D857" s="10"/>
      <c r="E857" s="10"/>
      <c r="F857" s="10"/>
      <c r="G857" s="10"/>
      <c r="H857" s="10"/>
      <c r="I857" s="10"/>
      <c r="J857" s="10"/>
      <c r="K857" s="10"/>
      <c r="U857" s="10"/>
    </row>
    <row r="858" spans="1:21" x14ac:dyDescent="0.2">
      <c r="A858" s="10"/>
      <c r="B858" s="10"/>
      <c r="C858" s="10"/>
      <c r="D858" s="10"/>
      <c r="E858" s="10"/>
      <c r="F858" s="10"/>
      <c r="G858" s="10"/>
      <c r="H858" s="10"/>
      <c r="I858" s="10"/>
      <c r="J858" s="10"/>
      <c r="K858" s="10"/>
      <c r="U858" s="10"/>
    </row>
    <row r="859" spans="1:21" x14ac:dyDescent="0.2">
      <c r="A859" s="10"/>
      <c r="B859" s="10"/>
      <c r="C859" s="10"/>
      <c r="D859" s="10"/>
      <c r="E859" s="10"/>
      <c r="F859" s="10"/>
      <c r="G859" s="10"/>
      <c r="H859" s="10"/>
      <c r="I859" s="10"/>
      <c r="J859" s="10"/>
      <c r="K859" s="10"/>
      <c r="U859" s="10"/>
    </row>
    <row r="860" spans="1:21" x14ac:dyDescent="0.2">
      <c r="A860" s="10"/>
      <c r="B860" s="10"/>
      <c r="C860" s="10"/>
      <c r="D860" s="10"/>
      <c r="E860" s="10"/>
      <c r="F860" s="10"/>
      <c r="G860" s="10"/>
      <c r="H860" s="10"/>
      <c r="I860" s="10"/>
      <c r="J860" s="10"/>
      <c r="K860" s="10"/>
      <c r="U860" s="10"/>
    </row>
    <row r="861" spans="1:21" x14ac:dyDescent="0.2">
      <c r="A861" s="10"/>
      <c r="B861" s="10"/>
      <c r="C861" s="10"/>
      <c r="D861" s="10"/>
      <c r="E861" s="10"/>
      <c r="F861" s="10"/>
      <c r="G861" s="10"/>
      <c r="H861" s="10"/>
      <c r="I861" s="10"/>
      <c r="J861" s="10"/>
      <c r="K861" s="10"/>
      <c r="U861" s="10"/>
    </row>
    <row r="862" spans="1:21" x14ac:dyDescent="0.2">
      <c r="A862" s="10"/>
      <c r="B862" s="10"/>
      <c r="C862" s="10"/>
      <c r="D862" s="10"/>
      <c r="E862" s="10"/>
      <c r="F862" s="10"/>
      <c r="G862" s="10"/>
      <c r="H862" s="10"/>
      <c r="I862" s="10"/>
      <c r="J862" s="10"/>
      <c r="K862" s="10"/>
      <c r="U862" s="10"/>
    </row>
    <row r="863" spans="1:21" x14ac:dyDescent="0.2">
      <c r="A863" s="10"/>
      <c r="B863" s="10"/>
      <c r="C863" s="10"/>
      <c r="D863" s="10"/>
      <c r="E863" s="10"/>
      <c r="F863" s="10"/>
      <c r="G863" s="10"/>
      <c r="H863" s="10"/>
      <c r="I863" s="10"/>
      <c r="J863" s="10"/>
      <c r="K863" s="10"/>
      <c r="U863" s="10"/>
    </row>
    <row r="864" spans="1:21" x14ac:dyDescent="0.2">
      <c r="A864" s="10"/>
      <c r="B864" s="10"/>
      <c r="C864" s="10"/>
      <c r="D864" s="10"/>
      <c r="E864" s="10"/>
      <c r="F864" s="10"/>
      <c r="G864" s="10"/>
      <c r="H864" s="10"/>
      <c r="I864" s="10"/>
      <c r="J864" s="10"/>
      <c r="K864" s="10"/>
      <c r="U864" s="10"/>
    </row>
    <row r="865" spans="1:21" x14ac:dyDescent="0.2">
      <c r="A865" s="10"/>
      <c r="B865" s="10"/>
      <c r="C865" s="10"/>
      <c r="D865" s="10"/>
      <c r="E865" s="10"/>
      <c r="F865" s="10"/>
      <c r="G865" s="10"/>
      <c r="H865" s="10"/>
      <c r="I865" s="10"/>
      <c r="J865" s="10"/>
      <c r="K865" s="10"/>
      <c r="U865" s="10"/>
    </row>
    <row r="866" spans="1:21" x14ac:dyDescent="0.2">
      <c r="A866" s="10"/>
      <c r="B866" s="10"/>
      <c r="C866" s="10"/>
      <c r="D866" s="10"/>
      <c r="E866" s="10"/>
      <c r="F866" s="10"/>
      <c r="G866" s="10"/>
      <c r="H866" s="10"/>
      <c r="I866" s="10"/>
      <c r="J866" s="10"/>
      <c r="K866" s="10"/>
      <c r="U866" s="10"/>
    </row>
    <row r="867" spans="1:21" x14ac:dyDescent="0.2">
      <c r="A867" s="10"/>
      <c r="B867" s="10"/>
      <c r="C867" s="10"/>
      <c r="D867" s="10"/>
      <c r="E867" s="10"/>
      <c r="F867" s="10"/>
      <c r="G867" s="10"/>
      <c r="H867" s="10"/>
      <c r="I867" s="10"/>
      <c r="J867" s="10"/>
      <c r="K867" s="10"/>
      <c r="U867" s="10"/>
    </row>
    <row r="868" spans="1:21" x14ac:dyDescent="0.2">
      <c r="A868" s="10"/>
      <c r="B868" s="10"/>
      <c r="C868" s="10"/>
      <c r="D868" s="10"/>
      <c r="E868" s="10"/>
      <c r="F868" s="10"/>
      <c r="G868" s="10"/>
      <c r="H868" s="10"/>
      <c r="I868" s="10"/>
      <c r="J868" s="10"/>
      <c r="K868" s="10"/>
      <c r="U868" s="10"/>
    </row>
    <row r="869" spans="1:21" x14ac:dyDescent="0.2">
      <c r="A869" s="10"/>
      <c r="B869" s="10"/>
      <c r="C869" s="10"/>
      <c r="D869" s="10"/>
      <c r="E869" s="10"/>
      <c r="F869" s="10"/>
      <c r="G869" s="10"/>
      <c r="H869" s="10"/>
      <c r="I869" s="10"/>
      <c r="J869" s="10"/>
      <c r="K869" s="10"/>
      <c r="U869" s="10"/>
    </row>
    <row r="870" spans="1:21" x14ac:dyDescent="0.2">
      <c r="A870" s="10"/>
      <c r="B870" s="10"/>
      <c r="C870" s="10"/>
      <c r="D870" s="10"/>
      <c r="E870" s="10"/>
      <c r="F870" s="10"/>
      <c r="G870" s="10"/>
      <c r="H870" s="10"/>
      <c r="I870" s="10"/>
      <c r="J870" s="10"/>
      <c r="K870" s="10"/>
      <c r="U870" s="10"/>
    </row>
    <row r="871" spans="1:21" x14ac:dyDescent="0.2">
      <c r="A871" s="10"/>
      <c r="B871" s="10"/>
      <c r="C871" s="10"/>
      <c r="D871" s="10"/>
      <c r="E871" s="10"/>
      <c r="F871" s="10"/>
      <c r="G871" s="10"/>
      <c r="H871" s="10"/>
      <c r="I871" s="10"/>
      <c r="J871" s="10"/>
      <c r="K871" s="10"/>
      <c r="U871" s="10"/>
    </row>
    <row r="872" spans="1:21" x14ac:dyDescent="0.2">
      <c r="A872" s="10"/>
      <c r="B872" s="10"/>
      <c r="C872" s="10"/>
      <c r="D872" s="10"/>
      <c r="E872" s="10"/>
      <c r="F872" s="10"/>
      <c r="G872" s="10"/>
      <c r="H872" s="10"/>
      <c r="I872" s="10"/>
      <c r="J872" s="10"/>
      <c r="K872" s="10"/>
      <c r="U872" s="10"/>
    </row>
    <row r="873" spans="1:21" x14ac:dyDescent="0.2">
      <c r="A873" s="10"/>
      <c r="B873" s="10"/>
      <c r="C873" s="10"/>
      <c r="D873" s="10"/>
      <c r="E873" s="10"/>
      <c r="F873" s="10"/>
      <c r="G873" s="10"/>
      <c r="H873" s="10"/>
      <c r="I873" s="10"/>
      <c r="J873" s="10"/>
      <c r="K873" s="10"/>
      <c r="U873" s="10"/>
    </row>
    <row r="874" spans="1:21" x14ac:dyDescent="0.2">
      <c r="A874" s="10"/>
      <c r="B874" s="10"/>
      <c r="C874" s="10"/>
      <c r="D874" s="10"/>
      <c r="E874" s="10"/>
      <c r="F874" s="10"/>
      <c r="G874" s="10"/>
      <c r="H874" s="10"/>
      <c r="I874" s="10"/>
      <c r="J874" s="10"/>
      <c r="K874" s="10"/>
      <c r="U874" s="10"/>
    </row>
    <row r="875" spans="1:21" x14ac:dyDescent="0.2">
      <c r="A875" s="10"/>
      <c r="B875" s="10"/>
      <c r="C875" s="10"/>
      <c r="D875" s="10"/>
      <c r="E875" s="10"/>
      <c r="F875" s="10"/>
      <c r="G875" s="10"/>
      <c r="H875" s="10"/>
      <c r="I875" s="10"/>
      <c r="J875" s="10"/>
      <c r="K875" s="10"/>
      <c r="U875" s="10"/>
    </row>
    <row r="876" spans="1:21" x14ac:dyDescent="0.2">
      <c r="A876" s="10"/>
      <c r="B876" s="10"/>
      <c r="C876" s="10"/>
      <c r="D876" s="10"/>
      <c r="E876" s="10"/>
      <c r="F876" s="10"/>
      <c r="G876" s="10"/>
      <c r="H876" s="10"/>
      <c r="I876" s="10"/>
      <c r="J876" s="10"/>
      <c r="K876" s="10"/>
      <c r="U876" s="10"/>
    </row>
    <row r="877" spans="1:21" x14ac:dyDescent="0.2">
      <c r="A877" s="10"/>
      <c r="B877" s="10"/>
      <c r="C877" s="10"/>
      <c r="D877" s="10"/>
      <c r="E877" s="10"/>
      <c r="F877" s="10"/>
      <c r="G877" s="10"/>
      <c r="H877" s="10"/>
      <c r="I877" s="10"/>
      <c r="J877" s="10"/>
      <c r="K877" s="10"/>
      <c r="U877" s="10"/>
    </row>
    <row r="878" spans="1:21" x14ac:dyDescent="0.2">
      <c r="A878" s="10"/>
      <c r="B878" s="10"/>
      <c r="C878" s="10"/>
      <c r="D878" s="10"/>
      <c r="E878" s="10"/>
      <c r="F878" s="10"/>
      <c r="G878" s="10"/>
      <c r="H878" s="10"/>
      <c r="I878" s="10"/>
      <c r="J878" s="10"/>
      <c r="K878" s="10"/>
      <c r="U878" s="10"/>
    </row>
    <row r="879" spans="1:21" x14ac:dyDescent="0.2">
      <c r="A879" s="10"/>
      <c r="B879" s="10"/>
      <c r="C879" s="10"/>
      <c r="D879" s="10"/>
      <c r="E879" s="10"/>
      <c r="F879" s="10"/>
      <c r="G879" s="10"/>
      <c r="H879" s="10"/>
      <c r="I879" s="10"/>
      <c r="J879" s="10"/>
      <c r="K879" s="10"/>
      <c r="U879" s="10"/>
    </row>
    <row r="880" spans="1:21" x14ac:dyDescent="0.2">
      <c r="A880" s="10"/>
      <c r="B880" s="10"/>
      <c r="C880" s="10"/>
      <c r="D880" s="10"/>
      <c r="E880" s="10"/>
      <c r="F880" s="10"/>
      <c r="G880" s="10"/>
      <c r="H880" s="10"/>
      <c r="I880" s="10"/>
      <c r="J880" s="10"/>
      <c r="K880" s="10"/>
      <c r="U880" s="10"/>
    </row>
    <row r="881" spans="1:21" x14ac:dyDescent="0.2">
      <c r="A881" s="10"/>
      <c r="B881" s="10"/>
      <c r="C881" s="10"/>
      <c r="D881" s="10"/>
      <c r="E881" s="10"/>
      <c r="F881" s="10"/>
      <c r="G881" s="10"/>
      <c r="H881" s="10"/>
      <c r="I881" s="10"/>
      <c r="J881" s="10"/>
      <c r="K881" s="10"/>
      <c r="U881" s="10"/>
    </row>
    <row r="882" spans="1:21" x14ac:dyDescent="0.2">
      <c r="A882" s="10"/>
      <c r="B882" s="10"/>
      <c r="C882" s="10"/>
      <c r="D882" s="10"/>
      <c r="E882" s="10"/>
      <c r="F882" s="10"/>
      <c r="G882" s="10"/>
      <c r="H882" s="10"/>
      <c r="I882" s="10"/>
      <c r="J882" s="10"/>
      <c r="K882" s="10"/>
      <c r="U882" s="10"/>
    </row>
    <row r="883" spans="1:21" x14ac:dyDescent="0.2">
      <c r="A883" s="10"/>
      <c r="B883" s="10"/>
      <c r="C883" s="10"/>
      <c r="D883" s="10"/>
      <c r="E883" s="10"/>
      <c r="F883" s="10"/>
      <c r="G883" s="10"/>
      <c r="H883" s="10"/>
      <c r="I883" s="10"/>
      <c r="J883" s="10"/>
      <c r="K883" s="10"/>
      <c r="U883" s="10"/>
    </row>
    <row r="884" spans="1:21" x14ac:dyDescent="0.2">
      <c r="A884" s="10"/>
      <c r="B884" s="10"/>
      <c r="C884" s="10"/>
      <c r="D884" s="10"/>
      <c r="E884" s="10"/>
      <c r="F884" s="10"/>
      <c r="G884" s="10"/>
      <c r="H884" s="10"/>
      <c r="I884" s="10"/>
      <c r="J884" s="10"/>
      <c r="K884" s="10"/>
      <c r="U884" s="10"/>
    </row>
    <row r="885" spans="1:21" x14ac:dyDescent="0.2">
      <c r="A885" s="10"/>
      <c r="B885" s="10"/>
      <c r="C885" s="10"/>
      <c r="D885" s="10"/>
      <c r="E885" s="10"/>
      <c r="F885" s="10"/>
      <c r="G885" s="10"/>
      <c r="H885" s="10"/>
      <c r="I885" s="10"/>
      <c r="J885" s="10"/>
      <c r="K885" s="10"/>
      <c r="U885" s="10"/>
    </row>
    <row r="886" spans="1:21" x14ac:dyDescent="0.2">
      <c r="A886" s="10"/>
      <c r="B886" s="10"/>
      <c r="C886" s="10"/>
      <c r="D886" s="10"/>
      <c r="E886" s="10"/>
      <c r="F886" s="10"/>
      <c r="G886" s="10"/>
      <c r="H886" s="10"/>
      <c r="I886" s="10"/>
      <c r="J886" s="10"/>
      <c r="K886" s="10"/>
      <c r="U886" s="10"/>
    </row>
    <row r="887" spans="1:21" x14ac:dyDescent="0.2">
      <c r="A887" s="10"/>
      <c r="B887" s="10"/>
      <c r="C887" s="10"/>
      <c r="D887" s="10"/>
      <c r="E887" s="10"/>
      <c r="F887" s="10"/>
      <c r="G887" s="10"/>
      <c r="H887" s="10"/>
      <c r="I887" s="10"/>
      <c r="J887" s="10"/>
      <c r="K887" s="10"/>
      <c r="U887" s="10"/>
    </row>
    <row r="888" spans="1:21" x14ac:dyDescent="0.2">
      <c r="A888" s="10"/>
      <c r="B888" s="10"/>
      <c r="C888" s="10"/>
      <c r="D888" s="10"/>
      <c r="E888" s="10"/>
      <c r="F888" s="10"/>
      <c r="G888" s="10"/>
      <c r="H888" s="10"/>
      <c r="I888" s="10"/>
      <c r="J888" s="10"/>
      <c r="K888" s="10"/>
      <c r="U888" s="10"/>
    </row>
    <row r="889" spans="1:21" x14ac:dyDescent="0.2">
      <c r="A889" s="10"/>
      <c r="B889" s="10"/>
      <c r="C889" s="10"/>
      <c r="D889" s="10"/>
      <c r="E889" s="10"/>
      <c r="F889" s="10"/>
      <c r="G889" s="10"/>
      <c r="H889" s="10"/>
      <c r="I889" s="10"/>
      <c r="J889" s="10"/>
      <c r="K889" s="10"/>
      <c r="U889" s="10"/>
    </row>
    <row r="890" spans="1:21" x14ac:dyDescent="0.2">
      <c r="A890" s="10"/>
      <c r="B890" s="10"/>
      <c r="C890" s="10"/>
      <c r="D890" s="10"/>
      <c r="E890" s="10"/>
      <c r="F890" s="10"/>
      <c r="G890" s="10"/>
      <c r="H890" s="10"/>
      <c r="I890" s="10"/>
      <c r="J890" s="10"/>
      <c r="K890" s="10"/>
      <c r="U890" s="10"/>
    </row>
    <row r="891" spans="1:21" x14ac:dyDescent="0.2">
      <c r="A891" s="10"/>
      <c r="B891" s="10"/>
      <c r="C891" s="10"/>
      <c r="D891" s="10"/>
      <c r="E891" s="10"/>
      <c r="F891" s="10"/>
      <c r="G891" s="10"/>
      <c r="H891" s="10"/>
      <c r="I891" s="10"/>
      <c r="J891" s="10"/>
      <c r="K891" s="10"/>
      <c r="U891" s="10"/>
    </row>
    <row r="892" spans="1:21" x14ac:dyDescent="0.2">
      <c r="A892" s="10"/>
      <c r="B892" s="10"/>
      <c r="C892" s="10"/>
      <c r="D892" s="10"/>
      <c r="E892" s="10"/>
      <c r="F892" s="10"/>
      <c r="G892" s="10"/>
      <c r="H892" s="10"/>
      <c r="I892" s="10"/>
      <c r="J892" s="10"/>
      <c r="K892" s="10"/>
      <c r="U892" s="10"/>
    </row>
    <row r="893" spans="1:21" x14ac:dyDescent="0.2">
      <c r="A893" s="10"/>
      <c r="B893" s="10"/>
      <c r="C893" s="10"/>
      <c r="D893" s="10"/>
      <c r="E893" s="10"/>
      <c r="F893" s="10"/>
      <c r="G893" s="10"/>
      <c r="H893" s="10"/>
      <c r="I893" s="10"/>
      <c r="J893" s="10"/>
      <c r="K893" s="10"/>
      <c r="U893" s="10"/>
    </row>
    <row r="894" spans="1:21" x14ac:dyDescent="0.2">
      <c r="A894" s="10"/>
      <c r="B894" s="10"/>
      <c r="C894" s="10"/>
      <c r="D894" s="10"/>
      <c r="E894" s="10"/>
      <c r="F894" s="10"/>
      <c r="G894" s="10"/>
      <c r="H894" s="10"/>
      <c r="I894" s="10"/>
      <c r="J894" s="10"/>
      <c r="K894" s="10"/>
      <c r="U894" s="10"/>
    </row>
    <row r="895" spans="1:21" x14ac:dyDescent="0.2">
      <c r="A895" s="10"/>
      <c r="B895" s="10"/>
      <c r="C895" s="10"/>
      <c r="D895" s="10"/>
      <c r="E895" s="10"/>
      <c r="F895" s="10"/>
      <c r="G895" s="10"/>
      <c r="H895" s="10"/>
      <c r="I895" s="10"/>
      <c r="J895" s="10"/>
      <c r="K895" s="10"/>
      <c r="U895" s="10"/>
    </row>
    <row r="896" spans="1:21" x14ac:dyDescent="0.2">
      <c r="A896" s="10"/>
      <c r="B896" s="10"/>
      <c r="C896" s="10"/>
      <c r="D896" s="10"/>
      <c r="E896" s="10"/>
      <c r="F896" s="10"/>
      <c r="G896" s="10"/>
      <c r="H896" s="10"/>
      <c r="I896" s="10"/>
      <c r="J896" s="10"/>
      <c r="K896" s="10"/>
      <c r="U896" s="10"/>
    </row>
    <row r="897" spans="1:21" x14ac:dyDescent="0.2">
      <c r="A897" s="10"/>
      <c r="B897" s="10"/>
      <c r="C897" s="10"/>
      <c r="D897" s="10"/>
      <c r="E897" s="10"/>
      <c r="F897" s="10"/>
      <c r="G897" s="10"/>
      <c r="H897" s="10"/>
      <c r="I897" s="10"/>
      <c r="J897" s="10"/>
      <c r="K897" s="10"/>
      <c r="U897" s="10"/>
    </row>
    <row r="898" spans="1:21" x14ac:dyDescent="0.2">
      <c r="A898" s="10"/>
      <c r="B898" s="10"/>
      <c r="C898" s="10"/>
      <c r="D898" s="10"/>
      <c r="E898" s="10"/>
      <c r="F898" s="10"/>
      <c r="G898" s="10"/>
      <c r="H898" s="10"/>
      <c r="I898" s="10"/>
      <c r="J898" s="10"/>
      <c r="K898" s="10"/>
      <c r="U898" s="10"/>
    </row>
    <row r="899" spans="1:21" x14ac:dyDescent="0.2">
      <c r="A899" s="10"/>
      <c r="B899" s="10"/>
      <c r="C899" s="10"/>
      <c r="D899" s="10"/>
      <c r="E899" s="10"/>
      <c r="F899" s="10"/>
      <c r="G899" s="10"/>
      <c r="H899" s="10"/>
      <c r="I899" s="10"/>
      <c r="J899" s="10"/>
      <c r="K899" s="10"/>
      <c r="U899" s="10"/>
    </row>
    <row r="900" spans="1:21" x14ac:dyDescent="0.2">
      <c r="A900" s="10"/>
      <c r="B900" s="10"/>
      <c r="C900" s="10"/>
      <c r="D900" s="10"/>
      <c r="E900" s="10"/>
      <c r="F900" s="10"/>
      <c r="G900" s="10"/>
      <c r="H900" s="10"/>
      <c r="I900" s="10"/>
      <c r="J900" s="10"/>
      <c r="K900" s="10"/>
      <c r="U900" s="10"/>
    </row>
    <row r="901" spans="1:21" x14ac:dyDescent="0.2">
      <c r="A901" s="10"/>
      <c r="B901" s="10"/>
      <c r="C901" s="10"/>
      <c r="D901" s="10"/>
      <c r="E901" s="10"/>
      <c r="F901" s="10"/>
      <c r="G901" s="10"/>
      <c r="H901" s="10"/>
      <c r="I901" s="10"/>
      <c r="J901" s="10"/>
      <c r="K901" s="10"/>
      <c r="U901" s="10"/>
    </row>
    <row r="902" spans="1:21" x14ac:dyDescent="0.2">
      <c r="A902" s="10"/>
      <c r="B902" s="10"/>
      <c r="C902" s="10"/>
      <c r="D902" s="10"/>
      <c r="E902" s="10"/>
      <c r="F902" s="10"/>
      <c r="G902" s="10"/>
      <c r="H902" s="10"/>
      <c r="I902" s="10"/>
      <c r="J902" s="10"/>
      <c r="K902" s="10"/>
      <c r="U902" s="10"/>
    </row>
    <row r="903" spans="1:21" x14ac:dyDescent="0.2">
      <c r="A903" s="10"/>
      <c r="B903" s="10"/>
      <c r="C903" s="10"/>
      <c r="D903" s="10"/>
      <c r="E903" s="10"/>
      <c r="F903" s="10"/>
      <c r="G903" s="10"/>
      <c r="H903" s="10"/>
      <c r="I903" s="10"/>
      <c r="J903" s="10"/>
      <c r="K903" s="10"/>
      <c r="U903" s="10"/>
    </row>
    <row r="904" spans="1:21" x14ac:dyDescent="0.2">
      <c r="A904" s="10"/>
      <c r="B904" s="10"/>
      <c r="C904" s="10"/>
      <c r="D904" s="10"/>
      <c r="E904" s="10"/>
      <c r="F904" s="10"/>
      <c r="G904" s="10"/>
      <c r="H904" s="10"/>
      <c r="I904" s="10"/>
      <c r="J904" s="10"/>
      <c r="K904" s="10"/>
      <c r="U904" s="10"/>
    </row>
    <row r="905" spans="1:21" x14ac:dyDescent="0.2">
      <c r="A905" s="10"/>
      <c r="B905" s="10"/>
      <c r="C905" s="10"/>
      <c r="D905" s="10"/>
      <c r="E905" s="10"/>
      <c r="F905" s="10"/>
      <c r="G905" s="10"/>
      <c r="H905" s="10"/>
      <c r="I905" s="10"/>
      <c r="J905" s="10"/>
      <c r="K905" s="10"/>
      <c r="U905" s="10"/>
    </row>
    <row r="906" spans="1:21" x14ac:dyDescent="0.2">
      <c r="A906" s="10"/>
      <c r="B906" s="10"/>
      <c r="C906" s="10"/>
      <c r="D906" s="10"/>
      <c r="E906" s="10"/>
      <c r="F906" s="10"/>
      <c r="G906" s="10"/>
      <c r="H906" s="10"/>
      <c r="I906" s="10"/>
      <c r="J906" s="10"/>
      <c r="K906" s="10"/>
      <c r="U906" s="10"/>
    </row>
    <row r="907" spans="1:21" x14ac:dyDescent="0.2">
      <c r="A907" s="10"/>
      <c r="B907" s="10"/>
      <c r="C907" s="10"/>
      <c r="D907" s="10"/>
      <c r="E907" s="10"/>
      <c r="F907" s="10"/>
      <c r="G907" s="10"/>
      <c r="H907" s="10"/>
      <c r="I907" s="10"/>
      <c r="J907" s="10"/>
      <c r="K907" s="10"/>
      <c r="U907" s="10"/>
    </row>
    <row r="908" spans="1:21" x14ac:dyDescent="0.2">
      <c r="A908" s="10"/>
      <c r="B908" s="10"/>
      <c r="C908" s="10"/>
      <c r="D908" s="10"/>
      <c r="E908" s="10"/>
      <c r="F908" s="10"/>
      <c r="G908" s="10"/>
      <c r="H908" s="10"/>
      <c r="I908" s="10"/>
      <c r="J908" s="10"/>
      <c r="K908" s="10"/>
      <c r="U908" s="10"/>
    </row>
    <row r="909" spans="1:21" x14ac:dyDescent="0.2">
      <c r="A909" s="10"/>
      <c r="B909" s="10"/>
      <c r="C909" s="10"/>
      <c r="D909" s="10"/>
      <c r="E909" s="10"/>
      <c r="F909" s="10"/>
      <c r="G909" s="10"/>
      <c r="H909" s="10"/>
      <c r="I909" s="10"/>
      <c r="J909" s="10"/>
      <c r="K909" s="10"/>
      <c r="U909" s="10"/>
    </row>
    <row r="910" spans="1:21" x14ac:dyDescent="0.2">
      <c r="A910" s="10"/>
      <c r="B910" s="10"/>
      <c r="C910" s="10"/>
      <c r="D910" s="10"/>
      <c r="E910" s="10"/>
      <c r="F910" s="10"/>
      <c r="G910" s="10"/>
      <c r="H910" s="10"/>
      <c r="I910" s="10"/>
      <c r="J910" s="10"/>
      <c r="K910" s="10"/>
      <c r="U910" s="10"/>
    </row>
    <row r="911" spans="1:21" x14ac:dyDescent="0.2">
      <c r="A911" s="10"/>
      <c r="B911" s="10"/>
      <c r="C911" s="10"/>
      <c r="D911" s="10"/>
      <c r="E911" s="10"/>
      <c r="F911" s="10"/>
      <c r="G911" s="10"/>
      <c r="H911" s="10"/>
      <c r="I911" s="10"/>
      <c r="J911" s="10"/>
      <c r="K911" s="10"/>
      <c r="U911" s="10"/>
    </row>
    <row r="912" spans="1:21" x14ac:dyDescent="0.2">
      <c r="A912" s="10"/>
      <c r="B912" s="10"/>
      <c r="C912" s="10"/>
      <c r="D912" s="10"/>
      <c r="E912" s="10"/>
      <c r="F912" s="10"/>
      <c r="G912" s="10"/>
      <c r="H912" s="10"/>
      <c r="I912" s="10"/>
      <c r="J912" s="10"/>
      <c r="K912" s="10"/>
      <c r="U912" s="10"/>
    </row>
    <row r="913" spans="1:21" x14ac:dyDescent="0.2">
      <c r="A913" s="10"/>
      <c r="B913" s="10"/>
      <c r="C913" s="10"/>
      <c r="D913" s="10"/>
      <c r="E913" s="10"/>
      <c r="F913" s="10"/>
      <c r="G913" s="10"/>
      <c r="H913" s="10"/>
      <c r="I913" s="10"/>
      <c r="J913" s="10"/>
      <c r="K913" s="10"/>
      <c r="U913" s="10"/>
    </row>
    <row r="914" spans="1:21" x14ac:dyDescent="0.2">
      <c r="A914" s="10"/>
      <c r="B914" s="10"/>
      <c r="C914" s="10"/>
      <c r="D914" s="10"/>
      <c r="E914" s="10"/>
      <c r="F914" s="10"/>
      <c r="G914" s="10"/>
      <c r="H914" s="10"/>
      <c r="I914" s="10"/>
      <c r="J914" s="10"/>
      <c r="K914" s="10"/>
      <c r="U914" s="10"/>
    </row>
    <row r="915" spans="1:21" x14ac:dyDescent="0.2">
      <c r="A915" s="10"/>
      <c r="B915" s="10"/>
      <c r="C915" s="10"/>
      <c r="D915" s="10"/>
      <c r="E915" s="10"/>
      <c r="F915" s="10"/>
      <c r="G915" s="10"/>
      <c r="H915" s="10"/>
      <c r="I915" s="10"/>
      <c r="J915" s="10"/>
      <c r="K915" s="10"/>
      <c r="U915" s="10"/>
    </row>
    <row r="916" spans="1:21" x14ac:dyDescent="0.2">
      <c r="A916" s="10"/>
      <c r="B916" s="10"/>
      <c r="C916" s="10"/>
      <c r="D916" s="10"/>
      <c r="E916" s="10"/>
      <c r="F916" s="10"/>
      <c r="G916" s="10"/>
      <c r="H916" s="10"/>
      <c r="I916" s="10"/>
      <c r="J916" s="10"/>
      <c r="K916" s="10"/>
      <c r="U916" s="10"/>
    </row>
    <row r="917" spans="1:21" x14ac:dyDescent="0.2">
      <c r="A917" s="10"/>
      <c r="B917" s="10"/>
      <c r="C917" s="10"/>
      <c r="D917" s="10"/>
      <c r="E917" s="10"/>
      <c r="F917" s="10"/>
      <c r="G917" s="10"/>
      <c r="H917" s="10"/>
      <c r="I917" s="10"/>
      <c r="J917" s="10"/>
      <c r="K917" s="10"/>
      <c r="U917" s="10"/>
    </row>
    <row r="918" spans="1:21" x14ac:dyDescent="0.2">
      <c r="A918" s="10"/>
      <c r="B918" s="10"/>
      <c r="C918" s="10"/>
      <c r="D918" s="10"/>
      <c r="E918" s="10"/>
      <c r="F918" s="10"/>
      <c r="G918" s="10"/>
      <c r="H918" s="10"/>
      <c r="I918" s="10"/>
      <c r="J918" s="10"/>
      <c r="K918" s="10"/>
      <c r="U918" s="10"/>
    </row>
    <row r="919" spans="1:21" x14ac:dyDescent="0.2">
      <c r="A919" s="10"/>
      <c r="B919" s="10"/>
      <c r="C919" s="10"/>
      <c r="D919" s="10"/>
      <c r="E919" s="10"/>
      <c r="F919" s="10"/>
      <c r="G919" s="10"/>
      <c r="H919" s="10"/>
      <c r="I919" s="10"/>
      <c r="J919" s="10"/>
      <c r="K919" s="10"/>
      <c r="U919" s="10"/>
    </row>
    <row r="920" spans="1:21" x14ac:dyDescent="0.2">
      <c r="A920" s="10"/>
      <c r="B920" s="10"/>
      <c r="C920" s="10"/>
      <c r="D920" s="10"/>
      <c r="E920" s="10"/>
      <c r="F920" s="10"/>
      <c r="G920" s="10"/>
      <c r="H920" s="10"/>
      <c r="I920" s="10"/>
      <c r="J920" s="10"/>
      <c r="K920" s="10"/>
      <c r="U920" s="10"/>
    </row>
    <row r="921" spans="1:21" x14ac:dyDescent="0.2">
      <c r="A921" s="10"/>
      <c r="B921" s="10"/>
      <c r="C921" s="10"/>
      <c r="D921" s="10"/>
      <c r="E921" s="10"/>
      <c r="F921" s="10"/>
      <c r="G921" s="10"/>
      <c r="H921" s="10"/>
      <c r="I921" s="10"/>
      <c r="J921" s="10"/>
      <c r="K921" s="10"/>
      <c r="U921" s="10"/>
    </row>
    <row r="922" spans="1:21" x14ac:dyDescent="0.2">
      <c r="A922" s="10"/>
      <c r="B922" s="10"/>
      <c r="C922" s="10"/>
      <c r="D922" s="10"/>
      <c r="E922" s="10"/>
      <c r="F922" s="10"/>
      <c r="G922" s="10"/>
      <c r="H922" s="10"/>
      <c r="I922" s="10"/>
      <c r="J922" s="10"/>
      <c r="K922" s="10"/>
      <c r="U922" s="10"/>
    </row>
    <row r="923" spans="1:21" x14ac:dyDescent="0.2">
      <c r="A923" s="10"/>
      <c r="B923" s="10"/>
      <c r="C923" s="10"/>
      <c r="D923" s="10"/>
      <c r="E923" s="10"/>
      <c r="F923" s="10"/>
      <c r="G923" s="10"/>
      <c r="H923" s="10"/>
      <c r="I923" s="10"/>
      <c r="J923" s="10"/>
      <c r="K923" s="10"/>
      <c r="U923" s="10"/>
    </row>
    <row r="924" spans="1:21" x14ac:dyDescent="0.2">
      <c r="A924" s="10"/>
      <c r="B924" s="10"/>
      <c r="C924" s="10"/>
      <c r="D924" s="10"/>
      <c r="E924" s="10"/>
      <c r="F924" s="10"/>
      <c r="G924" s="10"/>
      <c r="H924" s="10"/>
      <c r="I924" s="10"/>
      <c r="J924" s="10"/>
      <c r="K924" s="10"/>
      <c r="U924" s="10"/>
    </row>
    <row r="925" spans="1:21" x14ac:dyDescent="0.2">
      <c r="A925" s="10"/>
      <c r="B925" s="10"/>
      <c r="C925" s="10"/>
      <c r="D925" s="10"/>
      <c r="E925" s="10"/>
      <c r="F925" s="10"/>
      <c r="G925" s="10"/>
      <c r="H925" s="10"/>
      <c r="I925" s="10"/>
      <c r="J925" s="10"/>
      <c r="K925" s="10"/>
      <c r="U925" s="10"/>
    </row>
    <row r="926" spans="1:21" x14ac:dyDescent="0.2">
      <c r="A926" s="10"/>
      <c r="B926" s="10"/>
      <c r="C926" s="10"/>
      <c r="D926" s="10"/>
      <c r="E926" s="10"/>
      <c r="F926" s="10"/>
      <c r="G926" s="10"/>
      <c r="H926" s="10"/>
      <c r="I926" s="10"/>
      <c r="J926" s="10"/>
      <c r="K926" s="10"/>
      <c r="U926" s="10"/>
    </row>
    <row r="927" spans="1:21" x14ac:dyDescent="0.2">
      <c r="A927" s="10"/>
      <c r="B927" s="10"/>
      <c r="C927" s="10"/>
      <c r="D927" s="10"/>
      <c r="E927" s="10"/>
      <c r="F927" s="10"/>
      <c r="G927" s="10"/>
      <c r="H927" s="10"/>
      <c r="I927" s="10"/>
      <c r="J927" s="10"/>
      <c r="K927" s="10"/>
      <c r="U927" s="10"/>
    </row>
    <row r="928" spans="1:21" x14ac:dyDescent="0.2">
      <c r="A928" s="10"/>
      <c r="B928" s="10"/>
      <c r="C928" s="10"/>
      <c r="D928" s="10"/>
      <c r="E928" s="10"/>
      <c r="F928" s="10"/>
      <c r="G928" s="10"/>
      <c r="H928" s="10"/>
      <c r="I928" s="10"/>
      <c r="J928" s="10"/>
      <c r="K928" s="10"/>
      <c r="U928" s="10"/>
    </row>
  </sheetData>
  <autoFilter ref="A1:U928" xr:uid="{EED5A1CD-F358-5C44-850F-EF953793ADCC}">
    <sortState xmlns:xlrd2="http://schemas.microsoft.com/office/spreadsheetml/2017/richdata2" ref="A2:U928">
      <sortCondition ref="E1:E928"/>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CE359-3FAF-5A40-8CC7-2FC29842CDEF}">
  <dimension ref="F1:AU119"/>
  <sheetViews>
    <sheetView workbookViewId="0">
      <selection activeCell="I6" sqref="I6:K6"/>
    </sheetView>
  </sheetViews>
  <sheetFormatPr baseColWidth="10" defaultRowHeight="16" x14ac:dyDescent="0.2"/>
  <sheetData>
    <row r="1" spans="6:47" ht="85" x14ac:dyDescent="0.2">
      <c r="F1" s="38"/>
      <c r="G1" s="39" t="s">
        <v>120</v>
      </c>
      <c r="H1" s="39"/>
      <c r="I1" s="39"/>
      <c r="J1" s="39"/>
      <c r="K1" s="39"/>
      <c r="L1" s="39"/>
      <c r="M1" s="39"/>
      <c r="N1" s="39"/>
      <c r="O1" s="39"/>
      <c r="P1" s="39"/>
      <c r="Q1" s="39"/>
      <c r="R1" s="39"/>
      <c r="S1" s="38"/>
      <c r="T1" s="38"/>
      <c r="U1" s="38"/>
      <c r="V1" s="38"/>
      <c r="W1" s="38"/>
      <c r="X1" s="38"/>
      <c r="Y1" s="40"/>
      <c r="Z1" s="41"/>
      <c r="AA1" s="41"/>
      <c r="AB1" s="38"/>
      <c r="AC1" s="38"/>
      <c r="AD1" s="38"/>
      <c r="AE1" s="38"/>
      <c r="AF1" s="38"/>
      <c r="AH1" s="42" t="s">
        <v>121</v>
      </c>
      <c r="AI1" s="42" t="s">
        <v>122</v>
      </c>
      <c r="AJ1" s="42" t="s">
        <v>123</v>
      </c>
      <c r="AK1" s="42" t="s">
        <v>124</v>
      </c>
      <c r="AL1" s="42" t="s">
        <v>125</v>
      </c>
      <c r="AM1" s="42" t="s">
        <v>126</v>
      </c>
      <c r="AN1" s="42" t="s">
        <v>127</v>
      </c>
      <c r="AO1" s="42" t="s">
        <v>128</v>
      </c>
      <c r="AP1" s="43" t="s">
        <v>129</v>
      </c>
      <c r="AQ1" s="43" t="s">
        <v>130</v>
      </c>
      <c r="AR1" s="42" t="s">
        <v>131</v>
      </c>
      <c r="AS1" s="42" t="s">
        <v>132</v>
      </c>
      <c r="AT1" s="42" t="s">
        <v>133</v>
      </c>
      <c r="AU1" s="42" t="s">
        <v>134</v>
      </c>
    </row>
    <row r="2" spans="6:47" x14ac:dyDescent="0.2">
      <c r="F2" s="38"/>
      <c r="G2" s="38"/>
      <c r="H2" s="38"/>
      <c r="I2" s="38"/>
      <c r="J2" s="38"/>
      <c r="K2" s="38"/>
      <c r="L2" s="38"/>
      <c r="M2" s="38"/>
      <c r="N2" s="38"/>
      <c r="O2" s="38"/>
      <c r="P2" s="38"/>
      <c r="Q2" s="38"/>
      <c r="R2" s="38"/>
      <c r="S2" s="38"/>
      <c r="T2" s="44"/>
      <c r="U2" s="38"/>
      <c r="V2" s="38"/>
      <c r="W2" s="38"/>
      <c r="X2" s="38"/>
      <c r="Y2" s="38"/>
      <c r="Z2" s="38"/>
      <c r="AA2" s="38"/>
      <c r="AB2" s="38"/>
      <c r="AC2" s="38"/>
      <c r="AD2" s="38"/>
      <c r="AE2" s="38"/>
      <c r="AF2" s="38"/>
      <c r="AH2" s="45" t="s">
        <v>87</v>
      </c>
      <c r="AI2" s="46">
        <v>2020</v>
      </c>
      <c r="AJ2" s="45" t="s">
        <v>135</v>
      </c>
      <c r="AK2" s="47">
        <v>43969</v>
      </c>
      <c r="AL2" s="45" t="s">
        <v>136</v>
      </c>
      <c r="AM2" s="45"/>
      <c r="AN2" s="45" t="s">
        <v>69</v>
      </c>
      <c r="AO2" s="45">
        <v>140</v>
      </c>
      <c r="AP2" s="48">
        <v>44008</v>
      </c>
      <c r="AQ2" s="49">
        <v>44125</v>
      </c>
      <c r="AR2" s="45" t="s">
        <v>69</v>
      </c>
      <c r="AS2" s="45" t="s">
        <v>69</v>
      </c>
      <c r="AT2" s="50" t="s">
        <v>69</v>
      </c>
      <c r="AU2" s="50" t="s">
        <v>137</v>
      </c>
    </row>
    <row r="3" spans="6:47" x14ac:dyDescent="0.2">
      <c r="F3" s="38"/>
      <c r="G3" s="38"/>
      <c r="H3" s="38"/>
      <c r="I3" s="51"/>
      <c r="J3" s="52"/>
      <c r="K3" s="41"/>
      <c r="L3" s="41"/>
      <c r="M3" s="41"/>
      <c r="N3" s="41"/>
      <c r="O3" s="41"/>
      <c r="P3" s="38"/>
      <c r="Q3" s="38"/>
      <c r="R3" s="38"/>
      <c r="S3" s="38"/>
      <c r="T3" s="53"/>
      <c r="U3" s="38"/>
      <c r="V3" s="38"/>
      <c r="W3" s="38"/>
      <c r="X3" s="38"/>
      <c r="Y3" s="38"/>
      <c r="Z3" s="38"/>
      <c r="AA3" s="38"/>
      <c r="AB3" s="53" t="s">
        <v>138</v>
      </c>
      <c r="AC3" s="41"/>
      <c r="AD3" s="38"/>
      <c r="AE3" s="38"/>
      <c r="AF3" s="38"/>
      <c r="AH3" s="45" t="s">
        <v>64</v>
      </c>
      <c r="AI3" s="46">
        <v>2020</v>
      </c>
      <c r="AJ3" s="45" t="s">
        <v>135</v>
      </c>
      <c r="AK3" s="47">
        <v>43969</v>
      </c>
      <c r="AL3" s="45" t="s">
        <v>136</v>
      </c>
      <c r="AM3" s="45"/>
      <c r="AN3" s="45" t="s">
        <v>69</v>
      </c>
      <c r="AO3" s="45">
        <v>120</v>
      </c>
      <c r="AP3" s="48">
        <v>44008</v>
      </c>
      <c r="AQ3" s="54">
        <v>44112</v>
      </c>
      <c r="AR3" s="45" t="s">
        <v>69</v>
      </c>
      <c r="AS3" s="45" t="s">
        <v>69</v>
      </c>
      <c r="AT3" s="45" t="s">
        <v>69</v>
      </c>
      <c r="AU3" s="50" t="s">
        <v>137</v>
      </c>
    </row>
    <row r="4" spans="6:47" x14ac:dyDescent="0.2">
      <c r="F4" s="55"/>
      <c r="G4" s="38"/>
      <c r="H4" s="56" t="s">
        <v>139</v>
      </c>
      <c r="I4" s="143" t="s">
        <v>140</v>
      </c>
      <c r="J4" s="143" t="s">
        <v>140</v>
      </c>
      <c r="K4" s="143" t="s">
        <v>140</v>
      </c>
      <c r="L4" s="38"/>
      <c r="M4" s="51" t="s">
        <v>141</v>
      </c>
      <c r="N4" s="38"/>
      <c r="O4" s="56" t="s">
        <v>139</v>
      </c>
      <c r="P4" s="51" t="s">
        <v>140</v>
      </c>
      <c r="Q4" s="51" t="s">
        <v>140</v>
      </c>
      <c r="R4" s="51" t="s">
        <v>140</v>
      </c>
      <c r="S4" s="38"/>
      <c r="T4" s="53"/>
      <c r="U4" s="38"/>
      <c r="V4" s="38" t="s">
        <v>142</v>
      </c>
      <c r="W4" s="38" t="s">
        <v>143</v>
      </c>
      <c r="X4" s="38"/>
      <c r="Y4" s="44" t="s">
        <v>144</v>
      </c>
      <c r="Z4" s="38"/>
      <c r="AA4" s="38"/>
      <c r="AB4" s="52" t="s">
        <v>145</v>
      </c>
      <c r="AC4" s="52"/>
      <c r="AD4" s="52"/>
      <c r="AE4" s="38"/>
      <c r="AF4" s="38"/>
      <c r="AH4" s="45" t="s">
        <v>146</v>
      </c>
      <c r="AI4" s="46">
        <v>2020</v>
      </c>
      <c r="AJ4" s="45" t="s">
        <v>135</v>
      </c>
      <c r="AK4" s="47">
        <v>43969</v>
      </c>
      <c r="AL4" s="45" t="s">
        <v>136</v>
      </c>
      <c r="AM4" s="45"/>
      <c r="AN4" s="45" t="s">
        <v>69</v>
      </c>
      <c r="AO4" s="45">
        <v>120</v>
      </c>
      <c r="AP4" s="48">
        <v>44008</v>
      </c>
      <c r="AQ4" s="54">
        <v>44112</v>
      </c>
      <c r="AR4" s="45" t="s">
        <v>69</v>
      </c>
      <c r="AS4" s="45" t="s">
        <v>69</v>
      </c>
      <c r="AT4" s="45" t="s">
        <v>69</v>
      </c>
      <c r="AU4" s="50" t="s">
        <v>137</v>
      </c>
    </row>
    <row r="5" spans="6:47" ht="19" customHeight="1" x14ac:dyDescent="0.25">
      <c r="F5" s="57"/>
      <c r="G5" s="58" t="s">
        <v>147</v>
      </c>
      <c r="H5" s="59" t="s">
        <v>148</v>
      </c>
      <c r="I5" s="123">
        <v>416</v>
      </c>
      <c r="J5" s="124">
        <v>417</v>
      </c>
      <c r="K5" s="125">
        <v>418</v>
      </c>
      <c r="L5" s="63" t="s">
        <v>141</v>
      </c>
      <c r="M5" s="64" t="s">
        <v>149</v>
      </c>
      <c r="N5" s="58" t="s">
        <v>150</v>
      </c>
      <c r="O5" s="139" t="s">
        <v>151</v>
      </c>
      <c r="P5" s="134">
        <v>216</v>
      </c>
      <c r="Q5" s="130">
        <v>217</v>
      </c>
      <c r="R5" s="135">
        <v>218</v>
      </c>
      <c r="S5" s="63" t="s">
        <v>141</v>
      </c>
      <c r="T5" s="65" t="s">
        <v>152</v>
      </c>
      <c r="U5" s="63"/>
      <c r="V5" s="59" t="s">
        <v>148</v>
      </c>
      <c r="W5" s="38" t="s">
        <v>153</v>
      </c>
      <c r="X5" s="38"/>
      <c r="Y5" s="66" t="s">
        <v>154</v>
      </c>
      <c r="Z5" s="67" t="s">
        <v>155</v>
      </c>
      <c r="AA5" s="68" t="s">
        <v>156</v>
      </c>
      <c r="AB5" s="69" t="s">
        <v>157</v>
      </c>
      <c r="AC5" s="52"/>
      <c r="AD5" s="52"/>
      <c r="AE5" s="38"/>
      <c r="AF5" s="38"/>
      <c r="AH5" s="70" t="s">
        <v>87</v>
      </c>
      <c r="AI5" s="71">
        <v>2020</v>
      </c>
      <c r="AJ5" s="70" t="s">
        <v>158</v>
      </c>
      <c r="AK5" s="72">
        <v>43977</v>
      </c>
      <c r="AL5" s="70" t="s">
        <v>136</v>
      </c>
      <c r="AM5" s="70" t="s">
        <v>69</v>
      </c>
      <c r="AN5" s="70" t="s">
        <v>69</v>
      </c>
      <c r="AO5" s="70" t="s">
        <v>69</v>
      </c>
      <c r="AP5" s="72">
        <v>44008</v>
      </c>
      <c r="AQ5" s="73">
        <v>44112</v>
      </c>
      <c r="AR5" s="70" t="s">
        <v>69</v>
      </c>
      <c r="AS5" s="70" t="s">
        <v>69</v>
      </c>
      <c r="AT5" s="74">
        <v>43967</v>
      </c>
      <c r="AU5" s="75" t="s">
        <v>137</v>
      </c>
    </row>
    <row r="6" spans="6:47" x14ac:dyDescent="0.2">
      <c r="F6" s="57"/>
      <c r="G6" s="58"/>
      <c r="H6" s="122" t="s">
        <v>151</v>
      </c>
      <c r="I6" s="126">
        <v>415</v>
      </c>
      <c r="J6" s="127">
        <v>414</v>
      </c>
      <c r="K6" s="128">
        <v>413</v>
      </c>
      <c r="L6" s="44" t="s">
        <v>141</v>
      </c>
      <c r="M6" s="77"/>
      <c r="N6" s="58"/>
      <c r="O6" s="78" t="s">
        <v>77</v>
      </c>
      <c r="P6" s="145">
        <v>215</v>
      </c>
      <c r="Q6" s="146">
        <v>214</v>
      </c>
      <c r="R6" s="147">
        <v>213</v>
      </c>
      <c r="S6" s="38" t="s">
        <v>141</v>
      </c>
      <c r="T6" s="79"/>
      <c r="U6" s="38"/>
      <c r="V6" s="80" t="s">
        <v>151</v>
      </c>
      <c r="W6" s="38" t="s">
        <v>159</v>
      </c>
      <c r="X6" s="38"/>
      <c r="Y6" s="81">
        <v>0</v>
      </c>
      <c r="Z6" s="82" t="s">
        <v>160</v>
      </c>
      <c r="AA6" s="83" t="s">
        <v>161</v>
      </c>
      <c r="AB6" s="69" t="s">
        <v>162</v>
      </c>
      <c r="AC6" s="52"/>
      <c r="AD6" s="52"/>
      <c r="AE6" s="38"/>
      <c r="AF6" s="38"/>
      <c r="AH6" s="70" t="s">
        <v>64</v>
      </c>
      <c r="AI6" s="71">
        <v>2020</v>
      </c>
      <c r="AJ6" s="70" t="s">
        <v>158</v>
      </c>
      <c r="AK6" s="72">
        <v>43971</v>
      </c>
      <c r="AL6" s="70" t="s">
        <v>136</v>
      </c>
      <c r="AM6" s="70" t="s">
        <v>69</v>
      </c>
      <c r="AN6" s="70" t="s">
        <v>69</v>
      </c>
      <c r="AO6" s="70" t="s">
        <v>69</v>
      </c>
      <c r="AP6" s="72">
        <v>44008</v>
      </c>
      <c r="AQ6" s="73">
        <v>44110</v>
      </c>
      <c r="AR6" s="70" t="s">
        <v>69</v>
      </c>
      <c r="AS6" s="70" t="s">
        <v>69</v>
      </c>
      <c r="AT6" s="72">
        <v>43971</v>
      </c>
      <c r="AU6" s="75" t="s">
        <v>137</v>
      </c>
    </row>
    <row r="7" spans="6:47" x14ac:dyDescent="0.2">
      <c r="F7" s="57"/>
      <c r="G7" s="58"/>
      <c r="H7" s="78" t="s">
        <v>77</v>
      </c>
      <c r="I7" s="124">
        <v>410</v>
      </c>
      <c r="J7" s="123">
        <v>411</v>
      </c>
      <c r="K7" s="125">
        <v>412</v>
      </c>
      <c r="L7" s="63" t="s">
        <v>141</v>
      </c>
      <c r="M7" s="77"/>
      <c r="N7" s="58"/>
      <c r="O7" s="59" t="s">
        <v>148</v>
      </c>
      <c r="P7" s="151">
        <v>210</v>
      </c>
      <c r="Q7" s="149">
        <v>211</v>
      </c>
      <c r="R7" s="152">
        <v>212</v>
      </c>
      <c r="S7" s="63" t="s">
        <v>141</v>
      </c>
      <c r="T7" s="79"/>
      <c r="U7" s="63"/>
      <c r="V7" s="78" t="s">
        <v>77</v>
      </c>
      <c r="W7" s="38" t="s">
        <v>163</v>
      </c>
      <c r="X7" s="38"/>
      <c r="Y7" s="84" t="s">
        <v>164</v>
      </c>
      <c r="Z7" s="84"/>
      <c r="AA7" s="84"/>
      <c r="AB7" s="38"/>
      <c r="AC7" s="38"/>
      <c r="AD7" s="38"/>
      <c r="AE7" s="38"/>
      <c r="AF7" s="38"/>
      <c r="AH7" s="70" t="s">
        <v>146</v>
      </c>
      <c r="AI7" s="71">
        <v>2020</v>
      </c>
      <c r="AJ7" s="70" t="s">
        <v>158</v>
      </c>
      <c r="AK7" s="72">
        <v>43971</v>
      </c>
      <c r="AL7" s="70" t="s">
        <v>136</v>
      </c>
      <c r="AM7" s="70" t="s">
        <v>69</v>
      </c>
      <c r="AN7" s="70" t="s">
        <v>69</v>
      </c>
      <c r="AO7" s="70" t="s">
        <v>69</v>
      </c>
      <c r="AP7" s="72">
        <v>44008</v>
      </c>
      <c r="AQ7" s="73">
        <v>44110</v>
      </c>
      <c r="AR7" s="70" t="s">
        <v>69</v>
      </c>
      <c r="AS7" s="70" t="s">
        <v>69</v>
      </c>
      <c r="AT7" s="70" t="s">
        <v>69</v>
      </c>
      <c r="AU7" s="75" t="s">
        <v>137</v>
      </c>
    </row>
    <row r="8" spans="6:47" x14ac:dyDescent="0.2">
      <c r="F8" s="57"/>
      <c r="G8" s="58"/>
      <c r="H8" s="122" t="s">
        <v>151</v>
      </c>
      <c r="I8" s="129">
        <v>409</v>
      </c>
      <c r="J8" s="130">
        <v>408</v>
      </c>
      <c r="K8" s="131">
        <v>407</v>
      </c>
      <c r="L8" s="63" t="s">
        <v>141</v>
      </c>
      <c r="M8" s="77"/>
      <c r="N8" s="58"/>
      <c r="O8" s="144" t="s">
        <v>148</v>
      </c>
      <c r="P8" s="172">
        <v>209</v>
      </c>
      <c r="Q8" s="173">
        <v>208</v>
      </c>
      <c r="R8" s="174">
        <v>207</v>
      </c>
      <c r="S8" s="63" t="s">
        <v>141</v>
      </c>
      <c r="T8" s="79"/>
      <c r="U8" s="63"/>
      <c r="V8" s="38"/>
      <c r="W8" s="38"/>
      <c r="X8" s="38"/>
      <c r="Y8" s="86" t="s">
        <v>165</v>
      </c>
      <c r="Z8" s="86"/>
      <c r="AA8" s="86"/>
      <c r="AB8" s="87"/>
      <c r="AC8" s="38"/>
      <c r="AD8" s="38"/>
      <c r="AE8" s="38"/>
      <c r="AF8" s="38"/>
      <c r="AH8" s="45" t="s">
        <v>87</v>
      </c>
      <c r="AI8" s="45">
        <v>2021</v>
      </c>
      <c r="AJ8" s="45" t="s">
        <v>135</v>
      </c>
      <c r="AK8" s="49">
        <v>44320</v>
      </c>
      <c r="AL8" s="45" t="s">
        <v>136</v>
      </c>
      <c r="AM8" s="88">
        <v>44364</v>
      </c>
      <c r="AN8" s="45" t="s">
        <v>69</v>
      </c>
      <c r="AO8" s="45">
        <v>140</v>
      </c>
      <c r="AP8" s="49">
        <v>44440</v>
      </c>
      <c r="AQ8" s="47">
        <v>44459</v>
      </c>
      <c r="AR8" s="49">
        <v>44337</v>
      </c>
      <c r="AS8" s="89">
        <v>44329</v>
      </c>
      <c r="AT8" s="49">
        <v>44337</v>
      </c>
      <c r="AU8" s="50" t="s">
        <v>137</v>
      </c>
    </row>
    <row r="9" spans="6:47" x14ac:dyDescent="0.2">
      <c r="F9" s="57"/>
      <c r="G9" s="58"/>
      <c r="H9" s="78" t="s">
        <v>77</v>
      </c>
      <c r="I9" s="145">
        <v>404</v>
      </c>
      <c r="J9" s="146">
        <v>405</v>
      </c>
      <c r="K9" s="147">
        <v>406</v>
      </c>
      <c r="L9" s="38" t="s">
        <v>141</v>
      </c>
      <c r="M9" s="77"/>
      <c r="N9" s="58"/>
      <c r="O9" s="122" t="s">
        <v>151</v>
      </c>
      <c r="P9" s="169">
        <v>204</v>
      </c>
      <c r="Q9" s="170">
        <v>205</v>
      </c>
      <c r="R9" s="171">
        <v>206</v>
      </c>
      <c r="S9" s="38" t="s">
        <v>141</v>
      </c>
      <c r="T9" s="79"/>
      <c r="U9" s="38"/>
      <c r="V9" s="38"/>
      <c r="W9" s="38"/>
      <c r="X9" s="38"/>
      <c r="Y9" s="38"/>
      <c r="Z9" s="38"/>
      <c r="AA9" s="38"/>
      <c r="AB9" s="38"/>
      <c r="AC9" s="38"/>
      <c r="AD9" s="38"/>
      <c r="AE9" s="38"/>
      <c r="AF9" s="38"/>
      <c r="AH9" s="45" t="s">
        <v>64</v>
      </c>
      <c r="AI9" s="45">
        <v>2021</v>
      </c>
      <c r="AJ9" s="45" t="s">
        <v>135</v>
      </c>
      <c r="AK9" s="49">
        <v>44320</v>
      </c>
      <c r="AL9" s="45" t="s">
        <v>136</v>
      </c>
      <c r="AM9" s="88">
        <v>44364</v>
      </c>
      <c r="AN9" s="45" t="s">
        <v>69</v>
      </c>
      <c r="AO9" s="45">
        <v>140</v>
      </c>
      <c r="AP9" s="49">
        <v>44438</v>
      </c>
      <c r="AQ9" s="47">
        <v>44461</v>
      </c>
      <c r="AR9" s="49">
        <v>44300</v>
      </c>
      <c r="AS9" s="89">
        <v>44329</v>
      </c>
      <c r="AT9" s="49">
        <v>44337</v>
      </c>
      <c r="AU9" s="50" t="s">
        <v>137</v>
      </c>
    </row>
    <row r="10" spans="6:47" ht="17" thickBot="1" x14ac:dyDescent="0.25">
      <c r="F10" s="57"/>
      <c r="G10" s="90"/>
      <c r="H10" s="144" t="s">
        <v>148</v>
      </c>
      <c r="I10" s="148">
        <v>403</v>
      </c>
      <c r="J10" s="149">
        <v>402</v>
      </c>
      <c r="K10" s="150">
        <v>401</v>
      </c>
      <c r="L10" s="63" t="s">
        <v>141</v>
      </c>
      <c r="M10" s="77"/>
      <c r="N10" s="90"/>
      <c r="O10" s="91" t="s">
        <v>77</v>
      </c>
      <c r="P10" s="61">
        <v>203</v>
      </c>
      <c r="Q10" s="60">
        <v>202</v>
      </c>
      <c r="R10" s="62">
        <v>201</v>
      </c>
      <c r="S10" s="63" t="s">
        <v>141</v>
      </c>
      <c r="T10" s="79"/>
      <c r="U10" s="63"/>
      <c r="V10" s="92"/>
      <c r="W10" s="38"/>
      <c r="X10" s="38"/>
      <c r="Y10" s="38" t="s">
        <v>166</v>
      </c>
      <c r="Z10" s="38"/>
      <c r="AA10" s="38"/>
      <c r="AB10" s="38"/>
      <c r="AC10" s="38"/>
      <c r="AD10" s="38"/>
      <c r="AE10" s="38"/>
      <c r="AF10" s="38"/>
      <c r="AH10" s="45" t="s">
        <v>146</v>
      </c>
      <c r="AI10" s="45">
        <v>2021</v>
      </c>
      <c r="AJ10" s="45" t="s">
        <v>135</v>
      </c>
      <c r="AK10" s="49">
        <v>44320</v>
      </c>
      <c r="AL10" s="45" t="s">
        <v>136</v>
      </c>
      <c r="AM10" s="88">
        <v>44364</v>
      </c>
      <c r="AN10" s="45" t="s">
        <v>69</v>
      </c>
      <c r="AO10" s="45">
        <v>140</v>
      </c>
      <c r="AP10" s="49">
        <v>44438</v>
      </c>
      <c r="AQ10" s="47">
        <v>44461</v>
      </c>
      <c r="AR10" s="45" t="s">
        <v>69</v>
      </c>
      <c r="AS10" s="89">
        <v>44329</v>
      </c>
      <c r="AT10" s="50" t="s">
        <v>69</v>
      </c>
      <c r="AU10" s="50" t="s">
        <v>137</v>
      </c>
    </row>
    <row r="11" spans="6:47" ht="17" customHeight="1" thickBot="1" x14ac:dyDescent="0.25">
      <c r="F11" s="57"/>
      <c r="G11" s="58" t="s">
        <v>167</v>
      </c>
      <c r="H11" s="93" t="s">
        <v>77</v>
      </c>
      <c r="I11" s="123">
        <v>316</v>
      </c>
      <c r="J11" s="124">
        <v>317</v>
      </c>
      <c r="K11" s="125">
        <v>318</v>
      </c>
      <c r="L11" s="63" t="s">
        <v>141</v>
      </c>
      <c r="M11" s="77"/>
      <c r="N11" s="58" t="s">
        <v>168</v>
      </c>
      <c r="O11" s="91" t="s">
        <v>77</v>
      </c>
      <c r="P11" s="60">
        <v>116</v>
      </c>
      <c r="Q11" s="61">
        <v>117</v>
      </c>
      <c r="R11" s="62">
        <v>118</v>
      </c>
      <c r="S11" s="63" t="s">
        <v>141</v>
      </c>
      <c r="T11" s="79"/>
      <c r="U11" s="94"/>
      <c r="V11" s="95"/>
      <c r="W11" s="44"/>
      <c r="X11" s="38"/>
      <c r="Y11" s="38" t="s">
        <v>169</v>
      </c>
      <c r="Z11" s="38"/>
      <c r="AA11" s="38"/>
      <c r="AB11" s="38"/>
      <c r="AC11" s="38"/>
      <c r="AD11" s="38"/>
      <c r="AE11" s="38"/>
      <c r="AF11" s="38"/>
      <c r="AH11" s="70" t="s">
        <v>87</v>
      </c>
      <c r="AI11" s="70">
        <v>2021</v>
      </c>
      <c r="AJ11" s="70" t="s">
        <v>158</v>
      </c>
      <c r="AK11" s="73">
        <v>44322</v>
      </c>
      <c r="AL11" s="70" t="s">
        <v>136</v>
      </c>
      <c r="AM11" s="70" t="s">
        <v>69</v>
      </c>
      <c r="AN11" s="70" t="s">
        <v>69</v>
      </c>
      <c r="AO11" s="70" t="s">
        <v>69</v>
      </c>
      <c r="AP11" s="96">
        <v>44455</v>
      </c>
      <c r="AQ11" s="72">
        <v>44488</v>
      </c>
      <c r="AR11" s="74">
        <v>44337</v>
      </c>
      <c r="AS11" s="97">
        <v>44329</v>
      </c>
      <c r="AT11" s="74">
        <v>44337</v>
      </c>
      <c r="AU11" s="75" t="s">
        <v>137</v>
      </c>
    </row>
    <row r="12" spans="6:47" x14ac:dyDescent="0.2">
      <c r="F12" s="57"/>
      <c r="G12" s="58"/>
      <c r="H12" s="122" t="s">
        <v>151</v>
      </c>
      <c r="I12" s="153">
        <v>315</v>
      </c>
      <c r="J12" s="154">
        <v>314</v>
      </c>
      <c r="K12" s="155">
        <v>313</v>
      </c>
      <c r="L12" s="38" t="s">
        <v>141</v>
      </c>
      <c r="M12" s="77"/>
      <c r="N12" s="58"/>
      <c r="O12" s="76" t="s">
        <v>151</v>
      </c>
      <c r="P12" s="136">
        <v>115</v>
      </c>
      <c r="Q12" s="137">
        <v>114</v>
      </c>
      <c r="R12" s="138">
        <v>113</v>
      </c>
      <c r="S12" s="38" t="s">
        <v>141</v>
      </c>
      <c r="T12" s="79"/>
      <c r="U12" s="38"/>
      <c r="V12" s="92"/>
      <c r="W12" s="38"/>
      <c r="X12" s="38"/>
      <c r="Y12" s="38"/>
      <c r="Z12" s="38"/>
      <c r="AA12" s="38"/>
      <c r="AB12" s="38"/>
      <c r="AC12" s="38"/>
      <c r="AD12" s="38"/>
      <c r="AE12" s="38"/>
      <c r="AF12" s="38"/>
      <c r="AH12" s="70" t="s">
        <v>64</v>
      </c>
      <c r="AI12" s="70">
        <v>2021</v>
      </c>
      <c r="AJ12" s="70" t="s">
        <v>158</v>
      </c>
      <c r="AK12" s="73">
        <v>44322</v>
      </c>
      <c r="AL12" s="70" t="s">
        <v>136</v>
      </c>
      <c r="AM12" s="70" t="s">
        <v>69</v>
      </c>
      <c r="AN12" s="70" t="s">
        <v>69</v>
      </c>
      <c r="AO12" s="70" t="s">
        <v>69</v>
      </c>
      <c r="AP12" s="96">
        <v>44455</v>
      </c>
      <c r="AQ12" s="72">
        <v>44489</v>
      </c>
      <c r="AR12" s="74">
        <v>44300</v>
      </c>
      <c r="AS12" s="74">
        <v>44329</v>
      </c>
      <c r="AT12" s="74">
        <v>44337</v>
      </c>
      <c r="AU12" s="75" t="s">
        <v>137</v>
      </c>
    </row>
    <row r="13" spans="6:47" x14ac:dyDescent="0.2">
      <c r="F13" s="57"/>
      <c r="G13" s="58"/>
      <c r="H13" s="144" t="s">
        <v>148</v>
      </c>
      <c r="I13" s="158">
        <v>310</v>
      </c>
      <c r="J13" s="159">
        <v>311</v>
      </c>
      <c r="K13" s="160">
        <v>312</v>
      </c>
      <c r="L13" s="63" t="s">
        <v>141</v>
      </c>
      <c r="M13" s="77"/>
      <c r="N13" s="58"/>
      <c r="O13" s="59" t="s">
        <v>148</v>
      </c>
      <c r="P13" s="166">
        <v>110</v>
      </c>
      <c r="Q13" s="167">
        <v>111</v>
      </c>
      <c r="R13" s="168">
        <v>112</v>
      </c>
      <c r="S13" s="63" t="s">
        <v>141</v>
      </c>
      <c r="T13" s="79"/>
      <c r="U13" s="63"/>
      <c r="V13" s="38"/>
      <c r="W13" s="38"/>
      <c r="X13" s="38"/>
      <c r="Y13" s="98" t="s">
        <v>170</v>
      </c>
      <c r="Z13" s="98"/>
      <c r="AA13" s="98"/>
      <c r="AB13" s="98"/>
      <c r="AC13" s="98"/>
      <c r="AD13" s="98"/>
      <c r="AE13" s="98"/>
      <c r="AF13" s="38"/>
      <c r="AH13" s="70" t="s">
        <v>146</v>
      </c>
      <c r="AI13" s="70">
        <v>2021</v>
      </c>
      <c r="AJ13" s="70" t="s">
        <v>158</v>
      </c>
      <c r="AK13" s="73">
        <v>44322</v>
      </c>
      <c r="AL13" s="70" t="s">
        <v>136</v>
      </c>
      <c r="AM13" s="70" t="s">
        <v>69</v>
      </c>
      <c r="AN13" s="70" t="s">
        <v>69</v>
      </c>
      <c r="AO13" s="70" t="s">
        <v>69</v>
      </c>
      <c r="AP13" s="96">
        <v>44455</v>
      </c>
      <c r="AQ13" s="72">
        <v>44489</v>
      </c>
      <c r="AR13" s="70" t="s">
        <v>69</v>
      </c>
      <c r="AS13" s="74">
        <v>44329</v>
      </c>
      <c r="AT13" s="75" t="s">
        <v>69</v>
      </c>
      <c r="AU13" s="75" t="s">
        <v>137</v>
      </c>
    </row>
    <row r="14" spans="6:47" x14ac:dyDescent="0.2">
      <c r="F14" s="57"/>
      <c r="G14" s="58"/>
      <c r="H14" s="122" t="s">
        <v>151</v>
      </c>
      <c r="I14" s="156">
        <v>309</v>
      </c>
      <c r="J14" s="141">
        <v>308</v>
      </c>
      <c r="K14" s="157">
        <v>307</v>
      </c>
      <c r="L14" s="100" t="s">
        <v>171</v>
      </c>
      <c r="M14" s="77"/>
      <c r="N14" s="58"/>
      <c r="O14" s="76" t="s">
        <v>151</v>
      </c>
      <c r="P14" s="140">
        <v>109</v>
      </c>
      <c r="Q14" s="141">
        <v>108</v>
      </c>
      <c r="R14" s="142">
        <v>107</v>
      </c>
      <c r="S14" s="63" t="s">
        <v>141</v>
      </c>
      <c r="T14" s="79"/>
      <c r="U14" s="63"/>
      <c r="V14" s="38"/>
      <c r="W14" s="38"/>
      <c r="X14" s="38"/>
      <c r="Y14" s="98" t="s">
        <v>172</v>
      </c>
      <c r="Z14" s="98"/>
      <c r="AA14" s="98"/>
      <c r="AB14" s="98"/>
      <c r="AC14" s="98"/>
      <c r="AD14" s="98"/>
      <c r="AE14" s="98"/>
      <c r="AF14" s="38"/>
      <c r="AH14" s="45" t="s">
        <v>87</v>
      </c>
      <c r="AI14" s="46">
        <v>2022</v>
      </c>
      <c r="AJ14" s="45" t="s">
        <v>135</v>
      </c>
      <c r="AK14" s="47">
        <v>44693</v>
      </c>
      <c r="AL14" s="45" t="s">
        <v>136</v>
      </c>
      <c r="AM14" s="88">
        <v>44725</v>
      </c>
      <c r="AN14" s="45">
        <v>110</v>
      </c>
      <c r="AO14" s="45">
        <v>180</v>
      </c>
      <c r="AP14" s="47">
        <v>44816</v>
      </c>
      <c r="AQ14" s="47">
        <v>44826</v>
      </c>
      <c r="AR14" s="45" t="s">
        <v>69</v>
      </c>
      <c r="AS14" s="101">
        <v>44691</v>
      </c>
      <c r="AT14" s="45" t="s">
        <v>69</v>
      </c>
      <c r="AU14" s="50" t="s">
        <v>137</v>
      </c>
    </row>
    <row r="15" spans="6:47" ht="17" thickBot="1" x14ac:dyDescent="0.25">
      <c r="F15" s="57"/>
      <c r="G15" s="58"/>
      <c r="H15" s="93" t="s">
        <v>77</v>
      </c>
      <c r="I15" s="132">
        <v>304</v>
      </c>
      <c r="J15" s="99">
        <v>305</v>
      </c>
      <c r="K15" s="133">
        <v>306</v>
      </c>
      <c r="L15" s="44" t="s">
        <v>171</v>
      </c>
      <c r="M15" s="77"/>
      <c r="N15" s="58"/>
      <c r="O15" s="78" t="s">
        <v>77</v>
      </c>
      <c r="P15" s="162">
        <v>104</v>
      </c>
      <c r="Q15" s="163">
        <v>105</v>
      </c>
      <c r="R15" s="164">
        <v>106</v>
      </c>
      <c r="S15" s="38" t="s">
        <v>141</v>
      </c>
      <c r="T15" s="79"/>
      <c r="U15" s="38"/>
      <c r="V15" s="38"/>
      <c r="W15" s="38"/>
      <c r="X15" s="38"/>
      <c r="Y15" s="98" t="s">
        <v>173</v>
      </c>
      <c r="Z15" s="98"/>
      <c r="AA15" s="98"/>
      <c r="AB15" s="98"/>
      <c r="AC15" s="98"/>
      <c r="AD15" s="98"/>
      <c r="AE15" s="98"/>
      <c r="AF15" s="38"/>
      <c r="AH15" s="45" t="s">
        <v>64</v>
      </c>
      <c r="AI15" s="46">
        <v>2022</v>
      </c>
      <c r="AJ15" s="45" t="s">
        <v>135</v>
      </c>
      <c r="AK15" s="47">
        <v>44691</v>
      </c>
      <c r="AL15" s="45" t="s">
        <v>136</v>
      </c>
      <c r="AM15" s="88">
        <v>45456</v>
      </c>
      <c r="AN15" s="45">
        <v>100</v>
      </c>
      <c r="AO15" s="45">
        <v>160</v>
      </c>
      <c r="AP15" s="48">
        <v>44805</v>
      </c>
      <c r="AQ15" s="47">
        <v>44823</v>
      </c>
      <c r="AR15" s="45" t="s">
        <v>69</v>
      </c>
      <c r="AS15" s="101">
        <v>44691</v>
      </c>
      <c r="AT15" s="45" t="s">
        <v>69</v>
      </c>
      <c r="AU15" s="50" t="s">
        <v>137</v>
      </c>
    </row>
    <row r="16" spans="6:47" ht="17" thickBot="1" x14ac:dyDescent="0.25">
      <c r="F16" s="57"/>
      <c r="G16" s="90"/>
      <c r="H16" s="85" t="s">
        <v>148</v>
      </c>
      <c r="I16" s="175">
        <v>303</v>
      </c>
      <c r="J16" s="176">
        <v>302</v>
      </c>
      <c r="K16" s="177">
        <v>301</v>
      </c>
      <c r="L16" s="63" t="s">
        <v>141</v>
      </c>
      <c r="M16" s="77"/>
      <c r="N16" s="90"/>
      <c r="O16" s="161" t="s">
        <v>148</v>
      </c>
      <c r="P16" s="151">
        <v>103</v>
      </c>
      <c r="Q16" s="149">
        <v>102</v>
      </c>
      <c r="R16" s="152">
        <v>101</v>
      </c>
      <c r="S16" s="63" t="s">
        <v>141</v>
      </c>
      <c r="T16" s="79"/>
      <c r="U16" s="63"/>
      <c r="V16" s="38"/>
      <c r="W16" s="38"/>
      <c r="X16" s="38"/>
      <c r="Y16" s="98" t="s">
        <v>174</v>
      </c>
      <c r="Z16" s="98"/>
      <c r="AA16" s="98"/>
      <c r="AB16" s="98"/>
      <c r="AC16" s="98"/>
      <c r="AD16" s="98"/>
      <c r="AE16" s="98"/>
      <c r="AF16" s="38"/>
      <c r="AH16" s="45" t="s">
        <v>146</v>
      </c>
      <c r="AI16" s="46">
        <v>2022</v>
      </c>
      <c r="AJ16" s="45" t="s">
        <v>135</v>
      </c>
      <c r="AK16" s="47">
        <v>44691</v>
      </c>
      <c r="AL16" s="45" t="s">
        <v>136</v>
      </c>
      <c r="AM16" s="88">
        <v>45456</v>
      </c>
      <c r="AN16" s="45">
        <v>100</v>
      </c>
      <c r="AO16" s="45">
        <v>160</v>
      </c>
      <c r="AP16" s="48">
        <v>44805</v>
      </c>
      <c r="AQ16" s="47">
        <v>44823</v>
      </c>
      <c r="AR16" s="45" t="s">
        <v>69</v>
      </c>
      <c r="AS16" s="101">
        <v>44691</v>
      </c>
      <c r="AT16" s="45" t="s">
        <v>69</v>
      </c>
      <c r="AU16" s="50" t="s">
        <v>137</v>
      </c>
    </row>
    <row r="17" spans="6:47" ht="17" thickBot="1" x14ac:dyDescent="0.25">
      <c r="F17" s="57"/>
      <c r="G17" s="38"/>
      <c r="H17" s="38"/>
      <c r="I17" s="38"/>
      <c r="J17" s="38"/>
      <c r="K17" s="38"/>
      <c r="L17" s="38"/>
      <c r="M17" s="38"/>
      <c r="N17" s="38"/>
      <c r="O17" s="38"/>
      <c r="P17" s="165"/>
      <c r="Q17" s="38"/>
      <c r="R17" s="38"/>
      <c r="S17" s="38"/>
      <c r="T17" s="38"/>
      <c r="U17" s="38"/>
      <c r="V17" s="38"/>
      <c r="W17" s="38"/>
      <c r="X17" s="38"/>
      <c r="Y17" s="98"/>
      <c r="Z17" s="98"/>
      <c r="AA17" s="98"/>
      <c r="AB17" s="98"/>
      <c r="AC17" s="98"/>
      <c r="AD17" s="98"/>
      <c r="AE17" s="98"/>
      <c r="AF17" s="38"/>
      <c r="AH17" s="70" t="s">
        <v>87</v>
      </c>
      <c r="AI17" s="71">
        <v>2022</v>
      </c>
      <c r="AJ17" s="70" t="s">
        <v>158</v>
      </c>
      <c r="AK17" s="72">
        <v>44693</v>
      </c>
      <c r="AL17" s="70" t="s">
        <v>136</v>
      </c>
      <c r="AM17" s="70" t="s">
        <v>69</v>
      </c>
      <c r="AN17" s="70" t="s">
        <v>69</v>
      </c>
      <c r="AO17" s="70" t="s">
        <v>69</v>
      </c>
      <c r="AP17" s="74">
        <v>44818</v>
      </c>
      <c r="AQ17" s="72">
        <v>44862</v>
      </c>
      <c r="AR17" s="96">
        <v>44683</v>
      </c>
      <c r="AS17" s="96">
        <v>44691</v>
      </c>
      <c r="AT17" s="74">
        <v>44702</v>
      </c>
      <c r="AU17" s="75" t="s">
        <v>137</v>
      </c>
    </row>
    <row r="18" spans="6:47" x14ac:dyDescent="0.2">
      <c r="F18" s="38"/>
      <c r="G18" s="102" t="s">
        <v>175</v>
      </c>
      <c r="H18" s="102"/>
      <c r="I18" s="102"/>
      <c r="J18" s="102"/>
      <c r="K18" s="102"/>
      <c r="L18" s="102"/>
      <c r="M18" s="102"/>
      <c r="N18" s="102"/>
      <c r="O18" s="102"/>
      <c r="P18" s="102"/>
      <c r="Q18" s="102"/>
      <c r="R18" s="102"/>
      <c r="S18" s="102"/>
      <c r="T18" s="102"/>
      <c r="U18" s="38"/>
      <c r="V18" s="38"/>
      <c r="W18" s="38"/>
      <c r="X18" s="38"/>
      <c r="Y18" s="103"/>
      <c r="Z18" s="103"/>
      <c r="AA18" s="103"/>
      <c r="AB18" s="103"/>
      <c r="AC18" s="103"/>
      <c r="AD18" s="103"/>
      <c r="AE18" s="103"/>
      <c r="AF18" s="38"/>
      <c r="AH18" s="70" t="s">
        <v>64</v>
      </c>
      <c r="AI18" s="71">
        <v>2022</v>
      </c>
      <c r="AJ18" s="70" t="s">
        <v>158</v>
      </c>
      <c r="AK18" s="72">
        <v>44691</v>
      </c>
      <c r="AL18" s="70" t="s">
        <v>136</v>
      </c>
      <c r="AM18" s="70" t="s">
        <v>69</v>
      </c>
      <c r="AN18" s="70" t="s">
        <v>69</v>
      </c>
      <c r="AO18" s="70" t="s">
        <v>69</v>
      </c>
      <c r="AP18" s="74">
        <v>44818</v>
      </c>
      <c r="AQ18" s="72">
        <v>44859</v>
      </c>
      <c r="AR18" s="96">
        <v>44683</v>
      </c>
      <c r="AS18" s="96">
        <v>44691</v>
      </c>
      <c r="AT18" s="74">
        <v>44702</v>
      </c>
      <c r="AU18" s="75" t="s">
        <v>137</v>
      </c>
    </row>
    <row r="19" spans="6:47" x14ac:dyDescent="0.2">
      <c r="F19" s="38"/>
      <c r="G19" s="38"/>
      <c r="H19" s="38"/>
      <c r="I19" s="41" t="s">
        <v>138</v>
      </c>
      <c r="J19" s="41"/>
      <c r="K19" s="41"/>
      <c r="L19" s="41"/>
      <c r="M19" s="41"/>
      <c r="N19" s="41"/>
      <c r="O19" s="38"/>
      <c r="P19" s="51"/>
      <c r="Q19" s="51"/>
      <c r="R19" s="51"/>
      <c r="S19" s="51"/>
      <c r="T19" s="51"/>
      <c r="U19" s="38"/>
      <c r="V19" s="38"/>
      <c r="W19" s="38"/>
      <c r="X19" s="38"/>
      <c r="Y19" s="103"/>
      <c r="Z19" s="103"/>
      <c r="AA19" s="103"/>
      <c r="AB19" s="103"/>
      <c r="AC19" s="103"/>
      <c r="AD19" s="103"/>
      <c r="AE19" s="103"/>
      <c r="AF19" s="38"/>
      <c r="AH19" s="70" t="s">
        <v>146</v>
      </c>
      <c r="AI19" s="71">
        <v>2022</v>
      </c>
      <c r="AJ19" s="70" t="s">
        <v>158</v>
      </c>
      <c r="AK19" s="72">
        <v>44691</v>
      </c>
      <c r="AL19" s="70" t="s">
        <v>136</v>
      </c>
      <c r="AM19" s="70" t="s">
        <v>69</v>
      </c>
      <c r="AN19" s="70" t="s">
        <v>69</v>
      </c>
      <c r="AO19" s="70" t="s">
        <v>69</v>
      </c>
      <c r="AP19" s="74">
        <v>44818</v>
      </c>
      <c r="AQ19" s="72">
        <v>44859</v>
      </c>
      <c r="AR19" s="70" t="s">
        <v>69</v>
      </c>
      <c r="AS19" s="96">
        <v>44691</v>
      </c>
      <c r="AT19" s="70" t="s">
        <v>69</v>
      </c>
      <c r="AU19" s="75" t="s">
        <v>137</v>
      </c>
    </row>
    <row r="20" spans="6:47" x14ac:dyDescent="0.2">
      <c r="F20" s="38"/>
      <c r="G20" s="38" t="s">
        <v>142</v>
      </c>
      <c r="H20" s="38" t="s">
        <v>143</v>
      </c>
      <c r="I20" s="44" t="s">
        <v>144</v>
      </c>
      <c r="J20" s="38"/>
      <c r="K20" s="38"/>
      <c r="L20" s="38"/>
      <c r="M20" s="52" t="s">
        <v>145</v>
      </c>
      <c r="N20" s="52"/>
      <c r="O20" s="52"/>
      <c r="P20" s="102"/>
      <c r="Q20" s="102"/>
      <c r="R20" s="51"/>
      <c r="S20" s="51"/>
      <c r="T20" s="51"/>
      <c r="U20" s="38"/>
      <c r="V20" s="38"/>
      <c r="W20" s="38"/>
      <c r="X20" s="38"/>
      <c r="Y20" s="103"/>
      <c r="Z20" s="103"/>
      <c r="AA20" s="103"/>
      <c r="AB20" s="103"/>
      <c r="AC20" s="103"/>
      <c r="AD20" s="103"/>
      <c r="AE20" s="103"/>
      <c r="AF20" s="38"/>
      <c r="AH20" s="45" t="s">
        <v>87</v>
      </c>
      <c r="AI20" s="45">
        <v>2023</v>
      </c>
      <c r="AJ20" s="45" t="s">
        <v>135</v>
      </c>
      <c r="AK20" s="47">
        <v>45056</v>
      </c>
      <c r="AL20" s="45" t="s">
        <v>136</v>
      </c>
      <c r="AM20" s="47">
        <v>45093</v>
      </c>
      <c r="AN20" s="45">
        <v>110</v>
      </c>
      <c r="AO20" s="45">
        <v>180</v>
      </c>
      <c r="AP20" s="47">
        <v>45177</v>
      </c>
      <c r="AQ20" s="47">
        <v>45192</v>
      </c>
      <c r="AR20" s="45" t="s">
        <v>69</v>
      </c>
      <c r="AS20" s="101">
        <v>45056</v>
      </c>
      <c r="AT20" s="45" t="s">
        <v>69</v>
      </c>
      <c r="AU20" s="50" t="s">
        <v>137</v>
      </c>
    </row>
    <row r="21" spans="6:47" x14ac:dyDescent="0.2">
      <c r="F21" s="38"/>
      <c r="G21" s="59" t="s">
        <v>148</v>
      </c>
      <c r="H21" s="38" t="s">
        <v>153</v>
      </c>
      <c r="I21" s="66" t="s">
        <v>154</v>
      </c>
      <c r="J21" s="104" t="s">
        <v>155</v>
      </c>
      <c r="K21" s="68" t="s">
        <v>156</v>
      </c>
      <c r="L21" s="38"/>
      <c r="M21" s="69" t="s">
        <v>157</v>
      </c>
      <c r="N21" s="52"/>
      <c r="O21" s="52"/>
      <c r="P21" s="102"/>
      <c r="Q21" s="102"/>
      <c r="R21" s="51"/>
      <c r="S21" s="51"/>
      <c r="T21" s="51"/>
      <c r="U21" s="38"/>
      <c r="V21" s="38"/>
      <c r="W21" s="38"/>
      <c r="X21" s="38"/>
      <c r="Y21" s="103"/>
      <c r="Z21" s="103"/>
      <c r="AA21" s="103"/>
      <c r="AB21" s="103"/>
      <c r="AC21" s="103"/>
      <c r="AD21" s="103"/>
      <c r="AE21" s="103"/>
      <c r="AF21" s="38"/>
      <c r="AH21" s="45" t="s">
        <v>64</v>
      </c>
      <c r="AI21" s="45">
        <v>2023</v>
      </c>
      <c r="AJ21" s="45" t="s">
        <v>135</v>
      </c>
      <c r="AK21" s="47">
        <v>45056</v>
      </c>
      <c r="AL21" s="45" t="s">
        <v>136</v>
      </c>
      <c r="AM21" s="47">
        <v>45093</v>
      </c>
      <c r="AN21" s="45">
        <v>100</v>
      </c>
      <c r="AO21" s="45">
        <v>160</v>
      </c>
      <c r="AP21" s="47">
        <v>45177</v>
      </c>
      <c r="AQ21" s="47">
        <v>45192</v>
      </c>
      <c r="AR21" s="45" t="s">
        <v>69</v>
      </c>
      <c r="AS21" s="101">
        <v>45056</v>
      </c>
      <c r="AT21" s="45" t="s">
        <v>69</v>
      </c>
      <c r="AU21" s="50" t="s">
        <v>137</v>
      </c>
    </row>
    <row r="22" spans="6:47" x14ac:dyDescent="0.2">
      <c r="F22" s="38"/>
      <c r="G22" s="80" t="s">
        <v>151</v>
      </c>
      <c r="H22" s="38" t="s">
        <v>159</v>
      </c>
      <c r="I22" s="81">
        <v>0</v>
      </c>
      <c r="J22" s="105">
        <v>100</v>
      </c>
      <c r="K22" s="83">
        <v>180</v>
      </c>
      <c r="L22" s="38"/>
      <c r="M22" s="69" t="s">
        <v>162</v>
      </c>
      <c r="N22" s="52"/>
      <c r="O22" s="52"/>
      <c r="P22" s="102"/>
      <c r="Q22" s="102"/>
      <c r="R22" s="51"/>
      <c r="S22" s="51"/>
      <c r="T22" s="51"/>
      <c r="U22" s="38"/>
      <c r="V22" s="38"/>
      <c r="W22" s="38"/>
      <c r="X22" s="38"/>
      <c r="Y22" s="103"/>
      <c r="Z22" s="103"/>
      <c r="AA22" s="103"/>
      <c r="AB22" s="103"/>
      <c r="AC22" s="103"/>
      <c r="AD22" s="103"/>
      <c r="AE22" s="103"/>
      <c r="AF22" s="38"/>
      <c r="AH22" s="45" t="s">
        <v>146</v>
      </c>
      <c r="AI22" s="45">
        <v>2023</v>
      </c>
      <c r="AJ22" s="45" t="s">
        <v>135</v>
      </c>
      <c r="AK22" s="47">
        <v>45056</v>
      </c>
      <c r="AL22" s="45" t="s">
        <v>136</v>
      </c>
      <c r="AM22" s="47">
        <v>45093</v>
      </c>
      <c r="AN22" s="45">
        <v>100</v>
      </c>
      <c r="AO22" s="45">
        <v>160</v>
      </c>
      <c r="AP22" s="47">
        <v>45177</v>
      </c>
      <c r="AQ22" s="47">
        <v>45192</v>
      </c>
      <c r="AR22" s="45" t="s">
        <v>69</v>
      </c>
      <c r="AS22" s="101">
        <v>45056</v>
      </c>
      <c r="AT22" s="45" t="s">
        <v>69</v>
      </c>
      <c r="AU22" s="50" t="s">
        <v>137</v>
      </c>
    </row>
    <row r="23" spans="6:47" x14ac:dyDescent="0.2">
      <c r="F23" s="38"/>
      <c r="G23" s="78" t="s">
        <v>77</v>
      </c>
      <c r="H23" s="38" t="s">
        <v>163</v>
      </c>
      <c r="I23" s="106" t="s">
        <v>164</v>
      </c>
      <c r="J23" s="106"/>
      <c r="K23" s="106"/>
      <c r="L23" s="38"/>
      <c r="M23" s="38"/>
      <c r="N23" s="38"/>
      <c r="O23" s="38"/>
      <c r="P23" s="51"/>
      <c r="Q23" s="51"/>
      <c r="R23" s="51"/>
      <c r="S23" s="51"/>
      <c r="T23" s="51"/>
      <c r="U23" s="38"/>
      <c r="V23" s="38"/>
      <c r="W23" s="38"/>
      <c r="X23" s="38"/>
      <c r="Y23" s="103"/>
      <c r="Z23" s="103"/>
      <c r="AA23" s="103"/>
      <c r="AB23" s="103"/>
      <c r="AC23" s="103"/>
      <c r="AD23" s="103"/>
      <c r="AE23" s="103"/>
      <c r="AF23" s="38"/>
      <c r="AH23" s="70" t="s">
        <v>87</v>
      </c>
      <c r="AI23" s="70">
        <v>2023</v>
      </c>
      <c r="AJ23" s="70" t="s">
        <v>158</v>
      </c>
      <c r="AK23" s="72">
        <v>45058</v>
      </c>
      <c r="AL23" s="70" t="s">
        <v>136</v>
      </c>
      <c r="AM23" s="70" t="s">
        <v>69</v>
      </c>
      <c r="AN23" s="70" t="s">
        <v>69</v>
      </c>
      <c r="AO23" s="70" t="s">
        <v>69</v>
      </c>
      <c r="AP23" s="72">
        <v>45177</v>
      </c>
      <c r="AQ23" s="72">
        <v>45216</v>
      </c>
      <c r="AR23" s="96">
        <v>45048</v>
      </c>
      <c r="AS23" s="96">
        <v>45056</v>
      </c>
      <c r="AT23" s="72">
        <v>45070</v>
      </c>
      <c r="AU23" s="75" t="s">
        <v>137</v>
      </c>
    </row>
    <row r="24" spans="6:47" x14ac:dyDescent="0.2">
      <c r="F24" s="38"/>
      <c r="G24" s="38"/>
      <c r="H24" s="38"/>
      <c r="I24" s="56" t="s">
        <v>165</v>
      </c>
      <c r="J24" s="56"/>
      <c r="K24" s="56"/>
      <c r="L24" s="38"/>
      <c r="M24" s="87"/>
      <c r="N24" s="38"/>
      <c r="O24" s="38"/>
      <c r="P24" s="51"/>
      <c r="Q24" s="51"/>
      <c r="R24" s="51"/>
      <c r="S24" s="51"/>
      <c r="T24" s="51"/>
      <c r="U24" s="38"/>
      <c r="V24" s="38"/>
      <c r="W24" s="38"/>
      <c r="X24" s="38"/>
      <c r="Y24" s="103"/>
      <c r="Z24" s="103"/>
      <c r="AA24" s="103"/>
      <c r="AB24" s="103"/>
      <c r="AC24" s="103"/>
      <c r="AD24" s="103"/>
      <c r="AE24" s="103"/>
      <c r="AF24" s="38"/>
      <c r="AH24" s="70" t="s">
        <v>64</v>
      </c>
      <c r="AI24" s="70">
        <v>2023</v>
      </c>
      <c r="AJ24" s="70" t="s">
        <v>158</v>
      </c>
      <c r="AK24" s="72">
        <v>45058</v>
      </c>
      <c r="AL24" s="70" t="s">
        <v>136</v>
      </c>
      <c r="AM24" s="70" t="s">
        <v>69</v>
      </c>
      <c r="AN24" s="70" t="s">
        <v>69</v>
      </c>
      <c r="AO24" s="70" t="s">
        <v>69</v>
      </c>
      <c r="AP24" s="72">
        <v>45177</v>
      </c>
      <c r="AQ24" s="72">
        <v>45216</v>
      </c>
      <c r="AR24" s="96">
        <v>45048</v>
      </c>
      <c r="AS24" s="96">
        <v>45056</v>
      </c>
      <c r="AT24" s="72">
        <v>45070</v>
      </c>
      <c r="AU24" s="75" t="s">
        <v>137</v>
      </c>
    </row>
    <row r="25" spans="6:47" x14ac:dyDescent="0.2">
      <c r="F25" s="38"/>
      <c r="G25" s="38"/>
      <c r="H25" s="38"/>
      <c r="I25" s="56"/>
      <c r="J25" s="56"/>
      <c r="K25" s="56"/>
      <c r="L25" s="38"/>
      <c r="M25" s="87"/>
      <c r="N25" s="38"/>
      <c r="O25" s="38"/>
      <c r="P25" s="51"/>
      <c r="Q25" s="51"/>
      <c r="R25" s="51"/>
      <c r="S25" s="51"/>
      <c r="T25" s="51"/>
      <c r="U25" s="38"/>
      <c r="V25" s="38"/>
      <c r="W25" s="38"/>
      <c r="X25" s="38"/>
      <c r="Y25" s="103"/>
      <c r="Z25" s="103"/>
      <c r="AA25" s="103"/>
      <c r="AB25" s="103"/>
      <c r="AC25" s="103"/>
      <c r="AD25" s="103"/>
      <c r="AE25" s="103"/>
      <c r="AF25" s="38"/>
      <c r="AH25" s="107" t="s">
        <v>146</v>
      </c>
      <c r="AI25" s="107">
        <v>2023</v>
      </c>
      <c r="AJ25" s="107" t="s">
        <v>158</v>
      </c>
      <c r="AK25" s="108">
        <v>45058</v>
      </c>
      <c r="AL25" s="70" t="s">
        <v>136</v>
      </c>
      <c r="AM25" s="107" t="s">
        <v>69</v>
      </c>
      <c r="AN25" s="107" t="s">
        <v>69</v>
      </c>
      <c r="AO25" s="107" t="s">
        <v>69</v>
      </c>
      <c r="AP25" s="108">
        <v>45177</v>
      </c>
      <c r="AQ25" s="72">
        <v>45216</v>
      </c>
      <c r="AR25" s="107" t="s">
        <v>69</v>
      </c>
      <c r="AS25" s="96">
        <v>45056</v>
      </c>
      <c r="AT25" s="107" t="s">
        <v>69</v>
      </c>
      <c r="AU25" s="75" t="s">
        <v>137</v>
      </c>
    </row>
    <row r="26" spans="6:47" x14ac:dyDescent="0.2">
      <c r="F26" s="38"/>
      <c r="G26" s="38"/>
      <c r="H26" s="109" t="s">
        <v>176</v>
      </c>
      <c r="I26" s="38"/>
      <c r="J26" s="38"/>
      <c r="K26" s="38"/>
      <c r="L26" s="38"/>
      <c r="M26" s="38"/>
      <c r="N26" s="38"/>
      <c r="O26" s="38"/>
      <c r="P26" s="110"/>
      <c r="Q26" s="110"/>
      <c r="R26" s="110"/>
      <c r="S26" s="38"/>
      <c r="T26" s="38"/>
      <c r="U26" s="38"/>
      <c r="V26" s="38" t="s">
        <v>177</v>
      </c>
      <c r="W26" s="38"/>
      <c r="X26" s="38"/>
      <c r="Y26" s="111"/>
      <c r="Z26" s="111"/>
      <c r="AA26" s="111"/>
      <c r="AB26" s="111"/>
      <c r="AC26" s="111"/>
      <c r="AD26" s="111"/>
      <c r="AE26" s="111"/>
      <c r="AF26" s="112"/>
    </row>
    <row r="27" spans="6:47" x14ac:dyDescent="0.2">
      <c r="F27" s="38"/>
      <c r="G27" s="51"/>
      <c r="H27" s="84" t="s">
        <v>178</v>
      </c>
      <c r="I27" s="113"/>
      <c r="J27" s="113"/>
      <c r="K27" s="51"/>
      <c r="L27" s="51"/>
      <c r="M27" s="51"/>
      <c r="N27" s="51"/>
      <c r="O27" s="51"/>
      <c r="P27" s="51"/>
      <c r="Q27" s="51"/>
      <c r="R27" s="51"/>
      <c r="S27" s="51"/>
      <c r="T27" s="51"/>
      <c r="U27" s="38"/>
      <c r="V27" s="38"/>
      <c r="W27" s="38"/>
      <c r="X27" s="38"/>
      <c r="Y27" s="111"/>
      <c r="Z27" s="111"/>
      <c r="AA27" s="111"/>
      <c r="AB27" s="111"/>
      <c r="AC27" s="111"/>
      <c r="AD27" s="111"/>
      <c r="AE27" s="111"/>
      <c r="AF27" s="112"/>
    </row>
    <row r="28" spans="6:47" x14ac:dyDescent="0.2">
      <c r="F28" s="38"/>
      <c r="G28" s="38"/>
      <c r="H28" s="114" t="s">
        <v>154</v>
      </c>
      <c r="I28" s="115" t="s">
        <v>155</v>
      </c>
      <c r="J28" s="116" t="s">
        <v>156</v>
      </c>
      <c r="K28" s="44" t="s">
        <v>179</v>
      </c>
      <c r="L28" s="38"/>
      <c r="M28" s="38"/>
      <c r="N28" s="38"/>
      <c r="O28" s="38"/>
      <c r="P28" s="38"/>
      <c r="Q28" s="38"/>
      <c r="R28" s="38"/>
      <c r="S28" s="38"/>
      <c r="T28" s="38"/>
      <c r="U28" s="38"/>
      <c r="V28" s="38"/>
      <c r="W28" s="38"/>
      <c r="X28" s="38"/>
      <c r="Y28" s="98"/>
      <c r="Z28" s="98"/>
      <c r="AA28" s="98"/>
      <c r="AB28" s="98"/>
      <c r="AC28" s="98"/>
      <c r="AD28" s="98"/>
      <c r="AE28" s="98"/>
      <c r="AF28" s="38"/>
    </row>
    <row r="29" spans="6:47" x14ac:dyDescent="0.2">
      <c r="F29" s="38"/>
      <c r="G29" s="38"/>
      <c r="H29" s="117" t="s">
        <v>180</v>
      </c>
      <c r="I29" s="51"/>
      <c r="J29" s="51"/>
      <c r="K29" s="38"/>
      <c r="L29" s="38"/>
      <c r="M29" s="38"/>
      <c r="N29" s="38"/>
      <c r="O29" s="38"/>
      <c r="P29" s="38"/>
      <c r="Q29" s="38"/>
      <c r="R29" s="38"/>
      <c r="S29" s="38"/>
      <c r="T29" s="38"/>
      <c r="U29" s="38"/>
      <c r="V29" s="38"/>
      <c r="W29" s="38"/>
      <c r="X29" s="38"/>
      <c r="Y29" s="38"/>
      <c r="Z29" s="38"/>
      <c r="AA29" s="38"/>
      <c r="AB29" s="38"/>
      <c r="AC29" s="38"/>
      <c r="AD29" s="38"/>
      <c r="AE29" s="38"/>
      <c r="AF29" s="38"/>
    </row>
    <row r="30" spans="6:47" x14ac:dyDescent="0.2">
      <c r="F30" s="38"/>
      <c r="G30" s="38"/>
      <c r="H30" s="38" t="s">
        <v>181</v>
      </c>
      <c r="I30" s="51"/>
      <c r="J30" s="51"/>
      <c r="K30" s="38"/>
      <c r="L30" s="38"/>
      <c r="M30" s="38"/>
      <c r="N30" s="38"/>
      <c r="O30" s="38"/>
      <c r="P30" s="38"/>
      <c r="Q30" s="38"/>
      <c r="R30" s="38"/>
      <c r="S30" s="38"/>
      <c r="T30" s="38"/>
      <c r="U30" s="38"/>
      <c r="V30" s="38"/>
      <c r="W30" s="38"/>
      <c r="X30" s="38"/>
      <c r="Y30" s="38"/>
      <c r="Z30" s="38"/>
      <c r="AA30" s="38"/>
      <c r="AB30" s="38"/>
      <c r="AC30" s="38"/>
      <c r="AD30" s="38"/>
      <c r="AE30" s="38"/>
      <c r="AF30" s="38"/>
    </row>
    <row r="31" spans="6:47" x14ac:dyDescent="0.2">
      <c r="F31" s="38"/>
      <c r="G31" s="38"/>
      <c r="H31" s="117" t="s">
        <v>182</v>
      </c>
      <c r="I31" s="51"/>
      <c r="J31" s="51"/>
      <c r="K31" s="38"/>
      <c r="L31" s="38"/>
      <c r="M31" s="38"/>
      <c r="N31" s="38"/>
      <c r="O31" s="38"/>
      <c r="P31" s="38"/>
      <c r="Q31" s="38"/>
      <c r="R31" s="38"/>
      <c r="S31" s="38"/>
      <c r="T31" s="38"/>
      <c r="U31" s="38"/>
      <c r="V31" s="38"/>
      <c r="W31" s="38"/>
      <c r="X31" s="38"/>
      <c r="Y31" s="38"/>
      <c r="Z31" s="38"/>
      <c r="AA31" s="38"/>
      <c r="AB31" s="38"/>
      <c r="AC31" s="38"/>
      <c r="AD31" s="38"/>
      <c r="AE31" s="38"/>
      <c r="AF31" s="38"/>
    </row>
    <row r="32" spans="6:47" x14ac:dyDescent="0.2">
      <c r="F32" s="38"/>
      <c r="G32" s="38"/>
      <c r="H32" s="51"/>
      <c r="I32" s="51"/>
      <c r="J32" s="51"/>
      <c r="K32" s="38"/>
      <c r="L32" s="38"/>
      <c r="M32" s="38"/>
      <c r="N32" s="38"/>
      <c r="O32" s="38"/>
      <c r="P32" s="38"/>
      <c r="Q32" s="38"/>
      <c r="R32" s="38"/>
      <c r="S32" s="38"/>
      <c r="T32" s="38"/>
      <c r="U32" s="38"/>
      <c r="V32" s="38"/>
      <c r="W32" s="38"/>
      <c r="X32" s="38"/>
      <c r="Y32" s="38"/>
      <c r="Z32" s="38"/>
      <c r="AA32" s="38"/>
      <c r="AB32" s="38"/>
      <c r="AC32" s="38"/>
      <c r="AD32" s="38"/>
      <c r="AE32" s="38"/>
      <c r="AF32" s="38"/>
    </row>
    <row r="33" spans="6:32" x14ac:dyDescent="0.2">
      <c r="F33" s="38"/>
      <c r="G33" s="38"/>
      <c r="H33" s="118" t="s">
        <v>183</v>
      </c>
      <c r="I33" s="51"/>
      <c r="J33" s="51"/>
      <c r="K33" s="38"/>
      <c r="L33" s="38"/>
      <c r="M33" s="38"/>
      <c r="N33" s="38"/>
      <c r="O33" s="38"/>
      <c r="P33" s="38"/>
      <c r="Q33" s="38"/>
      <c r="R33" s="38"/>
      <c r="S33" s="38"/>
      <c r="T33" s="38"/>
      <c r="U33" s="38"/>
      <c r="V33" s="38"/>
      <c r="W33" s="38"/>
      <c r="X33" s="38"/>
      <c r="Y33" s="38"/>
      <c r="Z33" s="38"/>
      <c r="AA33" s="38"/>
      <c r="AB33" s="38"/>
      <c r="AC33" s="38"/>
      <c r="AD33" s="38"/>
      <c r="AE33" s="38"/>
      <c r="AF33" s="38"/>
    </row>
    <row r="34" spans="6:32" x14ac:dyDescent="0.2">
      <c r="F34" s="38"/>
      <c r="G34" s="38"/>
      <c r="H34" s="119" t="s">
        <v>184</v>
      </c>
      <c r="I34" s="120"/>
      <c r="J34" s="38"/>
      <c r="K34" s="38"/>
      <c r="L34" s="38"/>
      <c r="M34" s="38"/>
      <c r="N34" s="38"/>
      <c r="O34" s="38"/>
      <c r="P34" s="38"/>
      <c r="Q34" s="38"/>
      <c r="R34" s="38"/>
      <c r="S34" s="38"/>
      <c r="T34" s="38"/>
      <c r="U34" s="38"/>
      <c r="V34" s="38"/>
      <c r="W34" s="38"/>
      <c r="X34" s="38"/>
      <c r="Y34" s="38"/>
      <c r="Z34" s="38"/>
      <c r="AA34" s="38"/>
      <c r="AB34" s="38"/>
      <c r="AC34" s="38"/>
      <c r="AD34" s="38"/>
      <c r="AE34" s="38"/>
      <c r="AF34" s="38"/>
    </row>
    <row r="35" spans="6:32" x14ac:dyDescent="0.2">
      <c r="F35" s="38"/>
      <c r="G35" s="38"/>
      <c r="H35" s="81">
        <v>0</v>
      </c>
      <c r="I35" s="105">
        <v>110</v>
      </c>
      <c r="J35" s="83">
        <v>180</v>
      </c>
      <c r="K35" s="44" t="s">
        <v>185</v>
      </c>
      <c r="L35" s="38" t="s">
        <v>186</v>
      </c>
      <c r="M35" s="38"/>
      <c r="N35" s="38"/>
      <c r="O35" s="38"/>
      <c r="P35" s="38"/>
      <c r="Q35" s="38"/>
      <c r="R35" s="38"/>
      <c r="S35" s="38"/>
      <c r="T35" s="38"/>
      <c r="U35" s="38"/>
      <c r="V35" s="38"/>
      <c r="W35" s="38"/>
      <c r="X35" s="38"/>
      <c r="Y35" s="38"/>
      <c r="Z35" s="38"/>
      <c r="AA35" s="38"/>
      <c r="AB35" s="38"/>
      <c r="AC35" s="38"/>
      <c r="AD35" s="38"/>
      <c r="AE35" s="38"/>
      <c r="AF35" s="38"/>
    </row>
    <row r="36" spans="6:32" x14ac:dyDescent="0.2">
      <c r="F36" s="38"/>
      <c r="G36" s="38"/>
      <c r="H36" s="81">
        <v>0</v>
      </c>
      <c r="I36" s="105">
        <v>100</v>
      </c>
      <c r="J36" s="83">
        <v>160</v>
      </c>
      <c r="K36" s="87" t="s">
        <v>187</v>
      </c>
      <c r="L36" s="38"/>
      <c r="M36" s="38"/>
      <c r="N36" s="38"/>
      <c r="O36" s="38"/>
      <c r="P36" s="38"/>
      <c r="Q36" s="38"/>
      <c r="R36" s="38"/>
      <c r="S36" s="38"/>
      <c r="T36" s="38"/>
      <c r="U36" s="38"/>
      <c r="V36" s="38"/>
      <c r="W36" s="38"/>
      <c r="X36" s="38"/>
      <c r="Y36" s="38"/>
      <c r="Z36" s="38"/>
      <c r="AA36" s="38"/>
      <c r="AB36" s="38"/>
      <c r="AC36" s="38"/>
      <c r="AD36" s="38"/>
      <c r="AE36" s="38"/>
      <c r="AF36" s="38"/>
    </row>
    <row r="37" spans="6:32" x14ac:dyDescent="0.2">
      <c r="F37" s="38"/>
      <c r="G37" s="38"/>
      <c r="H37" s="44" t="s">
        <v>188</v>
      </c>
      <c r="I37" s="38"/>
      <c r="J37" s="38"/>
      <c r="K37" s="38"/>
      <c r="L37" s="38"/>
      <c r="M37" s="38"/>
      <c r="N37" s="38"/>
      <c r="O37" s="38"/>
      <c r="P37" s="38"/>
      <c r="Q37" s="38"/>
      <c r="R37" s="38"/>
      <c r="S37" s="38"/>
      <c r="T37" s="38"/>
      <c r="U37" s="38"/>
      <c r="V37" s="38"/>
      <c r="W37" s="38"/>
      <c r="X37" s="117"/>
      <c r="Y37" s="38"/>
      <c r="Z37" s="38"/>
      <c r="AA37" s="38"/>
      <c r="AB37" s="38"/>
      <c r="AC37" s="38"/>
      <c r="AD37" s="38"/>
      <c r="AE37" s="38"/>
      <c r="AF37" s="38"/>
    </row>
    <row r="38" spans="6:32" x14ac:dyDescent="0.2">
      <c r="F38" s="38"/>
      <c r="G38" s="38"/>
      <c r="H38" s="38" t="s">
        <v>189</v>
      </c>
      <c r="I38" s="38"/>
      <c r="J38" s="38"/>
      <c r="K38" s="38"/>
      <c r="L38" s="38"/>
      <c r="M38" s="38"/>
      <c r="N38" s="38"/>
      <c r="O38" s="38"/>
      <c r="P38" s="38"/>
      <c r="Q38" s="38"/>
      <c r="R38" s="38"/>
      <c r="S38" s="38"/>
      <c r="T38" s="38"/>
      <c r="U38" s="38"/>
      <c r="V38" s="38"/>
      <c r="W38" s="38"/>
      <c r="X38" s="38"/>
      <c r="Y38" s="38"/>
      <c r="Z38" s="38"/>
      <c r="AA38" s="38"/>
      <c r="AB38" s="38"/>
      <c r="AC38" s="38"/>
      <c r="AD38" s="38"/>
      <c r="AE38" s="38"/>
      <c r="AF38" s="38"/>
    </row>
    <row r="39" spans="6:32" x14ac:dyDescent="0.2">
      <c r="F39" s="38"/>
      <c r="G39" s="38"/>
      <c r="H39" s="44" t="s">
        <v>190</v>
      </c>
      <c r="I39" s="38"/>
      <c r="J39" s="38"/>
      <c r="K39" s="38"/>
      <c r="L39" s="38"/>
      <c r="M39" s="38"/>
      <c r="N39" s="38"/>
      <c r="O39" s="38"/>
      <c r="P39" s="38"/>
      <c r="Q39" s="38"/>
      <c r="R39" s="38"/>
      <c r="S39" s="38"/>
      <c r="T39" s="38"/>
      <c r="U39" s="38"/>
      <c r="V39" s="38"/>
      <c r="W39" s="38"/>
      <c r="X39" s="38"/>
      <c r="Y39" s="38"/>
      <c r="Z39" s="38"/>
      <c r="AA39" s="38"/>
      <c r="AB39" s="38"/>
      <c r="AC39" s="38"/>
      <c r="AD39" s="38"/>
      <c r="AE39" s="38"/>
      <c r="AF39" s="38"/>
    </row>
    <row r="40" spans="6:32" x14ac:dyDescent="0.2">
      <c r="F40" s="38"/>
      <c r="G40" s="38"/>
      <c r="H40" s="44" t="s">
        <v>191</v>
      </c>
      <c r="I40" s="38"/>
      <c r="J40" s="38"/>
      <c r="K40" s="38"/>
      <c r="L40" s="38"/>
      <c r="M40" s="38"/>
      <c r="N40" s="38"/>
      <c r="O40" s="38"/>
      <c r="P40" s="38"/>
      <c r="Q40" s="38"/>
      <c r="R40" s="38"/>
      <c r="S40" s="38"/>
      <c r="T40" s="38"/>
      <c r="U40" s="38"/>
      <c r="V40" s="38"/>
      <c r="W40" s="38"/>
      <c r="X40" s="38"/>
      <c r="Y40" s="38"/>
      <c r="Z40" s="38"/>
      <c r="AA40" s="38"/>
      <c r="AB40" s="38"/>
      <c r="AC40" s="38"/>
      <c r="AD40" s="38"/>
      <c r="AE40" s="38"/>
      <c r="AF40" s="38"/>
    </row>
    <row r="41" spans="6:32" x14ac:dyDescent="0.2">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row>
    <row r="42" spans="6:32" x14ac:dyDescent="0.2">
      <c r="F42" s="38"/>
      <c r="G42" s="38"/>
      <c r="H42" s="38" t="s">
        <v>192</v>
      </c>
      <c r="I42" s="38"/>
      <c r="J42" s="38"/>
      <c r="K42" s="38"/>
      <c r="L42" s="38"/>
      <c r="M42" s="38"/>
      <c r="N42" s="38"/>
      <c r="O42" s="38"/>
      <c r="P42" s="38"/>
      <c r="Q42" s="38"/>
      <c r="R42" s="38"/>
      <c r="S42" s="38"/>
      <c r="T42" s="38"/>
      <c r="U42" s="38"/>
      <c r="V42" s="38"/>
      <c r="W42" s="38"/>
      <c r="X42" s="38"/>
      <c r="Y42" s="38"/>
      <c r="Z42" s="38"/>
      <c r="AA42" s="38"/>
      <c r="AB42" s="38"/>
      <c r="AC42" s="38"/>
      <c r="AD42" s="38"/>
      <c r="AE42" s="38"/>
      <c r="AF42" s="38"/>
    </row>
    <row r="43" spans="6:32" ht="26" x14ac:dyDescent="0.2">
      <c r="F43" s="38"/>
      <c r="G43" s="38" t="s">
        <v>193</v>
      </c>
      <c r="H43" s="121" t="s">
        <v>194</v>
      </c>
      <c r="I43" s="38" t="s">
        <v>195</v>
      </c>
      <c r="J43" s="38" t="s">
        <v>196</v>
      </c>
      <c r="K43" s="38"/>
      <c r="L43" s="38"/>
      <c r="M43" s="38"/>
      <c r="N43" s="38"/>
      <c r="O43" s="38"/>
      <c r="P43" s="38"/>
      <c r="Q43" s="38"/>
      <c r="R43" s="38"/>
      <c r="S43" s="38"/>
      <c r="T43" s="38"/>
      <c r="U43" s="38"/>
      <c r="V43" s="38"/>
      <c r="W43" s="38"/>
      <c r="X43" s="38"/>
      <c r="Y43" s="38"/>
      <c r="Z43" s="38"/>
      <c r="AA43" s="38"/>
      <c r="AB43" s="38"/>
      <c r="AC43" s="38"/>
      <c r="AD43" s="38"/>
      <c r="AE43" s="38"/>
      <c r="AF43" s="38"/>
    </row>
    <row r="44" spans="6:32" x14ac:dyDescent="0.2">
      <c r="F44" s="38"/>
      <c r="G44" s="38" t="s">
        <v>77</v>
      </c>
      <c r="H44" s="38" t="s">
        <v>197</v>
      </c>
      <c r="I44" s="38"/>
      <c r="J44" s="38"/>
      <c r="K44" s="38"/>
      <c r="L44" s="38"/>
      <c r="M44" s="38"/>
      <c r="N44" s="38"/>
      <c r="O44" s="38"/>
      <c r="P44" s="38"/>
      <c r="Q44" s="38"/>
      <c r="R44" s="38"/>
      <c r="S44" s="38"/>
      <c r="T44" s="38"/>
      <c r="U44" s="38"/>
      <c r="V44" s="38"/>
      <c r="W44" s="38"/>
      <c r="X44" s="38"/>
      <c r="Y44" s="38"/>
      <c r="Z44" s="38"/>
      <c r="AA44" s="38"/>
      <c r="AB44" s="38"/>
      <c r="AC44" s="38"/>
      <c r="AD44" s="38"/>
      <c r="AE44" s="38"/>
      <c r="AF44" s="38"/>
    </row>
    <row r="45" spans="6:32" x14ac:dyDescent="0.2">
      <c r="F45" s="38"/>
      <c r="G45" s="38"/>
      <c r="H45" s="121"/>
      <c r="J45" s="38"/>
      <c r="K45" s="38"/>
      <c r="L45" s="38"/>
      <c r="M45" s="38"/>
      <c r="N45" s="38"/>
      <c r="O45" s="38"/>
      <c r="P45" s="38"/>
      <c r="Q45" s="38"/>
      <c r="R45" s="38"/>
      <c r="S45" s="38"/>
      <c r="T45" s="38"/>
      <c r="U45" s="38"/>
      <c r="V45" s="38"/>
      <c r="W45" s="38"/>
      <c r="X45" s="38"/>
      <c r="Y45" s="38"/>
      <c r="Z45" s="38"/>
      <c r="AA45" s="38"/>
      <c r="AB45" s="38"/>
      <c r="AC45" s="38"/>
      <c r="AD45" s="38"/>
      <c r="AE45" s="38"/>
      <c r="AF45" s="38"/>
    </row>
    <row r="46" spans="6:32" x14ac:dyDescent="0.2">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row>
    <row r="47" spans="6:32" x14ac:dyDescent="0.2">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row>
    <row r="48" spans="6:32" x14ac:dyDescent="0.2">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row>
    <row r="49" spans="6:32" x14ac:dyDescent="0.2">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row>
    <row r="50" spans="6:32" x14ac:dyDescent="0.2">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row>
    <row r="51" spans="6:32" x14ac:dyDescent="0.2">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row>
    <row r="52" spans="6:32" x14ac:dyDescent="0.2">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row>
    <row r="53" spans="6:32" x14ac:dyDescent="0.2">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row>
    <row r="54" spans="6:32" x14ac:dyDescent="0.2">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row>
    <row r="55" spans="6:32" x14ac:dyDescent="0.2">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row>
    <row r="56" spans="6:32" x14ac:dyDescent="0.2">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row>
    <row r="57" spans="6:32" x14ac:dyDescent="0.2">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row>
    <row r="58" spans="6:32" x14ac:dyDescent="0.2">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row>
    <row r="59" spans="6:32" x14ac:dyDescent="0.2">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row>
    <row r="60" spans="6:32" x14ac:dyDescent="0.2">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row>
    <row r="61" spans="6:32" x14ac:dyDescent="0.2">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row>
    <row r="62" spans="6:32" x14ac:dyDescent="0.2">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row>
    <row r="63" spans="6:32" x14ac:dyDescent="0.2">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row>
    <row r="64" spans="6:32" x14ac:dyDescent="0.2">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row>
    <row r="65" spans="6:32" x14ac:dyDescent="0.2">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row>
    <row r="66" spans="6:32" x14ac:dyDescent="0.2">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row>
    <row r="67" spans="6:32" x14ac:dyDescent="0.2">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row>
    <row r="68" spans="6:32" x14ac:dyDescent="0.2">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row>
    <row r="69" spans="6:32" x14ac:dyDescent="0.2">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row>
    <row r="70" spans="6:32" x14ac:dyDescent="0.2">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row>
    <row r="71" spans="6:32" x14ac:dyDescent="0.2">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row>
    <row r="72" spans="6:32" x14ac:dyDescent="0.2">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row>
    <row r="73" spans="6:32" x14ac:dyDescent="0.2">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row>
    <row r="74" spans="6:32" x14ac:dyDescent="0.2">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row>
    <row r="75" spans="6:32" x14ac:dyDescent="0.2">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row>
    <row r="76" spans="6:32" x14ac:dyDescent="0.2">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row>
    <row r="77" spans="6:32" x14ac:dyDescent="0.2">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row>
    <row r="78" spans="6:32" x14ac:dyDescent="0.2">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row>
    <row r="79" spans="6:32" x14ac:dyDescent="0.2">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row>
    <row r="80" spans="6:32" x14ac:dyDescent="0.2">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row>
    <row r="81" spans="6:32" x14ac:dyDescent="0.2">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row>
    <row r="82" spans="6:32" x14ac:dyDescent="0.2">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row>
    <row r="83" spans="6:32" x14ac:dyDescent="0.2">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row>
    <row r="84" spans="6:32" x14ac:dyDescent="0.2">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row>
    <row r="85" spans="6:32" x14ac:dyDescent="0.2">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row>
    <row r="86" spans="6:32" x14ac:dyDescent="0.2">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row>
    <row r="87" spans="6:32" x14ac:dyDescent="0.2">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row>
    <row r="88" spans="6:32" x14ac:dyDescent="0.2">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row>
    <row r="89" spans="6:32" x14ac:dyDescent="0.2">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row>
    <row r="90" spans="6:32" x14ac:dyDescent="0.2">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row>
    <row r="91" spans="6:32" x14ac:dyDescent="0.2">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row>
    <row r="92" spans="6:32" x14ac:dyDescent="0.2">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row>
    <row r="93" spans="6:32" x14ac:dyDescent="0.2">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row>
    <row r="94" spans="6:32" x14ac:dyDescent="0.2">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row>
    <row r="95" spans="6:32" x14ac:dyDescent="0.2">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row>
    <row r="96" spans="6:32" x14ac:dyDescent="0.2">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row>
    <row r="97" spans="6:32" x14ac:dyDescent="0.2">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row>
    <row r="98" spans="6:32" x14ac:dyDescent="0.2">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row>
    <row r="99" spans="6:32" x14ac:dyDescent="0.2">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row>
    <row r="100" spans="6:32" x14ac:dyDescent="0.2">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row>
    <row r="101" spans="6:32" x14ac:dyDescent="0.2">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row>
    <row r="102" spans="6:32" x14ac:dyDescent="0.2">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row>
    <row r="103" spans="6:32" x14ac:dyDescent="0.2">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row>
    <row r="104" spans="6:32" x14ac:dyDescent="0.2">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row>
    <row r="105" spans="6:32" x14ac:dyDescent="0.2">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row>
    <row r="106" spans="6:32" x14ac:dyDescent="0.2">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row>
    <row r="107" spans="6:32" x14ac:dyDescent="0.2">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row>
    <row r="108" spans="6:32" x14ac:dyDescent="0.2">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row>
    <row r="109" spans="6:32" x14ac:dyDescent="0.2">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row>
    <row r="110" spans="6:32" x14ac:dyDescent="0.2">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row>
    <row r="111" spans="6:32" x14ac:dyDescent="0.2">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row>
    <row r="112" spans="6:32" x14ac:dyDescent="0.2">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row>
    <row r="113" spans="6:32" x14ac:dyDescent="0.2">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row>
    <row r="114" spans="6:32" x14ac:dyDescent="0.2">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row>
    <row r="115" spans="6:32" x14ac:dyDescent="0.2">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row>
    <row r="116" spans="6:32" x14ac:dyDescent="0.2">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row>
    <row r="117" spans="6:32" x14ac:dyDescent="0.2">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row>
    <row r="118" spans="6:32" x14ac:dyDescent="0.2">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row>
    <row r="119" spans="6:32" x14ac:dyDescent="0.2">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row>
  </sheetData>
  <mergeCells count="24">
    <mergeCell ref="G18:T18"/>
    <mergeCell ref="I19:N19"/>
    <mergeCell ref="M20:Q20"/>
    <mergeCell ref="M21:Q21"/>
    <mergeCell ref="M22:Q22"/>
    <mergeCell ref="Y26:AF27"/>
    <mergeCell ref="H27:J27"/>
    <mergeCell ref="T5:T16"/>
    <mergeCell ref="AB5:AD5"/>
    <mergeCell ref="AB6:AD6"/>
    <mergeCell ref="Y7:AA7"/>
    <mergeCell ref="Y8:AA8"/>
    <mergeCell ref="G11:G16"/>
    <mergeCell ref="N11:N16"/>
    <mergeCell ref="G1:R1"/>
    <mergeCell ref="Y1:AA1"/>
    <mergeCell ref="J3:O3"/>
    <mergeCell ref="T3:T4"/>
    <mergeCell ref="AB3:AC3"/>
    <mergeCell ref="F4:F17"/>
    <mergeCell ref="AB4:AD4"/>
    <mergeCell ref="G5:G10"/>
    <mergeCell ref="M5:M16"/>
    <mergeCell ref="N5:N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 Data</vt:lpstr>
      <vt:lpstr>Fall21,22 CoverCrop DryMatter</vt:lpstr>
      <vt:lpstr>Spring22,23 CoverCrop DryMatter</vt:lpstr>
      <vt:lpstr>Experimental 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R Stefun</dc:creator>
  <cp:lastModifiedBy>Melissa R Stefun</cp:lastModifiedBy>
  <dcterms:created xsi:type="dcterms:W3CDTF">2024-11-13T16:42:52Z</dcterms:created>
  <dcterms:modified xsi:type="dcterms:W3CDTF">2024-11-13T18:41:36Z</dcterms:modified>
</cp:coreProperties>
</file>